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autoCompressPictures="0"/>
  <mc:AlternateContent xmlns:mc="http://schemas.openxmlformats.org/markup-compatibility/2006">
    <mc:Choice Requires="x15">
      <x15ac:absPath xmlns:x15ac="http://schemas.microsoft.com/office/spreadsheetml/2010/11/ac" url="X:\VIGENCIA 2021\INFORME DE LEY EXTERNOS\INFORME SEMESTRAL DE EVALUACIÓN INDEPENDIENTE_SISTEMA CONTROL INTERNO\VERSIONES FORMATO SISTEMA 2021\"/>
    </mc:Choice>
  </mc:AlternateContent>
  <xr:revisionPtr revIDLastSave="0" documentId="13_ncr:1_{41E009DA-AFD0-4DCD-B37D-5055C1A93A42}" xr6:coauthVersionLast="47" xr6:coauthVersionMax="47" xr10:uidLastSave="{00000000-0000-0000-0000-000000000000}"/>
  <bookViews>
    <workbookView xWindow="-120" yWindow="-120" windowWidth="29040" windowHeight="15840" xr2:uid="{00000000-000D-0000-FFFF-FFFF00000000}"/>
  </bookViews>
  <sheets>
    <sheet name="Conclusiones" sheetId="9" r:id="rId1"/>
    <sheet name="Hoja1" sheetId="10" state="hidden" r:id="rId2"/>
  </sheets>
  <definedNames>
    <definedName name="_296">#REF!</definedName>
    <definedName name="_304">#REF!</definedName>
    <definedName name="_312">#REF!</definedName>
    <definedName name="_320">#REF!</definedName>
    <definedName name="_336">#REF!</definedName>
    <definedName name="_344">#REF!</definedName>
    <definedName name="_352">#REF!</definedName>
    <definedName name="_522">#REF!</definedName>
    <definedName name="_530">#REF!</definedName>
    <definedName name="_546">#REF!</definedName>
    <definedName name="_554">#REF!</definedName>
    <definedName name="_562">#REF!</definedName>
    <definedName name="_Key1">#REF!</definedName>
    <definedName name="_Key2">#REF!</definedName>
    <definedName name="_Parse_Out">#REF!</definedName>
    <definedName name="_Sort">#REF!</definedName>
    <definedName name="A_IMPRESIÓN_IM">#REF!</definedName>
    <definedName name="A205_">#REF!</definedName>
    <definedName name="A242_">#REF!</definedName>
    <definedName name="A255_">#REF!</definedName>
    <definedName name="A498_">#REF!</definedName>
    <definedName name="A534_">#REF!</definedName>
    <definedName name="A598_">#REF!</definedName>
    <definedName name="A641_">#REF!</definedName>
    <definedName name="A68_">#REF!</definedName>
    <definedName name="A784_">#REF!</definedName>
    <definedName name="ACCIONISTASTOTAL">#REF!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ño">#REF!</definedName>
    <definedName name="AÑO_A_PROCESAR">#REF!</definedName>
    <definedName name="año1">#REF!</definedName>
    <definedName name="AÑOS_A_PROCESAR">#REF!</definedName>
    <definedName name="AppName">#REF!</definedName>
    <definedName name="Área_de_impresión1">#REF!</definedName>
    <definedName name="AS2TickmarkLS">#REF!</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LOQUE">#REF!</definedName>
    <definedName name="BuiltIn_Print_Area___0">#REF!</definedName>
    <definedName name="BuiltIn_Print_Titles___0">#REF!</definedName>
    <definedName name="CALCULO">#REF!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definedName>
    <definedName name="COMP3PM">#REF!</definedName>
    <definedName name="COMP3PY">#REF!</definedName>
    <definedName name="COMPCM">#REF!</definedName>
    <definedName name="COMPPM">#REF!</definedName>
    <definedName name="COMPPY">#REF!</definedName>
    <definedName name="con10_partic">#REF!</definedName>
    <definedName name="conahdirectivos01">#REF!</definedName>
    <definedName name="conahojunta01">#REF!</definedName>
    <definedName name="concdtdirectivos01">#REF!</definedName>
    <definedName name="concdtentidades01">#REF!</definedName>
    <definedName name="CONGASTO">#REF!</definedName>
    <definedName name="conotros">#REF!</definedName>
    <definedName name="CORDEN">#REF!</definedName>
    <definedName name="CUENTA96">#REF!</definedName>
    <definedName name="Div">#REF!</definedName>
    <definedName name="Divide">#REF!</definedName>
    <definedName name="ELIMEXT">#REF!</definedName>
    <definedName name="ELIMINA">#REF!</definedName>
    <definedName name="entidades">#REF!</definedName>
    <definedName name="EPIANDES">#REF!</definedName>
    <definedName name="ESCRIBA">#REF!</definedName>
    <definedName name="ESTADOS_FINANCIEROS_A_PROCESAR">#REF!</definedName>
    <definedName name="ESTCAM">#REF!</definedName>
    <definedName name="ET">#REF!</definedName>
    <definedName name="INDI">#REF!</definedName>
    <definedName name="INDICACART">#REF!</definedName>
    <definedName name="INVER">#REF!</definedName>
    <definedName name="junio111">#REF!</definedName>
    <definedName name="JUNTA">#REF!</definedName>
    <definedName name="JUNTA1">#REF!</definedName>
    <definedName name="MC.PL_Cuentas">#REF!</definedName>
    <definedName name="MC.PL_Monto">#REF!</definedName>
    <definedName name="MESANT">#REF!</definedName>
    <definedName name="MESHOY">#REF!</definedName>
    <definedName name="MultiSelectNames">#REF!</definedName>
    <definedName name="Nivel">#REF!</definedName>
    <definedName name="NOPUC">#REF!</definedName>
    <definedName name="ORDEN1">#REF!</definedName>
    <definedName name="ORDEN2">#REF!</definedName>
    <definedName name="ORDEN3">#REF!</definedName>
    <definedName name="ORDEN4">#REF!</definedName>
    <definedName name="ORDEN5">#REF!</definedName>
    <definedName name="ORDEN6">#REF!</definedName>
    <definedName name="PAS">#REF!</definedName>
    <definedName name="PAT">#REF!</definedName>
    <definedName name="PRES">#REF!</definedName>
    <definedName name="PRES1">#REF!</definedName>
    <definedName name="Presup">#REF!</definedName>
    <definedName name="PUC">#REF!</definedName>
    <definedName name="PYG">#REF!</definedName>
    <definedName name="PYGBONOS">#REF!</definedName>
    <definedName name="PYGCAMBIOS">#REF!</definedName>
    <definedName name="PYGRENTA">#REF!</definedName>
    <definedName name="PYGTESOROS">#REF!</definedName>
    <definedName name="ref_contr">#REF!</definedName>
    <definedName name="SHARED_FORMULA_0">#REF!</definedName>
    <definedName name="SHARED_FORMULA_1">#REF!</definedName>
    <definedName name="SHARED_FORMULA_10">#REF!</definedName>
    <definedName name="SHARED_FORMULA_11">#REF!</definedName>
    <definedName name="SHARED_FORMULA_12">#REF!</definedName>
    <definedName name="SHARED_FORMULA_13">#REF!</definedName>
    <definedName name="SHARED_FORMULA_14">#REF!</definedName>
    <definedName name="SHARED_FORMULA_15">#REF!</definedName>
    <definedName name="SHARED_FORMULA_16">#REF!</definedName>
    <definedName name="SHARED_FORMULA_17">#REF!</definedName>
    <definedName name="SHARED_FORMULA_18">#REF!</definedName>
    <definedName name="SHARED_FORMULA_19">#REF!</definedName>
    <definedName name="SHARED_FORMULA_2">#REF!</definedName>
    <definedName name="SHARED_FORMULA_20">#REF!</definedName>
    <definedName name="SHARED_FORMULA_21">#REF!</definedName>
    <definedName name="SHARED_FORMULA_22">#REF!</definedName>
    <definedName name="SHARED_FORMULA_23">#REF!</definedName>
    <definedName name="SHARED_FORMULA_24">#REF!</definedName>
    <definedName name="SHARED_FORMULA_25">#REF!</definedName>
    <definedName name="SHARED_FORMULA_26">#REF!</definedName>
    <definedName name="SHARED_FORMULA_27">#REF!</definedName>
    <definedName name="SHARED_FORMULA_28">#REF!</definedName>
    <definedName name="SHARED_FORMULA_29">#REF!</definedName>
    <definedName name="SHARED_FORMULA_3">#REF!</definedName>
    <definedName name="SHARED_FORMULA_30">#REF!</definedName>
    <definedName name="SHARED_FORMULA_31">#REF!</definedName>
    <definedName name="SHARED_FORMULA_32">#REF!</definedName>
    <definedName name="SHARED_FORMULA_33">#REF!</definedName>
    <definedName name="SHARED_FORMULA_34">#REF!</definedName>
    <definedName name="SHARED_FORMULA_35">#REF!</definedName>
    <definedName name="SHARED_FORMULA_36">#REF!</definedName>
    <definedName name="SHARED_FORMULA_37">#REF!</definedName>
    <definedName name="SHARED_FORMULA_38">#REF!</definedName>
    <definedName name="SHARED_FORMULA_39">#REF!</definedName>
    <definedName name="SHARED_FORMULA_4">#REF!</definedName>
    <definedName name="SHARED_FORMULA_40">#REF!</definedName>
    <definedName name="SHARED_FORMULA_41">#REF!</definedName>
    <definedName name="SHARED_FORMULA_42">#REF!</definedName>
    <definedName name="SHARED_FORMULA_43">#REF!</definedName>
    <definedName name="SHARED_FORMULA_44">#REF!</definedName>
    <definedName name="SHARED_FORMULA_45">#REF!</definedName>
    <definedName name="SHARED_FORMULA_46">#REF!</definedName>
    <definedName name="SHARED_FORMULA_47">#REF!</definedName>
    <definedName name="SHARED_FORMULA_48">#REF!</definedName>
    <definedName name="SHARED_FORMULA_49">#REF!</definedName>
    <definedName name="SHARED_FORMULA_5">#REF!</definedName>
    <definedName name="SHARED_FORMULA_50">#REF!</definedName>
    <definedName name="SHARED_FORMULA_51">#REF!</definedName>
    <definedName name="SHARED_FORMULA_52">#REF!</definedName>
    <definedName name="SHARED_FORMULA_53">#REF!</definedName>
    <definedName name="SHARED_FORMULA_54">#REF!</definedName>
    <definedName name="SHARED_FORMULA_55">#REF!</definedName>
    <definedName name="SHARED_FORMULA_56">#REF!</definedName>
    <definedName name="SHARED_FORMULA_57">#REF!</definedName>
    <definedName name="SHARED_FORMULA_58">#REF!</definedName>
    <definedName name="SHARED_FORMULA_6">#REF!</definedName>
    <definedName name="SHARED_FORMULA_7">#REF!</definedName>
    <definedName name="SHARED_FORMULA_8">#REF!</definedName>
    <definedName name="SHARED_FORMULA_9">#REF!</definedName>
    <definedName name="TestTypes">#REF!</definedName>
    <definedName name="Títulos_a_imprimir_IM">#REF!</definedName>
    <definedName name="TOTAL">#REF!</definedName>
    <definedName name="TypesOfTransaction">#REF!</definedName>
    <definedName name="utilidad">#REF!</definedName>
    <definedName name="VALID">#REF!</definedName>
    <definedName name="VALOR">#REF!</definedName>
    <definedName name="veinticuatro">#REF!</definedName>
    <definedName name="veintidos">#REF!</definedName>
    <definedName name="veintitres">#REF!</definedName>
    <definedName name="veintiuno">#REF!</definedName>
    <definedName name="wrn.CONSOLIDADO.">#REF!</definedName>
    <definedName name="XXX">#REF!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 uri="GoogleSheetsCustomDataVersion1">
      <go:sheetsCustomData xmlns:go="http://customooxmlschemas.google.com/" r:id="rId36" roundtripDataSignature="AMtx7miCALim6t4wtxB5Y2KjG+PRWqUm/g=="/>
    </ext>
  </extLst>
</workbook>
</file>

<file path=xl/calcChain.xml><?xml version="1.0" encoding="utf-8"?>
<calcChain xmlns="http://schemas.openxmlformats.org/spreadsheetml/2006/main">
  <c r="B82" i="10" l="1"/>
  <c r="B81" i="10"/>
  <c r="B80" i="10"/>
  <c r="B79" i="10"/>
  <c r="B78" i="10"/>
  <c r="B77" i="10"/>
  <c r="B76" i="10"/>
  <c r="B75" i="10"/>
  <c r="B74" i="10"/>
  <c r="B73" i="10"/>
  <c r="B72" i="10"/>
  <c r="B71" i="10"/>
  <c r="B70" i="10"/>
  <c r="C69" i="10"/>
  <c r="B69" i="10"/>
  <c r="B68" i="10"/>
  <c r="B67" i="10"/>
  <c r="B66" i="10"/>
  <c r="B65" i="10"/>
  <c r="B64" i="10"/>
  <c r="B63" i="10"/>
  <c r="B62" i="10"/>
  <c r="B61" i="10"/>
  <c r="B60" i="10"/>
  <c r="B59" i="10"/>
  <c r="B58" i="10"/>
  <c r="B57" i="10"/>
  <c r="B56" i="10"/>
  <c r="B55" i="10"/>
  <c r="B54" i="10"/>
  <c r="B53" i="10"/>
  <c r="B52" i="10"/>
  <c r="B51" i="10"/>
  <c r="B50" i="10"/>
  <c r="B49" i="10"/>
  <c r="B48" i="10"/>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18" i="10"/>
  <c r="B17" i="10"/>
  <c r="B16" i="10"/>
  <c r="B15" i="10"/>
  <c r="B14" i="10"/>
  <c r="B13" i="10"/>
  <c r="B12" i="10"/>
  <c r="B11" i="10"/>
  <c r="B10" i="10"/>
  <c r="B9" i="10"/>
  <c r="B8" i="10"/>
  <c r="B7" i="10"/>
  <c r="B6" i="10"/>
  <c r="B5" i="10"/>
  <c r="B4" i="10"/>
  <c r="B3" i="10"/>
  <c r="B2" i="10"/>
  <c r="E17" i="10"/>
  <c r="C21" i="10"/>
  <c r="C42" i="10"/>
  <c r="G41" i="10"/>
  <c r="K40" i="10"/>
  <c r="K42" i="10"/>
  <c r="E41" i="10"/>
  <c r="F38" i="10"/>
  <c r="C36" i="10"/>
  <c r="G35" i="10"/>
  <c r="K34" i="10"/>
  <c r="E33" i="10"/>
  <c r="F30" i="10"/>
  <c r="C28" i="10"/>
  <c r="G27" i="10"/>
  <c r="K26" i="10"/>
  <c r="G42" i="10"/>
  <c r="K41" i="10"/>
  <c r="E40" i="10"/>
  <c r="F37" i="10"/>
  <c r="C35" i="10"/>
  <c r="G34" i="10"/>
  <c r="K33" i="10"/>
  <c r="L33" i="10"/>
  <c r="M33" i="10"/>
  <c r="E32" i="10"/>
  <c r="F29" i="10"/>
  <c r="C27" i="10"/>
  <c r="G26" i="10"/>
  <c r="F42" i="10"/>
  <c r="C40" i="10"/>
  <c r="G39" i="10"/>
  <c r="K38" i="10"/>
  <c r="L38" i="10"/>
  <c r="M38" i="10"/>
  <c r="E37" i="10"/>
  <c r="F34" i="10"/>
  <c r="C32" i="10"/>
  <c r="G31" i="10"/>
  <c r="K30" i="10"/>
  <c r="F40" i="10"/>
  <c r="K35" i="10"/>
  <c r="L35" i="10"/>
  <c r="M35" i="10"/>
  <c r="G32" i="10"/>
  <c r="E31" i="10"/>
  <c r="E30" i="10"/>
  <c r="E29" i="10"/>
  <c r="F28" i="10"/>
  <c r="F27" i="10"/>
  <c r="F26" i="10"/>
  <c r="G33" i="10"/>
  <c r="F32" i="10"/>
  <c r="F2" i="10"/>
  <c r="I32" i="10"/>
  <c r="C31" i="10"/>
  <c r="C30" i="10"/>
  <c r="C29" i="10"/>
  <c r="E28" i="10"/>
  <c r="E27" i="10"/>
  <c r="E26" i="10"/>
  <c r="F41" i="10"/>
  <c r="K36" i="10"/>
  <c r="L36" i="10"/>
  <c r="M36" i="10"/>
  <c r="F33" i="10"/>
  <c r="C26" i="10"/>
  <c r="C41" i="10"/>
  <c r="K39" i="10"/>
  <c r="K37" i="10"/>
  <c r="G36" i="10"/>
  <c r="F35" i="10"/>
  <c r="E34" i="10"/>
  <c r="C33" i="10"/>
  <c r="F36" i="10"/>
  <c r="E35" i="10"/>
  <c r="C34" i="10"/>
  <c r="E39" i="10"/>
  <c r="E38" i="10"/>
  <c r="C37" i="10"/>
  <c r="K32" i="10"/>
  <c r="L32" i="10"/>
  <c r="M32" i="10"/>
  <c r="F39" i="10"/>
  <c r="E36" i="10"/>
  <c r="E42" i="10"/>
  <c r="C39" i="10"/>
  <c r="K29" i="10"/>
  <c r="G29" i="10"/>
  <c r="G38" i="10"/>
  <c r="K31" i="10"/>
  <c r="L31" i="10"/>
  <c r="M31" i="10"/>
  <c r="C38" i="10"/>
  <c r="F31" i="10"/>
  <c r="K28" i="10"/>
  <c r="L28" i="10"/>
  <c r="M28" i="10"/>
  <c r="G28" i="10"/>
  <c r="G40" i="10"/>
  <c r="G37" i="10"/>
  <c r="K27" i="10"/>
  <c r="L27" i="10"/>
  <c r="M27" i="10"/>
  <c r="G30" i="10"/>
  <c r="G2" i="10"/>
  <c r="L39" i="10"/>
  <c r="L30" i="10"/>
  <c r="L41" i="10"/>
  <c r="L34" i="10"/>
  <c r="L42" i="10"/>
  <c r="L37" i="10"/>
  <c r="L29" i="10"/>
  <c r="L26" i="10"/>
  <c r="L40" i="10"/>
  <c r="L53" i="10"/>
  <c r="F52" i="10"/>
  <c r="C50" i="10"/>
  <c r="G49" i="10"/>
  <c r="K48" i="10"/>
  <c r="L48" i="10"/>
  <c r="M48" i="10"/>
  <c r="E47" i="10"/>
  <c r="L45" i="10"/>
  <c r="F44" i="10"/>
  <c r="F54" i="10"/>
  <c r="C52" i="10"/>
  <c r="G51" i="10"/>
  <c r="K50" i="10"/>
  <c r="E49" i="10"/>
  <c r="L47" i="10"/>
  <c r="F46" i="10"/>
  <c r="C44" i="10"/>
  <c r="G43" i="10"/>
  <c r="E54" i="10"/>
  <c r="L52" i="10"/>
  <c r="F51" i="10"/>
  <c r="C49" i="10"/>
  <c r="G48" i="10"/>
  <c r="K47" i="10"/>
  <c r="C54" i="10"/>
  <c r="G53" i="10"/>
  <c r="K52" i="10"/>
  <c r="M52" i="10"/>
  <c r="E51" i="10"/>
  <c r="L49" i="10"/>
  <c r="F48" i="10"/>
  <c r="C46" i="10"/>
  <c r="G45" i="10"/>
  <c r="K44" i="10"/>
  <c r="L44" i="10"/>
  <c r="M44" i="10"/>
  <c r="L54" i="10"/>
  <c r="F53" i="10"/>
  <c r="C51" i="10"/>
  <c r="G50" i="10"/>
  <c r="K49" i="10"/>
  <c r="M49" i="10"/>
  <c r="E48" i="10"/>
  <c r="L46" i="10"/>
  <c r="F45" i="10"/>
  <c r="C43" i="10"/>
  <c r="K54" i="10"/>
  <c r="E53" i="10"/>
  <c r="L51" i="10"/>
  <c r="F50" i="10"/>
  <c r="C48" i="10"/>
  <c r="G47" i="10"/>
  <c r="K46" i="10"/>
  <c r="M46" i="10"/>
  <c r="E45" i="10"/>
  <c r="L43" i="10"/>
  <c r="E46" i="10"/>
  <c r="L50" i="10"/>
  <c r="G44" i="10"/>
  <c r="G52" i="10"/>
  <c r="E50" i="10"/>
  <c r="E44" i="10"/>
  <c r="G54" i="10"/>
  <c r="E52" i="10"/>
  <c r="F47" i="10"/>
  <c r="K45" i="10"/>
  <c r="M45" i="10"/>
  <c r="C47" i="10"/>
  <c r="K43" i="10"/>
  <c r="K53" i="10"/>
  <c r="M53" i="10"/>
  <c r="F43" i="10"/>
  <c r="K51" i="10"/>
  <c r="M51" i="10"/>
  <c r="G46" i="10"/>
  <c r="C45" i="10"/>
  <c r="F49" i="10"/>
  <c r="C53" i="10"/>
  <c r="E43" i="10"/>
  <c r="F68" i="10"/>
  <c r="C66" i="10"/>
  <c r="G65" i="10"/>
  <c r="K64" i="10"/>
  <c r="E63" i="10"/>
  <c r="L61" i="10"/>
  <c r="F60" i="10"/>
  <c r="C58" i="10"/>
  <c r="G57" i="10"/>
  <c r="H57" i="10"/>
  <c r="K56" i="10"/>
  <c r="E55" i="10"/>
  <c r="E68" i="10"/>
  <c r="L66" i="10"/>
  <c r="F65" i="10"/>
  <c r="F3" i="10"/>
  <c r="I65" i="10"/>
  <c r="C63" i="10"/>
  <c r="G62" i="10"/>
  <c r="K61" i="10"/>
  <c r="E60" i="10"/>
  <c r="L58" i="10"/>
  <c r="C68" i="10"/>
  <c r="G67" i="10"/>
  <c r="K66" i="10"/>
  <c r="M66" i="10"/>
  <c r="E65" i="10"/>
  <c r="L63" i="10"/>
  <c r="F62" i="10"/>
  <c r="C60" i="10"/>
  <c r="G59" i="10"/>
  <c r="K58" i="10"/>
  <c r="M58" i="10"/>
  <c r="E57" i="10"/>
  <c r="L55" i="10"/>
  <c r="L68" i="10"/>
  <c r="F67" i="10"/>
  <c r="C65" i="10"/>
  <c r="G64" i="10"/>
  <c r="K63" i="10"/>
  <c r="E62" i="10"/>
  <c r="L60" i="10"/>
  <c r="F59" i="10"/>
  <c r="I59" i="10"/>
  <c r="C57" i="10"/>
  <c r="G56" i="10"/>
  <c r="K55" i="10"/>
  <c r="K68" i="10"/>
  <c r="M68" i="10"/>
  <c r="E67" i="10"/>
  <c r="L65" i="10"/>
  <c r="F64" i="10"/>
  <c r="C62" i="10"/>
  <c r="G61" i="10"/>
  <c r="K60" i="10"/>
  <c r="E59" i="10"/>
  <c r="L57" i="10"/>
  <c r="F56" i="10"/>
  <c r="C67" i="10"/>
  <c r="G66" i="10"/>
  <c r="K65" i="10"/>
  <c r="M65" i="10"/>
  <c r="E64" i="10"/>
  <c r="L62" i="10"/>
  <c r="F61" i="10"/>
  <c r="C59" i="10"/>
  <c r="G58" i="10"/>
  <c r="K57" i="10"/>
  <c r="E56" i="10"/>
  <c r="L67" i="10"/>
  <c r="F66" i="10"/>
  <c r="C64" i="10"/>
  <c r="G63" i="10"/>
  <c r="K62" i="10"/>
  <c r="E61" i="10"/>
  <c r="L59" i="10"/>
  <c r="F58" i="10"/>
  <c r="C56" i="10"/>
  <c r="G55" i="10"/>
  <c r="L64" i="10"/>
  <c r="C55" i="10"/>
  <c r="K67" i="10"/>
  <c r="G60" i="10"/>
  <c r="F57" i="10"/>
  <c r="F63" i="10"/>
  <c r="K59" i="10"/>
  <c r="M59" i="10"/>
  <c r="L56" i="10"/>
  <c r="E66" i="10"/>
  <c r="E58" i="10"/>
  <c r="G68" i="10"/>
  <c r="C61" i="10"/>
  <c r="F55" i="10"/>
  <c r="C82" i="10"/>
  <c r="G81" i="10"/>
  <c r="K80" i="10"/>
  <c r="E79" i="10"/>
  <c r="L77" i="10"/>
  <c r="F76" i="10"/>
  <c r="C74" i="10"/>
  <c r="G73" i="10"/>
  <c r="K72" i="10"/>
  <c r="E71" i="10"/>
  <c r="L69" i="10"/>
  <c r="L82" i="10"/>
  <c r="F81" i="10"/>
  <c r="C79" i="10"/>
  <c r="G78" i="10"/>
  <c r="K77" i="10"/>
  <c r="E76" i="10"/>
  <c r="L74" i="10"/>
  <c r="F73" i="10"/>
  <c r="C71" i="10"/>
  <c r="G70" i="10"/>
  <c r="K69" i="10"/>
  <c r="M69" i="10"/>
  <c r="K82" i="10"/>
  <c r="E81" i="10"/>
  <c r="L79" i="10"/>
  <c r="F78" i="10"/>
  <c r="I78" i="10"/>
  <c r="C76" i="10"/>
  <c r="G75" i="10"/>
  <c r="K74" i="10"/>
  <c r="E73" i="10"/>
  <c r="L71" i="10"/>
  <c r="F70" i="10"/>
  <c r="C81" i="10"/>
  <c r="G80" i="10"/>
  <c r="K79" i="10"/>
  <c r="E78" i="10"/>
  <c r="L76" i="10"/>
  <c r="F75" i="10"/>
  <c r="C73" i="10"/>
  <c r="G72" i="10"/>
  <c r="K71" i="10"/>
  <c r="M71" i="10"/>
  <c r="E70" i="10"/>
  <c r="L81" i="10"/>
  <c r="F80" i="10"/>
  <c r="C78" i="10"/>
  <c r="G77" i="10"/>
  <c r="K76" i="10"/>
  <c r="E75" i="10"/>
  <c r="L73" i="10"/>
  <c r="F72" i="10"/>
  <c r="I72" i="10"/>
  <c r="C70" i="10"/>
  <c r="G69" i="10"/>
  <c r="G82" i="10"/>
  <c r="K81" i="10"/>
  <c r="M81" i="10"/>
  <c r="E80" i="10"/>
  <c r="L78" i="10"/>
  <c r="F77" i="10"/>
  <c r="C75" i="10"/>
  <c r="G74" i="10"/>
  <c r="K73" i="10"/>
  <c r="E72" i="10"/>
  <c r="L70" i="10"/>
  <c r="F69" i="10"/>
  <c r="F82" i="10"/>
  <c r="C80" i="10"/>
  <c r="G79" i="10"/>
  <c r="K78" i="10"/>
  <c r="E77" i="10"/>
  <c r="L75" i="10"/>
  <c r="F74" i="10"/>
  <c r="C72" i="10"/>
  <c r="G71" i="10"/>
  <c r="K70" i="10"/>
  <c r="M70" i="10"/>
  <c r="E69" i="10"/>
  <c r="E82" i="10"/>
  <c r="F71" i="10"/>
  <c r="E74" i="10"/>
  <c r="C77" i="10"/>
  <c r="L80" i="10"/>
  <c r="F79" i="10"/>
  <c r="L72" i="10"/>
  <c r="K75" i="10"/>
  <c r="M75" i="10"/>
  <c r="G76" i="10"/>
  <c r="E25" i="10"/>
  <c r="L23" i="10"/>
  <c r="K25" i="10"/>
  <c r="E24" i="10"/>
  <c r="L22" i="10"/>
  <c r="F21" i="10"/>
  <c r="I21" i="10"/>
  <c r="C19" i="10"/>
  <c r="G18" i="10"/>
  <c r="K17" i="10"/>
  <c r="L17" i="10"/>
  <c r="M17" i="10"/>
  <c r="E16" i="10"/>
  <c r="G25" i="10"/>
  <c r="G24" i="10"/>
  <c r="G23" i="10"/>
  <c r="E20" i="10"/>
  <c r="G19" i="10"/>
  <c r="E15" i="10"/>
  <c r="L13" i="10"/>
  <c r="F12" i="10"/>
  <c r="C10" i="10"/>
  <c r="G9" i="10"/>
  <c r="K8" i="10"/>
  <c r="E7" i="10"/>
  <c r="L5" i="10"/>
  <c r="F4" i="10"/>
  <c r="I4" i="10"/>
  <c r="C2" i="10"/>
  <c r="F25" i="10"/>
  <c r="F24" i="10"/>
  <c r="F23" i="10"/>
  <c r="L21" i="10"/>
  <c r="C20" i="10"/>
  <c r="F19" i="10"/>
  <c r="C25" i="10"/>
  <c r="C24" i="10"/>
  <c r="E23" i="10"/>
  <c r="G22" i="10"/>
  <c r="K21" i="10"/>
  <c r="E19" i="10"/>
  <c r="F18" i="10"/>
  <c r="I18" i="10"/>
  <c r="K16" i="10"/>
  <c r="F14" i="10"/>
  <c r="I14" i="10"/>
  <c r="C12" i="10"/>
  <c r="G11" i="10"/>
  <c r="K10" i="10"/>
  <c r="E9" i="10"/>
  <c r="L7" i="10"/>
  <c r="F6" i="10"/>
  <c r="I6" i="10"/>
  <c r="C4" i="10"/>
  <c r="G3" i="10"/>
  <c r="K2" i="10"/>
  <c r="L2" i="10"/>
  <c r="M2" i="10"/>
  <c r="E22" i="10"/>
  <c r="K20" i="10"/>
  <c r="L19" i="10"/>
  <c r="C18" i="10"/>
  <c r="F17" i="10"/>
  <c r="I17" i="10"/>
  <c r="K15" i="10"/>
  <c r="C14" i="10"/>
  <c r="G13" i="10"/>
  <c r="K12" i="10"/>
  <c r="E11" i="10"/>
  <c r="L9" i="10"/>
  <c r="F8" i="10"/>
  <c r="I8" i="10"/>
  <c r="C6" i="10"/>
  <c r="G5" i="10"/>
  <c r="K4" i="10"/>
  <c r="E3" i="10"/>
  <c r="K24" i="10"/>
  <c r="L24" i="10"/>
  <c r="M24" i="10"/>
  <c r="K23" i="10"/>
  <c r="E21" i="10"/>
  <c r="G20" i="10"/>
  <c r="L18" i="10"/>
  <c r="C17" i="10"/>
  <c r="F16" i="10"/>
  <c r="I16" i="10"/>
  <c r="G15" i="10"/>
  <c r="K14" i="10"/>
  <c r="E13" i="10"/>
  <c r="L11" i="10"/>
  <c r="F10" i="10"/>
  <c r="I10" i="10"/>
  <c r="C8" i="10"/>
  <c r="G7" i="10"/>
  <c r="K6" i="10"/>
  <c r="E5" i="10"/>
  <c r="L3" i="10"/>
  <c r="I2" i="10"/>
  <c r="K22" i="10"/>
  <c r="M22" i="10"/>
  <c r="E14" i="10"/>
  <c r="E10" i="10"/>
  <c r="E6" i="10"/>
  <c r="E2" i="10"/>
  <c r="F22" i="10"/>
  <c r="I22" i="10"/>
  <c r="L20" i="10"/>
  <c r="L16" i="10"/>
  <c r="F15" i="10"/>
  <c r="I15" i="10"/>
  <c r="L12" i="10"/>
  <c r="F11" i="10"/>
  <c r="L8" i="10"/>
  <c r="F7" i="10"/>
  <c r="I7" i="10"/>
  <c r="L4" i="10"/>
  <c r="I3" i="10"/>
  <c r="C22" i="10"/>
  <c r="K18" i="10"/>
  <c r="C15" i="10"/>
  <c r="C11" i="10"/>
  <c r="C7" i="10"/>
  <c r="C3" i="10"/>
  <c r="F20" i="10"/>
  <c r="I20" i="10"/>
  <c r="E18" i="10"/>
  <c r="G16" i="10"/>
  <c r="K13" i="10"/>
  <c r="M13" i="10"/>
  <c r="G12" i="10"/>
  <c r="G4" i="10"/>
  <c r="G6" i="10"/>
  <c r="G8" i="10"/>
  <c r="G10" i="10"/>
  <c r="G14" i="10"/>
  <c r="G17" i="10"/>
  <c r="G21" i="10"/>
  <c r="H12" i="10"/>
  <c r="K9" i="10"/>
  <c r="M9" i="10"/>
  <c r="K5" i="10"/>
  <c r="M5" i="10"/>
  <c r="C16" i="10"/>
  <c r="E12" i="10"/>
  <c r="E8" i="10"/>
  <c r="E4" i="10"/>
  <c r="L25" i="10"/>
  <c r="C23" i="10"/>
  <c r="L14" i="10"/>
  <c r="F13" i="10"/>
  <c r="I13" i="10"/>
  <c r="L10" i="10"/>
  <c r="F9" i="10"/>
  <c r="I9" i="10"/>
  <c r="L6" i="10"/>
  <c r="F5" i="10"/>
  <c r="I5" i="10"/>
  <c r="K19" i="10"/>
  <c r="M19" i="10"/>
  <c r="C13" i="10"/>
  <c r="C9" i="10"/>
  <c r="C5" i="10"/>
  <c r="K11" i="10"/>
  <c r="M11" i="10"/>
  <c r="L15" i="10"/>
  <c r="K7" i="10"/>
  <c r="M7" i="10"/>
  <c r="K3" i="10"/>
  <c r="M3" i="10"/>
  <c r="H21" i="10"/>
  <c r="H8" i="10"/>
  <c r="M6" i="10"/>
  <c r="I71" i="10"/>
  <c r="M73" i="10"/>
  <c r="H69" i="10"/>
  <c r="I80" i="10"/>
  <c r="H75" i="10"/>
  <c r="M60" i="10"/>
  <c r="H56" i="10"/>
  <c r="I67" i="10"/>
  <c r="H62" i="10"/>
  <c r="I45" i="10"/>
  <c r="I44" i="10"/>
  <c r="I31" i="10"/>
  <c r="I36" i="10"/>
  <c r="I34" i="10"/>
  <c r="I29" i="10"/>
  <c r="H42" i="10"/>
  <c r="H80" i="10"/>
  <c r="H81" i="10"/>
  <c r="M4" i="10"/>
  <c r="H3" i="10"/>
  <c r="H6" i="10"/>
  <c r="I11" i="10"/>
  <c r="H7" i="10"/>
  <c r="H5" i="10"/>
  <c r="M15" i="10"/>
  <c r="M16" i="10"/>
  <c r="I19" i="10"/>
  <c r="H18" i="10"/>
  <c r="H76" i="10"/>
  <c r="M78" i="10"/>
  <c r="H74" i="10"/>
  <c r="M79" i="10"/>
  <c r="I73" i="10"/>
  <c r="M80" i="10"/>
  <c r="H55" i="10"/>
  <c r="I66" i="10"/>
  <c r="H61" i="10"/>
  <c r="I60" i="10"/>
  <c r="M43" i="10"/>
  <c r="H52" i="10"/>
  <c r="H47" i="10"/>
  <c r="H45" i="10"/>
  <c r="M47" i="10"/>
  <c r="I46" i="10"/>
  <c r="H2" i="10"/>
  <c r="I39" i="10"/>
  <c r="I33" i="10"/>
  <c r="M26" i="10"/>
  <c r="I38" i="10"/>
  <c r="M18" i="10"/>
  <c r="H20" i="10"/>
  <c r="M8" i="10"/>
  <c r="I77" i="10"/>
  <c r="M72" i="10"/>
  <c r="I63" i="10"/>
  <c r="I58" i="10"/>
  <c r="H66" i="10"/>
  <c r="I64" i="10"/>
  <c r="H67" i="10"/>
  <c r="I49" i="10"/>
  <c r="I50" i="10"/>
  <c r="I48" i="10"/>
  <c r="H38" i="10"/>
  <c r="I35" i="10"/>
  <c r="I41" i="10"/>
  <c r="H33" i="10"/>
  <c r="H39" i="10"/>
  <c r="H34" i="10"/>
  <c r="M42" i="10"/>
  <c r="H44" i="10"/>
  <c r="H16" i="10"/>
  <c r="M21" i="10"/>
  <c r="I23" i="10"/>
  <c r="H9" i="10"/>
  <c r="H23" i="10"/>
  <c r="I79" i="10"/>
  <c r="H71" i="10"/>
  <c r="I82" i="10"/>
  <c r="H72" i="10"/>
  <c r="I70" i="10"/>
  <c r="M77" i="10"/>
  <c r="H73" i="10"/>
  <c r="I55" i="10"/>
  <c r="I57" i="10"/>
  <c r="M57" i="10"/>
  <c r="M64" i="10"/>
  <c r="I47" i="10"/>
  <c r="H50" i="10"/>
  <c r="I51" i="10"/>
  <c r="M50" i="10"/>
  <c r="H49" i="10"/>
  <c r="H37" i="10"/>
  <c r="H29" i="10"/>
  <c r="H36" i="10"/>
  <c r="I26" i="10"/>
  <c r="I40" i="10"/>
  <c r="I30" i="10"/>
  <c r="M40" i="10"/>
  <c r="H19" i="10"/>
  <c r="H30" i="10"/>
  <c r="H32" i="10"/>
  <c r="M23" i="10"/>
  <c r="M20" i="10"/>
  <c r="M10" i="10"/>
  <c r="H22" i="10"/>
  <c r="I24" i="10"/>
  <c r="H24" i="10"/>
  <c r="I69" i="10"/>
  <c r="M76" i="10"/>
  <c r="M82" i="10"/>
  <c r="H78" i="10"/>
  <c r="H60" i="10"/>
  <c r="H58" i="10"/>
  <c r="I56" i="10"/>
  <c r="M63" i="10"/>
  <c r="H59" i="10"/>
  <c r="H65" i="10"/>
  <c r="H46" i="10"/>
  <c r="H51" i="10"/>
  <c r="H40" i="10"/>
  <c r="M29" i="10"/>
  <c r="M37" i="10"/>
  <c r="I27" i="10"/>
  <c r="M30" i="10"/>
  <c r="I42" i="10"/>
  <c r="I37" i="10"/>
  <c r="H41" i="10"/>
  <c r="H48" i="10"/>
  <c r="H27" i="10"/>
  <c r="H17" i="10"/>
  <c r="H4" i="10"/>
  <c r="M14" i="10"/>
  <c r="M12" i="10"/>
  <c r="H11" i="10"/>
  <c r="I25" i="10"/>
  <c r="I12" i="10"/>
  <c r="H25" i="10"/>
  <c r="M25" i="10"/>
  <c r="I74" i="10"/>
  <c r="H77" i="10"/>
  <c r="I75" i="10"/>
  <c r="I76" i="10"/>
  <c r="H68" i="10"/>
  <c r="M67" i="10"/>
  <c r="M62" i="10"/>
  <c r="H64" i="10"/>
  <c r="M56" i="10"/>
  <c r="H54" i="10"/>
  <c r="M54" i="10"/>
  <c r="I53" i="10"/>
  <c r="I52" i="10"/>
  <c r="H28" i="10"/>
  <c r="M39" i="10"/>
  <c r="I28" i="10"/>
  <c r="H31" i="10"/>
  <c r="H26" i="10"/>
  <c r="M34" i="10"/>
  <c r="H79" i="10"/>
  <c r="H14" i="10"/>
  <c r="H10" i="10"/>
  <c r="H15" i="10"/>
  <c r="H13" i="10"/>
  <c r="N25" i="10"/>
  <c r="N24" i="10"/>
  <c r="N16" i="10"/>
  <c r="N7" i="10"/>
  <c r="N20" i="10"/>
  <c r="N9" i="10"/>
  <c r="N23" i="10"/>
  <c r="N18" i="10"/>
  <c r="N11" i="10"/>
  <c r="N3" i="10"/>
  <c r="N17" i="10"/>
  <c r="N13" i="10"/>
  <c r="N5" i="10"/>
  <c r="N12" i="10"/>
  <c r="N8" i="10"/>
  <c r="N4" i="10"/>
  <c r="N21" i="10"/>
  <c r="N14" i="10"/>
  <c r="N10" i="10"/>
  <c r="N6" i="10"/>
  <c r="N2" i="10"/>
  <c r="N19" i="10"/>
  <c r="N15" i="10"/>
  <c r="N22" i="10"/>
  <c r="H82" i="10"/>
  <c r="M74" i="10"/>
  <c r="N82" i="10"/>
  <c r="H70" i="10"/>
  <c r="I81" i="10"/>
  <c r="H63" i="10"/>
  <c r="I61" i="10"/>
  <c r="M55" i="10"/>
  <c r="I62" i="10"/>
  <c r="M61" i="10"/>
  <c r="I68" i="10"/>
  <c r="I43" i="10"/>
  <c r="H53" i="10"/>
  <c r="H43" i="10"/>
  <c r="I54" i="10"/>
  <c r="M41" i="10"/>
  <c r="H35" i="10"/>
  <c r="N70" i="10"/>
  <c r="N63" i="10"/>
  <c r="N55" i="10"/>
  <c r="N68" i="10"/>
  <c r="N60" i="10"/>
  <c r="N65" i="10"/>
  <c r="N57" i="10"/>
  <c r="N62" i="10"/>
  <c r="N67" i="10"/>
  <c r="N59" i="10"/>
  <c r="N64" i="10"/>
  <c r="N56" i="10"/>
  <c r="N61" i="10"/>
  <c r="N66" i="10"/>
  <c r="N58" i="10"/>
  <c r="N78" i="10"/>
  <c r="N74" i="10"/>
  <c r="N73" i="10"/>
  <c r="N69" i="10"/>
  <c r="N81" i="10"/>
  <c r="N77" i="10"/>
  <c r="N76" i="10"/>
  <c r="N72" i="10"/>
  <c r="N71" i="10"/>
  <c r="N39" i="10"/>
  <c r="N41" i="10"/>
  <c r="N33" i="10"/>
  <c r="N40" i="10"/>
  <c r="N32" i="10"/>
  <c r="N37" i="10"/>
  <c r="N29" i="10"/>
  <c r="N36" i="10"/>
  <c r="N42" i="10"/>
  <c r="N38" i="10"/>
  <c r="N31" i="10"/>
  <c r="N30" i="10"/>
  <c r="N28" i="10"/>
  <c r="N27" i="10"/>
  <c r="N26" i="10"/>
  <c r="N34" i="10"/>
  <c r="N35" i="10"/>
  <c r="N80" i="10"/>
  <c r="N79" i="10"/>
  <c r="N47" i="10"/>
  <c r="N49" i="10"/>
  <c r="N54" i="10"/>
  <c r="N46" i="10"/>
  <c r="N51" i="10"/>
  <c r="N43" i="10"/>
  <c r="N48" i="10"/>
  <c r="N53" i="10"/>
  <c r="N45" i="10"/>
  <c r="N50" i="10"/>
  <c r="N52" i="10"/>
  <c r="N44" i="10"/>
  <c r="N75" i="10"/>
  <c r="O27" i="9"/>
  <c r="O33" i="9"/>
  <c r="O31" i="9"/>
  <c r="O25" i="9"/>
  <c r="O29" i="9"/>
  <c r="M7" i="9"/>
</calcChain>
</file>

<file path=xl/sharedStrings.xml><?xml version="1.0" encoding="utf-8"?>
<sst xmlns="http://schemas.openxmlformats.org/spreadsheetml/2006/main" count="315" uniqueCount="167">
  <si>
    <t>Oportunidad de Mejora</t>
  </si>
  <si>
    <t>Deficiencia de Control
(Diseño o Ejecución)</t>
  </si>
  <si>
    <t>Deficiencia de Control Mayor
(Diseño y Ejecución)</t>
  </si>
  <si>
    <t>Ambiente de control</t>
  </si>
  <si>
    <t>Componente</t>
  </si>
  <si>
    <t>Lineamiento</t>
  </si>
  <si>
    <t>Presente</t>
  </si>
  <si>
    <t>ID</t>
  </si>
  <si>
    <t>Evaluación</t>
  </si>
  <si>
    <t>Nombre de la Entidad:</t>
  </si>
  <si>
    <t>INSTITUTO DISTRITAL DE GESTIÓN DE RIESGO Y CAMBIO CLIMÁTICO - IDIGER</t>
  </si>
  <si>
    <t>Periodo Evaluado:</t>
  </si>
  <si>
    <t>01/01/2021 AL 30/06/2021 - PRIMER SEMESTRE DE 2021</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</si>
  <si>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</si>
  <si>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</si>
  <si>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</si>
  <si>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</si>
  <si>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 xml:space="preserve">El resultado promedio del Sistema de Control Interno se ubica sobre el 70%, lo que indica que de acuerdo a la metodología de la herramienta actual, todos los componentes superan la brecha de encontrarse presentes y funcionando. El componente de menor valor se asocia a  Actividades de Contro (54%) seguido de Evaluación de riesgos (56%), donde se requiere dar prioridad al fortalecimiento del mecanismo de monitoreo definiendo, apetito de riesgo, tolerancia y capacidad, de igual manera se recomienda dar prioridad a su actualización en  los controles del mapa de riesgos ya que estos no cuentan con las características cualitativas de los mismos establecidas por la politica de riesgos vigente. lo que  dificulta a segunda linea de defensa y a tercera linea de defensa, verificar la calificación cuantitativa del control y si realmente se cuenta  con un adecuado diseño de controles para la mitigación del riesgo. El modelo de tres lineas de defensa depende básicamente de estos dos componentes e impacta el Sistema de Control  Interno en su estructura. En 2020 se habian alcanzado avances clave sobre la actualziación de la política, pero en 2021, esta no se materializó , dadas las fallas encontradas en los controles. Esta situación también fue advertida por la Secretaría General de la Alcaldía Mayor, por lo tanto es prioritario su ajuste.
Nuevamente se recuerda que la Gestión de Riesgos es un pilar en la articulación con la adopción del nuevo modelo de control fiscal interno adoptado por el DECRETO 403 DE 2020: " Por el cual se dictan normas para la correcta implementación del Acto Legislativo 04 de 2019 y el fortalecimiento del control fiscal", donde vincula la administración del riesgo de la entidad en el desarrollo de su articulado. 
Se continuan realizando mesas entre segunda línea de defensa y tercera linea de defensa para abordar los aspectos más críticos de la Dimensión asociados a Planes de Mejoramiento y administración de Riesgos y se cuenta con instancias institucionales activas como Comité Institucional de Coordinación de Control Interno que ha permanecido activo frente a los cambios de entorno realcionados con el estado actual de emergencia y declaratoria de Calamidad pública, pero el aspecto fundamental es la implementación de la metodología vigente o su pronta actualización.
</t>
  </si>
  <si>
    <t>¿Es efectivo el sistema de control interno para los objetivos evaluados? (Si/No) (Justifique su respuesta):</t>
  </si>
  <si>
    <t>Si</t>
  </si>
  <si>
    <t xml:space="preserve">
De acuerdo a la metodología de la herramienta actual, todos los componentes superan la brecha de encontrarse presentes y funcionando, con un total de 70%, pero se encuentra una disminución frente a la valoración anterior principalmente porque no se  cuenta con un seguimiento sistemático del MIPG (Componente de Monitoreo) y de la Dimension de Control Interno y se detectaron falencias en el diseño y descripción de controles. Se identifican  avances en el término del componente de monitoreo desde las diferentes líneas  (Planes de acción, Planes de Mejora, indicadores, SPI, etc) pero se requieren acciones de subsanacion frente al componente de Gestión de Riesgo que es transversal a los otros cuatro (4) componentes. Estas  acciones se encuentran en curso y para el Segundo semestre se valorar la subsanación  correspondiente.  La observación sobre las características de control fue registrada también por la Secretaría General de la Alcaldía Mayor, por lo que aunque la acción de mejora se encuentra en curso, debe acelerarse su ajuste, mas aun cuando el decreto 403 de 2020, tiene como punto de partida en la interacción con el Sistema de Control Interno , la gestión de riesgo de la entidad. La Segunda Linea de defensa debe fortalecer el monitoreo, para que además de consolidación realice la retroalimentación sobre todos los elementos metodológicos de la Política de Riesgo e incorporar la determinación de apetito , tolerancia y capacidad de riesgo, lo que facilitará la definición de materializaciones y su tratamiento. También deben tenerse en cuenta en la adecuación del Sistema de Control Interno los resultados de FURAG y las mejoras identificadas por política para unificar un único curso de acción tanto en el Sistema Integrado de Gestión Distrital como la Dimensión incluida de Control Interno.
Entre otros elementos de exposición al riesgo, cuando vaya a actualziarse la metodología  deben analizarse nuevos instrumentos de planificación, tales como: Plan de Acción de Climática PAC 2020-2050, Acuerdo 790 de 2020: Por el cual se declara la emergencia climática en Bogotá D.C., se reconoce esta emergencia como un asunto prioritario de gestión pública, se definen lineamientos para la adaptación, mitigación y resiliencia frente al cambio climático y se dictan otras disposiciones, donde se expresan líneas concretas para el IDIGER y   también para FONDIGER, donde se indica por ejemplo: 8.1.2. El Distrito Capital adoptará un mecanismo de rendición de cuentas a la ciudadanía sobre los ingresos y recursos del FONDIGER, para atender la crisis y emergencia climática de la ciudad, y la manera como estos recursos se articulan con recursos locales y nacionales.
</t>
  </si>
  <si>
    <t>La entidad cuenta dentro de su Sistema de Control Interno, con una institucionalidad (Líneas de defensa)  que le permita la toma de decisiones frente al control (Si/No) (Justifique su respuesta):</t>
  </si>
  <si>
    <t>Las tres líneas de defensa se encuentran desplegadas así: En el  Manual de Funciones, los Procedimientos, Actos administrativos de Comités entre otros del modelo de operación vigente mantienen la entidadad tiene identificados las responsabilidades y los roles de las lineas de defensa. Se cuenta con una Política  de Gestion de Riesgos con sus lineas de edfensa identificadas,  se actualizó el Comité de Gestión y Desempeño mediante resolucion 052 de 2021, donde se generan las correspondientes responsabilidades.  La linea estratégica del Sistema de Control Interno  asociada al Comité Institucional de Coordinación de Control Interno se encuentra constituida, con roles definidos y se han adelantado acciones para actualzacion de Estatuto de Auditoría, con la autoridad y responsabilidad registrada en este. 
Se recomienda refirzar el rol de segunda linea para Gestión de Riesgo y Planes de Mejoramiento
Se recomienda implementar la metodología de mapas de aseguramiento para determinar cobertura de actividades de aseguramiento desde primera, segunda y tercera linea  para minimizar esfuerzos en el ejercicio de evaluación y del Sistema de Control Interno.</t>
  </si>
  <si>
    <t>¿El componente está presente y funcionando?</t>
  </si>
  <si>
    <t>Nivel de Cumplimiento componente</t>
  </si>
  <si>
    <r>
      <rPr>
        <b/>
        <u/>
        <sz val="12"/>
        <color theme="0"/>
        <rFont val="Arial"/>
      </rPr>
      <t xml:space="preserve"> Estado actual:</t>
    </r>
    <r>
      <rPr>
        <b/>
        <sz val="12"/>
        <color theme="0"/>
        <rFont val="Arial"/>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</si>
  <si>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</si>
  <si>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</si>
  <si>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</si>
  <si>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r>
      <rPr>
        <sz val="8"/>
        <color theme="1"/>
        <rFont val="Arial"/>
      </rPr>
      <t xml:space="preserve">
</t>
    </r>
    <r>
      <rPr>
        <b/>
        <sz val="8"/>
        <color theme="1"/>
        <rFont val="Arial"/>
      </rPr>
      <t>Fortalezas</t>
    </r>
    <r>
      <rPr>
        <sz val="8"/>
        <color theme="1"/>
        <rFont val="Arial"/>
      </rPr>
      <t xml:space="preserve">
- La entidad mediante Resolución 264 de 12 de junio de 2018  creó el Comité Institucional de Coordinación de Control Interno, estableciendo sus funciones y donde el representante legal es quien preside el comité. Resolución 130 de 2020: Por el cual se modifica el artículo 4 de la Resolución 264 de 12 de junio de 2018, que regula sesiones virtuales.  A la fecha se han efectuado 3 sesiones de CICCI.
- Existe articulacion CICCI con CGDI mediante Resolucíon 052  de marzo de 2021  donde  se deroga la resolución 141 del 13 de marzo de 2019 y se dictan normas relacionadas en el comité de gestión y desempeño del IDIGER
-La entidad cuenta con la Definición  de la Política de Administración del Riesgo. En el 2020 se aprobo y actualizo la guia de GUIA MARCO DE REFERENCIA PARA LA ADMINISTRACIÓN DE LOS RIESGOS DE GESTIÓN Y DE CORRUPCIÓN. Se recomienda actualizar el documento de la página web.
-La entidad cuenta con los documentos que dan cuenta de las lineas de reporte: Modelo de gestion de procesos, procedimientos asociados,  Responsabilidades establecidas por OAP frente al reporte de desempeño de las dependencias, Comité de Gestión y Desempeño con sus funciones de reporte , Comite Institucional de Coordinaciónd e Control Interno y otros Comités Institucionales. 
-Se evidencia que la  entidad analiza los informes presentados por la Oficina de Control Interno, y efectua planes de mejoramiento con el fin de contribuir con la mejora institucional.
-Desde la tercera línea de defensa se hacen evaluaciones periodicas y al interior de las auditorías sobre la aplicación de política, riesgos y controles. 
-La Oficina mediante las sesiones realizada en el comite Institucional realizadas durante la vigencia 2021, reporta temas criticos evidenciados en los diferentes seguimientos y evaluaciones realizadas por la Oficna de control interno.
</t>
    </r>
    <r>
      <rPr>
        <b/>
        <sz val="8"/>
        <color theme="1"/>
        <rFont val="Arial"/>
      </rPr>
      <t>Oportunidades de Mejora y Recomendaciones</t>
    </r>
    <r>
      <rPr>
        <sz val="8"/>
        <color theme="1"/>
        <rFont val="Arial"/>
      </rPr>
      <t xml:space="preserve">
- El IDIGER cuenta con el Marco de Referencia para la administración de los riesgos de gestión y de corrupción  que describe las responsabilidades las lineas de defensa frente a los riesgos  "5. Roles y -Responsabilidades",  y en la resolución 052 donde  dictan normas relacionadas en el comité de gestión y desempeño del IDIGER, en el articulo 3 se definen los responsables del SIG , sin embargo se debe ajustar la política de administración de riesgos e implementar los roles sobre plan de mejora desde segunda línea de defensa.
- No se realizan en tiempo oportuno  la generación de los  planes de mejora frente a los resultados de la OCI u otras evaluaciones debido a que se generan acciones de manera extemporánea, se recomienda mayor rapidez con la participación inmediata de segunda línea de defensa. de igual manera  y de acuerdo con la OAP y con lo evidenciado por la OCI  es necesario fortalecer las competencias de los responsables de los procesos en el análisis de causa raíz y la definición de acciones y productos objetivos y eficaces para la mejora de los procesos.
 - De acuerdo al último seguimiento realizado por la OCI, La totalidad de los controles registrados en cada uno de los mapas de riesgo  no tienen diligenciado las características cualitativas de los mismos, lo que impide a la Oficina de Control Interno verificar la calificación cuantitativa del control y  si se cuenta con un adecuado diseño de controles para la mitigación del riesgo. por lo tanto se recomienda dar prioridad a su actualización considerando que es insumo fundamente para sus evaluaciones y seguimientos con el fin de determinar la efectividad del control  evietando la materilización del riesgo.
- Aunque se evidenciaron algunos procedimientos actualizados con puntos de control, se recomienda fortalecer la estrategia de actualización de documentos con el fin que la entidad cuenta con la totalidad de documental con puntos de control evitando con esto la materialización del riesgo . 
- Se recomienda presentar de manera trimestral los resultados  de todos los reportes frente a diferentes temas críticos de la entidad en el marco de las funciones del Comite de Gestión y Desempeño y realizar la publicación de resultados en la página web en el marco de la transparencia activa.
- Se recomienda fortalecer  el  analisis de  la información asociada con la generación de reportes financieros en los diferentes mecanismos existentes en la entidad. de igual manera  se recomienda fortalecer este aspecto  con la deficinión de los instrumentos necesarios para la medición y analisis de los reportes Financieros.
</t>
    </r>
  </si>
  <si>
    <t>Evaluación de riesgos</t>
  </si>
  <si>
    <r>
      <rPr>
        <sz val="9"/>
        <color rgb="FF000000"/>
        <rFont val="Arial"/>
      </rPr>
      <t xml:space="preserve">Este componente se encuentra presente y funcionando sin embargo se  presenta una disminución en el nivel de cumplimiento del componente, pasando de un 74% del último avance a un 56% . Se recomienda fortalecer su ejecución con relación a la gestión del riesgo y la caracterización de sus controles de igual manera  se requiere plan de acción para cubrir las brechas identificadas en el FURAG teniendo en cuenta el documento del DAFP 
</t>
    </r>
    <r>
      <rPr>
        <b/>
        <sz val="9"/>
        <color rgb="FF000000"/>
        <rFont val="Arial"/>
      </rPr>
      <t xml:space="preserve">
Fortalezas</t>
    </r>
    <r>
      <rPr>
        <sz val="9"/>
        <color rgb="FF000000"/>
        <rFont val="Arial"/>
      </rPr>
      <t xml:space="preserve">
- La Entidad cuenta con un Plan Estrategico Institucional vigente, donde se definen las metas que darán cumplimiento a los objetivos estrategicos de la Organización. Asi mismo, establecio unos planes de acción con vigencia anual donde se definen las metas operativas de cada proceso en concordancia con los objetivos operativos de los mismos.
-La politica de administración del riesgo de la Entidad, la cual se encuentra definida en la DE-GU-01 Guia Marco de Referencia para la Administración del Riesgo, tiene un alcance hacia toda la organización, abarcando toda la estructura organizacional, los objetivos estrategicos y los procesos de la Entidad.
-La segunda Línea de Defensa realiza  la consolidación de los reportes sobre riesgos de proceso de manera cuatrimestral.
-Se registraron materializaciones derivadas del primer informe del cuatrimestre de 2021 sobre mapa de riesgos. Esta fue llevada a Comite de Control Interno de Junio de 2021 para su análisis.
-Se realizan ejercicios de evaluación desde tercera linea sobre el impacto, registrados en el Informe Semestral del SCI. 
-Desde la Dimensión de Direccionamiento Estrategico se realiza una planeación que considera diversos aspectos desde los 12 planes del decreto 612 de 2018 y elementos del SCI
</t>
    </r>
    <r>
      <rPr>
        <b/>
        <sz val="9"/>
        <color rgb="FF000000"/>
        <rFont val="Arial"/>
      </rPr>
      <t>Oportunidades de Mejora y Recomendciones</t>
    </r>
    <r>
      <rPr>
        <sz val="9"/>
        <color rgb="FF000000"/>
        <rFont val="Arial"/>
      </rPr>
      <t xml:space="preserve"> 
- Se recomienda  en el marco de la Planeación Institucional desde el componente de ambiente de control reforzar la articulación  del  seguimiento de distintos instrumentos de planificacón de la entidad, entre ellos seguimiento del desempeño  por  proceso, seguimiento por proyectos de inversion, seguimiento de los 12 planes, seguimiento del PDGRCC y otros mecanismos de planificacion.
- Se recomienda fortalecer mecanismo de monitoreo en la Gestion deRiesgos  definiendo, apetito de riesgo, tolerancia y capacidad.
- De acuerdo al último seguimiento realizado por la OCI, La totalidad de los controles registrados en cada uno de los mapas de riesgo  no tienen diligenciado las características cualitativas de los mismos, lo que impide a la Oficina de Control Interno verificar la calificación cuantitativa del control y  si se cuenta con un adecuado diseño de controles para la mitigación del riesgo. por lo tanto se recomienda dar prioridad a su actualización considerando que es insumo fundamente para sus evaluaciones y seguimientos con el fin de determinar la efectividad del control  evietando la materilización del riesgo.
- Al no tener caracterizados los controles se puede decir que se  aplica parcialmente la politica.
-Para una adecuada división de las funciones y que éstas se encuentren segregadas en diferentes personas para reducir el riesgo de acciones fraudulentas, se recomienda efectual el analisis de cargas de acuerdo a decreto 1800 de 2019: Por el cual se adiciona el Capítulo 4 al Título 1 de la Parte 2 del Libro 2 del Decreto 1083 de 2015, Reglamentario Único del Sector de Función Pública, en lo relacionado con la actualización de las plantas globales de empleo.
- Como lo manifiesta la dependencia: Fortalecer las competencias del personal en la identificación y valoración de riesgos de gestión, estrategicos, seguridad de la información . 
- Analizar el impacto de distintos instrumentos distritales de planificación como Plan de accion Climatica,  Acuerdo 790 de 2020 en la gestion de riesgos institucional.
-. Se requiere planeación especifica sobre la dimensión 7 y los impactos que pueda presentar. Situación ya comunicada a segunda linea de defensa y adicionalmente con los resultados del FURAG en la sesion de Junio CICCI.
</t>
    </r>
  </si>
  <si>
    <t>Actividades de control</t>
  </si>
  <si>
    <r>
      <rPr>
        <b/>
        <sz val="9"/>
        <color theme="1"/>
        <rFont val="Arial"/>
      </rPr>
      <t xml:space="preserve">
Fortalezas:</t>
    </r>
    <r>
      <rPr>
        <sz val="9"/>
        <color theme="1"/>
        <rFont val="Arial"/>
      </rPr>
      <t xml:space="preserve"> 
-Los informes de auditoria y de seguimientos y evaluación realizados por la OCI, evaluan los controles implementados por el IDIGER para asegurar que los riesgos relacionados se mitiguen. 
- Por parte de la tercera linea de defensa se evalúa la adecuación de los controles a las especificidades de cada proceso, considerando cambios en regulaciones, estructuras internas u otros aspectos que determinen cambios en su diseño.
- Se cuenta con el manual de funciones de la Entidad, de igual manrea en la página web se evidencia el Plan anual de adquisiciones donde se establecen las necesiddaes de contratación y se ha determinado un lineamiento para su aprobación y adecuación.  
- La Oficina de Control Interno ha  realizado informes donde se presentan observaciones especificas sobre la segregación funcionaes, tales como Auditorias e Informes de Mapa de Riesgos. 
-  Se evidencia herramientas de Control que permiten la seguridad de la Información.
- Se evidencia el Control realizado por el supervisor frente a todo el proceso de la consecusión del contrato en los procedimientos de TICS. 
- La 3a línea de defensa, como evaluador independiente en relación con los controles implementados por el proveedor de servicios, para  asegurar que los riesgos relacionados se mitigan realiza informes de auditoria y de seguimientos y evaluación, evalua los controles implementados por el IDIGER para asegurar que los riesgos relacionados se mitiguen.
- Se evidencian informes  ubicados en el link de transparencia, adicional se encuentra el informe de verificación de riesgos,  donde se evalúa la adecuación de los controles. 
</t>
    </r>
    <r>
      <rPr>
        <b/>
        <sz val="9"/>
        <color theme="1"/>
        <rFont val="Arial"/>
      </rPr>
      <t xml:space="preserve">Oportunidades de Mejora:
</t>
    </r>
    <r>
      <rPr>
        <sz val="9"/>
        <color theme="1"/>
        <rFont val="Arial"/>
      </rPr>
      <t xml:space="preserve">- Se evidencia el monitoreo en terminos de consolidacion  por parte de la Oficina asesora de Planeación de forma cuatrimestral., sin embargo de acuerdo al  informe de "Verificación del mapa de riesgos de corrupción y el avance de la implementación del componente 1 “Gestión de riesgos de corrupción” del PAAC 2021, con corte a 30 de abril de 2021. es necesario fortalecer  el monitoreo del diseño de controles por parte de la segunda línea de defensa ya que se  observaron algunas actividades sobre las cuales no se encontró evidencia de su ejecución por lo que no fue posible establecer su cumplimiento por parte de la tercera línea de defensa por lo que se recomienda a los responsables de segunda línea de defensa mediante su rol de monitoreo constante garantizar que los responsables de la primera línea de defensa efectúen la totalidad de las acciones y adjunten las correspondientes evidencias para evitar materializaciones. El monitoreo debe advertir esto antes de su publicación o remisión a tercera línea de defensa. Asi mismo  aunque se cuenta con la matriz de riesgos, se puede evidenciar  que ningún proceso redactó las características cualitativas de los controles, se recomienda tomar las acciones pertinentes, ya que otros entes externos han advertido la situacion.
- No todos los documentos se encuentran actualizados por lo que se recomienda continuar con el proceso de actualización y creación de documentos (manuales, guías, procedimientos, instructivos, protocolos, formatos, etc.) con todos los procesos de la Entidad para garantizar la aplicación adecuada de las principales actividades de control.
- Frente a los informes realizados por la OCI en relación a la segregción de funciones, se recomienda dinamizar sus acciones de mejora.  La OCI ha recomendado asegurar su contratación frente a metas establecidas,  donde se debe considerar el Decreto 1800 de 2019 : Por el cual se adiciona el Capítulo 4 al Título 1 de la Parte 2 del Libro 2 del Decreto 1083 de 2015, Reglamentario Único del Sector de Función Pública, en lo relacionado con la actualización de las plantas globales de empleo, asi como lo manifiesta la OAP : * la necesidad de un análisis de cargas que permita distribuir tareas y funciones desde la complejidad de cada una, para definir la capacidad instalada de cada dependencia y/o proceso.
-Se considera adecuada la orportunidad de mejora de identificada por TICS que indica: *Se debe estandarizar en nuestra entidad todos los informes de supervisión y hacer un solo procedimiento de está supervisión.
</t>
    </r>
  </si>
  <si>
    <t>Información y comunicación</t>
  </si>
  <si>
    <r>
      <rPr>
        <b/>
        <sz val="9"/>
        <color theme="1"/>
        <rFont val="Arial"/>
      </rPr>
      <t>Fortalezas</t>
    </r>
    <r>
      <rPr>
        <sz val="9"/>
        <color theme="1"/>
        <rFont val="Arial"/>
      </rPr>
      <t xml:space="preserve">
- Se han diseñado sistemas de información para capturar y procesar datos y transformarlos en información para alcanzar los requerimientos de información definidos, en el marco del PETI institucional. 
- La entidad cuenta con el inventario de información relevante (interno/externa) y cuenta con un mecanismo documentado que permite su actualización.
- En la entidad mantiene un ámbito amplio de fuentes de datos (internas y externas), para la captura y procesamiento posterior de información clave para la consecución de metas y objetivos. La entidad cuenta con herramientas diseñadas in - house, que entregan datos importantes para la toma de decisiones. 
- Se evidencia  la creaciión del   Proceso de Gestión de Comunicaciones e Información Pública, una nueva denominación en el modelo de operacion por procesos encontrandose en curso la adecuación de  procedimientos, formatos, protocolos y guías para dinamizar  el manejo de la información  entrante y saliente.
- La entidad analiza sistemáticamente los resultados frente a la evaluación de percepción por parte de los usuarios o grupos de valor, y es socializada de manera periodica al equipo directivo y en ley de transparencia.
-Se ha gestado el plan de ajuste frente a la ley de transparencia y su actualizacion mediante resolcuion 1519 de 2020.
- Se cuenta con instrumentos como procesos y procedimientos que permiten la divulgación interna y externa de mensajes movilizadores de una cultura de gestión de riesgos y adaptación al cambio climático para el posicionamiento del IDIGER,  aun así  requieren de actualización
</t>
    </r>
    <r>
      <rPr>
        <b/>
        <sz val="9"/>
        <color theme="1"/>
        <rFont val="Arial"/>
      </rPr>
      <t>Oportunidades de Mejora</t>
    </r>
    <r>
      <rPr>
        <sz val="9"/>
        <color theme="1"/>
        <rFont val="Arial"/>
      </rPr>
      <t xml:space="preserve">
-Continuar con la adecuación del espacio de ley de transparencia y sus anexos tecnicos.
- Se recomienda continuar apoyando a los procesos misionales en los desarrollos in - house, y analizar su adecuación en el marco de los lineamientos de politica de Gobierno Digital, en este sentido se requiere un plan de acción para cubrir las brechas identificadas en el FURAG teniendo en cuenta el documento del DAFP : "Recomendaciones de Mejora por Política".
- Se recomienda que se articulen todos estos desarrollos in - house, y los productos de información resultante se incorporen y articulen de acuerdo a los criterios de  la  dimensión de Gestión del Conocimiento  e Información y Comuncación del MIPG. 
- Frente a las actividades de control sobre la integridad, confidencialidad y disponibilidad de los datos e información definidos como relevantes, se recomienda  articularlos con la gestión de riesgos de la entidad.
- Se recomienda de acuerdo a lo manifestado por la dependencia el diseño de mecanismos para establecer un dialogo permanente entre los líderes de las dependencias y el Área de Comunicaciones, para contar con su participación en la motivación del personal a cargo, en el cumplimiento de los objetivos y metas estatégicas de la entidad
- La entidad cuenta con canales de información internos para la denuncia anónima o confidencial de posibles situaciones irregulares y se cuenta con mecanismos específicos para su manejo, de manera tal que generen la confianza para utilizarlos. Aún así, recomienda socializar al interior de la entidad, la Guia para Gestionar y Acompañar las Situaciones y Quejas de Acoso Laboral Código: TH-PD-10, del  12-02-2021 y tener en cuenta las brechas del furag para subsanar lo correspondiente a este item.
Aunque este componente se encuentra presente y funcionando, presenta una disminución en el nivel de cumplimiento del componente, pasando de un 89% del último avance a un 61%. Se recomienda disminuir la brechas identficadas en la última medición del FURAG documentado en el informedel DAFP.
</t>
    </r>
  </si>
  <si>
    <t xml:space="preserve">Monitoreo </t>
  </si>
  <si>
    <r>
      <rPr>
        <sz val="9"/>
        <color theme="1"/>
        <rFont val="Arial"/>
      </rPr>
      <t xml:space="preserve">
</t>
    </r>
    <r>
      <rPr>
        <b/>
        <sz val="9"/>
        <color theme="1"/>
        <rFont val="Arial"/>
      </rPr>
      <t xml:space="preserve">Fortalezas
</t>
    </r>
    <r>
      <rPr>
        <sz val="9"/>
        <color theme="1"/>
        <rFont val="Arial"/>
      </rPr>
      <t xml:space="preserve">- El Comité Institucional de Coordinación de Control Interno aprueba anualmente el Plan Anual de Auditoría presentado por parte del Jefe de Control Interno o quien haga sus veces y hace el correspondiente seguimiento a sus ejecución. 
- Se efectua la evaluación del FURAG, donde se reportan los resultados de la dimensión de Control Interno, de igual manera en el Comité Institucional de Control Interno se reportan seguimientos en el Plan de mejoramiento.
- Se evidencia que la Segunda linea de defensa realizó reuniones con los procesos responsables de la implementación de las acciones, con el fin de orientarlos y monitorear el cumplimiento de las mismas. 
- La Oficina de Control Interno realiza evaluaciones independientes periódicas las cuales se tienen establecidas en el Plan Anual de Auditorías de 2021. Se evidencia la ejecución de las auditorías donde se evaluan el diseño y operación de los controles.
- Acorde con el Esquema de Líneas de Defensa se han implementado procedimientos de monitoreo continuo como parte de las actividades de la 2a línea de defensa, para la toma de decisiones, se realiza monitoreo al PAAC, a los planes Institucionales , planes de mejoramiento y mapa de riesgos. 
- Frente a las evaluaciones independientes la entidad considera perinente recibir las evaluaciones externas de organismos de control, de vigilancia, la entidad cuenta con evaluaciones externas no solo  de la Contraloria Distrital, sino de la Contraloría General y de la Veeduría, donde se han establecido planes mejoramiento , los cuales cuantan con un seguimiento periodico. 
- Se evalúa la información suministrada por los usuarios en el Sistema PQRD, así como de otras partes interesadas para la mejora del  S 
- Se realiza la evaluación de la efectividdad de las acciones incluidas en los Planes de mejoramiento producto de las auditorías internas y de entes externos,  mediante seguimientos trimestrales producto tanto de la auditorias internas como las auditorias realizadas por los entes externos.
- Las deficiencias de control interno son reportadas a los responsables de nivel jerárquico superior para tomar la acciones correspondiente, mediante los  informes y seguimientos realizados por la Oficina de Control Interno y son socializados a los directivos.
La Alta Dirección hace seguimiento a las acciones correctivas relacionadas con las deficiencias comunicadas sobre el Sistema de Control Interno y si se han cumplido en el tiempo establecido. Se evidencia que durante el 2021, se ha realizado una reunión realizada por la segunda linea de defensa. 
</t>
    </r>
    <r>
      <rPr>
        <b/>
        <sz val="9"/>
        <color theme="1"/>
        <rFont val="Arial"/>
      </rPr>
      <t>Oportunidades de Mejora y Recomendaciones
-</t>
    </r>
    <r>
      <rPr>
        <sz val="9"/>
        <color theme="1"/>
        <rFont val="Arial"/>
      </rPr>
      <t>Se requiere reportar sistematicamente el seguimiento al MIPG de acuerdo al Decreto 807 de 2019 y las funciones del comité.</t>
    </r>
    <r>
      <rPr>
        <b/>
        <sz val="9"/>
        <color theme="1"/>
        <rFont val="Arial"/>
      </rPr>
      <t xml:space="preserve">
</t>
    </r>
    <r>
      <rPr>
        <sz val="9"/>
        <color theme="1"/>
        <rFont val="Arial"/>
      </rPr>
      <t xml:space="preserve">- La Oficina de Control Interno en sus informes de seguimiento y evaluacion requiere  que la Oficina Asesora de Planeación fortalezca las actividades de monitoreo para lograr una estandarización y articulación con las lineas de defensa. Se hace necesario fortalecer las actividades de monitoreo particularmente con Gestión de Riesgos, tanto en la retroalimentación como acompañamiento en las actividades para la materialización de riesgos.
- Se requiere plan de acción para cubrir las brechas identificadas en el FURAG teniendo en cuenta el documento del DAFP : Recomendaciones de Mejora por Política.
- Como mejor practica frente a los resultados de las evluaciones independientes externas e internas, realizar ejercicios de evaluacion periódica de análisis integral de las mismas para considerarlas en la Gestion de Riesgo.
- Se recomienda articular la tipificación y gestión de riesgos por contrato, con la gestión de riesgos institucional.
 </t>
    </r>
  </si>
  <si>
    <t xml:space="preserve">
Lineamiento </t>
  </si>
  <si>
    <t xml:space="preserve">Pregunta </t>
  </si>
  <si>
    <t xml:space="preserve">Componente </t>
  </si>
  <si>
    <t>Dimensión o política del mipg asociada al requerimiento</t>
  </si>
  <si>
    <t>Puntaje</t>
  </si>
  <si>
    <t>Orden</t>
  </si>
  <si>
    <t xml:space="preserve">Descripción del lineamiento </t>
  </si>
  <si>
    <t xml:space="preserve">Funcionando </t>
  </si>
  <si>
    <t>Nivel de cumplimiento - aspectos particulares por componente</t>
  </si>
  <si>
    <t>1.1</t>
  </si>
  <si>
    <t>Ambiente de Control</t>
  </si>
  <si>
    <t>La entidad demuestra el compromiso con la integridad (valores) y principios del servicio público</t>
  </si>
  <si>
    <t>Cuando en el análisis de los requerimientos en los diferenes componentes del MECI se cuente con aspectos evaluados en nivel 2 (presente) y 3 (funcionando).</t>
  </si>
  <si>
    <t>1.2</t>
  </si>
  <si>
    <t>Cuando en el análisis de los requerimientos en los diferenes componentes del MECI se cuente con aspectos evaluados en nivel 2 (presente) y 2 (funcionando); 3 (presente) y 1 (funcionando); 3 (presente) y 2 (funcionando).</t>
  </si>
  <si>
    <t>Deficiencia de control mayor</t>
  </si>
  <si>
    <t>1.3</t>
  </si>
  <si>
    <t>Cuando en el análisis de los requerimientos en los diferenes componentes del MECI se cuente con aspectos evaluados en nivel 1 (presente) y 1 (funcionando); 2 (presente) y 1 (funcionando).</t>
  </si>
  <si>
    <t>1.4</t>
  </si>
  <si>
    <t>1.5</t>
  </si>
  <si>
    <t>2.1</t>
  </si>
  <si>
    <t xml:space="preserve">Aplicación de mecanismos para ejercer una adecuada supervisión del Sistema de Control Interno </t>
  </si>
  <si>
    <t>2.2</t>
  </si>
  <si>
    <t>2.3</t>
  </si>
  <si>
    <t>3.1</t>
  </si>
  <si>
    <t>Establece la planeación estratégica con responsables, metas, tiempos que faciliten el seguimiento y aplicación de controles que garanticen de forma razonable su cumplimiento. Así mismo a partir de la política de riesgo, establecer sistemas de gestión de riesgos y las responsabilidades para controlar riesgos específicos bajo la supervisión de la alta dirección.</t>
  </si>
  <si>
    <t>3.3</t>
  </si>
  <si>
    <t>3.2</t>
  </si>
  <si>
    <t>4.1</t>
  </si>
  <si>
    <t>Compromiso con la competencia de todo el personal, por lo que la gestión del talento humano tiene un carácter estratégico con el despliegue de actividades clave para todo el ciclo de vida del servidor público –ingreso, permanencia y retiro.</t>
  </si>
  <si>
    <t>4.2</t>
  </si>
  <si>
    <t>4.3</t>
  </si>
  <si>
    <t>4.4</t>
  </si>
  <si>
    <t>4.5</t>
  </si>
  <si>
    <t>4.6</t>
  </si>
  <si>
    <t>4.7</t>
  </si>
  <si>
    <t>5.1</t>
  </si>
  <si>
    <t>La entidad establece líneas de reporte dentro de la entidad para evaluar el funcionamiento del Sistema de Control Interno.</t>
  </si>
  <si>
    <t>5.2</t>
  </si>
  <si>
    <t>5.3</t>
  </si>
  <si>
    <t>5.4</t>
  </si>
  <si>
    <t>5.5</t>
  </si>
  <si>
    <t>5.6</t>
  </si>
  <si>
    <t>6.1</t>
  </si>
  <si>
    <t xml:space="preserve">Definición de objetivos con suficiente claridad para identificar y evaluar los riesgos relacionados: i)Estratégicos; ii)Operativos; iii)Legales y Presupuestales; iv)De Información Financiera y no Financiera.
</t>
  </si>
  <si>
    <t>6.2</t>
  </si>
  <si>
    <t>6.3</t>
  </si>
  <si>
    <t>7.1</t>
  </si>
  <si>
    <t xml:space="preserve">Identificación y análisis de riesgos (Analiza factores internos y externos; Implica a los niveles apropiados de la dirección; Determina cómo responder a los riesgos; Determina la importancia de los riesgos). </t>
  </si>
  <si>
    <t>7.2</t>
  </si>
  <si>
    <t>7.3</t>
  </si>
  <si>
    <t>7.4</t>
  </si>
  <si>
    <t>7.5</t>
  </si>
  <si>
    <t>8.1</t>
  </si>
  <si>
    <t xml:space="preserve">Evaluación del riesgo de fraude o corrupción. 
Cumplimiento artículo 73 de la Ley 1474 de 2011, relacionado con la prevención de los riesgos de corrupción.
</t>
  </si>
  <si>
    <t>8.2</t>
  </si>
  <si>
    <t>8.3</t>
  </si>
  <si>
    <t>8.4</t>
  </si>
  <si>
    <t>9.1</t>
  </si>
  <si>
    <t xml:space="preserve">Identificación y análisis de cambios significativos </t>
  </si>
  <si>
    <t>9.2</t>
  </si>
  <si>
    <t>9.3</t>
  </si>
  <si>
    <t>9.4</t>
  </si>
  <si>
    <t>9.5</t>
  </si>
  <si>
    <t>10.1</t>
  </si>
  <si>
    <t>Diseño y desarrollo de actividades de control (Integra el desarrollo de controles con la evaluación de riesgos; tiene en cuenta a qué nivel se aplican las actividades; facilita la segregación de funciones).</t>
  </si>
  <si>
    <t>10.2</t>
  </si>
  <si>
    <t>10.3</t>
  </si>
  <si>
    <t>11.1</t>
  </si>
  <si>
    <t>Seleccionar y Desarrolla controles generales sobre TI para apoyar la consecución de los objetivos .</t>
  </si>
  <si>
    <t>11.2</t>
  </si>
  <si>
    <t>11.3</t>
  </si>
  <si>
    <t>11.4</t>
  </si>
  <si>
    <t>12.1</t>
  </si>
  <si>
    <t>Despliegue de políticas y procedimientos (Establece responsabilidades sobre la ejecución de las políticas y procedimientos; Adopta medidas correctivas; Revisa las políticas y procedimientos).</t>
  </si>
  <si>
    <t>12.2</t>
  </si>
  <si>
    <t>12.3</t>
  </si>
  <si>
    <t>12.4</t>
  </si>
  <si>
    <t>12.5</t>
  </si>
  <si>
    <t>13.1</t>
  </si>
  <si>
    <t>Info y Comunicación</t>
  </si>
  <si>
    <t>Utilización de información relevante (Identifica requisitos de información; Capta fuentes de datos internas y externas; Procesa datos relevantes y los transforma en información).</t>
  </si>
  <si>
    <t>13.2</t>
  </si>
  <si>
    <t>13.3</t>
  </si>
  <si>
    <t>13.4</t>
  </si>
  <si>
    <t>14.1</t>
  </si>
  <si>
    <t>Comunicación Interna (Se comunica con el Comité Institucional de Coordinación de Control Interno o su equivalente; Facilita líneas de comunicación en todos los niveles; Selecciona el método de comunicación pertinente).</t>
  </si>
  <si>
    <t>14.2</t>
  </si>
  <si>
    <t>14.3</t>
  </si>
  <si>
    <t>14.4</t>
  </si>
  <si>
    <t>15.1</t>
  </si>
  <si>
    <t>Comunicación con el exterior (Se comunica con los grupos de valor y con terceros externos interesados; Facilita líneas de comunicación).</t>
  </si>
  <si>
    <t>15.2</t>
  </si>
  <si>
    <t>15.3</t>
  </si>
  <si>
    <t>15.4</t>
  </si>
  <si>
    <t>15.5</t>
  </si>
  <si>
    <t>15.6</t>
  </si>
  <si>
    <t>16.1</t>
  </si>
  <si>
    <t>Monitoreo - Supervisión</t>
  </si>
  <si>
    <t>Evaluaciones continuas y/o separadas (autoevaluación, auditorías) para determinar si los componentes del Sistema de Control Interno están presentes y funcionando.Comunicación con el exterior (Se comunica con los grupos de valor y con terceros externos interesados; Facilita líneas de comunicación).</t>
  </si>
  <si>
    <t>16.2</t>
  </si>
  <si>
    <t>16.3</t>
  </si>
  <si>
    <t>16.4</t>
  </si>
  <si>
    <t>16.5</t>
  </si>
  <si>
    <t xml:space="preserve">17.1 </t>
  </si>
  <si>
    <t>Evaluación y comunicación de deficiencias oportunamente (Evalúa los resultados, Comunica las deficiencias y Monitorea las medidas correctivas).</t>
  </si>
  <si>
    <t xml:space="preserve">17.2 </t>
  </si>
  <si>
    <t xml:space="preserve">17.3 </t>
  </si>
  <si>
    <t xml:space="preserve">17.4 </t>
  </si>
  <si>
    <t xml:space="preserve">17.5 </t>
  </si>
  <si>
    <t xml:space="preserve">17.6 </t>
  </si>
  <si>
    <t xml:space="preserve">17.7 </t>
  </si>
  <si>
    <t xml:space="preserve">17.8 </t>
  </si>
  <si>
    <t xml:space="preserve">17.9 </t>
  </si>
  <si>
    <t>Fortalezas
Frente al componente ambiente de control, de destacaron los siguientes avances:
- Para desarrollar la Política de Integridad, se fortaleció la interiorizacion del Código de Integridad en los servidores públicos y sus familias. Como medida de control del manejo de los conflictos, dentro de la hoja de vida la cual se encuentra en el SIDEAP, se raliza el juramento de no estar inmerso en una causal de inhabilidad. Asi mismo, se verifica la vinculación de personas sin antecedentes. 
-Frente a la detección y prevención del uso inadecuado de la información previlegiada, se realiza el control mediante la matriz de riesgos de corrupción, la cual fue actualziada. Se realizan monitoreso periódicos frente a los riesgos de corrupción. - Ley 1474 de 2011 y art. 5 del Decreto 2641 de 2012. 
-Frente a la denuncia de situaciones irregulares o incumplimiento del código de integridad se encuentra un link que direcciona a Bogotá te escucha para realizar la denuncia de actos de corrupción, el aplicativo PQRS de la entidad que también da la alternativa de denuncias de corrupción y una línea de Whatsapp para la atención del ciudadano. 
-Se han realizado varias seciones del Comité Institucional de Coordinación de Control Interno, en el cual se han tomados decisiones de ajustes del PAA y del Sisitema de Control Interno. 
-Se definieron los roles de la segunda y tercera linea de defensa. Lo anterior y acorde a los lineamientos establecidos en la Guía para la administración del riesgo de gestión y de corrupción y diseño de controles en entidades públicas permitió la adecuación del marco de referencia de riesgos. Para la toma de decisiones en atencion a las lineas de defensa Desde el grupo de comunicaciones se gestiona la estrategia de comunicaciones internas y externas con los grupos de valor.
-Se realizó la formulación de la PLANEACIÓN ESTRATÉGICA conforme a la Guía para la Gestión por Procesos en el marco del modelo integrado de planeación y gestión MIPG 
-Frente a la Planeación Estrategica del talento Humano se desarrollo  el plan asociado con las diferentes adaptaciones  al ámbito virtual  de los funcionarios de la entidad. 
-Los procesos y procedimientos del IDIGER se encuentran publicados en la sección trasparencia y acceso a la información pública para el conocimiento de los grupos de valor internos y externos, mediante los cuales se desarrolla la política de gestión con valores para resultados, pues se dan las directrices de operación de la entidad. Una vez adoptado nuevo plan de desarrollo, la entidad inició su actualización en Plataforma Estratégica y Mapa de Procesos que se encuentra en proceso de migración y actualización.
- El IDIGER desarrolló ya daptó los emcanismos necesarios para responder desde la naturaleza de sus funciones a la Declaratoria de Calamidad, activando los mecanismos establecidos en el DECRETO 172 DE 2014  Por el cual se reglamenta el Acuerdo 546 de 2013, se organizan las instancias de coordinación y orientación del Sistema Distrital de Gestión de Riesgos y Cambio Climático SDGR-CC y se definen lineamientos para su funcionamiento.
Oportunidades de mejora
La entidad ha identificado los aspectos puntuales que requiere para fortalecer el ambiente de control, por tanto, viene adelantando algunas gestiones y cambios sustanciales que permitan generar lineamientos claros y precisos desde las tres líneas de defensa que faciliten, la toma de decisiones, la articulación y sistematicidad en la implementación de las actividades derivadas de la planeación Estratégica, la aplicabilidad de procesos y procedimientos, administración del riesgo, sistemas de medición y cumplimiento de metas y objetivos. Así como el correcto flujo de información, hacia todos los grupos de interés, teniendo en cuenta el rol de la entidad como coorinadora del Sistema Distrital de Getión de Riesgo y de Desastre. 
El fortalecimiento y refuerzo frente a las actualizaciones de los mapas de aseguramiento y la adecuada socialización de los cambios en la plataforma estratégica, sistema integrado de gestión, códigos de ética, facilitarán a los colaboradores de la entidad el cumplimiento de sus funciones u obligaciones contractuales, permitiendo que las actividades de los procesos se ejecuten conforme a los lineamientos establecidos.
Los controles a establecerse en el desarrollo de las funciones de la Oficina de Control Interno se estructurarán a partir de las normas internacionales de auditoria, a fin de garantizar un correcto ejercicio de evaluación y seguimiento, en pro de la detección temprana de desviaciones y eventos que pudiesen generar la materialización de riesgos a los que se ve enfrentada la entidad.</t>
  </si>
  <si>
    <t>Fortalezas
Frente al componente evaluación del riesgo, de destacaron los siguientes avances:
Durante este año se actualizó la Plataforma Estratégica una vez se aprobó PDD 2020-2023. Re. 427 de 220 y Marco de Referencia de Riesgos) en el marco del Comité Institucionald e Coordinación de Control Interno, adoptado con la  Resolución 427 de 2020: "Por el cual se actualizan y se adoptan las herramientas de la adopción de riesgos institucionales del IDIGER que vincula  la Guía Marco de Referencia para la Administración de los Riesgos de Gestión y de Corrupción.  Este es el resultado de  un trabajo mancomunado con las segunda y tercera lineas de defensa y el soporte de la Dirección. 
Como medida de control, se ha realizado una mayor apropiación por parte de las dependencias y la segunda línea de defensa sobre las acciones a emprender una vez se haya materizalizado el riesgo. En la elaboración de los planes de mejoramiento, son acompañados en su elaboración por la segunda linea de defensa.
La Oficina de Control Interno en el marco de las sesiones de Comité ed 2020, desarrolló un ejercicio de identificación de riesgos en el contexto de Declaratoria de Calamidad.
Oportunidades de mejora
Frente a las condiciones cambiantes de los contextos, externo, interno y de proceso, la entidad plantea adelantar la adecuada identificación de riesgos, conforme a las tipologías establecidas por la ley, vinculando los riesgos derivados del cumplimiento de actividades tercerizadas y considerando el Contexto de Declaratorias de Calamidad y su impacto. 
Una vez identificado el contexto, se generará una actualización en el marco de referencia de riesgos de la entidad, que permita a los procesos realizar su auto valoración y evaluación frente a la gestión y administración de los riesgos que su interior se halla identificado, estableciendo controles pertinentes, eficientes y efectivos, que contribuyan a la defensa de a entidad frente a posibles materializaciones. En caso de que alguno de los riesgos llegue a materializarse la entidad adelantará las correspondientes valoraciones de los controles implementados y procederá a adelantar, los planes de mejoramiento orientados a la corrección y prevención de las fallas presentadas.</t>
  </si>
  <si>
    <t>Fortalezas
Frente al componente actividades de control, de destacaron los siguientes avances:
Se inició la actualización del mapa de procesos y la gestion operativa y documental asociada , en documento aprobado en 2020. 
Se evidenció el funcionamiento de la infraestructura tecnológica. Se cuenta con un personal idoneo y profesional motivado en cumplir con los objetivos misionales de la entidad. La segunda linea de defensa realiza un control y monitoreo técnico, administrativo y financiero de todos los procesos contractuales con la oficina TICS.
Se adaptó y dío aplicabilidad al contexto vigente desde tercera línea de defensa  y se abordaron los seguimientos prioritarios indicados desde Secretaría de Transparencia y DAFP.
El IDIGER, fortalecio su equipo de trabajo para atendender los temas de MIPG y PROYECTOS DE INVERSIÓN, atendiendo los requerimientos de actualización de procedimientos, formulación y acompañamiento en los planes de mejoramiento de la entidad y la formulación de los nuevos proyectos de inversión 2020-2024 
Se establecieron nuevas instancias de control en procesos trnasversales como el Comité de Contratación que permiten un conocimiento desde todas las dependencias de los procesos contractuales, sus observaciones y prioridades. 
Las auditorías interna se adaptaron a las auditorias basadas en el riesgo.
Oportunidades de mejora
Desde la entidad se continúa avanzando en el  fortalecimiento de  los equipos de trabajo que permitan el cumplimiento de los objetivos institucionales, para tal fin se plantea realizar una validación de las cargas de trabajo, que permitan lograr una correcta y eficiente redistribución de las actividades necesarias para el logro de los objetivos planteados. Para tal fin es necesario a su vez fortalecer las actividades de control, a partir de la actualización de documentos relacionados con puntos de control, monitorear y documentar la materialización de los riesgos y la efectividad de los controles implementados. 
Continuar fortaleciendo como control el Comted e Gestiión y Desempeño en atención a su función: Aprobar y hacer seguimiento, por lo menos una vez cada tres meses, a las acciones y estrategias adoptadas para la operación del Modelo Integrado de Planeación y Gestión -MIPG
De igual modo se continuará fortaleciendo el ejercicio de auditorías basadas en riesgos siguiendo los lineamientos de las normas internacionales de auditoria.</t>
  </si>
  <si>
    <t>Fortalezas
Frente al componente información y comunicación, de destacaron los siguientes avances:
La información suministrada y solicitada por las partes interesada son una fuente de valor que se encuetra en las bases de datos las cuales son utilizadas para la toma de deciciones. Estas fuentes son datos reales, sin manipulación externa, administrados y controlados por el IDIGER. -
En cuanto al manejo de la comunicación interna, se mantuvo un dialogo directo con todas las dependencias del IDIGER, como fuentes directas para obtener la información. Se realizó mediante el uso de un lenguaje claro, para que los receptores (usuarios internos y externos de la entidad) pudieran asimilar la totalidad de los contenidos, emitidos desde el IDIGER. Se mantuvo  conectada la entidad mediante con canales de difusión (página web, mailing, grupo de WhatsApp) que permitieron promover a nivel interno la información emitida desde la Alta dirección y las demás dependencias del IDIGER. Se logró el posicionamiento de los encuentros virtuales como un espacio viable para la difusión de los temas promovidos desde la Dirección General entre los funcionarios y contratistas del IDIGER. - Se brindó permanente acompañamiento al Director del IDIGER en diversos espacios en los cuales promovió la labor misional de la entidad y atendió las inquietudes de la ciudadanía. 
Como medida de control de la seguridad de la información, se utiliza un formato el cual valida a cada persona que quiera ingresar a algun sistema de información relevante
Se cuenta con el mapa de procesos y procedimientos del area de comunicaciones actualizados .
Se realizó la actualización de imagen durante el segundo semestre de 2020. 
Se cuenta con canales de fácil acceso al Comité de Convivecia Laboral como el correo comiteconvivencia@idiger,gov.co, que favorece una comunicación directa con dicho comité.
Se realizaron las encuestas de satisfacción para el cliente externo como mecanismos de interacción con la comunidad publicados en la página web 
El area de atencion al ciudadano, realiza actividades continuas en el análisis de percepción de los ciudadanos atendidos en el punto de servicio.
Oportunidades de mejora
La entidad se plantea retos muy importantes, tendientes a mejorar los canales de comunicación y flujos de información que permitan un mejor posicionamiento del IDIGER frente a los grupos de interés. Por tanto se adelantan mejoras en el reforzamiento de estos canales incluyendo un chatboot en la página web que permita un mayor acercamiento e interacción de los ciudadanos con la entidad,  permitiendo así que se reporte información oportuna y de interés, que haga más visible la misionalidad de la entidad.
De otro lado, se viene trabajando en el fortalecimiento de la administración documental, estableciendo un estricto sistema de clasificación que permita prevenir fallas en la asignación, logrando a su vez una optimización en los tiempos de respuesta. Igualmente se adelantarán sensibilizaciones y capacitaciones a los colaboradores de la entidad frente a la calidad y oportunidad de la información que se deba suministrar a través de todos los canales de comunicación y redes oficiales, lo anterior para cumplir de forma eficiente, con los requerimientos de los distintos grupos de interés.</t>
  </si>
  <si>
    <t xml:space="preserve">Fortalezas
Frente al componente actividades de monitoreo, de destacaron los siguientes avances:
Desde la tercera linea de defensa, se realizó el seguimiento permanente al Plan anual de Auditorías lográndose para la vigencia 2020 el 100% de cumplimiento. 
Las auditorias fueron adoptadas progresivamente a los instrumentos del Marco Internacional de Práctica de Auditoría para la construcción de los Planes. 
Frente a la valoración asociada a la Dimensión de Control Interno  frente a mediciones coninstrumentos  edl DAFP ha reflejado incrementos que  obedecen a los mecanismos establecidos  entre linea estratégica, la primera, la segunda y tercera lineas para el cierre de acciones de los planes de mejoramiento que disminuyeron el porcentaje de vencimientos. 
Por parte de las áreas, se cuenta con un referente de los planes de mejoramiento que permite dinamizar el reporte y cierre de acciones.
Se realizó la adaptación de auditorias basadas en el riesgo en 2020. Los instrumentos como Informe de Seguimiento y-o Evaluación, Formato papel de trabajo de auditoria interna, Formato Prueba de Auditoria, Formato Identificación de Riesgos Controles y pruebas de recorrido y Formato conocimiento de la unidad auditable fueron actualizados y/o adoptados en la vigencia 2020 en atención al Marco Internacional de Práctica Profesional de Auditoría Interna. 
Acorde con el Esquema de Líneas de Defensa se han implementado procedimientos de monitoreo continuo como parte de las actividades de la 2a línea de defensa, a fin de contar con información clave para la toma de decisiones se cuentan con distintos mecanismos de monitoreo desde el proceso de Direccionamiento Estratégico.
Durante el desarrollo de las auditorias internas, se incrementó la suscripción de acciones frente a los pronunciamientos de la Oficina de Control Interno, no unicamente desde auditorias sino desde informes de seguimiento. En la construcción de los planes de mejoramiento, se realizaron ejercicios articulados con la Oficina Asesora de Planeación  para la formulación de acciones de mejora, reflejando la activación de su rol desde segunda línea y garantizando la suscripción de planes frente los resultados de evaluación independiente. 
Los planes de mejoramiento institucional y la Contraloriía de Bogotá se encuentran publicados  en la página web en el link sección de transparencia y acceso a información pública del IDIGER.  Asi mismo, son socializados a los integrantes del Comité Institucional de Control Interno para su conocimiento y cuentan con acceso permanente de los referenets para su seguimiento y eventual cierre ed acciones.
Durante la vigencia 2020, se realizaron diferentes sesiones de Comité Institucional de Coordinación de Control Intern en la cual se han presentado modificaciones del PAA teniendo en cuenta la situación de Calamidad Pública decretada por el Distrito y las acciones que el IDIGER desarrolla desde su naturaleza frente a esta.  La Oficina de Control Interno se adaptó al contexto vigente y abordó los seguimientos prioritarios indicados desde Secretaría de Transparencia y DAFP.
Oportunidades de mejora
La entidad debe continar  fortaleciendo el rol de la segunda línea de defensa a cargo de la Oficina Asesora de Planeación a fin de adelantar las actividades de seguimiento y monitoreo, articulándose con la tercera línea de defensa a cargo de la Oficina de Control Interno, quien es responsable de la evaluación de los resultados de estos monitoreos, para tal fin se debe continuar con la transición y ampliación de roles entre las dos oficinas, haciendo uso de las herramientas e información existentes, las cuales deben ser operadas en estricto cumplimiento de los roles asignados por el MIPG.
El resultado derivado de los seguimientos y sus consecuentes evaluaciones deben ser socializados y retroalimentados a las dependencias, por tanto, es necesario resocializar los referentes por tema en MIPG o Lider del Sistema Integrado ed Gestion Dsitrital por depednencia y/o proceso   para que actúen como facilitadores de la información necesaria que permita el cumplimiento de los objetvos por dimensión.
Se debe asegurar la implementación de lo establecido para el mnitoreo en comité de Gestion y Desempeño que debe actuar mancomunadamente con el Comite Institucional de Coordinación de Control Interno generando acoples  en temás prioritarios para la entidad  particularmente Gestión de Riesgos y lo relacionado con la Dimensión de Gestión con Valores para el Resultado. 
Se debe asegurar la coordinación de controles para el seguimiento de los dos segmentos de Operación  Contable a saber: IDIGER y FONDIGER, teniendo en cuenta  un unico derrotero estratégico asociado a la estructura del IDIGER, analizando la vinculación de elementos estratégicos y de operación tales como el Plan Distrital de Gestión ede Riesgo y de Desastres y su monitoreo en concordancia con la Plataforma Estratégica de la entidad. </t>
  </si>
  <si>
    <t>si</t>
  </si>
  <si>
    <t>Elaborado por:</t>
  </si>
  <si>
    <t>Revisado por:</t>
  </si>
  <si>
    <t>(Original Firmado)</t>
  </si>
  <si>
    <t>Lilia Carolina Ibarra Romero</t>
  </si>
  <si>
    <t>Diana Karina Ruiz Perilla</t>
  </si>
  <si>
    <t>Jefe Oficina de Control Interno</t>
  </si>
  <si>
    <t>Fecha:</t>
  </si>
  <si>
    <t>Mary Luz Burgos Cuadros</t>
  </si>
  <si>
    <t>30 de julio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</si>
</sst>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yy"/>
    <numFmt numFmtId="165" formatCode="0.000"/>
    <numFmt numFmtId="166" formatCode="0.0000"/>
    <numFmt numFmtId="167" formatCode="0.000000"/>
    <numFmt numFmtId="168" formatCode="0.00000"/>
  </numFmts>
  <fonts count="32" x14ac:knownFonts="1">
    <font>
      <sz val="10"/>
      <color theme="1"/>
      <name val="Arial"/>
    </font>
    <font>
      <sz val="10"/>
      <name val="Arial"/>
    </font>
    <font>
      <b/>
      <sz val="11"/>
      <color theme="1"/>
      <name val="Arial Narrow"/>
    </font>
    <font>
      <b/>
      <sz val="12"/>
      <color theme="1"/>
      <name val="Arial Narrow"/>
    </font>
    <font>
      <sz val="11"/>
      <color theme="1"/>
      <name val="Arial Narrow"/>
    </font>
    <font>
      <b/>
      <sz val="11"/>
      <color theme="0"/>
      <name val="Arial Narrow"/>
    </font>
    <font>
      <sz val="11"/>
      <color theme="0"/>
      <name val="Arial Narrow"/>
    </font>
    <font>
      <b/>
      <sz val="20"/>
      <color theme="0"/>
      <name val="Arial Narrow"/>
    </font>
    <font>
      <b/>
      <sz val="18"/>
      <color theme="0"/>
      <name val="Arial"/>
    </font>
    <font>
      <b/>
      <sz val="20"/>
      <color theme="0"/>
      <name val="Arial"/>
    </font>
    <font>
      <sz val="20"/>
      <color rgb="FFFF0000"/>
      <name val="Arial"/>
    </font>
    <font>
      <b/>
      <sz val="12"/>
      <color rgb="FFFF0000"/>
      <name val="Arial"/>
    </font>
    <font>
      <b/>
      <sz val="12"/>
      <color theme="1"/>
      <name val="Arial"/>
    </font>
    <font>
      <b/>
      <sz val="10"/>
      <color theme="1"/>
      <name val="Arial"/>
    </font>
    <font>
      <sz val="25"/>
      <color theme="1"/>
      <name val="Arial"/>
    </font>
    <font>
      <sz val="10"/>
      <color rgb="FF000000"/>
      <name val="Arial"/>
    </font>
    <font>
      <b/>
      <sz val="10"/>
      <color rgb="FFFF0000"/>
      <name val="Arial"/>
    </font>
    <font>
      <b/>
      <sz val="12"/>
      <color theme="0"/>
      <name val="Arial"/>
    </font>
    <font>
      <sz val="18"/>
      <color theme="1"/>
      <name val="Arial"/>
    </font>
    <font>
      <b/>
      <sz val="16"/>
      <color theme="1"/>
      <name val="Arial"/>
    </font>
    <font>
      <sz val="8"/>
      <color theme="1"/>
      <name val="Arial"/>
    </font>
    <font>
      <sz val="9"/>
      <color rgb="FF000000"/>
      <name val="Arial"/>
    </font>
    <font>
      <sz val="9"/>
      <color theme="1"/>
      <name val="Arial"/>
    </font>
    <font>
      <b/>
      <i/>
      <sz val="10"/>
      <color theme="1"/>
      <name val="Arial"/>
    </font>
    <font>
      <sz val="10"/>
      <color rgb="FFFF0000"/>
      <name val="Arial"/>
    </font>
    <font>
      <b/>
      <u/>
      <sz val="12"/>
      <color theme="0"/>
      <name val="Arial"/>
    </font>
    <font>
      <b/>
      <sz val="8"/>
      <color theme="1"/>
      <name val="Arial"/>
    </font>
    <font>
      <b/>
      <sz val="9"/>
      <color rgb="FF000000"/>
      <name val="Arial"/>
    </font>
    <font>
      <b/>
      <sz val="9"/>
      <color theme="1"/>
      <name val="Arial"/>
    </font>
    <font>
      <sz val="9"/>
      <color theme="1"/>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theme="0"/>
        <bgColor theme="0"/>
      </patternFill>
    </fill>
    <fill>
      <patternFill patternType="solid">
        <fgColor rgb="FF00B050"/>
        <bgColor rgb="FF00B050"/>
      </patternFill>
    </fill>
    <fill>
      <patternFill patternType="solid">
        <fgColor rgb="FFFFCC00"/>
        <bgColor rgb="FFFFCC00"/>
      </patternFill>
    </fill>
    <fill>
      <patternFill patternType="solid">
        <fgColor rgb="FF83A343"/>
        <bgColor rgb="FF83A343"/>
      </patternFill>
    </fill>
    <fill>
      <patternFill patternType="solid">
        <fgColor rgb="FF548DD4"/>
        <bgColor rgb="FF548DD4"/>
      </patternFill>
    </fill>
    <fill>
      <patternFill patternType="solid">
        <fgColor rgb="FF5F497A"/>
        <bgColor rgb="FF5F497A"/>
      </patternFill>
    </fill>
    <fill>
      <patternFill patternType="solid">
        <fgColor rgb="FF366092"/>
        <bgColor rgb="FF366092"/>
      </patternFill>
    </fill>
    <fill>
      <patternFill patternType="solid">
        <fgColor rgb="FF4F6128"/>
        <bgColor rgb="FF4F6128"/>
      </patternFill>
    </fill>
  </fills>
  <borders count="44">
    <border>
      <left/>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ck">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81829A"/>
      </left>
      <right/>
      <top style="thin">
        <color rgb="FF81829A"/>
      </top>
      <bottom style="thin">
        <color rgb="FF000000"/>
      </bottom>
      <diagonal/>
    </border>
    <border>
      <left/>
      <right/>
      <top style="thin">
        <color rgb="FF81829A"/>
      </top>
      <bottom style="thin">
        <color rgb="FF000000"/>
      </bottom>
      <diagonal/>
    </border>
    <border>
      <left/>
      <right style="thin">
        <color rgb="FF81829A"/>
      </right>
      <top style="thin">
        <color rgb="FF81829A"/>
      </top>
      <bottom style="thin">
        <color rgb="FF000000"/>
      </bottom>
      <diagonal/>
    </border>
    <border>
      <left/>
      <right/>
      <top style="thin">
        <color rgb="FF000000"/>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style="thin">
        <color rgb="FF000000"/>
      </right>
      <top/>
      <bottom/>
      <diagonal/>
    </border>
  </borders>
  <cellStyleXfs count="1">
    <xf numFmtId="0" fontId="0" fillId="0" borderId="0"/>
  </cellStyleXfs>
  <cellXfs count="108">
    <xf numFmtId="0" fontId="0" fillId="0" borderId="0" xfId="0" applyFont="1" applyAlignment="1"/>
    <xf numFmtId="0" fontId="0" fillId="2" borderId="5" xfId="0" applyFont="1" applyFill="1" applyBorder="1"/>
    <xf numFmtId="0" fontId="0" fillId="2" borderId="14" xfId="0" applyFont="1" applyFill="1" applyBorder="1"/>
    <xf numFmtId="0" fontId="0" fillId="2" borderId="15" xfId="0" applyFont="1" applyFill="1" applyBorder="1"/>
    <xf numFmtId="0" fontId="0" fillId="2" borderId="16" xfId="0" applyFont="1" applyFill="1" applyBorder="1"/>
    <xf numFmtId="0" fontId="0" fillId="2" borderId="17" xfId="0" applyFont="1" applyFill="1" applyBorder="1"/>
    <xf numFmtId="0" fontId="4" fillId="2" borderId="5" xfId="0" applyFont="1" applyFill="1" applyBorder="1" applyAlignment="1">
      <alignment horizontal="center"/>
    </xf>
    <xf numFmtId="0" fontId="0" fillId="2" borderId="20" xfId="0" applyFont="1" applyFill="1" applyBorder="1"/>
    <xf numFmtId="0" fontId="7" fillId="6" borderId="2" xfId="0" applyFont="1" applyFill="1" applyBorder="1" applyAlignment="1">
      <alignment horizontal="center" vertical="center"/>
    </xf>
    <xf numFmtId="164" fontId="4" fillId="2" borderId="5" xfId="0" applyNumberFormat="1" applyFont="1" applyFill="1" applyBorder="1" applyAlignment="1">
      <alignment horizontal="center"/>
    </xf>
    <xf numFmtId="0" fontId="6" fillId="2" borderId="5" xfId="0" applyFont="1" applyFill="1" applyBorder="1" applyAlignment="1">
      <alignment vertical="center"/>
    </xf>
    <xf numFmtId="9" fontId="9" fillId="6" borderId="24"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1" fillId="2" borderId="5" xfId="0" applyFont="1" applyFill="1" applyBorder="1"/>
    <xf numFmtId="0" fontId="8" fillId="2" borderId="5"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5" xfId="0" applyFont="1" applyFill="1" applyBorder="1" applyAlignment="1">
      <alignment horizontal="center" vertical="center"/>
    </xf>
    <xf numFmtId="49" fontId="14" fillId="2" borderId="31" xfId="0" applyNumberFormat="1" applyFont="1" applyFill="1" applyBorder="1" applyAlignment="1">
      <alignment horizontal="center" vertical="center" wrapText="1"/>
    </xf>
    <xf numFmtId="49" fontId="0" fillId="2" borderId="5" xfId="0" applyNumberFormat="1" applyFont="1" applyFill="1" applyBorder="1" applyAlignment="1">
      <alignment horizontal="left" vertical="top" wrapText="1"/>
    </xf>
    <xf numFmtId="49" fontId="14" fillId="2" borderId="31" xfId="0" applyNumberFormat="1" applyFont="1" applyFill="1" applyBorder="1" applyAlignment="1">
      <alignment horizontal="center" vertical="center" wrapText="1"/>
    </xf>
    <xf numFmtId="0" fontId="16" fillId="2" borderId="5" xfId="0" applyFont="1" applyFill="1" applyBorder="1" applyAlignment="1">
      <alignment wrapText="1"/>
    </xf>
    <xf numFmtId="0" fontId="8" fillId="8" borderId="37" xfId="0" applyFont="1" applyFill="1" applyBorder="1" applyAlignment="1">
      <alignment horizontal="center" vertical="center" wrapText="1"/>
    </xf>
    <xf numFmtId="0" fontId="12" fillId="0" borderId="0" xfId="0" applyFont="1" applyAlignment="1">
      <alignment horizontal="center" vertical="center" wrapText="1"/>
    </xf>
    <xf numFmtId="0" fontId="17" fillId="8" borderId="37" xfId="0" applyFont="1" applyFill="1" applyBorder="1" applyAlignment="1">
      <alignment horizontal="center" vertical="center" wrapText="1"/>
    </xf>
    <xf numFmtId="0" fontId="17" fillId="8"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7" fillId="6" borderId="38"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3" fillId="2" borderId="5" xfId="0" applyFont="1" applyFill="1" applyBorder="1" applyAlignment="1">
      <alignment wrapText="1"/>
    </xf>
    <xf numFmtId="0" fontId="18" fillId="0" borderId="0" xfId="0" applyFont="1" applyAlignment="1">
      <alignment horizontal="center" wrapText="1"/>
    </xf>
    <xf numFmtId="0" fontId="0" fillId="0" borderId="0" xfId="0" applyFont="1"/>
    <xf numFmtId="0" fontId="0" fillId="0" borderId="9" xfId="0" applyFont="1" applyBorder="1"/>
    <xf numFmtId="0" fontId="8" fillId="4" borderId="2" xfId="0" applyFont="1" applyFill="1" applyBorder="1" applyAlignment="1">
      <alignment horizontal="center" vertical="center" wrapText="1"/>
    </xf>
    <xf numFmtId="0" fontId="17" fillId="0" borderId="0" xfId="0" applyFont="1" applyAlignment="1">
      <alignment vertical="center"/>
    </xf>
    <xf numFmtId="0" fontId="12" fillId="0" borderId="2" xfId="0" applyFont="1" applyBorder="1" applyAlignment="1">
      <alignment horizontal="center" vertical="center"/>
    </xf>
    <xf numFmtId="9" fontId="12" fillId="0" borderId="0" xfId="0" applyNumberFormat="1" applyFont="1" applyAlignment="1">
      <alignment vertical="center"/>
    </xf>
    <xf numFmtId="9" fontId="19" fillId="3" borderId="2" xfId="0" applyNumberFormat="1" applyFont="1" applyFill="1" applyBorder="1" applyAlignment="1">
      <alignment horizontal="center" vertical="center"/>
    </xf>
    <xf numFmtId="0" fontId="20" fillId="0" borderId="39" xfId="0" applyFont="1" applyBorder="1" applyAlignment="1">
      <alignment horizontal="left" vertical="center" wrapText="1"/>
    </xf>
    <xf numFmtId="0" fontId="12" fillId="0" borderId="0" xfId="0" applyFont="1" applyAlignment="1">
      <alignment vertical="center"/>
    </xf>
    <xf numFmtId="0" fontId="12" fillId="0" borderId="4" xfId="0" applyFont="1" applyBorder="1" applyAlignment="1">
      <alignment vertical="center"/>
    </xf>
    <xf numFmtId="0" fontId="12" fillId="0" borderId="0" xfId="0" applyFont="1" applyAlignment="1">
      <alignment horizontal="left" vertical="center"/>
    </xf>
    <xf numFmtId="9" fontId="12" fillId="0" borderId="2" xfId="0" applyNumberFormat="1" applyFont="1" applyBorder="1" applyAlignment="1">
      <alignment horizontal="center" vertical="center"/>
    </xf>
    <xf numFmtId="0" fontId="12" fillId="2" borderId="20" xfId="0" applyFont="1" applyFill="1" applyBorder="1" applyAlignment="1">
      <alignment vertical="center"/>
    </xf>
    <xf numFmtId="0" fontId="12" fillId="2" borderId="5" xfId="0" applyFont="1" applyFill="1" applyBorder="1" applyAlignment="1">
      <alignment vertical="center"/>
    </xf>
    <xf numFmtId="0" fontId="0" fillId="0" borderId="0" xfId="0" applyFont="1" applyAlignment="1">
      <alignment horizontal="center"/>
    </xf>
    <xf numFmtId="0" fontId="0" fillId="0" borderId="2" xfId="0" applyFont="1" applyBorder="1"/>
    <xf numFmtId="0" fontId="0" fillId="0" borderId="39" xfId="0" applyFont="1" applyBorder="1"/>
    <xf numFmtId="0" fontId="0" fillId="0" borderId="0" xfId="0" applyFont="1" applyAlignment="1">
      <alignment horizontal="left"/>
    </xf>
    <xf numFmtId="0" fontId="0" fillId="0" borderId="2" xfId="0" applyFont="1" applyBorder="1" applyAlignment="1">
      <alignment horizontal="left"/>
    </xf>
    <xf numFmtId="0" fontId="8" fillId="5" borderId="2" xfId="0" applyFont="1" applyFill="1" applyBorder="1" applyAlignment="1">
      <alignment horizontal="center" vertical="center" wrapText="1"/>
    </xf>
    <xf numFmtId="0" fontId="21" fillId="0" borderId="39" xfId="0" applyFont="1" applyBorder="1" applyAlignment="1">
      <alignment horizontal="left" vertical="center" wrapText="1"/>
    </xf>
    <xf numFmtId="0" fontId="0" fillId="0" borderId="4" xfId="0" applyFont="1" applyBorder="1"/>
    <xf numFmtId="0" fontId="8" fillId="6" borderId="2"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22" fillId="0" borderId="39" xfId="0" applyFont="1" applyBorder="1" applyAlignment="1">
      <alignment horizontal="left" vertical="center" wrapText="1"/>
    </xf>
    <xf numFmtId="0" fontId="8" fillId="9" borderId="2" xfId="0" applyFont="1" applyFill="1" applyBorder="1" applyAlignment="1">
      <alignment horizontal="center" vertical="center" wrapText="1"/>
    </xf>
    <xf numFmtId="0" fontId="22" fillId="0" borderId="39" xfId="0" applyFont="1" applyBorder="1" applyAlignment="1">
      <alignment horizontal="left" vertical="center" wrapText="1"/>
    </xf>
    <xf numFmtId="0" fontId="17" fillId="2" borderId="5" xfId="0" applyFont="1" applyFill="1" applyBorder="1" applyAlignment="1">
      <alignment vertical="center"/>
    </xf>
    <xf numFmtId="0" fontId="0" fillId="2" borderId="5" xfId="0" applyFont="1" applyFill="1" applyBorder="1" applyAlignment="1"/>
    <xf numFmtId="0" fontId="12" fillId="2" borderId="5" xfId="0" applyFont="1" applyFill="1" applyBorder="1" applyAlignment="1">
      <alignment horizontal="left" vertical="center"/>
    </xf>
    <xf numFmtId="0" fontId="23" fillId="2" borderId="5" xfId="0" applyFont="1" applyFill="1" applyBorder="1" applyAlignment="1">
      <alignment vertical="center"/>
    </xf>
    <xf numFmtId="0" fontId="23" fillId="2" borderId="5" xfId="0" applyFont="1" applyFill="1" applyBorder="1"/>
    <xf numFmtId="0" fontId="0" fillId="2" borderId="40" xfId="0" applyFont="1" applyFill="1" applyBorder="1"/>
    <xf numFmtId="0" fontId="0" fillId="2" borderId="41" xfId="0" applyFont="1" applyFill="1" applyBorder="1"/>
    <xf numFmtId="0" fontId="0" fillId="2" borderId="41" xfId="0" applyFont="1" applyFill="1" applyBorder="1" applyAlignment="1"/>
    <xf numFmtId="0" fontId="0" fillId="2" borderId="42" xfId="0" applyFont="1" applyFill="1" applyBorder="1"/>
    <xf numFmtId="0" fontId="5" fillId="6" borderId="2"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5" xfId="0" applyFont="1" applyFill="1" applyBorder="1" applyAlignment="1">
      <alignment horizontal="center" vertical="center" wrapText="1"/>
    </xf>
    <xf numFmtId="2" fontId="0" fillId="0" borderId="0" xfId="0" applyNumberFormat="1" applyFont="1"/>
    <xf numFmtId="0" fontId="24" fillId="0" borderId="0" xfId="0" applyFont="1"/>
    <xf numFmtId="0" fontId="2" fillId="0" borderId="0" xfId="0" applyFont="1" applyAlignment="1">
      <alignment vertical="center"/>
    </xf>
    <xf numFmtId="0" fontId="4" fillId="0" borderId="0" xfId="0" applyFont="1" applyAlignment="1">
      <alignment vertical="center" wrapText="1"/>
    </xf>
    <xf numFmtId="0" fontId="2" fillId="0" borderId="0" xfId="0" applyFont="1" applyAlignment="1">
      <alignment vertical="center" wrapText="1"/>
    </xf>
    <xf numFmtId="165" fontId="0" fillId="0" borderId="0" xfId="0" applyNumberFormat="1" applyFont="1"/>
    <xf numFmtId="166" fontId="0" fillId="0" borderId="0" xfId="0" applyNumberFormat="1" applyFont="1"/>
    <xf numFmtId="167" fontId="0" fillId="0" borderId="0" xfId="0" applyNumberFormat="1" applyFont="1"/>
    <xf numFmtId="168" fontId="0" fillId="0" borderId="0" xfId="0" applyNumberFormat="1" applyFont="1"/>
    <xf numFmtId="0" fontId="29" fillId="0" borderId="4" xfId="0" applyFont="1" applyBorder="1" applyAlignment="1">
      <alignment horizontal="left" vertical="center" wrapText="1"/>
    </xf>
    <xf numFmtId="49" fontId="15" fillId="2" borderId="32" xfId="0" applyNumberFormat="1" applyFont="1" applyFill="1" applyBorder="1" applyAlignment="1">
      <alignment horizontal="left" vertical="top" wrapText="1"/>
    </xf>
    <xf numFmtId="0" fontId="1" fillId="0" borderId="33" xfId="0" applyFont="1" applyBorder="1" applyAlignment="1">
      <alignment horizontal="left"/>
    </xf>
    <xf numFmtId="0" fontId="1" fillId="0" borderId="34" xfId="0" applyFont="1" applyBorder="1" applyAlignment="1">
      <alignment horizontal="left"/>
    </xf>
    <xf numFmtId="49" fontId="0" fillId="2" borderId="32" xfId="0" applyNumberFormat="1" applyFont="1" applyFill="1" applyBorder="1" applyAlignment="1">
      <alignment horizontal="left" vertical="top" wrapText="1"/>
    </xf>
    <xf numFmtId="49" fontId="13" fillId="2" borderId="35" xfId="0" applyNumberFormat="1" applyFont="1" applyFill="1" applyBorder="1" applyAlignment="1">
      <alignment horizontal="left" vertical="center" wrapText="1"/>
    </xf>
    <xf numFmtId="0" fontId="1" fillId="0" borderId="36" xfId="0" applyFont="1" applyBorder="1"/>
    <xf numFmtId="0" fontId="7" fillId="6" borderId="6" xfId="0" applyFont="1" applyFill="1" applyBorder="1" applyAlignment="1">
      <alignment horizontal="center" vertical="center" wrapText="1"/>
    </xf>
    <xf numFmtId="0" fontId="1" fillId="0" borderId="8" xfId="0" applyFont="1" applyBorder="1"/>
    <xf numFmtId="0" fontId="2" fillId="2" borderId="18" xfId="0" applyFont="1" applyFill="1" applyBorder="1" applyAlignment="1">
      <alignment horizontal="center" vertical="center"/>
    </xf>
    <xf numFmtId="0" fontId="1" fillId="0" borderId="1" xfId="0" applyFont="1" applyBorder="1"/>
    <xf numFmtId="0" fontId="1" fillId="0" borderId="19" xfId="0" applyFont="1" applyBorder="1"/>
    <xf numFmtId="0" fontId="1" fillId="0" borderId="21" xfId="0" applyFont="1" applyBorder="1"/>
    <xf numFmtId="0" fontId="1" fillId="0" borderId="22" xfId="0" applyFont="1" applyBorder="1"/>
    <xf numFmtId="0" fontId="1" fillId="0" borderId="23" xfId="0" applyFont="1" applyBorder="1"/>
    <xf numFmtId="0" fontId="3" fillId="2" borderId="3" xfId="0" applyFont="1" applyFill="1" applyBorder="1" applyAlignment="1">
      <alignment horizontal="center" vertical="center"/>
    </xf>
    <xf numFmtId="0" fontId="1" fillId="0" borderId="7" xfId="0" applyFont="1" applyBorder="1"/>
    <xf numFmtId="0" fontId="1" fillId="0" borderId="4" xfId="0" applyFont="1" applyBorder="1"/>
    <xf numFmtId="0" fontId="8" fillId="6" borderId="11" xfId="0" applyFont="1" applyFill="1" applyBorder="1" applyAlignment="1">
      <alignment horizontal="center" vertical="center" wrapText="1"/>
    </xf>
    <xf numFmtId="0" fontId="1" fillId="0" borderId="12" xfId="0" applyFont="1" applyBorder="1"/>
    <xf numFmtId="0" fontId="1" fillId="0" borderId="13" xfId="0" applyFont="1" applyBorder="1"/>
    <xf numFmtId="0" fontId="8" fillId="6" borderId="25" xfId="0" applyFont="1" applyFill="1" applyBorder="1" applyAlignment="1">
      <alignment horizontal="center" vertical="center"/>
    </xf>
    <xf numFmtId="0" fontId="1" fillId="0" borderId="26" xfId="0" applyFont="1" applyBorder="1"/>
    <xf numFmtId="0" fontId="1" fillId="0" borderId="27" xfId="0" applyFont="1" applyBorder="1"/>
    <xf numFmtId="49" fontId="13" fillId="2" borderId="29" xfId="0" applyNumberFormat="1" applyFont="1" applyFill="1" applyBorder="1" applyAlignment="1">
      <alignment horizontal="left" vertical="center" wrapText="1"/>
    </xf>
    <xf numFmtId="0" fontId="1" fillId="0" borderId="30" xfId="0" applyFont="1" applyBorder="1"/>
    <xf numFmtId="0" fontId="31" fillId="2" borderId="5" xfId="0" applyFont="1" applyFill="1" applyBorder="1"/>
    <xf numFmtId="0" fontId="30" fillId="2" borderId="5" xfId="0" applyFont="1" applyFill="1" applyBorder="1"/>
  </cellXfs>
  <cellStyles count="1">
    <cellStyle name="Normal" xfId="0" builtinId="0"/>
  </cellStyles>
  <dxfs count="22">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92D050"/>
          <bgColor rgb="FF92D050"/>
        </patternFill>
      </fill>
    </dxf>
    <dxf>
      <fill>
        <patternFill patternType="none"/>
      </fill>
    </dxf>
    <dxf>
      <fill>
        <patternFill patternType="solid">
          <fgColor rgb="FFFFFF00"/>
          <bgColor rgb="FFFFFF00"/>
        </patternFill>
      </fill>
    </dxf>
    <dxf>
      <fill>
        <patternFill patternType="solid">
          <fgColor rgb="FF92D050"/>
          <bgColor rgb="FF92D050"/>
        </patternFill>
      </fill>
    </dxf>
    <dxf>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9" Type="http://schemas.openxmlformats.org/officeDocument/2006/relationships/sharedStrings" Target="sharedStrings.xml"/><Relationship Id="rId38"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37" Type="http://schemas.openxmlformats.org/officeDocument/2006/relationships/theme" Target="theme/theme1.xml"/><Relationship Id="rId40" Type="http://schemas.openxmlformats.org/officeDocument/2006/relationships/calcChain" Target="calcChain.xml"/><Relationship Id="rId3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2219325</xdr:colOff>
      <xdr:row>6</xdr:row>
      <xdr:rowOff>85725</xdr:rowOff>
    </xdr:from>
    <xdr:ext cx="4400550" cy="2390775"/>
    <xdr:pic>
      <xdr:nvPicPr>
        <xdr:cNvPr id="2" name="image1.png" title="Imagen">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32" workbookViewId="0">
      <selection activeCell="C41" sqref="C41"/>
    </sheetView>
  </sheetViews>
  <sheetFormatPr baseColWidth="10" defaultColWidth="14.42578125" defaultRowHeight="15" customHeight="1" x14ac:dyDescent="0.2"/>
  <cols>
    <col min="1" max="1" width="3.140625" customWidth="1"/>
    <col min="2" max="2" width="3.42578125" customWidth="1"/>
    <col min="3" max="3" width="35.42578125" customWidth="1"/>
    <col min="4" max="4" width="2.42578125" customWidth="1"/>
    <col min="5" max="5" width="38.7109375" customWidth="1"/>
    <col min="6" max="6" width="10.85546875" customWidth="1"/>
    <col min="7" max="7" width="23.42578125" customWidth="1"/>
    <col min="8" max="8" width="7.42578125" customWidth="1"/>
    <col min="9" max="9" width="114.28515625" customWidth="1"/>
    <col min="10" max="10" width="5.85546875" customWidth="1"/>
    <col min="11" max="11" width="28.140625" customWidth="1"/>
    <col min="12" max="12" width="4.28515625" customWidth="1"/>
    <col min="13" max="13" width="112" customWidth="1"/>
    <col min="14" max="14" width="5.85546875" customWidth="1"/>
    <col min="15" max="15" width="24.85546875" customWidth="1"/>
    <col min="16" max="16" width="7" customWidth="1"/>
    <col min="17" max="26" width="11.42578125" customWidth="1"/>
  </cols>
  <sheetData>
    <row r="1" spans="1:26" ht="12.75"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18" customHeight="1" x14ac:dyDescent="0.2">
      <c r="A2" s="1"/>
      <c r="B2" s="2"/>
      <c r="C2" s="3"/>
      <c r="D2" s="3"/>
      <c r="E2" s="3"/>
      <c r="F2" s="3"/>
      <c r="G2" s="3"/>
      <c r="H2" s="3"/>
      <c r="I2" s="3"/>
      <c r="J2" s="3"/>
      <c r="K2" s="3"/>
      <c r="L2" s="3"/>
      <c r="M2" s="3"/>
      <c r="N2" s="3"/>
      <c r="O2" s="3"/>
      <c r="P2" s="4"/>
      <c r="Q2" s="1"/>
      <c r="R2" s="1"/>
      <c r="S2" s="1"/>
      <c r="T2" s="1"/>
      <c r="U2" s="1"/>
      <c r="V2" s="1"/>
      <c r="W2" s="1"/>
      <c r="X2" s="1"/>
      <c r="Y2" s="1"/>
      <c r="Z2" s="1"/>
    </row>
    <row r="3" spans="1:26" ht="18" customHeight="1" x14ac:dyDescent="0.3">
      <c r="A3" s="1"/>
      <c r="B3" s="5"/>
      <c r="C3" s="1"/>
      <c r="D3" s="1"/>
      <c r="E3" s="87" t="s">
        <v>9</v>
      </c>
      <c r="F3" s="89" t="s">
        <v>10</v>
      </c>
      <c r="G3" s="90"/>
      <c r="H3" s="90"/>
      <c r="I3" s="90"/>
      <c r="J3" s="90"/>
      <c r="K3" s="90"/>
      <c r="L3" s="90"/>
      <c r="M3" s="91"/>
      <c r="N3" s="6"/>
      <c r="O3" s="6"/>
      <c r="P3" s="7"/>
      <c r="Q3" s="1"/>
      <c r="R3" s="1"/>
      <c r="S3" s="1"/>
      <c r="T3" s="1"/>
      <c r="U3" s="1"/>
      <c r="V3" s="1"/>
      <c r="W3" s="1"/>
      <c r="X3" s="1"/>
      <c r="Y3" s="1"/>
      <c r="Z3" s="1"/>
    </row>
    <row r="4" spans="1:26" ht="18" customHeight="1" x14ac:dyDescent="0.3">
      <c r="A4" s="1"/>
      <c r="B4" s="5"/>
      <c r="C4" s="1"/>
      <c r="D4" s="1"/>
      <c r="E4" s="88"/>
      <c r="F4" s="92"/>
      <c r="G4" s="93"/>
      <c r="H4" s="93"/>
      <c r="I4" s="93"/>
      <c r="J4" s="93"/>
      <c r="K4" s="93"/>
      <c r="L4" s="93"/>
      <c r="M4" s="94"/>
      <c r="N4" s="6"/>
      <c r="O4" s="6"/>
      <c r="P4" s="7"/>
      <c r="Q4" s="1"/>
      <c r="R4" s="1"/>
      <c r="S4" s="1"/>
      <c r="T4" s="1"/>
      <c r="U4" s="1"/>
      <c r="V4" s="1"/>
      <c r="W4" s="1"/>
      <c r="X4" s="1"/>
      <c r="Y4" s="1"/>
      <c r="Z4" s="1"/>
    </row>
    <row r="5" spans="1:26" ht="41.25" customHeight="1" x14ac:dyDescent="0.3">
      <c r="A5" s="1"/>
      <c r="B5" s="5"/>
      <c r="C5" s="1"/>
      <c r="D5" s="1"/>
      <c r="E5" s="8" t="s">
        <v>11</v>
      </c>
      <c r="F5" s="95" t="s">
        <v>12</v>
      </c>
      <c r="G5" s="96"/>
      <c r="H5" s="96"/>
      <c r="I5" s="96"/>
      <c r="J5" s="96"/>
      <c r="K5" s="96"/>
      <c r="L5" s="96"/>
      <c r="M5" s="97"/>
      <c r="N5" s="9"/>
      <c r="O5" s="9"/>
      <c r="P5" s="7"/>
      <c r="Q5" s="1"/>
      <c r="R5" s="1"/>
      <c r="S5" s="1"/>
      <c r="T5" s="1"/>
      <c r="U5" s="1"/>
      <c r="V5" s="1"/>
      <c r="W5" s="1"/>
      <c r="X5" s="1"/>
      <c r="Y5" s="1"/>
      <c r="Z5" s="1"/>
    </row>
    <row r="6" spans="1:26" ht="18" customHeight="1" x14ac:dyDescent="0.3">
      <c r="A6" s="1"/>
      <c r="B6" s="5"/>
      <c r="C6" s="1"/>
      <c r="D6" s="1"/>
      <c r="E6" s="10"/>
      <c r="F6" s="9"/>
      <c r="G6" s="9"/>
      <c r="H6" s="9"/>
      <c r="I6" s="9"/>
      <c r="J6" s="9"/>
      <c r="K6" s="9"/>
      <c r="L6" s="9"/>
      <c r="M6" s="1"/>
      <c r="N6" s="1"/>
      <c r="O6" s="1"/>
      <c r="P6" s="7"/>
      <c r="Q6" s="1"/>
      <c r="R6" s="1"/>
      <c r="S6" s="1"/>
      <c r="T6" s="1"/>
      <c r="U6" s="1"/>
      <c r="V6" s="1"/>
      <c r="W6" s="1"/>
      <c r="X6" s="1"/>
      <c r="Y6" s="1"/>
      <c r="Z6" s="1"/>
    </row>
    <row r="7" spans="1:26" ht="93" customHeight="1" x14ac:dyDescent="0.2">
      <c r="A7" s="1"/>
      <c r="B7" s="5"/>
      <c r="C7" s="1"/>
      <c r="D7" s="1"/>
      <c r="E7" s="1"/>
      <c r="F7" s="1"/>
      <c r="G7" s="1"/>
      <c r="H7" s="1"/>
      <c r="I7" s="98" t="s">
        <v>13</v>
      </c>
      <c r="J7" s="99"/>
      <c r="K7" s="100"/>
      <c r="L7" s="1"/>
      <c r="M7" s="11">
        <f>+AVERAGE(G25,G27,G29,G31,G33)</f>
        <v>0.69799999999999995</v>
      </c>
      <c r="N7" s="12"/>
      <c r="O7" s="12"/>
      <c r="P7" s="7"/>
      <c r="Q7" s="1"/>
      <c r="R7" s="1"/>
      <c r="S7" s="1"/>
      <c r="T7" s="1"/>
      <c r="U7" s="1"/>
      <c r="V7" s="1"/>
      <c r="W7" s="1"/>
      <c r="X7" s="1"/>
      <c r="Y7" s="1"/>
      <c r="Z7" s="1"/>
    </row>
    <row r="8" spans="1:26" ht="18" customHeight="1" x14ac:dyDescent="0.25">
      <c r="A8" s="1"/>
      <c r="B8" s="5"/>
      <c r="C8" s="1"/>
      <c r="D8" s="1"/>
      <c r="E8" s="1"/>
      <c r="F8" s="1"/>
      <c r="G8" s="1"/>
      <c r="H8" s="1"/>
      <c r="I8" s="1"/>
      <c r="J8" s="1"/>
      <c r="K8" s="1"/>
      <c r="L8" s="1"/>
      <c r="M8" s="13"/>
      <c r="N8" s="13"/>
      <c r="O8" s="13"/>
      <c r="P8" s="7"/>
      <c r="Q8" s="1"/>
      <c r="R8" s="1"/>
      <c r="S8" s="1"/>
      <c r="T8" s="1"/>
      <c r="U8" s="1"/>
      <c r="V8" s="1"/>
      <c r="W8" s="1"/>
      <c r="X8" s="1"/>
      <c r="Y8" s="1"/>
      <c r="Z8" s="1"/>
    </row>
    <row r="9" spans="1:26" ht="18" customHeight="1" x14ac:dyDescent="0.2">
      <c r="A9" s="1"/>
      <c r="B9" s="5"/>
      <c r="C9" s="1"/>
      <c r="D9" s="1"/>
      <c r="E9" s="1"/>
      <c r="F9" s="1"/>
      <c r="G9" s="1"/>
      <c r="H9" s="1"/>
      <c r="I9" s="1"/>
      <c r="J9" s="1"/>
      <c r="K9" s="1"/>
      <c r="L9" s="1"/>
      <c r="M9" s="1"/>
      <c r="N9" s="1"/>
      <c r="O9" s="1"/>
      <c r="P9" s="7"/>
      <c r="Q9" s="1"/>
      <c r="R9" s="1"/>
      <c r="S9" s="1"/>
      <c r="T9" s="1"/>
      <c r="U9" s="1"/>
      <c r="V9" s="1"/>
      <c r="W9" s="1"/>
      <c r="X9" s="1"/>
      <c r="Y9" s="1"/>
      <c r="Z9" s="1"/>
    </row>
    <row r="10" spans="1:26" ht="12.75" customHeight="1" x14ac:dyDescent="0.2">
      <c r="A10" s="1"/>
      <c r="B10" s="5"/>
      <c r="C10" s="1"/>
      <c r="D10" s="1"/>
      <c r="E10" s="1"/>
      <c r="F10" s="1"/>
      <c r="G10" s="1"/>
      <c r="H10" s="1"/>
      <c r="I10" s="1"/>
      <c r="J10" s="1"/>
      <c r="K10" s="1"/>
      <c r="L10" s="1"/>
      <c r="M10" s="1"/>
      <c r="N10" s="1"/>
      <c r="O10" s="1"/>
      <c r="P10" s="7"/>
      <c r="Q10" s="1"/>
      <c r="R10" s="1"/>
      <c r="S10" s="1"/>
      <c r="T10" s="1"/>
      <c r="U10" s="1"/>
      <c r="V10" s="1"/>
      <c r="W10" s="1"/>
      <c r="X10" s="1"/>
      <c r="Y10" s="1"/>
      <c r="Z10" s="1"/>
    </row>
    <row r="11" spans="1:26" ht="12.75" customHeight="1" x14ac:dyDescent="0.2">
      <c r="A11" s="1"/>
      <c r="B11" s="5"/>
      <c r="C11" s="1"/>
      <c r="D11" s="1"/>
      <c r="E11" s="1"/>
      <c r="F11" s="1"/>
      <c r="G11" s="1"/>
      <c r="H11" s="1"/>
      <c r="I11" s="1"/>
      <c r="J11" s="1"/>
      <c r="K11" s="1"/>
      <c r="L11" s="1"/>
      <c r="M11" s="1"/>
      <c r="N11" s="1"/>
      <c r="O11" s="1"/>
      <c r="P11" s="7"/>
      <c r="Q11" s="1"/>
      <c r="R11" s="1"/>
      <c r="S11" s="1"/>
      <c r="T11" s="1"/>
      <c r="U11" s="1"/>
      <c r="V11" s="1"/>
      <c r="W11" s="1"/>
      <c r="X11" s="1"/>
      <c r="Y11" s="1"/>
      <c r="Z11" s="1"/>
    </row>
    <row r="12" spans="1:26" ht="12.75" customHeight="1" x14ac:dyDescent="0.2">
      <c r="A12" s="1"/>
      <c r="B12" s="5"/>
      <c r="C12" s="1"/>
      <c r="D12" s="1"/>
      <c r="E12" s="1"/>
      <c r="F12" s="1"/>
      <c r="G12" s="1"/>
      <c r="H12" s="1"/>
      <c r="I12" s="1"/>
      <c r="J12" s="1"/>
      <c r="K12" s="1"/>
      <c r="L12" s="1"/>
      <c r="M12" s="1"/>
      <c r="N12" s="1"/>
      <c r="O12" s="1"/>
      <c r="P12" s="7"/>
      <c r="Q12" s="1"/>
      <c r="R12" s="1"/>
      <c r="S12" s="1"/>
      <c r="T12" s="1"/>
      <c r="U12" s="1"/>
      <c r="V12" s="1"/>
      <c r="W12" s="1"/>
      <c r="X12" s="1"/>
      <c r="Y12" s="1"/>
      <c r="Z12" s="1"/>
    </row>
    <row r="13" spans="1:26" ht="12.75" customHeight="1" x14ac:dyDescent="0.2">
      <c r="A13" s="1"/>
      <c r="B13" s="5"/>
      <c r="C13" s="1"/>
      <c r="D13" s="1"/>
      <c r="E13" s="1"/>
      <c r="F13" s="1"/>
      <c r="G13" s="1"/>
      <c r="H13" s="1"/>
      <c r="I13" s="1"/>
      <c r="J13" s="1"/>
      <c r="K13" s="1"/>
      <c r="L13" s="1"/>
      <c r="M13" s="1"/>
      <c r="N13" s="1"/>
      <c r="O13" s="1"/>
      <c r="P13" s="7"/>
      <c r="Q13" s="1"/>
      <c r="R13" s="1"/>
      <c r="S13" s="1"/>
      <c r="T13" s="1"/>
      <c r="U13" s="1"/>
      <c r="V13" s="1"/>
      <c r="W13" s="1"/>
      <c r="X13" s="1"/>
      <c r="Y13" s="1"/>
      <c r="Z13" s="1"/>
    </row>
    <row r="14" spans="1:26" ht="12.75" customHeight="1" x14ac:dyDescent="0.2">
      <c r="A14" s="1"/>
      <c r="B14" s="5"/>
      <c r="C14" s="1"/>
      <c r="D14" s="1"/>
      <c r="E14" s="1"/>
      <c r="F14" s="1"/>
      <c r="G14" s="1"/>
      <c r="H14" s="1"/>
      <c r="I14" s="1"/>
      <c r="J14" s="1"/>
      <c r="K14" s="1"/>
      <c r="L14" s="1"/>
      <c r="M14" s="1"/>
      <c r="N14" s="1"/>
      <c r="O14" s="1"/>
      <c r="P14" s="7"/>
      <c r="Q14" s="1"/>
      <c r="R14" s="1"/>
      <c r="S14" s="1"/>
      <c r="T14" s="1"/>
      <c r="U14" s="1"/>
      <c r="V14" s="1"/>
      <c r="W14" s="1"/>
      <c r="X14" s="1"/>
      <c r="Y14" s="1"/>
      <c r="Z14" s="1"/>
    </row>
    <row r="15" spans="1:26" ht="12.75" customHeight="1" x14ac:dyDescent="0.2">
      <c r="A15" s="1"/>
      <c r="B15" s="5"/>
      <c r="C15" s="1"/>
      <c r="D15" s="1"/>
      <c r="E15" s="1"/>
      <c r="F15" s="1"/>
      <c r="G15" s="1"/>
      <c r="H15" s="1"/>
      <c r="I15" s="1"/>
      <c r="J15" s="1"/>
      <c r="K15" s="1"/>
      <c r="L15" s="1"/>
      <c r="M15" s="1"/>
      <c r="N15" s="1"/>
      <c r="O15" s="1"/>
      <c r="P15" s="7"/>
      <c r="Q15" s="1"/>
      <c r="R15" s="1"/>
      <c r="S15" s="1"/>
      <c r="T15" s="1"/>
      <c r="U15" s="1"/>
      <c r="V15" s="1"/>
      <c r="W15" s="1"/>
      <c r="X15" s="1"/>
      <c r="Y15" s="1"/>
      <c r="Z15" s="1"/>
    </row>
    <row r="16" spans="1:26" ht="12.75" customHeight="1" x14ac:dyDescent="0.2">
      <c r="A16" s="1"/>
      <c r="B16" s="5"/>
      <c r="C16" s="1"/>
      <c r="D16" s="1"/>
      <c r="E16" s="1"/>
      <c r="F16" s="1"/>
      <c r="G16" s="1"/>
      <c r="H16" s="1"/>
      <c r="I16" s="1"/>
      <c r="J16" s="1"/>
      <c r="K16" s="1"/>
      <c r="L16" s="1"/>
      <c r="M16" s="1"/>
      <c r="N16" s="1"/>
      <c r="O16" s="1"/>
      <c r="P16" s="7"/>
      <c r="Q16" s="1"/>
      <c r="R16" s="1"/>
      <c r="S16" s="1"/>
      <c r="T16" s="1"/>
      <c r="U16" s="1"/>
      <c r="V16" s="1"/>
      <c r="W16" s="1"/>
      <c r="X16" s="1"/>
      <c r="Y16" s="1"/>
      <c r="Z16" s="1"/>
    </row>
    <row r="17" spans="1:26" ht="12.75" customHeight="1" x14ac:dyDescent="0.2">
      <c r="A17" s="1"/>
      <c r="B17" s="5"/>
      <c r="C17" s="101" t="s">
        <v>14</v>
      </c>
      <c r="D17" s="102"/>
      <c r="E17" s="102"/>
      <c r="F17" s="102"/>
      <c r="G17" s="102"/>
      <c r="H17" s="102"/>
      <c r="I17" s="102"/>
      <c r="J17" s="102"/>
      <c r="K17" s="102"/>
      <c r="L17" s="102"/>
      <c r="M17" s="103"/>
      <c r="N17" s="14"/>
      <c r="O17" s="14"/>
      <c r="P17" s="7"/>
      <c r="Q17" s="1"/>
      <c r="R17" s="1"/>
      <c r="S17" s="1"/>
      <c r="T17" s="1"/>
      <c r="U17" s="1"/>
      <c r="V17" s="1"/>
      <c r="W17" s="1"/>
      <c r="X17" s="1"/>
      <c r="Y17" s="1"/>
      <c r="Z17" s="1"/>
    </row>
    <row r="18" spans="1:26" ht="15.75" customHeight="1" x14ac:dyDescent="0.2">
      <c r="A18" s="1"/>
      <c r="B18" s="5"/>
      <c r="C18" s="15"/>
      <c r="D18" s="15"/>
      <c r="E18" s="15"/>
      <c r="F18" s="15"/>
      <c r="G18" s="15"/>
      <c r="H18" s="15"/>
      <c r="I18" s="15"/>
      <c r="J18" s="15"/>
      <c r="K18" s="15"/>
      <c r="L18" s="15"/>
      <c r="M18" s="15"/>
      <c r="N18" s="16"/>
      <c r="O18" s="16"/>
      <c r="P18" s="7"/>
      <c r="Q18" s="1"/>
      <c r="R18" s="1"/>
      <c r="S18" s="1"/>
      <c r="T18" s="1"/>
      <c r="U18" s="1"/>
      <c r="V18" s="1"/>
      <c r="W18" s="1"/>
      <c r="X18" s="1"/>
      <c r="Y18" s="1"/>
      <c r="Z18" s="1"/>
    </row>
    <row r="19" spans="1:26" ht="139.5" customHeight="1" x14ac:dyDescent="0.2">
      <c r="A19" s="1"/>
      <c r="B19" s="5"/>
      <c r="C19" s="104" t="s">
        <v>15</v>
      </c>
      <c r="D19" s="105"/>
      <c r="E19" s="17" t="s">
        <v>16</v>
      </c>
      <c r="F19" s="81" t="s">
        <v>17</v>
      </c>
      <c r="G19" s="82"/>
      <c r="H19" s="82"/>
      <c r="I19" s="82"/>
      <c r="J19" s="82"/>
      <c r="K19" s="82"/>
      <c r="L19" s="82"/>
      <c r="M19" s="83"/>
      <c r="N19" s="18"/>
      <c r="O19" s="18"/>
      <c r="P19" s="7"/>
      <c r="Q19" s="1"/>
      <c r="R19" s="1"/>
      <c r="S19" s="1"/>
      <c r="T19" s="1"/>
      <c r="U19" s="1"/>
      <c r="V19" s="1"/>
      <c r="W19" s="1"/>
      <c r="X19" s="1"/>
      <c r="Y19" s="1"/>
      <c r="Z19" s="1"/>
    </row>
    <row r="20" spans="1:26" ht="151.5" customHeight="1" x14ac:dyDescent="0.2">
      <c r="A20" s="1"/>
      <c r="B20" s="5"/>
      <c r="C20" s="104" t="s">
        <v>18</v>
      </c>
      <c r="D20" s="105"/>
      <c r="E20" s="19" t="s">
        <v>19</v>
      </c>
      <c r="F20" s="84" t="s">
        <v>20</v>
      </c>
      <c r="G20" s="82"/>
      <c r="H20" s="82"/>
      <c r="I20" s="82"/>
      <c r="J20" s="82"/>
      <c r="K20" s="82"/>
      <c r="L20" s="82"/>
      <c r="M20" s="83"/>
      <c r="N20" s="18"/>
      <c r="O20" s="18"/>
      <c r="P20" s="7"/>
      <c r="Q20" s="1"/>
      <c r="R20" s="1"/>
      <c r="S20" s="1"/>
      <c r="T20" s="1"/>
      <c r="U20" s="1"/>
      <c r="V20" s="1"/>
      <c r="W20" s="1"/>
      <c r="X20" s="1"/>
      <c r="Y20" s="1"/>
      <c r="Z20" s="1"/>
    </row>
    <row r="21" spans="1:26" ht="143.25" customHeight="1" x14ac:dyDescent="0.2">
      <c r="A21" s="1"/>
      <c r="B21" s="5"/>
      <c r="C21" s="85" t="s">
        <v>21</v>
      </c>
      <c r="D21" s="86"/>
      <c r="E21" s="17" t="s">
        <v>19</v>
      </c>
      <c r="F21" s="84" t="s">
        <v>22</v>
      </c>
      <c r="G21" s="82"/>
      <c r="H21" s="82"/>
      <c r="I21" s="82"/>
      <c r="J21" s="82"/>
      <c r="K21" s="82"/>
      <c r="L21" s="82"/>
      <c r="M21" s="83"/>
      <c r="N21" s="18"/>
      <c r="O21" s="18"/>
      <c r="P21" s="7"/>
      <c r="Q21" s="1"/>
      <c r="R21" s="1"/>
      <c r="S21" s="1"/>
      <c r="T21" s="1"/>
      <c r="U21" s="1"/>
      <c r="V21" s="1"/>
      <c r="W21" s="1"/>
      <c r="X21" s="1"/>
      <c r="Y21" s="1"/>
      <c r="Z21" s="1"/>
    </row>
    <row r="22" spans="1:26" ht="66" customHeight="1" x14ac:dyDescent="0.2">
      <c r="A22" s="1"/>
      <c r="B22" s="5"/>
      <c r="C22" s="1"/>
      <c r="D22" s="1"/>
      <c r="E22" s="1"/>
      <c r="F22" s="1"/>
      <c r="G22" s="20"/>
      <c r="H22" s="1"/>
      <c r="I22" s="1"/>
      <c r="J22" s="1"/>
      <c r="K22" s="1"/>
      <c r="L22" s="1"/>
      <c r="M22" s="1"/>
      <c r="N22" s="1"/>
      <c r="O22" s="1"/>
      <c r="P22" s="7"/>
      <c r="Q22" s="1"/>
      <c r="R22" s="1"/>
      <c r="S22" s="1"/>
      <c r="T22" s="1"/>
      <c r="U22" s="1"/>
      <c r="V22" s="1"/>
      <c r="W22" s="1"/>
      <c r="X22" s="1"/>
      <c r="Y22" s="1"/>
      <c r="Z22" s="1"/>
    </row>
    <row r="23" spans="1:26" ht="102.75" customHeight="1" x14ac:dyDescent="0.2">
      <c r="A23" s="1"/>
      <c r="B23" s="5"/>
      <c r="C23" s="21" t="s">
        <v>4</v>
      </c>
      <c r="D23" s="22"/>
      <c r="E23" s="23" t="s">
        <v>23</v>
      </c>
      <c r="F23" s="22"/>
      <c r="G23" s="23" t="s">
        <v>24</v>
      </c>
      <c r="H23" s="22"/>
      <c r="I23" s="24" t="s">
        <v>25</v>
      </c>
      <c r="J23" s="25"/>
      <c r="K23" s="26" t="s">
        <v>26</v>
      </c>
      <c r="L23" s="25"/>
      <c r="M23" s="27" t="s">
        <v>27</v>
      </c>
      <c r="N23" s="25"/>
      <c r="O23" s="28" t="s">
        <v>28</v>
      </c>
      <c r="P23" s="7"/>
      <c r="Q23" s="29"/>
      <c r="R23" s="1"/>
      <c r="S23" s="1"/>
      <c r="T23" s="1"/>
      <c r="U23" s="1"/>
      <c r="V23" s="1"/>
      <c r="W23" s="1"/>
      <c r="X23" s="1"/>
      <c r="Y23" s="1"/>
      <c r="Z23" s="1"/>
    </row>
    <row r="24" spans="1:26" ht="6.75" customHeight="1" x14ac:dyDescent="0.35">
      <c r="A24" s="1"/>
      <c r="B24" s="5"/>
      <c r="C24" s="30"/>
      <c r="D24" s="31"/>
      <c r="E24" s="31"/>
      <c r="F24" s="31"/>
      <c r="G24" s="31"/>
      <c r="H24" s="31"/>
      <c r="I24" s="32"/>
      <c r="J24" s="31"/>
      <c r="K24" s="32"/>
      <c r="L24" s="31"/>
      <c r="M24" s="31"/>
      <c r="N24" s="31"/>
      <c r="O24" s="31"/>
      <c r="P24" s="7"/>
      <c r="Q24" s="1"/>
      <c r="R24" s="1"/>
      <c r="S24" s="1"/>
      <c r="T24" s="1"/>
      <c r="U24" s="1"/>
      <c r="V24" s="1"/>
      <c r="W24" s="1"/>
      <c r="X24" s="1"/>
      <c r="Y24" s="1"/>
      <c r="Z24" s="1"/>
    </row>
    <row r="25" spans="1:26" ht="375.75" customHeight="1" x14ac:dyDescent="0.2">
      <c r="A25" s="1"/>
      <c r="B25" s="5"/>
      <c r="C25" s="33" t="s">
        <v>3</v>
      </c>
      <c r="D25" s="34"/>
      <c r="E25" s="35" t="s">
        <v>157</v>
      </c>
      <c r="F25" s="36"/>
      <c r="G25" s="37">
        <v>0.71</v>
      </c>
      <c r="H25" s="36"/>
      <c r="I25" s="38" t="s">
        <v>29</v>
      </c>
      <c r="J25" s="39"/>
      <c r="K25" s="37">
        <v>0.75</v>
      </c>
      <c r="L25" s="40"/>
      <c r="M25" s="80" t="s">
        <v>152</v>
      </c>
      <c r="N25" s="41"/>
      <c r="O25" s="42">
        <f>G25-K25</f>
        <v>-4.0000000000000036E-2</v>
      </c>
      <c r="P25" s="43"/>
      <c r="Q25" s="44"/>
      <c r="R25" s="44"/>
      <c r="S25" s="44"/>
      <c r="T25" s="44"/>
      <c r="U25" s="44"/>
      <c r="V25" s="44"/>
      <c r="W25" s="1"/>
      <c r="X25" s="1"/>
      <c r="Y25" s="1"/>
      <c r="Z25" s="1"/>
    </row>
    <row r="26" spans="1:26" ht="6.75" customHeight="1" x14ac:dyDescent="0.35">
      <c r="A26" s="1"/>
      <c r="B26" s="5"/>
      <c r="C26" s="30"/>
      <c r="D26" s="31"/>
      <c r="E26" s="45"/>
      <c r="F26" s="31"/>
      <c r="G26" s="46"/>
      <c r="H26" s="31"/>
      <c r="I26" s="47"/>
      <c r="J26" s="31"/>
      <c r="K26" s="32"/>
      <c r="L26" s="31"/>
      <c r="M26" s="48"/>
      <c r="N26" s="48"/>
      <c r="O26" s="49"/>
      <c r="P26" s="7"/>
      <c r="Q26" s="1"/>
      <c r="R26" s="1"/>
      <c r="S26" s="1"/>
      <c r="T26" s="1"/>
      <c r="U26" s="1"/>
      <c r="V26" s="1"/>
      <c r="W26" s="1"/>
      <c r="X26" s="1"/>
      <c r="Y26" s="1"/>
      <c r="Z26" s="1"/>
    </row>
    <row r="27" spans="1:26" ht="409.5" customHeight="1" x14ac:dyDescent="0.2">
      <c r="A27" s="1"/>
      <c r="B27" s="5"/>
      <c r="C27" s="50" t="s">
        <v>30</v>
      </c>
      <c r="D27" s="34"/>
      <c r="E27" s="35" t="s">
        <v>19</v>
      </c>
      <c r="F27" s="31"/>
      <c r="G27" s="37">
        <v>0.56000000000000005</v>
      </c>
      <c r="H27" s="31"/>
      <c r="I27" s="51" t="s">
        <v>31</v>
      </c>
      <c r="J27" s="31"/>
      <c r="K27" s="37">
        <v>0.74</v>
      </c>
      <c r="L27" s="52"/>
      <c r="M27" s="80" t="s">
        <v>153</v>
      </c>
      <c r="N27" s="41"/>
      <c r="O27" s="42">
        <f>G27-K27</f>
        <v>-0.17999999999999994</v>
      </c>
      <c r="P27" s="7"/>
      <c r="Q27" s="1"/>
      <c r="R27" s="1"/>
      <c r="S27" s="1"/>
      <c r="T27" s="1"/>
      <c r="U27" s="1"/>
      <c r="V27" s="1"/>
      <c r="W27" s="1"/>
      <c r="X27" s="1"/>
      <c r="Y27" s="1"/>
      <c r="Z27" s="1"/>
    </row>
    <row r="28" spans="1:26" ht="6.75" customHeight="1" x14ac:dyDescent="0.35">
      <c r="A28" s="1"/>
      <c r="B28" s="5"/>
      <c r="C28" s="30"/>
      <c r="D28" s="31"/>
      <c r="E28" s="45"/>
      <c r="F28" s="31"/>
      <c r="G28" s="46"/>
      <c r="H28" s="31"/>
      <c r="I28" s="47"/>
      <c r="J28" s="31"/>
      <c r="K28" s="32"/>
      <c r="L28" s="31"/>
      <c r="M28" s="48"/>
      <c r="N28" s="48"/>
      <c r="O28" s="49"/>
      <c r="P28" s="7"/>
      <c r="Q28" s="1"/>
      <c r="R28" s="1"/>
      <c r="S28" s="1"/>
      <c r="T28" s="1"/>
      <c r="U28" s="1"/>
      <c r="V28" s="1"/>
      <c r="W28" s="1"/>
      <c r="X28" s="1"/>
      <c r="Y28" s="1"/>
      <c r="Z28" s="1"/>
    </row>
    <row r="29" spans="1:26" ht="409.5" customHeight="1" x14ac:dyDescent="0.2">
      <c r="A29" s="1"/>
      <c r="B29" s="5"/>
      <c r="C29" s="53" t="s">
        <v>32</v>
      </c>
      <c r="D29" s="34"/>
      <c r="E29" s="35" t="s">
        <v>19</v>
      </c>
      <c r="F29" s="31"/>
      <c r="G29" s="37">
        <v>0.54</v>
      </c>
      <c r="H29" s="31"/>
      <c r="I29" s="38" t="s">
        <v>33</v>
      </c>
      <c r="J29" s="31"/>
      <c r="K29" s="37">
        <v>0.75</v>
      </c>
      <c r="L29" s="52"/>
      <c r="M29" s="80" t="s">
        <v>154</v>
      </c>
      <c r="N29" s="41"/>
      <c r="O29" s="42">
        <f>G29-K29</f>
        <v>-0.20999999999999996</v>
      </c>
      <c r="P29" s="7"/>
      <c r="Q29" s="1"/>
      <c r="R29" s="1"/>
      <c r="S29" s="1"/>
      <c r="T29" s="1"/>
      <c r="U29" s="1"/>
      <c r="V29" s="1"/>
      <c r="W29" s="1"/>
      <c r="X29" s="1"/>
      <c r="Y29" s="1"/>
      <c r="Z29" s="1"/>
    </row>
    <row r="30" spans="1:26" ht="15.75" customHeight="1" x14ac:dyDescent="0.35">
      <c r="A30" s="1"/>
      <c r="B30" s="5"/>
      <c r="C30" s="30"/>
      <c r="D30" s="31"/>
      <c r="E30" s="45"/>
      <c r="F30" s="31"/>
      <c r="G30" s="46"/>
      <c r="H30" s="31"/>
      <c r="I30" s="47"/>
      <c r="J30" s="31"/>
      <c r="K30" s="32"/>
      <c r="L30" s="31"/>
      <c r="M30" s="48"/>
      <c r="N30" s="48"/>
      <c r="O30" s="49"/>
      <c r="P30" s="7"/>
      <c r="Q30" s="1"/>
      <c r="R30" s="1"/>
      <c r="S30" s="1"/>
      <c r="T30" s="1"/>
      <c r="U30" s="1"/>
      <c r="V30" s="1"/>
      <c r="W30" s="1"/>
      <c r="X30" s="1"/>
      <c r="Y30" s="1"/>
      <c r="Z30" s="1"/>
    </row>
    <row r="31" spans="1:26" ht="409.5" customHeight="1" x14ac:dyDescent="0.2">
      <c r="A31" s="1"/>
      <c r="B31" s="5"/>
      <c r="C31" s="54" t="s">
        <v>34</v>
      </c>
      <c r="D31" s="34"/>
      <c r="E31" s="35" t="s">
        <v>19</v>
      </c>
      <c r="F31" s="31"/>
      <c r="G31" s="37">
        <v>0.86</v>
      </c>
      <c r="H31" s="31"/>
      <c r="I31" s="55" t="s">
        <v>35</v>
      </c>
      <c r="J31" s="31"/>
      <c r="K31" s="37">
        <v>0.89</v>
      </c>
      <c r="L31" s="52"/>
      <c r="M31" s="80" t="s">
        <v>155</v>
      </c>
      <c r="N31" s="41"/>
      <c r="O31" s="42">
        <f>G31-K31</f>
        <v>-3.0000000000000027E-2</v>
      </c>
      <c r="P31" s="7"/>
      <c r="Q31" s="1"/>
      <c r="R31" s="1"/>
      <c r="S31" s="1"/>
      <c r="T31" s="1"/>
      <c r="U31" s="1"/>
      <c r="V31" s="1"/>
      <c r="W31" s="1"/>
      <c r="X31" s="1"/>
      <c r="Y31" s="1"/>
      <c r="Z31" s="1"/>
    </row>
    <row r="32" spans="1:26" ht="6.75" customHeight="1" x14ac:dyDescent="0.35">
      <c r="A32" s="1"/>
      <c r="B32" s="5"/>
      <c r="C32" s="30"/>
      <c r="D32" s="31"/>
      <c r="E32" s="45"/>
      <c r="F32" s="31"/>
      <c r="G32" s="46"/>
      <c r="H32" s="31"/>
      <c r="I32" s="47"/>
      <c r="J32" s="31"/>
      <c r="K32" s="32"/>
      <c r="L32" s="31"/>
      <c r="M32" s="48"/>
      <c r="N32" s="48"/>
      <c r="O32" s="49"/>
      <c r="P32" s="7"/>
      <c r="Q32" s="1"/>
      <c r="R32" s="1"/>
      <c r="S32" s="1"/>
      <c r="T32" s="1"/>
      <c r="U32" s="1"/>
      <c r="V32" s="1"/>
      <c r="W32" s="1"/>
      <c r="X32" s="1"/>
      <c r="Y32" s="1"/>
      <c r="Z32" s="1"/>
    </row>
    <row r="33" spans="1:26" ht="409.5" customHeight="1" x14ac:dyDescent="0.2">
      <c r="A33" s="1"/>
      <c r="B33" s="5"/>
      <c r="C33" s="56" t="s">
        <v>36</v>
      </c>
      <c r="D33" s="34"/>
      <c r="E33" s="35" t="s">
        <v>19</v>
      </c>
      <c r="F33" s="31"/>
      <c r="G33" s="37">
        <v>0.82</v>
      </c>
      <c r="H33" s="31"/>
      <c r="I33" s="57" t="s">
        <v>37</v>
      </c>
      <c r="J33" s="31"/>
      <c r="K33" s="37">
        <v>0.96</v>
      </c>
      <c r="L33" s="52"/>
      <c r="M33" s="80" t="s">
        <v>156</v>
      </c>
      <c r="N33" s="41"/>
      <c r="O33" s="42">
        <f>G33-K33</f>
        <v>-0.14000000000000001</v>
      </c>
      <c r="P33" s="7"/>
      <c r="Q33" s="1"/>
      <c r="R33" s="1"/>
      <c r="S33" s="1"/>
      <c r="T33" s="1"/>
      <c r="U33" s="1"/>
      <c r="V33" s="1"/>
      <c r="W33" s="1"/>
      <c r="X33" s="1"/>
      <c r="Y33" s="1"/>
      <c r="Z33" s="1"/>
    </row>
    <row r="34" spans="1:26" ht="12.75" customHeight="1" x14ac:dyDescent="0.2">
      <c r="A34" s="1"/>
      <c r="B34" s="5"/>
      <c r="C34" s="58"/>
      <c r="D34" s="58"/>
      <c r="E34" s="16"/>
      <c r="F34" s="1"/>
      <c r="G34" s="1"/>
      <c r="H34" s="1"/>
      <c r="I34" s="59"/>
      <c r="J34" s="1"/>
      <c r="K34" s="1"/>
      <c r="L34" s="1"/>
      <c r="M34" s="60"/>
      <c r="N34" s="60"/>
      <c r="O34" s="60"/>
      <c r="P34" s="7"/>
      <c r="Q34" s="1"/>
      <c r="R34" s="1"/>
      <c r="S34" s="1"/>
      <c r="T34" s="1"/>
      <c r="U34" s="1"/>
      <c r="V34" s="1"/>
      <c r="W34" s="1"/>
      <c r="X34" s="1"/>
      <c r="Y34" s="1"/>
      <c r="Z34" s="1"/>
    </row>
    <row r="35" spans="1:26" ht="12.75" customHeight="1" x14ac:dyDescent="0.2">
      <c r="A35" s="1"/>
      <c r="B35" s="5"/>
      <c r="C35" s="61"/>
      <c r="D35" s="58"/>
      <c r="E35" s="16"/>
      <c r="F35" s="1"/>
      <c r="G35" s="1"/>
      <c r="H35" s="1"/>
      <c r="I35" s="59"/>
      <c r="J35" s="1"/>
      <c r="K35" s="1"/>
      <c r="L35" s="1"/>
      <c r="M35" s="60"/>
      <c r="N35" s="60"/>
      <c r="O35" s="60"/>
      <c r="P35" s="7"/>
      <c r="Q35" s="1"/>
      <c r="R35" s="1"/>
      <c r="S35" s="1"/>
      <c r="T35" s="1"/>
      <c r="U35" s="1"/>
      <c r="V35" s="1"/>
      <c r="W35" s="1"/>
      <c r="X35" s="1"/>
      <c r="Y35" s="1"/>
      <c r="Z35" s="1"/>
    </row>
    <row r="36" spans="1:26" ht="12.75" customHeight="1" x14ac:dyDescent="0.2">
      <c r="A36" s="1"/>
      <c r="B36" s="5"/>
      <c r="C36" s="62"/>
      <c r="D36" s="1"/>
      <c r="E36" s="1"/>
      <c r="F36" s="1"/>
      <c r="G36" s="1"/>
      <c r="H36" s="1"/>
      <c r="I36" s="1"/>
      <c r="J36" s="1"/>
      <c r="K36" s="1"/>
      <c r="L36" s="1"/>
      <c r="M36" s="1"/>
      <c r="N36" s="1"/>
      <c r="O36" s="1"/>
      <c r="P36" s="7"/>
      <c r="Q36" s="1"/>
      <c r="R36" s="1"/>
      <c r="S36" s="1"/>
      <c r="T36" s="1"/>
      <c r="U36" s="1"/>
      <c r="V36" s="1"/>
      <c r="W36" s="1"/>
      <c r="X36" s="1"/>
      <c r="Y36" s="1"/>
      <c r="Z36" s="1"/>
    </row>
    <row r="37" spans="1:26" ht="12.75" customHeight="1" x14ac:dyDescent="0.2">
      <c r="A37" s="1"/>
      <c r="B37" s="63"/>
      <c r="C37" s="64"/>
      <c r="D37" s="64"/>
      <c r="E37" s="64"/>
      <c r="F37" s="64"/>
      <c r="G37" s="64"/>
      <c r="H37" s="64"/>
      <c r="I37" s="65"/>
      <c r="J37" s="64"/>
      <c r="K37" s="64"/>
      <c r="L37" s="64"/>
      <c r="M37" s="64"/>
      <c r="N37" s="64"/>
      <c r="O37" s="64"/>
      <c r="P37" s="66"/>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59"/>
      <c r="J39" s="1"/>
      <c r="K39" s="1"/>
      <c r="L39" s="1"/>
      <c r="M39" s="1"/>
      <c r="N39" s="1"/>
      <c r="O39" s="1"/>
      <c r="P39" s="1"/>
      <c r="Q39" s="1"/>
      <c r="R39" s="1"/>
      <c r="S39" s="1"/>
      <c r="T39" s="1"/>
      <c r="U39" s="1"/>
      <c r="V39" s="1"/>
      <c r="W39" s="1"/>
      <c r="X39" s="1"/>
      <c r="Y39" s="1"/>
      <c r="Z39" s="1"/>
    </row>
    <row r="40" spans="1:26" ht="12.75" customHeight="1" x14ac:dyDescent="0.2">
      <c r="A40" s="1"/>
      <c r="B40" s="1"/>
      <c r="C40" s="1" t="s">
        <v>158</v>
      </c>
      <c r="D40" s="1"/>
      <c r="E40" s="1"/>
      <c r="F40" s="1" t="s">
        <v>159</v>
      </c>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t="s">
        <v>160</v>
      </c>
      <c r="D41" s="1"/>
      <c r="E41" s="1"/>
      <c r="F41" s="1" t="s">
        <v>160</v>
      </c>
      <c r="G41" s="1"/>
      <c r="H41" s="1"/>
      <c r="I41" s="59"/>
      <c r="J41" s="1"/>
      <c r="K41" s="1"/>
      <c r="L41" s="1"/>
      <c r="M41" s="1"/>
      <c r="N41" s="1"/>
      <c r="O41" s="1"/>
      <c r="P41" s="1"/>
      <c r="Q41" s="1"/>
      <c r="R41" s="1"/>
      <c r="S41" s="1"/>
      <c r="T41" s="1"/>
      <c r="U41" s="1"/>
      <c r="V41" s="1"/>
      <c r="W41" s="1"/>
      <c r="X41" s="1"/>
      <c r="Y41" s="1"/>
      <c r="Z41" s="1"/>
    </row>
    <row r="42" spans="1:26" ht="12.75" customHeight="1" x14ac:dyDescent="0.2">
      <c r="A42" s="1"/>
      <c r="B42" s="1"/>
      <c r="C42" s="106" t="s">
        <v>165</v>
      </c>
      <c r="D42" s="1"/>
      <c r="E42" s="1"/>
      <c r="F42" s="106" t="s">
        <v>162</v>
      </c>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06" t="s">
        <v>161</v>
      </c>
      <c r="D43" s="1"/>
      <c r="E43" s="1"/>
      <c r="F43" s="1" t="s">
        <v>163</v>
      </c>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t="s">
        <v>164</v>
      </c>
      <c r="D45" s="1"/>
      <c r="E45" s="1"/>
      <c r="F45" s="107" t="s">
        <v>166</v>
      </c>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1">
    <mergeCell ref="F19:M19"/>
    <mergeCell ref="F20:M20"/>
    <mergeCell ref="C21:D21"/>
    <mergeCell ref="F21:M21"/>
    <mergeCell ref="E3:E4"/>
    <mergeCell ref="F3:M4"/>
    <mergeCell ref="F5:M5"/>
    <mergeCell ref="I7:K7"/>
    <mergeCell ref="C17:M17"/>
    <mergeCell ref="C19:D19"/>
    <mergeCell ref="C20:D20"/>
  </mergeCells>
  <conditionalFormatting sqref="G25 G27 G29 G31 G33">
    <cfRule type="cellIs" dxfId="21" priority="1" operator="between">
      <formula>0.76</formula>
      <formula>1</formula>
    </cfRule>
  </conditionalFormatting>
  <conditionalFormatting sqref="G25 G27 G29 G31 G33">
    <cfRule type="cellIs" dxfId="20" priority="2" operator="between">
      <formula>0.51</formula>
      <formula>0.75</formula>
    </cfRule>
  </conditionalFormatting>
  <conditionalFormatting sqref="G25 G27 G29 G31 G33">
    <cfRule type="cellIs" dxfId="19" priority="3" operator="between">
      <formula>0.26</formula>
      <formula>0.5</formula>
    </cfRule>
  </conditionalFormatting>
  <conditionalFormatting sqref="M7">
    <cfRule type="cellIs" dxfId="18" priority="4" operator="between">
      <formula>0.76</formula>
      <formula>1</formula>
    </cfRule>
  </conditionalFormatting>
  <conditionalFormatting sqref="M7">
    <cfRule type="cellIs" dxfId="17" priority="5" operator="between">
      <formula>0.51</formula>
      <formula>0.75</formula>
    </cfRule>
  </conditionalFormatting>
  <conditionalFormatting sqref="M7">
    <cfRule type="cellIs" dxfId="16" priority="6" operator="between">
      <formula>0.26</formula>
      <formula>0.5</formula>
    </cfRule>
  </conditionalFormatting>
  <conditionalFormatting sqref="M7">
    <cfRule type="cellIs" dxfId="15" priority="7" operator="between">
      <formula>0</formula>
      <formula>0.25</formula>
    </cfRule>
  </conditionalFormatting>
  <conditionalFormatting sqref="K25">
    <cfRule type="cellIs" dxfId="14" priority="8" operator="between">
      <formula>0.76</formula>
      <formula>1</formula>
    </cfRule>
  </conditionalFormatting>
  <conditionalFormatting sqref="K25">
    <cfRule type="cellIs" dxfId="13" priority="9" operator="between">
      <formula>0.51</formula>
      <formula>0.75</formula>
    </cfRule>
  </conditionalFormatting>
  <conditionalFormatting sqref="K25">
    <cfRule type="cellIs" dxfId="12" priority="10" operator="between">
      <formula>0.26</formula>
      <formula>0.5</formula>
    </cfRule>
  </conditionalFormatting>
  <conditionalFormatting sqref="K27">
    <cfRule type="cellIs" dxfId="11" priority="11" operator="between">
      <formula>0.76</formula>
      <formula>1</formula>
    </cfRule>
  </conditionalFormatting>
  <conditionalFormatting sqref="K27">
    <cfRule type="cellIs" dxfId="10" priority="12" operator="between">
      <formula>0.51</formula>
      <formula>0.75</formula>
    </cfRule>
  </conditionalFormatting>
  <conditionalFormatting sqref="K27">
    <cfRule type="cellIs" dxfId="9" priority="13" operator="between">
      <formula>0.26</formula>
      <formula>0.5</formula>
    </cfRule>
  </conditionalFormatting>
  <conditionalFormatting sqref="K29">
    <cfRule type="cellIs" dxfId="8" priority="14" operator="between">
      <formula>0.76</formula>
      <formula>1</formula>
    </cfRule>
  </conditionalFormatting>
  <conditionalFormatting sqref="K29">
    <cfRule type="cellIs" dxfId="7" priority="15" operator="between">
      <formula>0.51</formula>
      <formula>0.75</formula>
    </cfRule>
  </conditionalFormatting>
  <conditionalFormatting sqref="K29">
    <cfRule type="cellIs" dxfId="6" priority="16" operator="between">
      <formula>0.26</formula>
      <formula>0.5</formula>
    </cfRule>
  </conditionalFormatting>
  <conditionalFormatting sqref="K31">
    <cfRule type="cellIs" dxfId="5" priority="17" operator="between">
      <formula>0.76</formula>
      <formula>1</formula>
    </cfRule>
  </conditionalFormatting>
  <conditionalFormatting sqref="K31">
    <cfRule type="cellIs" dxfId="4" priority="18" operator="between">
      <formula>0.51</formula>
      <formula>0.75</formula>
    </cfRule>
  </conditionalFormatting>
  <conditionalFormatting sqref="K31">
    <cfRule type="cellIs" dxfId="3" priority="19" operator="between">
      <formula>0.26</formula>
      <formula>0.5</formula>
    </cfRule>
  </conditionalFormatting>
  <conditionalFormatting sqref="K33">
    <cfRule type="cellIs" dxfId="2" priority="20" operator="between">
      <formula>0.76</formula>
      <formula>1</formula>
    </cfRule>
  </conditionalFormatting>
  <conditionalFormatting sqref="K33">
    <cfRule type="cellIs" dxfId="1" priority="21" operator="between">
      <formula>0.51</formula>
      <formula>0.75</formula>
    </cfRule>
  </conditionalFormatting>
  <conditionalFormatting sqref="K33">
    <cfRule type="cellIs" dxfId="0" priority="22" operator="between">
      <formula>0.26</formula>
      <formula>0.5</formula>
    </cfRule>
  </conditionalFormatting>
  <dataValidations count="2">
    <dataValidation type="list" allowBlank="1" showErrorMessage="1" sqref="E19" xr:uid="{00000000-0002-0000-0000-000000000000}">
      <formula1>"Si,No,En proceso"</formula1>
    </dataValidation>
    <dataValidation type="list" allowBlank="1" showErrorMessage="1" sqref="N19:O20 E20:E21" xr:uid="{00000000-0002-0000-0000-000001000000}">
      <formula1>"Si,No"</formula1>
    </dataValidation>
  </dataValidations>
  <pageMargins left="0.7" right="0.7" top="0.75" bottom="0.75" header="0" footer="0"/>
  <pageSetup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00"/>
  <sheetViews>
    <sheetView workbookViewId="0"/>
  </sheetViews>
  <sheetFormatPr baseColWidth="10" defaultColWidth="14.42578125" defaultRowHeight="15" customHeight="1" x14ac:dyDescent="0.2"/>
  <cols>
    <col min="1" max="1" width="11.42578125" customWidth="1"/>
    <col min="2" max="4" width="22.28515625" customWidth="1"/>
    <col min="5" max="5" width="34.42578125" customWidth="1"/>
    <col min="6" max="6" width="36.42578125" customWidth="1"/>
    <col min="7" max="7" width="11.42578125" customWidth="1"/>
    <col min="8" max="8" width="12.28515625" customWidth="1"/>
    <col min="9" max="9" width="12.7109375" customWidth="1"/>
    <col min="10" max="12" width="11.42578125" customWidth="1"/>
    <col min="13" max="14" width="17.42578125" customWidth="1"/>
    <col min="15" max="26" width="11.42578125" customWidth="1"/>
  </cols>
  <sheetData>
    <row r="1" spans="1:19" ht="81.75" customHeight="1" x14ac:dyDescent="0.2">
      <c r="A1" s="67" t="s">
        <v>7</v>
      </c>
      <c r="B1" s="67" t="s">
        <v>38</v>
      </c>
      <c r="C1" s="68" t="s">
        <v>39</v>
      </c>
      <c r="D1" s="68" t="s">
        <v>40</v>
      </c>
      <c r="E1" s="68" t="s">
        <v>41</v>
      </c>
      <c r="F1" s="67" t="s">
        <v>8</v>
      </c>
      <c r="G1" s="69" t="s">
        <v>42</v>
      </c>
      <c r="H1" s="69" t="s">
        <v>43</v>
      </c>
      <c r="I1" s="69" t="s">
        <v>44</v>
      </c>
      <c r="J1" s="69" t="s">
        <v>5</v>
      </c>
      <c r="K1" s="69" t="s">
        <v>6</v>
      </c>
      <c r="L1" s="69" t="s">
        <v>45</v>
      </c>
      <c r="M1" s="70" t="s">
        <v>46</v>
      </c>
      <c r="N1" s="70"/>
    </row>
    <row r="2" spans="1:19" ht="12.75" customHeight="1" x14ac:dyDescent="0.2">
      <c r="A2" s="31" t="s">
        <v>47</v>
      </c>
      <c r="B2" s="31" t="str">
        <f t="shared" ref="B2:B42" si="0">+LEFT(A2,1)</f>
        <v>1</v>
      </c>
      <c r="C2" s="31" t="e">
        <f>+MID(VLOOKUP(A2,#REF!,2,0),4,LEN(VLOOKUP(A2,#REF!,2,0))-4)</f>
        <v>#REF!</v>
      </c>
      <c r="D2" s="31" t="s">
        <v>48</v>
      </c>
      <c r="E2" s="31" t="e">
        <f>+VLOOKUP(A2,#REF!,3,0)</f>
        <v>#REF!</v>
      </c>
      <c r="F2" s="31" t="e">
        <f>+VLOOKUP(A2,#REF!,10,0)</f>
        <v>#REF!</v>
      </c>
      <c r="G2" s="71" t="e">
        <f>+VLOOKUP(A2,#REF!,13)</f>
        <v>#REF!</v>
      </c>
      <c r="H2" s="72" t="e">
        <f t="shared" ref="H2:H82" si="1">+_xlfn.RANK.EQ(G2,$G$2:$G$82,1)</f>
        <v>#REF!</v>
      </c>
      <c r="I2" s="31" t="e">
        <f t="shared" ref="I2:I82" si="2">+IF(F2=$F$2,$P$4,IF(F2=$F$3,$P$2,$P$3))</f>
        <v>#REF!</v>
      </c>
      <c r="J2" s="31" t="s">
        <v>49</v>
      </c>
      <c r="K2" s="31" t="e">
        <f>+IF(ISBLANK(VLOOKUP(A2,#REF!,5,0)),"",VLOOKUP(A2,#REF!,5,0))</f>
        <v>#REF!</v>
      </c>
      <c r="L2" s="31" t="e">
        <f>+IF(ISBLANK(VLOOKUP(A2,#REF!,9,0)),"",VLOOKUP(A2,#REF!,9,0))</f>
        <v>#REF!</v>
      </c>
      <c r="M2" s="31" t="e">
        <f t="shared" ref="M2:M82" si="3">+IF(OR(AND(K2=1,L2=1),AND(ISBLANK(K2),ISBLANK(L2)),K2="",L2=""),0,IF(OR(AND(K2=1,L2=2),AND(K2=1,L2=3)),0.25,IF(OR(AND(K2=2,L2=2),AND(K2=3,L2=1),AND(K2=3,L2=2),AND(K2=2,L2=1)),0.5,IF(AND(K2=2,L2=3),0.75,1))))</f>
        <v>#REF!</v>
      </c>
      <c r="N2" s="31" t="e">
        <f t="shared" ref="N2:N82" si="4">+AVERAGEIF($D$2:$D$82,D2,$M$2:$M$82)</f>
        <v>#REF!</v>
      </c>
      <c r="O2" s="73" t="s">
        <v>0</v>
      </c>
      <c r="P2" s="74" t="s">
        <v>50</v>
      </c>
      <c r="Q2" s="74"/>
      <c r="R2" s="31"/>
      <c r="S2" s="31"/>
    </row>
    <row r="3" spans="1:19" ht="12.75" customHeight="1" x14ac:dyDescent="0.2">
      <c r="A3" s="31" t="s">
        <v>51</v>
      </c>
      <c r="B3" s="31" t="str">
        <f t="shared" si="0"/>
        <v>1</v>
      </c>
      <c r="C3" s="31" t="e">
        <f>+MID(VLOOKUP(A3,#REF!,2,0),4,LEN(VLOOKUP(A3,#REF!,2,0))-4)</f>
        <v>#REF!</v>
      </c>
      <c r="D3" s="31" t="s">
        <v>48</v>
      </c>
      <c r="E3" s="31" t="e">
        <f>+VLOOKUP(A3,#REF!,3,0)</f>
        <v>#REF!</v>
      </c>
      <c r="F3" s="31" t="e">
        <f>+VLOOKUP(A3,#REF!,10,0)</f>
        <v>#REF!</v>
      </c>
      <c r="G3" s="71" t="e">
        <f>+VLOOKUP(A3,#REF!,13,0)</f>
        <v>#REF!</v>
      </c>
      <c r="H3" s="72" t="e">
        <f t="shared" si="1"/>
        <v>#REF!</v>
      </c>
      <c r="I3" s="31" t="e">
        <f t="shared" si="2"/>
        <v>#REF!</v>
      </c>
      <c r="J3" s="31" t="s">
        <v>49</v>
      </c>
      <c r="K3" s="31" t="e">
        <f>+IF(ISBLANK(VLOOKUP(A3,#REF!,5,0)),"",VLOOKUP(A3,#REF!,5,0))</f>
        <v>#REF!</v>
      </c>
      <c r="L3" s="31" t="e">
        <f>+IF(ISBLANK(VLOOKUP(A3,#REF!,9,0)),"",VLOOKUP(A3,#REF!,9,0))</f>
        <v>#REF!</v>
      </c>
      <c r="M3" s="31" t="e">
        <f t="shared" si="3"/>
        <v>#REF!</v>
      </c>
      <c r="N3" s="31" t="e">
        <f t="shared" si="4"/>
        <v>#REF!</v>
      </c>
      <c r="O3" s="75" t="s">
        <v>1</v>
      </c>
      <c r="P3" s="74" t="s">
        <v>52</v>
      </c>
      <c r="Q3" s="74"/>
      <c r="R3" s="31" t="s">
        <v>53</v>
      </c>
      <c r="S3" s="31"/>
    </row>
    <row r="4" spans="1:19" ht="16.5" customHeight="1" x14ac:dyDescent="0.2">
      <c r="A4" s="31" t="s">
        <v>54</v>
      </c>
      <c r="B4" s="31" t="str">
        <f t="shared" si="0"/>
        <v>1</v>
      </c>
      <c r="C4" s="31" t="e">
        <f>+MID(VLOOKUP(A4,#REF!,2,0),4,LEN(VLOOKUP(A4,#REF!,2,0))-4)</f>
        <v>#REF!</v>
      </c>
      <c r="D4" s="31" t="s">
        <v>48</v>
      </c>
      <c r="E4" s="31" t="e">
        <f>+VLOOKUP(A4,#REF!,3,0)</f>
        <v>#REF!</v>
      </c>
      <c r="F4" s="31" t="e">
        <f>+VLOOKUP(A4,#REF!,10,0)</f>
        <v>#REF!</v>
      </c>
      <c r="G4" s="76" t="e">
        <f>+VLOOKUP(A4,#REF!,13,0)</f>
        <v>#REF!</v>
      </c>
      <c r="H4" s="72" t="e">
        <f t="shared" si="1"/>
        <v>#REF!</v>
      </c>
      <c r="I4" s="31" t="e">
        <f t="shared" si="2"/>
        <v>#REF!</v>
      </c>
      <c r="J4" s="31" t="s">
        <v>49</v>
      </c>
      <c r="K4" s="31" t="e">
        <f>+IF(ISBLANK(VLOOKUP(A4,#REF!,5,0)),"",VLOOKUP(A4,#REF!,5,0))</f>
        <v>#REF!</v>
      </c>
      <c r="L4" s="31" t="e">
        <f>+IF(ISBLANK(VLOOKUP(A4,#REF!,9,0)),"",VLOOKUP(A4,#REF!,9,0))</f>
        <v>#REF!</v>
      </c>
      <c r="M4" s="31" t="e">
        <f t="shared" si="3"/>
        <v>#REF!</v>
      </c>
      <c r="N4" s="31" t="e">
        <f t="shared" si="4"/>
        <v>#REF!</v>
      </c>
      <c r="O4" s="75" t="s">
        <v>2</v>
      </c>
      <c r="P4" s="74" t="s">
        <v>55</v>
      </c>
      <c r="Q4" s="74"/>
      <c r="R4" s="31"/>
      <c r="S4" s="31"/>
    </row>
    <row r="5" spans="1:19" ht="12.75" customHeight="1" x14ac:dyDescent="0.2">
      <c r="A5" s="31" t="s">
        <v>56</v>
      </c>
      <c r="B5" s="31" t="str">
        <f t="shared" si="0"/>
        <v>1</v>
      </c>
      <c r="C5" s="31" t="e">
        <f>+MID(VLOOKUP(A5,#REF!,2,0),4,LEN(VLOOKUP(A5,#REF!,2,0))-4)</f>
        <v>#REF!</v>
      </c>
      <c r="D5" s="31" t="s">
        <v>48</v>
      </c>
      <c r="E5" s="31" t="e">
        <f>+VLOOKUP(A5,#REF!,3,0)</f>
        <v>#REF!</v>
      </c>
      <c r="F5" s="31" t="e">
        <f>+VLOOKUP(A5,#REF!,10,0)</f>
        <v>#REF!</v>
      </c>
      <c r="G5" s="77" t="e">
        <f>+VLOOKUP(A5,#REF!,13,0)</f>
        <v>#REF!</v>
      </c>
      <c r="H5" s="72" t="e">
        <f t="shared" si="1"/>
        <v>#REF!</v>
      </c>
      <c r="I5" s="31" t="e">
        <f t="shared" si="2"/>
        <v>#REF!</v>
      </c>
      <c r="J5" s="31" t="s">
        <v>49</v>
      </c>
      <c r="K5" s="31" t="e">
        <f>+IF(ISBLANK(VLOOKUP(A5,#REF!,5,0)),"",VLOOKUP(A5,#REF!,5,0))</f>
        <v>#REF!</v>
      </c>
      <c r="L5" s="31" t="e">
        <f>+IF(ISBLANK(VLOOKUP(A5,#REF!,9,0)),"",VLOOKUP(A5,#REF!,9,0))</f>
        <v>#REF!</v>
      </c>
      <c r="M5" s="31" t="e">
        <f t="shared" si="3"/>
        <v>#REF!</v>
      </c>
      <c r="N5" s="31" t="e">
        <f t="shared" si="4"/>
        <v>#REF!</v>
      </c>
      <c r="O5" s="31"/>
      <c r="P5" s="31"/>
    </row>
    <row r="6" spans="1:19" ht="12.75" customHeight="1" x14ac:dyDescent="0.2">
      <c r="A6" s="31" t="s">
        <v>57</v>
      </c>
      <c r="B6" s="31" t="str">
        <f t="shared" si="0"/>
        <v>1</v>
      </c>
      <c r="C6" s="31" t="e">
        <f>+MID(VLOOKUP(A6,#REF!,2,0),4,LEN(VLOOKUP(A6,#REF!,2,0))-4)</f>
        <v>#REF!</v>
      </c>
      <c r="D6" s="31" t="s">
        <v>48</v>
      </c>
      <c r="E6" s="31" t="e">
        <f>+VLOOKUP(A6,#REF!,3,0)</f>
        <v>#REF!</v>
      </c>
      <c r="F6" s="31" t="e">
        <f>+VLOOKUP(A6,#REF!,10,0)</f>
        <v>#REF!</v>
      </c>
      <c r="G6" s="71" t="e">
        <f>+VLOOKUP(A6,#REF!,13,0)</f>
        <v>#REF!</v>
      </c>
      <c r="H6" s="72" t="e">
        <f t="shared" si="1"/>
        <v>#REF!</v>
      </c>
      <c r="I6" s="31" t="e">
        <f t="shared" si="2"/>
        <v>#REF!</v>
      </c>
      <c r="J6" s="31" t="s">
        <v>49</v>
      </c>
      <c r="K6" s="31" t="e">
        <f>+IF(ISBLANK(VLOOKUP(A6,#REF!,5,0)),"",VLOOKUP(A6,#REF!,5,0))</f>
        <v>#REF!</v>
      </c>
      <c r="L6" s="31" t="e">
        <f>+IF(ISBLANK(VLOOKUP(A6,#REF!,9,0)),"",VLOOKUP(A6,#REF!,9,0))</f>
        <v>#REF!</v>
      </c>
      <c r="M6" s="31" t="e">
        <f t="shared" si="3"/>
        <v>#REF!</v>
      </c>
      <c r="N6" s="31" t="e">
        <f t="shared" si="4"/>
        <v>#REF!</v>
      </c>
      <c r="O6" s="31"/>
      <c r="P6" s="31"/>
    </row>
    <row r="7" spans="1:19" ht="12.75" customHeight="1" x14ac:dyDescent="0.2">
      <c r="A7" s="31" t="s">
        <v>58</v>
      </c>
      <c r="B7" s="31" t="str">
        <f t="shared" si="0"/>
        <v>2</v>
      </c>
      <c r="C7" s="31" t="e">
        <f>+MID(VLOOKUP(A7,#REF!,2,0),4,LEN(VLOOKUP(A7,#REF!,2,0))-4)</f>
        <v>#REF!</v>
      </c>
      <c r="D7" s="31" t="s">
        <v>48</v>
      </c>
      <c r="E7" s="31" t="e">
        <f>+VLOOKUP(A7,#REF!,3,0)</f>
        <v>#REF!</v>
      </c>
      <c r="F7" s="31" t="e">
        <f>+VLOOKUP(A7,#REF!,10,0)</f>
        <v>#REF!</v>
      </c>
      <c r="G7" s="71" t="e">
        <f>+VLOOKUP(A7,#REF!,13,0)</f>
        <v>#REF!</v>
      </c>
      <c r="H7" s="72" t="e">
        <f t="shared" si="1"/>
        <v>#REF!</v>
      </c>
      <c r="I7" s="31" t="e">
        <f t="shared" si="2"/>
        <v>#REF!</v>
      </c>
      <c r="J7" s="31" t="s">
        <v>59</v>
      </c>
      <c r="K7" s="31" t="e">
        <f>+IF(ISBLANK(VLOOKUP(A7,#REF!,5,0)),"",VLOOKUP(A7,#REF!,5,0))</f>
        <v>#REF!</v>
      </c>
      <c r="L7" s="31" t="e">
        <f>+IF(ISBLANK(VLOOKUP(A7,#REF!,9,0)),"",VLOOKUP(A7,#REF!,9,0))</f>
        <v>#REF!</v>
      </c>
      <c r="M7" s="31" t="e">
        <f t="shared" si="3"/>
        <v>#REF!</v>
      </c>
      <c r="N7" s="31" t="e">
        <f t="shared" si="4"/>
        <v>#REF!</v>
      </c>
      <c r="O7" s="31"/>
      <c r="P7" s="31"/>
    </row>
    <row r="8" spans="1:19" ht="12.75" customHeight="1" x14ac:dyDescent="0.2">
      <c r="A8" s="31" t="s">
        <v>60</v>
      </c>
      <c r="B8" s="31" t="str">
        <f t="shared" si="0"/>
        <v>2</v>
      </c>
      <c r="C8" s="31" t="e">
        <f>+MID(VLOOKUP(A8,#REF!,2,0),4,LEN(VLOOKUP(A8,#REF!,2,0))-4)</f>
        <v>#REF!</v>
      </c>
      <c r="D8" s="31" t="s">
        <v>48</v>
      </c>
      <c r="E8" s="31" t="e">
        <f>+VLOOKUP(A8,#REF!,3,0)</f>
        <v>#REF!</v>
      </c>
      <c r="F8" s="31" t="e">
        <f>+VLOOKUP(A8,#REF!,10,0)</f>
        <v>#REF!</v>
      </c>
      <c r="G8" s="71" t="e">
        <f>+VLOOKUP(A8,#REF!,13,0)</f>
        <v>#REF!</v>
      </c>
      <c r="H8" s="72" t="e">
        <f t="shared" si="1"/>
        <v>#REF!</v>
      </c>
      <c r="I8" s="31" t="e">
        <f t="shared" si="2"/>
        <v>#REF!</v>
      </c>
      <c r="J8" s="31" t="s">
        <v>59</v>
      </c>
      <c r="K8" s="31" t="e">
        <f>+IF(ISBLANK(VLOOKUP(A8,#REF!,5,0)),"",VLOOKUP(A8,#REF!,5,0))</f>
        <v>#REF!</v>
      </c>
      <c r="L8" s="31" t="e">
        <f>+IF(ISBLANK(VLOOKUP(A8,#REF!,9,0)),"",VLOOKUP(A8,#REF!,9,0))</f>
        <v>#REF!</v>
      </c>
      <c r="M8" s="31" t="e">
        <f t="shared" si="3"/>
        <v>#REF!</v>
      </c>
      <c r="N8" s="31" t="e">
        <f t="shared" si="4"/>
        <v>#REF!</v>
      </c>
      <c r="O8" s="31"/>
      <c r="P8" s="31"/>
    </row>
    <row r="9" spans="1:19" ht="12.75" customHeight="1" x14ac:dyDescent="0.2">
      <c r="A9" s="31" t="s">
        <v>61</v>
      </c>
      <c r="B9" s="31" t="str">
        <f t="shared" si="0"/>
        <v>2</v>
      </c>
      <c r="C9" s="31" t="e">
        <f>+MID(VLOOKUP(A9,#REF!,2,0),4,LEN(VLOOKUP(A9,#REF!,2,0))-4)</f>
        <v>#REF!</v>
      </c>
      <c r="D9" s="31" t="s">
        <v>48</v>
      </c>
      <c r="E9" s="31" t="e">
        <f>+VLOOKUP(A9,#REF!,3,0)</f>
        <v>#REF!</v>
      </c>
      <c r="F9" s="31" t="e">
        <f>+VLOOKUP(A9,#REF!,10,0)</f>
        <v>#REF!</v>
      </c>
      <c r="G9" s="71" t="e">
        <f>+VLOOKUP(A9,#REF!,13,0)</f>
        <v>#REF!</v>
      </c>
      <c r="H9" s="72" t="e">
        <f t="shared" si="1"/>
        <v>#REF!</v>
      </c>
      <c r="I9" s="31" t="e">
        <f t="shared" si="2"/>
        <v>#REF!</v>
      </c>
      <c r="J9" s="31" t="s">
        <v>59</v>
      </c>
      <c r="K9" s="31" t="e">
        <f>+IF(ISBLANK(VLOOKUP(A9,#REF!,5,0)),"",VLOOKUP(A9,#REF!,5,0))</f>
        <v>#REF!</v>
      </c>
      <c r="L9" s="31" t="e">
        <f>+IF(ISBLANK(VLOOKUP(A9,#REF!,9,0)),"",VLOOKUP(A9,#REF!,9,0))</f>
        <v>#REF!</v>
      </c>
      <c r="M9" s="31" t="e">
        <f t="shared" si="3"/>
        <v>#REF!</v>
      </c>
      <c r="N9" s="31" t="e">
        <f t="shared" si="4"/>
        <v>#REF!</v>
      </c>
      <c r="O9" s="31"/>
      <c r="P9" s="31"/>
    </row>
    <row r="10" spans="1:19" ht="12.75" customHeight="1" x14ac:dyDescent="0.2">
      <c r="A10" s="31" t="s">
        <v>62</v>
      </c>
      <c r="B10" s="31" t="str">
        <f t="shared" si="0"/>
        <v>3</v>
      </c>
      <c r="C10" s="31" t="e">
        <f>+MID(VLOOKUP(A10,#REF!,2,0),4,LEN(VLOOKUP(A10,#REF!,2,0))-4)</f>
        <v>#REF!</v>
      </c>
      <c r="D10" s="31" t="s">
        <v>48</v>
      </c>
      <c r="E10" s="31" t="e">
        <f>+VLOOKUP(A10,#REF!,3,0)</f>
        <v>#REF!</v>
      </c>
      <c r="F10" s="31" t="e">
        <f>+VLOOKUP(A10,#REF!,10,0)</f>
        <v>#REF!</v>
      </c>
      <c r="G10" s="71" t="e">
        <f>+VLOOKUP(A10,#REF!,13,0)</f>
        <v>#REF!</v>
      </c>
      <c r="H10" s="72" t="e">
        <f t="shared" si="1"/>
        <v>#REF!</v>
      </c>
      <c r="I10" s="31" t="e">
        <f t="shared" si="2"/>
        <v>#REF!</v>
      </c>
      <c r="J10" s="31" t="s">
        <v>63</v>
      </c>
      <c r="K10" s="31" t="e">
        <f>+IF(ISBLANK(VLOOKUP(A10,#REF!,5,0)),"",VLOOKUP(A10,#REF!,5,0))</f>
        <v>#REF!</v>
      </c>
      <c r="L10" s="31" t="e">
        <f>+IF(ISBLANK(VLOOKUP(A10,#REF!,9,0)),"",VLOOKUP(A10,#REF!,9,0))</f>
        <v>#REF!</v>
      </c>
      <c r="M10" s="31" t="e">
        <f t="shared" si="3"/>
        <v>#REF!</v>
      </c>
      <c r="N10" s="31" t="e">
        <f t="shared" si="4"/>
        <v>#REF!</v>
      </c>
      <c r="O10" s="31"/>
      <c r="P10" s="31"/>
    </row>
    <row r="11" spans="1:19" ht="12.75" customHeight="1" x14ac:dyDescent="0.2">
      <c r="A11" s="31" t="s">
        <v>64</v>
      </c>
      <c r="B11" s="31" t="str">
        <f t="shared" si="0"/>
        <v>3</v>
      </c>
      <c r="C11" s="31" t="e">
        <f>+MID(VLOOKUP(A11,#REF!,2,0),4,LEN(VLOOKUP(A11,#REF!,2,0))-4)</f>
        <v>#REF!</v>
      </c>
      <c r="D11" s="31" t="s">
        <v>48</v>
      </c>
      <c r="E11" s="31" t="e">
        <f>+VLOOKUP(A11,#REF!,3,0)</f>
        <v>#REF!</v>
      </c>
      <c r="F11" s="31" t="e">
        <f>+VLOOKUP(A11,#REF!,10,0)</f>
        <v>#REF!</v>
      </c>
      <c r="G11" s="71" t="e">
        <f>+VLOOKUP(A11,#REF!,13,0)</f>
        <v>#REF!</v>
      </c>
      <c r="H11" s="72" t="e">
        <f t="shared" si="1"/>
        <v>#REF!</v>
      </c>
      <c r="I11" s="31" t="e">
        <f t="shared" si="2"/>
        <v>#REF!</v>
      </c>
      <c r="J11" s="31" t="s">
        <v>63</v>
      </c>
      <c r="K11" s="31" t="e">
        <f>+IF(ISBLANK(VLOOKUP(A11,#REF!,5,0)),"",VLOOKUP(A11,#REF!,5,0))</f>
        <v>#REF!</v>
      </c>
      <c r="L11" s="31" t="e">
        <f>+IF(ISBLANK(VLOOKUP(A11,#REF!,9,0)),"",VLOOKUP(A11,#REF!,9,0))</f>
        <v>#REF!</v>
      </c>
      <c r="M11" s="31" t="e">
        <f t="shared" si="3"/>
        <v>#REF!</v>
      </c>
      <c r="N11" s="31" t="e">
        <f t="shared" si="4"/>
        <v>#REF!</v>
      </c>
      <c r="O11" s="31"/>
      <c r="P11" s="31"/>
    </row>
    <row r="12" spans="1:19" ht="12.75" customHeight="1" x14ac:dyDescent="0.2">
      <c r="A12" s="31" t="s">
        <v>65</v>
      </c>
      <c r="B12" s="31" t="str">
        <f t="shared" si="0"/>
        <v>3</v>
      </c>
      <c r="C12" s="31" t="e">
        <f>+MID(VLOOKUP(A12,#REF!,2,0),4,LEN(VLOOKUP(A12,#REF!,2,0))-4)</f>
        <v>#REF!</v>
      </c>
      <c r="D12" s="31" t="s">
        <v>48</v>
      </c>
      <c r="E12" s="31" t="e">
        <f>+VLOOKUP(A12,#REF!,3,0)</f>
        <v>#REF!</v>
      </c>
      <c r="F12" s="31" t="e">
        <f>+VLOOKUP(A12,#REF!,10,0)</f>
        <v>#REF!</v>
      </c>
      <c r="G12" s="71" t="e">
        <f>+VLOOKUP(A12,#REF!,13,0)</f>
        <v>#REF!</v>
      </c>
      <c r="H12" s="72" t="e">
        <f t="shared" si="1"/>
        <v>#REF!</v>
      </c>
      <c r="I12" s="31" t="e">
        <f t="shared" si="2"/>
        <v>#REF!</v>
      </c>
      <c r="J12" s="31" t="s">
        <v>63</v>
      </c>
      <c r="K12" s="31" t="e">
        <f>+IF(ISBLANK(VLOOKUP(A12,#REF!,5,0)),"",VLOOKUP(A12,#REF!,5,0))</f>
        <v>#REF!</v>
      </c>
      <c r="L12" s="31" t="e">
        <f>+IF(ISBLANK(VLOOKUP(A12,#REF!,9,0)),"",VLOOKUP(A12,#REF!,9,0))</f>
        <v>#REF!</v>
      </c>
      <c r="M12" s="31" t="e">
        <f t="shared" si="3"/>
        <v>#REF!</v>
      </c>
      <c r="N12" s="31" t="e">
        <f t="shared" si="4"/>
        <v>#REF!</v>
      </c>
      <c r="O12" s="31"/>
      <c r="P12" s="31"/>
    </row>
    <row r="13" spans="1:19" ht="12.75" customHeight="1" x14ac:dyDescent="0.2">
      <c r="A13" s="31" t="s">
        <v>66</v>
      </c>
      <c r="B13" s="31" t="str">
        <f t="shared" si="0"/>
        <v>4</v>
      </c>
      <c r="C13" s="31" t="e">
        <f>+MID(VLOOKUP(A13,#REF!,2,0),4,LEN(VLOOKUP(A13,#REF!,2,0))-4)</f>
        <v>#REF!</v>
      </c>
      <c r="D13" s="31" t="s">
        <v>48</v>
      </c>
      <c r="E13" s="31" t="e">
        <f>+VLOOKUP(A13,#REF!,3,0)</f>
        <v>#REF!</v>
      </c>
      <c r="F13" s="31" t="e">
        <f>+VLOOKUP(A13,#REF!,10,0)</f>
        <v>#REF!</v>
      </c>
      <c r="G13" s="71" t="e">
        <f>+VLOOKUP(A13,#REF!,13,0)</f>
        <v>#REF!</v>
      </c>
      <c r="H13" s="72" t="e">
        <f t="shared" si="1"/>
        <v>#REF!</v>
      </c>
      <c r="I13" s="31" t="e">
        <f t="shared" si="2"/>
        <v>#REF!</v>
      </c>
      <c r="J13" s="31" t="s">
        <v>67</v>
      </c>
      <c r="K13" s="31" t="e">
        <f>+IF(ISBLANK(VLOOKUP(A13,#REF!,5,0)),"",VLOOKUP(A13,#REF!,5,0))</f>
        <v>#REF!</v>
      </c>
      <c r="L13" s="31" t="e">
        <f>+IF(ISBLANK(VLOOKUP(A13,#REF!,9,0)),"",VLOOKUP(A13,#REF!,9,0))</f>
        <v>#REF!</v>
      </c>
      <c r="M13" s="31" t="e">
        <f t="shared" si="3"/>
        <v>#REF!</v>
      </c>
      <c r="N13" s="31" t="e">
        <f t="shared" si="4"/>
        <v>#REF!</v>
      </c>
      <c r="O13" s="31"/>
      <c r="P13" s="31"/>
    </row>
    <row r="14" spans="1:19" ht="12.75" customHeight="1" x14ac:dyDescent="0.2">
      <c r="A14" s="31" t="s">
        <v>68</v>
      </c>
      <c r="B14" s="31" t="str">
        <f t="shared" si="0"/>
        <v>4</v>
      </c>
      <c r="C14" s="31" t="e">
        <f>+MID(VLOOKUP(A14,#REF!,2,0),4,LEN(VLOOKUP(A14,#REF!,2,0))-4)</f>
        <v>#REF!</v>
      </c>
      <c r="D14" s="31" t="s">
        <v>48</v>
      </c>
      <c r="E14" s="31" t="e">
        <f>+VLOOKUP(A14,#REF!,3,0)</f>
        <v>#REF!</v>
      </c>
      <c r="F14" s="31" t="e">
        <f>+VLOOKUP(A14,#REF!,10,0)</f>
        <v>#REF!</v>
      </c>
      <c r="G14" s="71" t="e">
        <f>+VLOOKUP(A14,#REF!,13,0)</f>
        <v>#REF!</v>
      </c>
      <c r="H14" s="72" t="e">
        <f t="shared" si="1"/>
        <v>#REF!</v>
      </c>
      <c r="I14" s="31" t="e">
        <f t="shared" si="2"/>
        <v>#REF!</v>
      </c>
      <c r="J14" s="31" t="s">
        <v>67</v>
      </c>
      <c r="K14" s="31" t="e">
        <f>+IF(ISBLANK(VLOOKUP(A14,#REF!,5,0)),"",VLOOKUP(A14,#REF!,5,0))</f>
        <v>#REF!</v>
      </c>
      <c r="L14" s="31" t="e">
        <f>+IF(ISBLANK(VLOOKUP(A14,#REF!,9,0)),"",VLOOKUP(A14,#REF!,9,0))</f>
        <v>#REF!</v>
      </c>
      <c r="M14" s="31" t="e">
        <f t="shared" si="3"/>
        <v>#REF!</v>
      </c>
      <c r="N14" s="31" t="e">
        <f t="shared" si="4"/>
        <v>#REF!</v>
      </c>
      <c r="O14" s="31"/>
      <c r="P14" s="31"/>
    </row>
    <row r="15" spans="1:19" ht="12.75" customHeight="1" x14ac:dyDescent="0.2">
      <c r="A15" s="31" t="s">
        <v>69</v>
      </c>
      <c r="B15" s="31" t="str">
        <f t="shared" si="0"/>
        <v>4</v>
      </c>
      <c r="C15" s="31" t="e">
        <f>+MID(VLOOKUP(A15,#REF!,2,0),4,LEN(VLOOKUP(A15,#REF!,2,0))-4)</f>
        <v>#REF!</v>
      </c>
      <c r="D15" s="31" t="s">
        <v>48</v>
      </c>
      <c r="E15" s="31" t="e">
        <f>+VLOOKUP(A15,#REF!,3,0)</f>
        <v>#REF!</v>
      </c>
      <c r="F15" s="31" t="e">
        <f>+VLOOKUP(A15,#REF!,10,0)</f>
        <v>#REF!</v>
      </c>
      <c r="G15" s="71" t="e">
        <f>+VLOOKUP(A15,#REF!,13,0)</f>
        <v>#REF!</v>
      </c>
      <c r="H15" s="72" t="e">
        <f t="shared" si="1"/>
        <v>#REF!</v>
      </c>
      <c r="I15" s="31" t="e">
        <f t="shared" si="2"/>
        <v>#REF!</v>
      </c>
      <c r="J15" s="31" t="s">
        <v>67</v>
      </c>
      <c r="K15" s="31" t="e">
        <f>+IF(ISBLANK(VLOOKUP(A15,#REF!,5,0)),"",VLOOKUP(A15,#REF!,5,0))</f>
        <v>#REF!</v>
      </c>
      <c r="L15" s="31" t="e">
        <f>+IF(ISBLANK(VLOOKUP(A15,#REF!,9,0)),"",VLOOKUP(A15,#REF!,9,0))</f>
        <v>#REF!</v>
      </c>
      <c r="M15" s="31" t="e">
        <f t="shared" si="3"/>
        <v>#REF!</v>
      </c>
      <c r="N15" s="31" t="e">
        <f t="shared" si="4"/>
        <v>#REF!</v>
      </c>
      <c r="O15" s="31"/>
      <c r="P15" s="31"/>
    </row>
    <row r="16" spans="1:19" ht="12.75" customHeight="1" x14ac:dyDescent="0.2">
      <c r="A16" s="31" t="s">
        <v>70</v>
      </c>
      <c r="B16" s="31" t="str">
        <f t="shared" si="0"/>
        <v>4</v>
      </c>
      <c r="C16" s="31" t="e">
        <f>+MID(VLOOKUP(A16,#REF!,2,0),4,LEN(VLOOKUP(A16,#REF!,2,0))-4)</f>
        <v>#REF!</v>
      </c>
      <c r="D16" s="31" t="s">
        <v>48</v>
      </c>
      <c r="E16" s="31" t="e">
        <f>+VLOOKUP(A16,#REF!,3,0)</f>
        <v>#REF!</v>
      </c>
      <c r="F16" s="31" t="e">
        <f>+VLOOKUP(A16,#REF!,10,0)</f>
        <v>#REF!</v>
      </c>
      <c r="G16" s="71" t="e">
        <f>+VLOOKUP(A16,#REF!,13,0)</f>
        <v>#REF!</v>
      </c>
      <c r="H16" s="72" t="e">
        <f t="shared" si="1"/>
        <v>#REF!</v>
      </c>
      <c r="I16" s="31" t="e">
        <f t="shared" si="2"/>
        <v>#REF!</v>
      </c>
      <c r="J16" s="31" t="s">
        <v>67</v>
      </c>
      <c r="K16" s="31" t="e">
        <f>+IF(ISBLANK(VLOOKUP(A16,#REF!,5,0)),"",VLOOKUP(A16,#REF!,5,0))</f>
        <v>#REF!</v>
      </c>
      <c r="L16" s="31" t="e">
        <f>+IF(ISBLANK(VLOOKUP(A16,#REF!,9,0)),"",VLOOKUP(A16,#REF!,9,0))</f>
        <v>#REF!</v>
      </c>
      <c r="M16" s="31" t="e">
        <f t="shared" si="3"/>
        <v>#REF!</v>
      </c>
      <c r="N16" s="31" t="e">
        <f t="shared" si="4"/>
        <v>#REF!</v>
      </c>
      <c r="O16" s="31"/>
      <c r="P16" s="31"/>
    </row>
    <row r="17" spans="1:16" ht="12.75" customHeight="1" x14ac:dyDescent="0.2">
      <c r="A17" s="31" t="s">
        <v>71</v>
      </c>
      <c r="B17" s="31" t="str">
        <f t="shared" si="0"/>
        <v>4</v>
      </c>
      <c r="C17" s="31" t="e">
        <f>+MID(VLOOKUP(A17,#REF!,2,0),4,LEN(VLOOKUP(A17,#REF!,2,0))-4)</f>
        <v>#REF!</v>
      </c>
      <c r="D17" s="31" t="s">
        <v>48</v>
      </c>
      <c r="E17" s="31" t="e">
        <f>+VLOOKUP(A17,#REF!,3,0)</f>
        <v>#REF!</v>
      </c>
      <c r="F17" s="31" t="e">
        <f>+VLOOKUP(A17,#REF!,10,0)</f>
        <v>#REF!</v>
      </c>
      <c r="G17" s="76" t="e">
        <f>+VLOOKUP(A17,#REF!,13,0)</f>
        <v>#REF!</v>
      </c>
      <c r="H17" s="72" t="e">
        <f t="shared" si="1"/>
        <v>#REF!</v>
      </c>
      <c r="I17" s="31" t="e">
        <f t="shared" si="2"/>
        <v>#REF!</v>
      </c>
      <c r="J17" s="31" t="s">
        <v>67</v>
      </c>
      <c r="K17" s="31" t="e">
        <f>+IF(ISBLANK(VLOOKUP(A17,#REF!,5,0)),"",VLOOKUP(A17,#REF!,5,0))</f>
        <v>#REF!</v>
      </c>
      <c r="L17" s="31" t="e">
        <f>+IF(ISBLANK(VLOOKUP(A17,#REF!,9,0)),"",VLOOKUP(A17,#REF!,9,0))</f>
        <v>#REF!</v>
      </c>
      <c r="M17" s="31" t="e">
        <f t="shared" si="3"/>
        <v>#REF!</v>
      </c>
      <c r="N17" s="31" t="e">
        <f t="shared" si="4"/>
        <v>#REF!</v>
      </c>
      <c r="O17" s="31"/>
      <c r="P17" s="31"/>
    </row>
    <row r="18" spans="1:16" ht="12.75" customHeight="1" x14ac:dyDescent="0.2">
      <c r="A18" s="31" t="s">
        <v>72</v>
      </c>
      <c r="B18" s="31" t="str">
        <f t="shared" si="0"/>
        <v>4</v>
      </c>
      <c r="C18" s="31" t="e">
        <f>+MID(VLOOKUP(A18,#REF!,2,0),4,LEN(VLOOKUP(A18,#REF!,2,0))-4)</f>
        <v>#REF!</v>
      </c>
      <c r="D18" s="31" t="s">
        <v>48</v>
      </c>
      <c r="E18" s="31" t="e">
        <f>+VLOOKUP(A18,#REF!,3,0)</f>
        <v>#REF!</v>
      </c>
      <c r="F18" s="31" t="e">
        <f>+VLOOKUP(A18,#REF!,10,0)</f>
        <v>#REF!</v>
      </c>
      <c r="G18" s="77" t="e">
        <f>+VLOOKUP(A18,#REF!,13,0)</f>
        <v>#REF!</v>
      </c>
      <c r="H18" s="72" t="e">
        <f t="shared" si="1"/>
        <v>#REF!</v>
      </c>
      <c r="I18" s="31" t="e">
        <f t="shared" si="2"/>
        <v>#REF!</v>
      </c>
      <c r="J18" s="31" t="s">
        <v>67</v>
      </c>
      <c r="K18" s="31" t="e">
        <f>+IF(ISBLANK(VLOOKUP(A18,#REF!,5,0)),"",VLOOKUP(A18,#REF!,5,0))</f>
        <v>#REF!</v>
      </c>
      <c r="L18" s="31" t="e">
        <f>+IF(ISBLANK(VLOOKUP(A18,#REF!,9,0)),"",VLOOKUP(A18,#REF!,9,0))</f>
        <v>#REF!</v>
      </c>
      <c r="M18" s="31" t="e">
        <f t="shared" si="3"/>
        <v>#REF!</v>
      </c>
      <c r="N18" s="31" t="e">
        <f t="shared" si="4"/>
        <v>#REF!</v>
      </c>
      <c r="O18" s="31"/>
      <c r="P18" s="31"/>
    </row>
    <row r="19" spans="1:16" ht="12.75" customHeight="1" x14ac:dyDescent="0.2">
      <c r="A19" s="31" t="s">
        <v>73</v>
      </c>
      <c r="B19" s="31" t="str">
        <f t="shared" si="0"/>
        <v>4</v>
      </c>
      <c r="C19" s="31" t="e">
        <f>+MID(VLOOKUP(A19,#REF!,2,0),4,LEN(VLOOKUP(A19,#REF!,2,0))-4)</f>
        <v>#REF!</v>
      </c>
      <c r="D19" s="31" t="s">
        <v>48</v>
      </c>
      <c r="E19" s="31" t="e">
        <f>+VLOOKUP(A19,#REF!,3,0)</f>
        <v>#REF!</v>
      </c>
      <c r="F19" s="31" t="e">
        <f>+VLOOKUP(A19,#REF!,10,0)</f>
        <v>#REF!</v>
      </c>
      <c r="G19" s="71" t="e">
        <f>+VLOOKUP(A19,#REF!,13,0)</f>
        <v>#REF!</v>
      </c>
      <c r="H19" s="72" t="e">
        <f t="shared" si="1"/>
        <v>#REF!</v>
      </c>
      <c r="I19" s="31" t="e">
        <f t="shared" si="2"/>
        <v>#REF!</v>
      </c>
      <c r="J19" s="31" t="s">
        <v>67</v>
      </c>
      <c r="K19" s="31" t="e">
        <f>+IF(ISBLANK(VLOOKUP(A19,#REF!,5,0)),"",VLOOKUP(A19,#REF!,5,0))</f>
        <v>#REF!</v>
      </c>
      <c r="L19" s="31" t="e">
        <f>+IF(ISBLANK(VLOOKUP(A19,#REF!,9,0)),"",VLOOKUP(A19,#REF!,9,0))</f>
        <v>#REF!</v>
      </c>
      <c r="M19" s="31" t="e">
        <f t="shared" si="3"/>
        <v>#REF!</v>
      </c>
      <c r="N19" s="31" t="e">
        <f t="shared" si="4"/>
        <v>#REF!</v>
      </c>
      <c r="O19" s="31"/>
      <c r="P19" s="31"/>
    </row>
    <row r="20" spans="1:16" ht="12.75" customHeight="1" x14ac:dyDescent="0.2">
      <c r="A20" s="31" t="s">
        <v>74</v>
      </c>
      <c r="B20" s="31" t="str">
        <f t="shared" si="0"/>
        <v>5</v>
      </c>
      <c r="C20" s="31" t="e">
        <f>+MID(VLOOKUP(A20,#REF!,2,0),4,LEN(VLOOKUP(A20,#REF!,2,0))-4)</f>
        <v>#REF!</v>
      </c>
      <c r="D20" s="31" t="s">
        <v>48</v>
      </c>
      <c r="E20" s="31" t="e">
        <f>+VLOOKUP(A20,#REF!,3,0)</f>
        <v>#REF!</v>
      </c>
      <c r="F20" s="31" t="e">
        <f>+VLOOKUP(A20,#REF!,10,0)</f>
        <v>#REF!</v>
      </c>
      <c r="G20" s="71" t="e">
        <f>+VLOOKUP(A20,#REF!,13,0)</f>
        <v>#REF!</v>
      </c>
      <c r="H20" s="72" t="e">
        <f t="shared" si="1"/>
        <v>#REF!</v>
      </c>
      <c r="I20" s="31" t="e">
        <f t="shared" si="2"/>
        <v>#REF!</v>
      </c>
      <c r="J20" s="31" t="s">
        <v>75</v>
      </c>
      <c r="K20" s="31" t="e">
        <f>+IF(ISBLANK(VLOOKUP(A20,#REF!,5,0)),"",VLOOKUP(A20,#REF!,5,0))</f>
        <v>#REF!</v>
      </c>
      <c r="L20" s="31" t="e">
        <f>+IF(ISBLANK(VLOOKUP(A20,#REF!,9,0)),"",VLOOKUP(A20,#REF!,9,0))</f>
        <v>#REF!</v>
      </c>
      <c r="M20" s="31" t="e">
        <f t="shared" si="3"/>
        <v>#REF!</v>
      </c>
      <c r="N20" s="31" t="e">
        <f t="shared" si="4"/>
        <v>#REF!</v>
      </c>
      <c r="O20" s="31"/>
      <c r="P20" s="31"/>
    </row>
    <row r="21" spans="1:16" ht="12.75" customHeight="1" x14ac:dyDescent="0.2">
      <c r="A21" s="31" t="s">
        <v>76</v>
      </c>
      <c r="B21" s="31" t="str">
        <f t="shared" si="0"/>
        <v>5</v>
      </c>
      <c r="C21" s="31" t="e">
        <f>+MID(VLOOKUP(A21,#REF!,2,0),4,LEN(VLOOKUP(A21,#REF!,2,0))-4)</f>
        <v>#REF!</v>
      </c>
      <c r="D21" s="31" t="s">
        <v>48</v>
      </c>
      <c r="E21" s="31" t="e">
        <f>+VLOOKUP(A21,#REF!,3,0)</f>
        <v>#REF!</v>
      </c>
      <c r="F21" s="31" t="e">
        <f>+VLOOKUP(A21,#REF!,10,0)</f>
        <v>#REF!</v>
      </c>
      <c r="G21" s="71" t="e">
        <f>+VLOOKUP(A21,#REF!,13,0)</f>
        <v>#REF!</v>
      </c>
      <c r="H21" s="72" t="e">
        <f t="shared" si="1"/>
        <v>#REF!</v>
      </c>
      <c r="I21" s="31" t="e">
        <f t="shared" si="2"/>
        <v>#REF!</v>
      </c>
      <c r="J21" s="31" t="s">
        <v>75</v>
      </c>
      <c r="K21" s="31" t="e">
        <f>+IF(ISBLANK(VLOOKUP(A21,#REF!,5,0)),"",VLOOKUP(A21,#REF!,5,0))</f>
        <v>#REF!</v>
      </c>
      <c r="L21" s="31" t="e">
        <f>+IF(ISBLANK(VLOOKUP(A21,#REF!,9,0)),"",VLOOKUP(A21,#REF!,9,0))</f>
        <v>#REF!</v>
      </c>
      <c r="M21" s="31" t="e">
        <f t="shared" si="3"/>
        <v>#REF!</v>
      </c>
      <c r="N21" s="31" t="e">
        <f t="shared" si="4"/>
        <v>#REF!</v>
      </c>
      <c r="O21" s="31"/>
      <c r="P21" s="31"/>
    </row>
    <row r="22" spans="1:16" ht="12.75" customHeight="1" x14ac:dyDescent="0.2">
      <c r="A22" s="31" t="s">
        <v>77</v>
      </c>
      <c r="B22" s="31" t="str">
        <f t="shared" si="0"/>
        <v>5</v>
      </c>
      <c r="C22" s="31" t="e">
        <f>+MID(VLOOKUP(A22,#REF!,2,0),4,LEN(VLOOKUP(A22,#REF!,2,0))-4)</f>
        <v>#REF!</v>
      </c>
      <c r="D22" s="31" t="s">
        <v>48</v>
      </c>
      <c r="E22" s="31" t="e">
        <f>+VLOOKUP(A22,#REF!,3,0)</f>
        <v>#REF!</v>
      </c>
      <c r="F22" s="31" t="e">
        <f>+VLOOKUP(A22,#REF!,10,0)</f>
        <v>#REF!</v>
      </c>
      <c r="G22" s="71" t="e">
        <f>+VLOOKUP(A22,#REF!,13,0)</f>
        <v>#REF!</v>
      </c>
      <c r="H22" s="72" t="e">
        <f t="shared" si="1"/>
        <v>#REF!</v>
      </c>
      <c r="I22" s="31" t="e">
        <f t="shared" si="2"/>
        <v>#REF!</v>
      </c>
      <c r="J22" s="31" t="s">
        <v>75</v>
      </c>
      <c r="K22" s="31" t="e">
        <f>+IF(ISBLANK(VLOOKUP(A22,#REF!,5,0)),"",VLOOKUP(A22,#REF!,5,0))</f>
        <v>#REF!</v>
      </c>
      <c r="L22" s="31" t="e">
        <f>+IF(ISBLANK(VLOOKUP(A22,#REF!,9,0)),"",VLOOKUP(A22,#REF!,9,0))</f>
        <v>#REF!</v>
      </c>
      <c r="M22" s="31" t="e">
        <f t="shared" si="3"/>
        <v>#REF!</v>
      </c>
      <c r="N22" s="31" t="e">
        <f t="shared" si="4"/>
        <v>#REF!</v>
      </c>
      <c r="O22" s="31"/>
      <c r="P22" s="31"/>
    </row>
    <row r="23" spans="1:16" ht="12.75" customHeight="1" x14ac:dyDescent="0.2">
      <c r="A23" s="31" t="s">
        <v>78</v>
      </c>
      <c r="B23" s="31" t="str">
        <f t="shared" si="0"/>
        <v>5</v>
      </c>
      <c r="C23" s="31" t="e">
        <f>+MID(VLOOKUP(A23,#REF!,2,0),4,LEN(VLOOKUP(A23,#REF!,2,0))-4)</f>
        <v>#REF!</v>
      </c>
      <c r="D23" s="31" t="s">
        <v>48</v>
      </c>
      <c r="E23" s="31" t="e">
        <f>+VLOOKUP(A23,#REF!,3,0)</f>
        <v>#REF!</v>
      </c>
      <c r="F23" s="31" t="e">
        <f>+VLOOKUP(A23,#REF!,10,0)</f>
        <v>#REF!</v>
      </c>
      <c r="G23" s="71" t="e">
        <f>+VLOOKUP(A23,#REF!,13,0)</f>
        <v>#REF!</v>
      </c>
      <c r="H23" s="72" t="e">
        <f t="shared" si="1"/>
        <v>#REF!</v>
      </c>
      <c r="I23" s="31" t="e">
        <f t="shared" si="2"/>
        <v>#REF!</v>
      </c>
      <c r="J23" s="31" t="s">
        <v>75</v>
      </c>
      <c r="K23" s="31" t="e">
        <f>+IF(ISBLANK(VLOOKUP(A23,#REF!,5,0)),"",VLOOKUP(A23,#REF!,5,0))</f>
        <v>#REF!</v>
      </c>
      <c r="L23" s="31" t="e">
        <f>+IF(ISBLANK(VLOOKUP(A23,#REF!,9,0)),"",VLOOKUP(A23,#REF!,9,0))</f>
        <v>#REF!</v>
      </c>
      <c r="M23" s="31" t="e">
        <f t="shared" si="3"/>
        <v>#REF!</v>
      </c>
      <c r="N23" s="31" t="e">
        <f t="shared" si="4"/>
        <v>#REF!</v>
      </c>
      <c r="O23" s="31"/>
      <c r="P23" s="31"/>
    </row>
    <row r="24" spans="1:16" ht="12.75" customHeight="1" x14ac:dyDescent="0.2">
      <c r="A24" s="31" t="s">
        <v>79</v>
      </c>
      <c r="B24" s="31" t="str">
        <f t="shared" si="0"/>
        <v>5</v>
      </c>
      <c r="C24" s="31" t="e">
        <f>+MID(VLOOKUP(A24,#REF!,2,0),4,LEN(VLOOKUP(A24,#REF!,2,0))-4)</f>
        <v>#REF!</v>
      </c>
      <c r="D24" s="31" t="s">
        <v>48</v>
      </c>
      <c r="E24" s="31" t="e">
        <f>+VLOOKUP(A24,#REF!,3,0)</f>
        <v>#REF!</v>
      </c>
      <c r="F24" s="31" t="e">
        <f>+VLOOKUP(A24,#REF!,10,0)</f>
        <v>#REF!</v>
      </c>
      <c r="G24" s="71" t="e">
        <f>+VLOOKUP(A24,#REF!,13,0)</f>
        <v>#REF!</v>
      </c>
      <c r="H24" s="72" t="e">
        <f t="shared" si="1"/>
        <v>#REF!</v>
      </c>
      <c r="I24" s="31" t="e">
        <f t="shared" si="2"/>
        <v>#REF!</v>
      </c>
      <c r="J24" s="31" t="s">
        <v>75</v>
      </c>
      <c r="K24" s="31" t="e">
        <f>+IF(ISBLANK(VLOOKUP(A24,#REF!,5,0)),"",VLOOKUP(A24,#REF!,5,0))</f>
        <v>#REF!</v>
      </c>
      <c r="L24" s="31" t="e">
        <f>+IF(ISBLANK(VLOOKUP(A24,#REF!,9,0)),"",VLOOKUP(A24,#REF!,9,0))</f>
        <v>#REF!</v>
      </c>
      <c r="M24" s="31" t="e">
        <f t="shared" si="3"/>
        <v>#REF!</v>
      </c>
      <c r="N24" s="31" t="e">
        <f t="shared" si="4"/>
        <v>#REF!</v>
      </c>
      <c r="O24" s="31"/>
      <c r="P24" s="31"/>
    </row>
    <row r="25" spans="1:16" ht="12.75" customHeight="1" x14ac:dyDescent="0.2">
      <c r="A25" s="31" t="s">
        <v>80</v>
      </c>
      <c r="B25" s="31" t="str">
        <f t="shared" si="0"/>
        <v>5</v>
      </c>
      <c r="C25" s="31" t="e">
        <f>+MID(VLOOKUP(A25,#REF!,2,0),4,LEN(VLOOKUP(A25,#REF!,2,0))-4)</f>
        <v>#REF!</v>
      </c>
      <c r="D25" s="31" t="s">
        <v>48</v>
      </c>
      <c r="E25" s="31" t="e">
        <f>+VLOOKUP(A25,#REF!,3,0)</f>
        <v>#REF!</v>
      </c>
      <c r="F25" s="31" t="e">
        <f>+VLOOKUP(A25,#REF!,10,0)</f>
        <v>#REF!</v>
      </c>
      <c r="G25" s="71" t="e">
        <f>+VLOOKUP(A25,#REF!,13,0)</f>
        <v>#REF!</v>
      </c>
      <c r="H25" s="72" t="e">
        <f t="shared" si="1"/>
        <v>#REF!</v>
      </c>
      <c r="I25" s="31" t="e">
        <f t="shared" si="2"/>
        <v>#REF!</v>
      </c>
      <c r="J25" s="31" t="s">
        <v>75</v>
      </c>
      <c r="K25" s="31" t="e">
        <f>+IF(ISBLANK(VLOOKUP(A25,#REF!,5,0)),"",VLOOKUP(A25,#REF!,5,0))</f>
        <v>#REF!</v>
      </c>
      <c r="L25" s="31" t="e">
        <f>+IF(ISBLANK(VLOOKUP(A25,#REF!,9,0)),"",VLOOKUP(A25,#REF!,9,0))</f>
        <v>#REF!</v>
      </c>
      <c r="M25" s="31" t="e">
        <f t="shared" si="3"/>
        <v>#REF!</v>
      </c>
      <c r="N25" s="31" t="e">
        <f t="shared" si="4"/>
        <v>#REF!</v>
      </c>
      <c r="O25" s="31"/>
      <c r="P25" s="31"/>
    </row>
    <row r="26" spans="1:16" ht="12.75" customHeight="1" x14ac:dyDescent="0.2">
      <c r="A26" s="31" t="s">
        <v>81</v>
      </c>
      <c r="B26" s="31" t="str">
        <f t="shared" si="0"/>
        <v>6</v>
      </c>
      <c r="C26" s="31" t="e">
        <f>+MID(VLOOKUP(A26,#REF!,2,0),4,LEN(VLOOKUP(A26,#REF!,2,0))-4)</f>
        <v>#REF!</v>
      </c>
      <c r="D26" s="31" t="s">
        <v>30</v>
      </c>
      <c r="E26" s="31" t="e">
        <f>+VLOOKUP(A26,#REF!,3,0)</f>
        <v>#REF!</v>
      </c>
      <c r="F26" s="31" t="e">
        <f>+VLOOKUP(A26,#REF!,10,0)</f>
        <v>#REF!</v>
      </c>
      <c r="G26" s="71" t="e">
        <f>+VLOOKUP(A26,#REF!,13,0)</f>
        <v>#REF!</v>
      </c>
      <c r="H26" s="72" t="e">
        <f t="shared" si="1"/>
        <v>#REF!</v>
      </c>
      <c r="I26" s="31" t="e">
        <f t="shared" si="2"/>
        <v>#REF!</v>
      </c>
      <c r="J26" s="31" t="s">
        <v>82</v>
      </c>
      <c r="K26" s="31" t="e">
        <f>+IF(ISBLANK(VLOOKUP(A26,#REF!,5,0)),"",VLOOKUP(A26,#REF!,5,0))</f>
        <v>#REF!</v>
      </c>
      <c r="L26" s="31" t="e">
        <f>+IF(ISBLANK(VLOOKUP(A26,#REF!,9,9)),"",VLOOKUP(A26,#REF!,9,9))</f>
        <v>#REF!</v>
      </c>
      <c r="M26" s="31" t="e">
        <f t="shared" si="3"/>
        <v>#REF!</v>
      </c>
      <c r="N26" s="31" t="e">
        <f t="shared" si="4"/>
        <v>#REF!</v>
      </c>
      <c r="O26" s="31"/>
      <c r="P26" s="31"/>
    </row>
    <row r="27" spans="1:16" ht="12.75" customHeight="1" x14ac:dyDescent="0.2">
      <c r="A27" s="31" t="s">
        <v>83</v>
      </c>
      <c r="B27" s="31" t="str">
        <f t="shared" si="0"/>
        <v>6</v>
      </c>
      <c r="C27" s="31" t="e">
        <f>+MID(VLOOKUP(A27,#REF!,2,0),4,LEN(VLOOKUP(A27,#REF!,2,0))-4)</f>
        <v>#REF!</v>
      </c>
      <c r="D27" s="31" t="s">
        <v>30</v>
      </c>
      <c r="E27" s="31" t="e">
        <f>+VLOOKUP(A27,#REF!,3,0)</f>
        <v>#REF!</v>
      </c>
      <c r="F27" s="31" t="e">
        <f>+VLOOKUP(A27,#REF!,10,0)</f>
        <v>#REF!</v>
      </c>
      <c r="G27" s="71" t="e">
        <f>+VLOOKUP(A27,#REF!,13,0)</f>
        <v>#REF!</v>
      </c>
      <c r="H27" s="72" t="e">
        <f t="shared" si="1"/>
        <v>#REF!</v>
      </c>
      <c r="I27" s="31" t="e">
        <f t="shared" si="2"/>
        <v>#REF!</v>
      </c>
      <c r="J27" s="31" t="s">
        <v>82</v>
      </c>
      <c r="K27" s="31" t="e">
        <f>+IF(ISBLANK(VLOOKUP(A27,#REF!,5,0)),"",VLOOKUP(A27,#REF!,5,0))</f>
        <v>#REF!</v>
      </c>
      <c r="L27" s="31" t="e">
        <f>+IF(ISBLANK(VLOOKUP(A27,#REF!,9,9)),"",VLOOKUP(A27,#REF!,9,9))</f>
        <v>#REF!</v>
      </c>
      <c r="M27" s="31" t="e">
        <f t="shared" si="3"/>
        <v>#REF!</v>
      </c>
      <c r="N27" s="31" t="e">
        <f t="shared" si="4"/>
        <v>#REF!</v>
      </c>
      <c r="O27" s="31"/>
      <c r="P27" s="31"/>
    </row>
    <row r="28" spans="1:16" ht="12.75" customHeight="1" x14ac:dyDescent="0.2">
      <c r="A28" s="31" t="s">
        <v>84</v>
      </c>
      <c r="B28" s="31" t="str">
        <f t="shared" si="0"/>
        <v>6</v>
      </c>
      <c r="C28" s="31" t="e">
        <f>+MID(VLOOKUP(A28,#REF!,2,0),4,LEN(VLOOKUP(A28,#REF!,2,0))-4)</f>
        <v>#REF!</v>
      </c>
      <c r="D28" s="31" t="s">
        <v>30</v>
      </c>
      <c r="E28" s="31" t="e">
        <f>+VLOOKUP(A28,#REF!,3,0)</f>
        <v>#REF!</v>
      </c>
      <c r="F28" s="31" t="e">
        <f>+VLOOKUP(A28,#REF!,10,0)</f>
        <v>#REF!</v>
      </c>
      <c r="G28" s="71" t="e">
        <f>+VLOOKUP(A28,#REF!,13,0)</f>
        <v>#REF!</v>
      </c>
      <c r="H28" s="72" t="e">
        <f t="shared" si="1"/>
        <v>#REF!</v>
      </c>
      <c r="I28" s="31" t="e">
        <f t="shared" si="2"/>
        <v>#REF!</v>
      </c>
      <c r="J28" s="31" t="s">
        <v>82</v>
      </c>
      <c r="K28" s="31" t="e">
        <f>+IF(ISBLANK(VLOOKUP(A28,#REF!,5,0)),"",VLOOKUP(A28,#REF!,5,0))</f>
        <v>#REF!</v>
      </c>
      <c r="L28" s="31" t="e">
        <f>+IF(ISBLANK(VLOOKUP(A28,#REF!,9,9)),"",VLOOKUP(A28,#REF!,9,9))</f>
        <v>#REF!</v>
      </c>
      <c r="M28" s="31" t="e">
        <f t="shared" si="3"/>
        <v>#REF!</v>
      </c>
      <c r="N28" s="31" t="e">
        <f t="shared" si="4"/>
        <v>#REF!</v>
      </c>
      <c r="O28" s="31"/>
      <c r="P28" s="31"/>
    </row>
    <row r="29" spans="1:16" ht="12.75" customHeight="1" x14ac:dyDescent="0.2">
      <c r="A29" s="31" t="s">
        <v>85</v>
      </c>
      <c r="B29" s="31" t="str">
        <f t="shared" si="0"/>
        <v>7</v>
      </c>
      <c r="C29" s="31" t="e">
        <f>+MID(VLOOKUP(A29,#REF!,2,0),4,LEN(VLOOKUP(A29,#REF!,2,0))-4)</f>
        <v>#REF!</v>
      </c>
      <c r="D29" s="31" t="s">
        <v>30</v>
      </c>
      <c r="E29" s="31" t="e">
        <f>+VLOOKUP(A29,#REF!,3,0)</f>
        <v>#REF!</v>
      </c>
      <c r="F29" s="31" t="e">
        <f>+VLOOKUP(A29,#REF!,10,0)</f>
        <v>#REF!</v>
      </c>
      <c r="G29" s="71" t="e">
        <f>+VLOOKUP(A29,#REF!,13,0)</f>
        <v>#REF!</v>
      </c>
      <c r="H29" s="72" t="e">
        <f t="shared" si="1"/>
        <v>#REF!</v>
      </c>
      <c r="I29" s="31" t="e">
        <f t="shared" si="2"/>
        <v>#REF!</v>
      </c>
      <c r="J29" s="31" t="s">
        <v>86</v>
      </c>
      <c r="K29" s="31" t="e">
        <f>+IF(ISBLANK(VLOOKUP(A29,#REF!,5,0)),"",VLOOKUP(A29,#REF!,5,0))</f>
        <v>#REF!</v>
      </c>
      <c r="L29" s="31" t="e">
        <f>+IF(ISBLANK(VLOOKUP(A29,#REF!,9,9)),"",VLOOKUP(A29,#REF!,9,9))</f>
        <v>#REF!</v>
      </c>
      <c r="M29" s="31" t="e">
        <f t="shared" si="3"/>
        <v>#REF!</v>
      </c>
      <c r="N29" s="31" t="e">
        <f t="shared" si="4"/>
        <v>#REF!</v>
      </c>
      <c r="O29" s="31"/>
      <c r="P29" s="31"/>
    </row>
    <row r="30" spans="1:16" ht="12.75" customHeight="1" x14ac:dyDescent="0.2">
      <c r="A30" s="31" t="s">
        <v>87</v>
      </c>
      <c r="B30" s="31" t="str">
        <f t="shared" si="0"/>
        <v>7</v>
      </c>
      <c r="C30" s="31" t="e">
        <f>+MID(VLOOKUP(A30,#REF!,2,0),4,LEN(VLOOKUP(A30,#REF!,2,0))-4)</f>
        <v>#REF!</v>
      </c>
      <c r="D30" s="31" t="s">
        <v>30</v>
      </c>
      <c r="E30" s="31" t="e">
        <f>+VLOOKUP(A30,#REF!,3,0)</f>
        <v>#REF!</v>
      </c>
      <c r="F30" s="31" t="e">
        <f>+VLOOKUP(A30,#REF!,10,0)</f>
        <v>#REF!</v>
      </c>
      <c r="G30" s="71" t="e">
        <f>+VLOOKUP(A30,#REF!,13,0)</f>
        <v>#REF!</v>
      </c>
      <c r="H30" s="72" t="e">
        <f t="shared" si="1"/>
        <v>#REF!</v>
      </c>
      <c r="I30" s="31" t="e">
        <f t="shared" si="2"/>
        <v>#REF!</v>
      </c>
      <c r="J30" s="31" t="s">
        <v>86</v>
      </c>
      <c r="K30" s="31" t="e">
        <f>+IF(ISBLANK(VLOOKUP(A30,#REF!,5,0)),"",VLOOKUP(A30,#REF!,5,0))</f>
        <v>#REF!</v>
      </c>
      <c r="L30" s="31" t="e">
        <f>+IF(ISBLANK(VLOOKUP(A30,#REF!,9,9)),"",VLOOKUP(A30,#REF!,9,9))</f>
        <v>#REF!</v>
      </c>
      <c r="M30" s="31" t="e">
        <f t="shared" si="3"/>
        <v>#REF!</v>
      </c>
      <c r="N30" s="31" t="e">
        <f t="shared" si="4"/>
        <v>#REF!</v>
      </c>
      <c r="O30" s="31"/>
      <c r="P30" s="31"/>
    </row>
    <row r="31" spans="1:16" ht="12.75" customHeight="1" x14ac:dyDescent="0.2">
      <c r="A31" s="31" t="s">
        <v>88</v>
      </c>
      <c r="B31" s="31" t="str">
        <f t="shared" si="0"/>
        <v>7</v>
      </c>
      <c r="C31" s="31" t="e">
        <f>+MID(VLOOKUP(A31,#REF!,2,0),4,LEN(VLOOKUP(A31,#REF!,2,0))-4)</f>
        <v>#REF!</v>
      </c>
      <c r="D31" s="31" t="s">
        <v>30</v>
      </c>
      <c r="E31" s="31" t="e">
        <f>+VLOOKUP(A31,#REF!,3,0)</f>
        <v>#REF!</v>
      </c>
      <c r="F31" s="31" t="e">
        <f>+VLOOKUP(A31,#REF!,10,0)</f>
        <v>#REF!</v>
      </c>
      <c r="G31" s="71" t="e">
        <f>+VLOOKUP(A31,#REF!,13,0)</f>
        <v>#REF!</v>
      </c>
      <c r="H31" s="72" t="e">
        <f t="shared" si="1"/>
        <v>#REF!</v>
      </c>
      <c r="I31" s="31" t="e">
        <f t="shared" si="2"/>
        <v>#REF!</v>
      </c>
      <c r="J31" s="31" t="s">
        <v>86</v>
      </c>
      <c r="K31" s="31" t="e">
        <f>+IF(ISBLANK(VLOOKUP(A31,#REF!,5,0)),"",VLOOKUP(A31,#REF!,5,0))</f>
        <v>#REF!</v>
      </c>
      <c r="L31" s="31" t="e">
        <f>+IF(ISBLANK(VLOOKUP(A31,#REF!,9,9)),"",VLOOKUP(A31,#REF!,9,9))</f>
        <v>#REF!</v>
      </c>
      <c r="M31" s="31" t="e">
        <f t="shared" si="3"/>
        <v>#REF!</v>
      </c>
      <c r="N31" s="31" t="e">
        <f t="shared" si="4"/>
        <v>#REF!</v>
      </c>
      <c r="O31" s="31"/>
      <c r="P31" s="31"/>
    </row>
    <row r="32" spans="1:16" ht="12.75" customHeight="1" x14ac:dyDescent="0.2">
      <c r="A32" s="31" t="s">
        <v>89</v>
      </c>
      <c r="B32" s="31" t="str">
        <f t="shared" si="0"/>
        <v>7</v>
      </c>
      <c r="C32" s="31" t="e">
        <f>+MID(VLOOKUP(A32,#REF!,2,0),4,LEN(VLOOKUP(A32,#REF!,2,0))-4)</f>
        <v>#REF!</v>
      </c>
      <c r="D32" s="31" t="s">
        <v>30</v>
      </c>
      <c r="E32" s="31" t="e">
        <f>+VLOOKUP(A32,#REF!,3,0)</f>
        <v>#REF!</v>
      </c>
      <c r="F32" s="31" t="e">
        <f>+VLOOKUP(A32,#REF!,10,0)</f>
        <v>#REF!</v>
      </c>
      <c r="G32" s="71" t="e">
        <f>+VLOOKUP(A32,#REF!,13,0)</f>
        <v>#REF!</v>
      </c>
      <c r="H32" s="72" t="e">
        <f t="shared" si="1"/>
        <v>#REF!</v>
      </c>
      <c r="I32" s="31" t="e">
        <f t="shared" si="2"/>
        <v>#REF!</v>
      </c>
      <c r="J32" s="31" t="s">
        <v>86</v>
      </c>
      <c r="K32" s="31" t="e">
        <f>+IF(ISBLANK(VLOOKUP(A32,#REF!,5,0)),"",VLOOKUP(A32,#REF!,5,0))</f>
        <v>#REF!</v>
      </c>
      <c r="L32" s="31" t="e">
        <f>+IF(ISBLANK(VLOOKUP(A32,#REF!,9,9)),"",VLOOKUP(A32,#REF!,9,9))</f>
        <v>#REF!</v>
      </c>
      <c r="M32" s="31" t="e">
        <f t="shared" si="3"/>
        <v>#REF!</v>
      </c>
      <c r="N32" s="31" t="e">
        <f t="shared" si="4"/>
        <v>#REF!</v>
      </c>
      <c r="O32" s="31"/>
      <c r="P32" s="31"/>
    </row>
    <row r="33" spans="1:16" ht="12.75" customHeight="1" x14ac:dyDescent="0.2">
      <c r="A33" s="31" t="s">
        <v>90</v>
      </c>
      <c r="B33" s="31" t="str">
        <f t="shared" si="0"/>
        <v>7</v>
      </c>
      <c r="C33" s="31" t="e">
        <f>+MID(VLOOKUP(A33,#REF!,2,0),4,LEN(VLOOKUP(A33,#REF!,2,0))-4)</f>
        <v>#REF!</v>
      </c>
      <c r="D33" s="31" t="s">
        <v>30</v>
      </c>
      <c r="E33" s="31" t="e">
        <f>+VLOOKUP(A33,#REF!,3,0)</f>
        <v>#REF!</v>
      </c>
      <c r="F33" s="31" t="e">
        <f>+VLOOKUP(A33,#REF!,10,0)</f>
        <v>#REF!</v>
      </c>
      <c r="G33" s="71" t="e">
        <f>+VLOOKUP(A33,#REF!,13,0)</f>
        <v>#REF!</v>
      </c>
      <c r="H33" s="72" t="e">
        <f t="shared" si="1"/>
        <v>#REF!</v>
      </c>
      <c r="I33" s="31" t="e">
        <f t="shared" si="2"/>
        <v>#REF!</v>
      </c>
      <c r="J33" s="31" t="s">
        <v>86</v>
      </c>
      <c r="K33" s="31" t="e">
        <f>+IF(ISBLANK(VLOOKUP(A33,#REF!,5,0)),"",VLOOKUP(A33,#REF!,5,0))</f>
        <v>#REF!</v>
      </c>
      <c r="L33" s="31" t="e">
        <f>+IF(ISBLANK(VLOOKUP(A33,#REF!,9,9)),"",VLOOKUP(A33,#REF!,9,9))</f>
        <v>#REF!</v>
      </c>
      <c r="M33" s="31" t="e">
        <f t="shared" si="3"/>
        <v>#REF!</v>
      </c>
      <c r="N33" s="31" t="e">
        <f t="shared" si="4"/>
        <v>#REF!</v>
      </c>
      <c r="O33" s="31"/>
      <c r="P33" s="31"/>
    </row>
    <row r="34" spans="1:16" ht="12.75" customHeight="1" x14ac:dyDescent="0.2">
      <c r="A34" s="31" t="s">
        <v>91</v>
      </c>
      <c r="B34" s="31" t="str">
        <f t="shared" si="0"/>
        <v>8</v>
      </c>
      <c r="C34" s="31" t="e">
        <f>+MID(VLOOKUP(A34,#REF!,2,0),4,LEN(VLOOKUP(A34,#REF!,2,0))-4)</f>
        <v>#REF!</v>
      </c>
      <c r="D34" s="31" t="s">
        <v>30</v>
      </c>
      <c r="E34" s="31" t="e">
        <f>+VLOOKUP(A34,#REF!,3,0)</f>
        <v>#REF!</v>
      </c>
      <c r="F34" s="31" t="e">
        <f>+VLOOKUP(A34,#REF!,10,0)</f>
        <v>#REF!</v>
      </c>
      <c r="G34" s="71" t="e">
        <f>+VLOOKUP(A34,#REF!,13,0)</f>
        <v>#REF!</v>
      </c>
      <c r="H34" s="72" t="e">
        <f t="shared" si="1"/>
        <v>#REF!</v>
      </c>
      <c r="I34" s="31" t="e">
        <f t="shared" si="2"/>
        <v>#REF!</v>
      </c>
      <c r="J34" s="31" t="s">
        <v>92</v>
      </c>
      <c r="K34" s="31" t="e">
        <f>+IF(ISBLANK(VLOOKUP(A34,#REF!,5,0)),"",VLOOKUP(A34,#REF!,5,0))</f>
        <v>#REF!</v>
      </c>
      <c r="L34" s="31" t="e">
        <f>+IF(ISBLANK(VLOOKUP(A34,#REF!,9,9)),"",VLOOKUP(A34,#REF!,9,9))</f>
        <v>#REF!</v>
      </c>
      <c r="M34" s="31" t="e">
        <f t="shared" si="3"/>
        <v>#REF!</v>
      </c>
      <c r="N34" s="31" t="e">
        <f t="shared" si="4"/>
        <v>#REF!</v>
      </c>
      <c r="O34" s="31"/>
      <c r="P34" s="31"/>
    </row>
    <row r="35" spans="1:16" ht="12.75" customHeight="1" x14ac:dyDescent="0.2">
      <c r="A35" s="31" t="s">
        <v>93</v>
      </c>
      <c r="B35" s="31" t="str">
        <f t="shared" si="0"/>
        <v>8</v>
      </c>
      <c r="C35" s="31" t="e">
        <f>+MID(VLOOKUP(A35,#REF!,2,0),4,LEN(VLOOKUP(A35,#REF!,2,0))-4)</f>
        <v>#REF!</v>
      </c>
      <c r="D35" s="31" t="s">
        <v>30</v>
      </c>
      <c r="E35" s="31" t="e">
        <f>+VLOOKUP(A35,#REF!,3,0)</f>
        <v>#REF!</v>
      </c>
      <c r="F35" s="31" t="e">
        <f>+VLOOKUP(A35,#REF!,10,0)</f>
        <v>#REF!</v>
      </c>
      <c r="G35" s="71" t="e">
        <f>+VLOOKUP(A35,#REF!,13,0)</f>
        <v>#REF!</v>
      </c>
      <c r="H35" s="72" t="e">
        <f t="shared" si="1"/>
        <v>#REF!</v>
      </c>
      <c r="I35" s="31" t="e">
        <f t="shared" si="2"/>
        <v>#REF!</v>
      </c>
      <c r="J35" s="31" t="s">
        <v>92</v>
      </c>
      <c r="K35" s="31" t="e">
        <f>+IF(ISBLANK(VLOOKUP(A35,#REF!,5,0)),"",VLOOKUP(A35,#REF!,5,0))</f>
        <v>#REF!</v>
      </c>
      <c r="L35" s="31" t="e">
        <f>+IF(ISBLANK(VLOOKUP(A35,#REF!,9,9)),"",VLOOKUP(A35,#REF!,9,9))</f>
        <v>#REF!</v>
      </c>
      <c r="M35" s="31" t="e">
        <f t="shared" si="3"/>
        <v>#REF!</v>
      </c>
      <c r="N35" s="31" t="e">
        <f t="shared" si="4"/>
        <v>#REF!</v>
      </c>
      <c r="O35" s="31"/>
      <c r="P35" s="31"/>
    </row>
    <row r="36" spans="1:16" ht="12.75" customHeight="1" x14ac:dyDescent="0.2">
      <c r="A36" s="31" t="s">
        <v>94</v>
      </c>
      <c r="B36" s="31" t="str">
        <f t="shared" si="0"/>
        <v>8</v>
      </c>
      <c r="C36" s="31" t="e">
        <f>+MID(VLOOKUP(A36,#REF!,2,0),4,LEN(VLOOKUP(A36,#REF!,2,0))-4)</f>
        <v>#REF!</v>
      </c>
      <c r="D36" s="31" t="s">
        <v>30</v>
      </c>
      <c r="E36" s="31" t="e">
        <f>+VLOOKUP(A36,#REF!,3,0)</f>
        <v>#REF!</v>
      </c>
      <c r="F36" s="31" t="e">
        <f>+VLOOKUP(A36,#REF!,10,0)</f>
        <v>#REF!</v>
      </c>
      <c r="G36" s="71" t="e">
        <f>+VLOOKUP(A36,#REF!,13,0)</f>
        <v>#REF!</v>
      </c>
      <c r="H36" s="72" t="e">
        <f t="shared" si="1"/>
        <v>#REF!</v>
      </c>
      <c r="I36" s="31" t="e">
        <f t="shared" si="2"/>
        <v>#REF!</v>
      </c>
      <c r="J36" s="31" t="s">
        <v>92</v>
      </c>
      <c r="K36" s="31" t="e">
        <f>+IF(ISBLANK(VLOOKUP(A36,#REF!,5,0)),"",VLOOKUP(A36,#REF!,5,0))</f>
        <v>#REF!</v>
      </c>
      <c r="L36" s="31" t="e">
        <f>+IF(ISBLANK(VLOOKUP(A36,#REF!,9,9)),"",VLOOKUP(A36,#REF!,9,9))</f>
        <v>#REF!</v>
      </c>
      <c r="M36" s="31" t="e">
        <f t="shared" si="3"/>
        <v>#REF!</v>
      </c>
      <c r="N36" s="31" t="e">
        <f t="shared" si="4"/>
        <v>#REF!</v>
      </c>
      <c r="O36" s="31"/>
      <c r="P36" s="31"/>
    </row>
    <row r="37" spans="1:16" ht="12.75" customHeight="1" x14ac:dyDescent="0.2">
      <c r="A37" s="31" t="s">
        <v>95</v>
      </c>
      <c r="B37" s="31" t="str">
        <f t="shared" si="0"/>
        <v>8</v>
      </c>
      <c r="C37" s="31" t="e">
        <f>+MID(VLOOKUP(A37,#REF!,2,0),4,LEN(VLOOKUP(A37,#REF!,2,0))-4)</f>
        <v>#REF!</v>
      </c>
      <c r="D37" s="31" t="s">
        <v>30</v>
      </c>
      <c r="E37" s="31" t="e">
        <f>+VLOOKUP(A37,#REF!,3,0)</f>
        <v>#REF!</v>
      </c>
      <c r="F37" s="31" t="e">
        <f>+VLOOKUP(A37,#REF!,10,0)</f>
        <v>#REF!</v>
      </c>
      <c r="G37" s="71" t="e">
        <f>+VLOOKUP(A37,#REF!,13,0)</f>
        <v>#REF!</v>
      </c>
      <c r="H37" s="72" t="e">
        <f t="shared" si="1"/>
        <v>#REF!</v>
      </c>
      <c r="I37" s="31" t="e">
        <f t="shared" si="2"/>
        <v>#REF!</v>
      </c>
      <c r="J37" s="31" t="s">
        <v>92</v>
      </c>
      <c r="K37" s="31" t="e">
        <f>+IF(ISBLANK(VLOOKUP(A37,#REF!,5,0)),"",VLOOKUP(A37,#REF!,5,0))</f>
        <v>#REF!</v>
      </c>
      <c r="L37" s="31" t="e">
        <f>+IF(ISBLANK(VLOOKUP(A37,#REF!,9,9)),"",VLOOKUP(A37,#REF!,9,9))</f>
        <v>#REF!</v>
      </c>
      <c r="M37" s="31" t="e">
        <f t="shared" si="3"/>
        <v>#REF!</v>
      </c>
      <c r="N37" s="31" t="e">
        <f t="shared" si="4"/>
        <v>#REF!</v>
      </c>
      <c r="O37" s="31"/>
      <c r="P37" s="31"/>
    </row>
    <row r="38" spans="1:16" ht="12.75" customHeight="1" x14ac:dyDescent="0.2">
      <c r="A38" s="31" t="s">
        <v>96</v>
      </c>
      <c r="B38" s="31" t="str">
        <f t="shared" si="0"/>
        <v>9</v>
      </c>
      <c r="C38" s="31" t="e">
        <f>+MID(VLOOKUP(A38,#REF!,2,0),4,LEN(VLOOKUP(A38,#REF!,2,0))-4)</f>
        <v>#REF!</v>
      </c>
      <c r="D38" s="31" t="s">
        <v>30</v>
      </c>
      <c r="E38" s="31" t="e">
        <f>+VLOOKUP(A38,#REF!,3,0)</f>
        <v>#REF!</v>
      </c>
      <c r="F38" s="31" t="e">
        <f>+VLOOKUP(A38,#REF!,10,0)</f>
        <v>#REF!</v>
      </c>
      <c r="G38" s="71" t="e">
        <f>+VLOOKUP(A38,#REF!,13,0)</f>
        <v>#REF!</v>
      </c>
      <c r="H38" s="72" t="e">
        <f t="shared" si="1"/>
        <v>#REF!</v>
      </c>
      <c r="I38" s="31" t="e">
        <f t="shared" si="2"/>
        <v>#REF!</v>
      </c>
      <c r="J38" s="31" t="s">
        <v>97</v>
      </c>
      <c r="K38" s="31" t="e">
        <f>+IF(ISBLANK(VLOOKUP(A38,#REF!,5,0)),"",VLOOKUP(A38,#REF!,5,0))</f>
        <v>#REF!</v>
      </c>
      <c r="L38" s="31" t="e">
        <f>+IF(ISBLANK(VLOOKUP(A38,#REF!,9,9)),"",VLOOKUP(A38,#REF!,9,9))</f>
        <v>#REF!</v>
      </c>
      <c r="M38" s="31" t="e">
        <f t="shared" si="3"/>
        <v>#REF!</v>
      </c>
      <c r="N38" s="31" t="e">
        <f t="shared" si="4"/>
        <v>#REF!</v>
      </c>
      <c r="O38" s="31"/>
      <c r="P38" s="31"/>
    </row>
    <row r="39" spans="1:16" ht="12.75" customHeight="1" x14ac:dyDescent="0.2">
      <c r="A39" s="31" t="s">
        <v>98</v>
      </c>
      <c r="B39" s="31" t="str">
        <f t="shared" si="0"/>
        <v>9</v>
      </c>
      <c r="C39" s="31" t="e">
        <f>+MID(VLOOKUP(A39,#REF!,2,0),4,LEN(VLOOKUP(A39,#REF!,2,0))-4)</f>
        <v>#REF!</v>
      </c>
      <c r="D39" s="31" t="s">
        <v>30</v>
      </c>
      <c r="E39" s="31" t="e">
        <f>+VLOOKUP(A39,#REF!,3,0)</f>
        <v>#REF!</v>
      </c>
      <c r="F39" s="31" t="e">
        <f>+VLOOKUP(A39,#REF!,10,0)</f>
        <v>#REF!</v>
      </c>
      <c r="G39" s="71" t="e">
        <f>+VLOOKUP(A39,#REF!,13,0)</f>
        <v>#REF!</v>
      </c>
      <c r="H39" s="72" t="e">
        <f t="shared" si="1"/>
        <v>#REF!</v>
      </c>
      <c r="I39" s="31" t="e">
        <f t="shared" si="2"/>
        <v>#REF!</v>
      </c>
      <c r="J39" s="31" t="s">
        <v>97</v>
      </c>
      <c r="K39" s="31" t="e">
        <f>+IF(ISBLANK(VLOOKUP(A39,#REF!,5,0)),"",VLOOKUP(A39,#REF!,5,0))</f>
        <v>#REF!</v>
      </c>
      <c r="L39" s="31" t="e">
        <f>+IF(ISBLANK(VLOOKUP(A39,#REF!,9,9)),"",VLOOKUP(A39,#REF!,9,9))</f>
        <v>#REF!</v>
      </c>
      <c r="M39" s="31" t="e">
        <f t="shared" si="3"/>
        <v>#REF!</v>
      </c>
      <c r="N39" s="31" t="e">
        <f t="shared" si="4"/>
        <v>#REF!</v>
      </c>
      <c r="O39" s="31"/>
      <c r="P39" s="31"/>
    </row>
    <row r="40" spans="1:16" ht="12.75" customHeight="1" x14ac:dyDescent="0.2">
      <c r="A40" s="31" t="s">
        <v>99</v>
      </c>
      <c r="B40" s="31" t="str">
        <f t="shared" si="0"/>
        <v>9</v>
      </c>
      <c r="C40" s="31" t="e">
        <f>+MID(VLOOKUP(A40,#REF!,2,0),4,LEN(VLOOKUP(A40,#REF!,2,0))-4)</f>
        <v>#REF!</v>
      </c>
      <c r="D40" s="31" t="s">
        <v>30</v>
      </c>
      <c r="E40" s="31" t="e">
        <f>+VLOOKUP(A40,#REF!,3,0)</f>
        <v>#REF!</v>
      </c>
      <c r="F40" s="31" t="e">
        <f>+VLOOKUP(A40,#REF!,10,0)</f>
        <v>#REF!</v>
      </c>
      <c r="G40" s="71" t="e">
        <f>+VLOOKUP(A40,#REF!,13,0)</f>
        <v>#REF!</v>
      </c>
      <c r="H40" s="72" t="e">
        <f t="shared" si="1"/>
        <v>#REF!</v>
      </c>
      <c r="I40" s="31" t="e">
        <f t="shared" si="2"/>
        <v>#REF!</v>
      </c>
      <c r="J40" s="31" t="s">
        <v>97</v>
      </c>
      <c r="K40" s="31" t="e">
        <f>+IF(ISBLANK(VLOOKUP(A40,#REF!,5,0)),"",VLOOKUP(A40,#REF!,5,0))</f>
        <v>#REF!</v>
      </c>
      <c r="L40" s="31" t="e">
        <f>+IF(ISBLANK(VLOOKUP(A40,#REF!,9,9)),"",VLOOKUP(A40,#REF!,9,9))</f>
        <v>#REF!</v>
      </c>
      <c r="M40" s="31" t="e">
        <f t="shared" si="3"/>
        <v>#REF!</v>
      </c>
      <c r="N40" s="31" t="e">
        <f t="shared" si="4"/>
        <v>#REF!</v>
      </c>
      <c r="O40" s="31"/>
      <c r="P40" s="31"/>
    </row>
    <row r="41" spans="1:16" ht="12.75" customHeight="1" x14ac:dyDescent="0.2">
      <c r="A41" s="31" t="s">
        <v>100</v>
      </c>
      <c r="B41" s="31" t="str">
        <f t="shared" si="0"/>
        <v>9</v>
      </c>
      <c r="C41" s="31" t="e">
        <f>+MID(VLOOKUP(A41,#REF!,2,0),4,LEN(VLOOKUP(A41,#REF!,2,0))-4)</f>
        <v>#REF!</v>
      </c>
      <c r="D41" s="31" t="s">
        <v>30</v>
      </c>
      <c r="E41" s="31" t="e">
        <f>+VLOOKUP(A41,#REF!,3,0)</f>
        <v>#REF!</v>
      </c>
      <c r="F41" s="31" t="e">
        <f>+VLOOKUP(A41,#REF!,10,0)</f>
        <v>#REF!</v>
      </c>
      <c r="G41" s="71" t="e">
        <f>+VLOOKUP(A41,#REF!,13,0)</f>
        <v>#REF!</v>
      </c>
      <c r="H41" s="72" t="e">
        <f t="shared" si="1"/>
        <v>#REF!</v>
      </c>
      <c r="I41" s="31" t="e">
        <f t="shared" si="2"/>
        <v>#REF!</v>
      </c>
      <c r="J41" s="31" t="s">
        <v>97</v>
      </c>
      <c r="K41" s="31" t="e">
        <f>+IF(ISBLANK(VLOOKUP(A41,#REF!,5,0)),"",VLOOKUP(A41,#REF!,5,0))</f>
        <v>#REF!</v>
      </c>
      <c r="L41" s="31" t="e">
        <f>+IF(ISBLANK(VLOOKUP(A41,#REF!,9,9)),"",VLOOKUP(A41,#REF!,9,9))</f>
        <v>#REF!</v>
      </c>
      <c r="M41" s="31" t="e">
        <f t="shared" si="3"/>
        <v>#REF!</v>
      </c>
      <c r="N41" s="31" t="e">
        <f t="shared" si="4"/>
        <v>#REF!</v>
      </c>
      <c r="O41" s="31"/>
      <c r="P41" s="31"/>
    </row>
    <row r="42" spans="1:16" ht="12.75" customHeight="1" x14ac:dyDescent="0.2">
      <c r="A42" s="31" t="s">
        <v>101</v>
      </c>
      <c r="B42" s="31" t="str">
        <f t="shared" si="0"/>
        <v>9</v>
      </c>
      <c r="C42" s="31" t="e">
        <f>+MID(VLOOKUP(A42,#REF!,2,0),4,LEN(VLOOKUP(A42,#REF!,2,0))-4)</f>
        <v>#REF!</v>
      </c>
      <c r="D42" s="31" t="s">
        <v>30</v>
      </c>
      <c r="E42" s="31" t="e">
        <f>+VLOOKUP(A42,#REF!,3,0)</f>
        <v>#REF!</v>
      </c>
      <c r="F42" s="31" t="e">
        <f>+VLOOKUP(A42,#REF!,10,0)</f>
        <v>#REF!</v>
      </c>
      <c r="G42" s="71" t="e">
        <f>+VLOOKUP(A42,#REF!,13,0)</f>
        <v>#REF!</v>
      </c>
      <c r="H42" s="72" t="e">
        <f t="shared" si="1"/>
        <v>#REF!</v>
      </c>
      <c r="I42" s="31" t="e">
        <f t="shared" si="2"/>
        <v>#REF!</v>
      </c>
      <c r="J42" s="31" t="s">
        <v>97</v>
      </c>
      <c r="K42" s="31" t="e">
        <f>+IF(ISBLANK(VLOOKUP(A42,#REF!,5,0)),"",VLOOKUP(A42,#REF!,5,0))</f>
        <v>#REF!</v>
      </c>
      <c r="L42" s="31" t="e">
        <f>+IF(ISBLANK(VLOOKUP(A42,#REF!,9,9)),"",VLOOKUP(A42,#REF!,9,9))</f>
        <v>#REF!</v>
      </c>
      <c r="M42" s="31" t="e">
        <f t="shared" si="3"/>
        <v>#REF!</v>
      </c>
      <c r="N42" s="31" t="e">
        <f t="shared" si="4"/>
        <v>#REF!</v>
      </c>
      <c r="O42" s="31"/>
      <c r="P42" s="31"/>
    </row>
    <row r="43" spans="1:16" ht="12.75" customHeight="1" x14ac:dyDescent="0.2">
      <c r="A43" s="31" t="s">
        <v>102</v>
      </c>
      <c r="B43" s="31" t="str">
        <f t="shared" ref="B43:B82" si="5">+LEFT(A43,2)</f>
        <v>10</v>
      </c>
      <c r="C43" s="31" t="e">
        <f>+MID(VLOOKUP(A43,#REF!,2,0),5,LEN(VLOOKUP(A43,#REF!,2,0))-5)</f>
        <v>#REF!</v>
      </c>
      <c r="D43" s="31" t="s">
        <v>32</v>
      </c>
      <c r="E43" s="31" t="e">
        <f>+VLOOKUP(A43,#REF!,3,0)</f>
        <v>#REF!</v>
      </c>
      <c r="F43" s="31" t="e">
        <f>+VLOOKUP(A43,#REF!,10,0)</f>
        <v>#REF!</v>
      </c>
      <c r="G43" s="31" t="e">
        <f>+VLOOKUP(A43,#REF!,13,0)</f>
        <v>#REF!</v>
      </c>
      <c r="H43" s="72" t="e">
        <f t="shared" si="1"/>
        <v>#REF!</v>
      </c>
      <c r="I43" s="31" t="e">
        <f t="shared" si="2"/>
        <v>#REF!</v>
      </c>
      <c r="J43" s="31" t="s">
        <v>103</v>
      </c>
      <c r="K43" s="31" t="e">
        <f>+IF(ISBLANK(VLOOKUP(A43,#REF!,5,0)),"",VLOOKUP(A43,#REF!,5,0))</f>
        <v>#REF!</v>
      </c>
      <c r="L43" s="31" t="e">
        <f>+IF(ISBLANK(VLOOKUP(A43,#REF!,9,0)),"",VLOOKUP(A43,#REF!,9,0))</f>
        <v>#REF!</v>
      </c>
      <c r="M43" s="31" t="e">
        <f t="shared" si="3"/>
        <v>#REF!</v>
      </c>
      <c r="N43" s="31" t="e">
        <f t="shared" si="4"/>
        <v>#REF!</v>
      </c>
      <c r="O43" s="31"/>
      <c r="P43" s="31"/>
    </row>
    <row r="44" spans="1:16" ht="12.75" customHeight="1" x14ac:dyDescent="0.2">
      <c r="A44" s="31" t="s">
        <v>104</v>
      </c>
      <c r="B44" s="31" t="str">
        <f t="shared" si="5"/>
        <v>10</v>
      </c>
      <c r="C44" s="31" t="e">
        <f>+MID(VLOOKUP(A44,#REF!,2,0),5,LEN(VLOOKUP(A44,#REF!,2,0))-5)</f>
        <v>#REF!</v>
      </c>
      <c r="D44" s="31" t="s">
        <v>32</v>
      </c>
      <c r="E44" s="31" t="e">
        <f>+VLOOKUP(A44,#REF!,3,0)</f>
        <v>#REF!</v>
      </c>
      <c r="F44" s="31" t="e">
        <f>+VLOOKUP(A44,#REF!,10,0)</f>
        <v>#REF!</v>
      </c>
      <c r="G44" s="31" t="e">
        <f>+VLOOKUP(A44,#REF!,13,0)</f>
        <v>#REF!</v>
      </c>
      <c r="H44" s="72" t="e">
        <f t="shared" si="1"/>
        <v>#REF!</v>
      </c>
      <c r="I44" s="31" t="e">
        <f t="shared" si="2"/>
        <v>#REF!</v>
      </c>
      <c r="J44" s="31" t="s">
        <v>103</v>
      </c>
      <c r="K44" s="31" t="e">
        <f>+IF(ISBLANK(VLOOKUP(A44,#REF!,5,0)),"",VLOOKUP(A44,#REF!,5,0))</f>
        <v>#REF!</v>
      </c>
      <c r="L44" s="31" t="e">
        <f>+IF(ISBLANK(VLOOKUP(A44,#REF!,9,0)),"",VLOOKUP(A44,#REF!,9,0))</f>
        <v>#REF!</v>
      </c>
      <c r="M44" s="31" t="e">
        <f t="shared" si="3"/>
        <v>#REF!</v>
      </c>
      <c r="N44" s="31" t="e">
        <f t="shared" si="4"/>
        <v>#REF!</v>
      </c>
      <c r="O44" s="31"/>
      <c r="P44" s="31"/>
    </row>
    <row r="45" spans="1:16" ht="12.75" customHeight="1" x14ac:dyDescent="0.2">
      <c r="A45" s="31" t="s">
        <v>105</v>
      </c>
      <c r="B45" s="31" t="str">
        <f t="shared" si="5"/>
        <v>10</v>
      </c>
      <c r="C45" s="31" t="e">
        <f>+MID(VLOOKUP(A45,#REF!,2,0),5,LEN(VLOOKUP(A45,#REF!,2,0))-5)</f>
        <v>#REF!</v>
      </c>
      <c r="D45" s="31" t="s">
        <v>32</v>
      </c>
      <c r="E45" s="31" t="e">
        <f>+VLOOKUP(A45,#REF!,3,0)</f>
        <v>#REF!</v>
      </c>
      <c r="F45" s="31" t="e">
        <f>+VLOOKUP(A45,#REF!,10,0)</f>
        <v>#REF!</v>
      </c>
      <c r="G45" s="31" t="e">
        <f>+VLOOKUP(A45,#REF!,13,0)</f>
        <v>#REF!</v>
      </c>
      <c r="H45" s="72" t="e">
        <f t="shared" si="1"/>
        <v>#REF!</v>
      </c>
      <c r="I45" s="31" t="e">
        <f t="shared" si="2"/>
        <v>#REF!</v>
      </c>
      <c r="J45" s="31" t="s">
        <v>103</v>
      </c>
      <c r="K45" s="31" t="e">
        <f>+IF(ISBLANK(VLOOKUP(A45,#REF!,5,0)),"",VLOOKUP(A45,#REF!,5,0))</f>
        <v>#REF!</v>
      </c>
      <c r="L45" s="31" t="e">
        <f>+IF(ISBLANK(VLOOKUP(A45,#REF!,9,0)),"",VLOOKUP(A45,#REF!,9,0))</f>
        <v>#REF!</v>
      </c>
      <c r="M45" s="31" t="e">
        <f t="shared" si="3"/>
        <v>#REF!</v>
      </c>
      <c r="N45" s="31" t="e">
        <f t="shared" si="4"/>
        <v>#REF!</v>
      </c>
      <c r="O45" s="31"/>
      <c r="P45" s="31"/>
    </row>
    <row r="46" spans="1:16" ht="12.75" customHeight="1" x14ac:dyDescent="0.2">
      <c r="A46" s="31" t="s">
        <v>106</v>
      </c>
      <c r="B46" s="31" t="str">
        <f t="shared" si="5"/>
        <v>11</v>
      </c>
      <c r="C46" s="31" t="e">
        <f>+MID(VLOOKUP(A46,#REF!,2,0),5,LEN(VLOOKUP(A46,#REF!,2,0))-5)</f>
        <v>#REF!</v>
      </c>
      <c r="D46" s="31" t="s">
        <v>32</v>
      </c>
      <c r="E46" s="31" t="e">
        <f>+VLOOKUP(A46,#REF!,3,0)</f>
        <v>#REF!</v>
      </c>
      <c r="F46" s="31" t="e">
        <f>+VLOOKUP(A46,#REF!,10,0)</f>
        <v>#REF!</v>
      </c>
      <c r="G46" s="31" t="e">
        <f>+VLOOKUP(A46,#REF!,13,0)</f>
        <v>#REF!</v>
      </c>
      <c r="H46" s="72" t="e">
        <f t="shared" si="1"/>
        <v>#REF!</v>
      </c>
      <c r="I46" s="31" t="e">
        <f t="shared" si="2"/>
        <v>#REF!</v>
      </c>
      <c r="J46" s="31" t="s">
        <v>107</v>
      </c>
      <c r="K46" s="31" t="e">
        <f>+IF(ISBLANK(VLOOKUP(A46,#REF!,5,0)),"",VLOOKUP(A46,#REF!,5,0))</f>
        <v>#REF!</v>
      </c>
      <c r="L46" s="31" t="e">
        <f>+IF(ISBLANK(VLOOKUP(A46,#REF!,9,0)),"",VLOOKUP(A46,#REF!,9,0))</f>
        <v>#REF!</v>
      </c>
      <c r="M46" s="31" t="e">
        <f t="shared" si="3"/>
        <v>#REF!</v>
      </c>
      <c r="N46" s="31" t="e">
        <f t="shared" si="4"/>
        <v>#REF!</v>
      </c>
      <c r="O46" s="31"/>
      <c r="P46" s="31"/>
    </row>
    <row r="47" spans="1:16" ht="12.75" customHeight="1" x14ac:dyDescent="0.2">
      <c r="A47" s="31" t="s">
        <v>108</v>
      </c>
      <c r="B47" s="31" t="str">
        <f t="shared" si="5"/>
        <v>11</v>
      </c>
      <c r="C47" s="31" t="e">
        <f>+MID(VLOOKUP(A47,#REF!,2,0),5,LEN(VLOOKUP(A47,#REF!,2,0))-5)</f>
        <v>#REF!</v>
      </c>
      <c r="D47" s="31" t="s">
        <v>32</v>
      </c>
      <c r="E47" s="31" t="e">
        <f>+VLOOKUP(A47,#REF!,3,0)</f>
        <v>#REF!</v>
      </c>
      <c r="F47" s="31" t="e">
        <f>+VLOOKUP(A47,#REF!,10,0)</f>
        <v>#REF!</v>
      </c>
      <c r="G47" s="31" t="e">
        <f>+VLOOKUP(A47,#REF!,13,0)</f>
        <v>#REF!</v>
      </c>
      <c r="H47" s="72" t="e">
        <f t="shared" si="1"/>
        <v>#REF!</v>
      </c>
      <c r="I47" s="31" t="e">
        <f t="shared" si="2"/>
        <v>#REF!</v>
      </c>
      <c r="J47" s="31" t="s">
        <v>107</v>
      </c>
      <c r="K47" s="31" t="e">
        <f>+IF(ISBLANK(VLOOKUP(A47,#REF!,5,0)),"",VLOOKUP(A47,#REF!,5,0))</f>
        <v>#REF!</v>
      </c>
      <c r="L47" s="31" t="e">
        <f>+IF(ISBLANK(VLOOKUP(A47,#REF!,9,0)),"",VLOOKUP(A47,#REF!,9,0))</f>
        <v>#REF!</v>
      </c>
      <c r="M47" s="31" t="e">
        <f t="shared" si="3"/>
        <v>#REF!</v>
      </c>
      <c r="N47" s="31" t="e">
        <f t="shared" si="4"/>
        <v>#REF!</v>
      </c>
      <c r="O47" s="31"/>
      <c r="P47" s="31"/>
    </row>
    <row r="48" spans="1:16" ht="12.75" customHeight="1" x14ac:dyDescent="0.2">
      <c r="A48" s="31" t="s">
        <v>109</v>
      </c>
      <c r="B48" s="31" t="str">
        <f t="shared" si="5"/>
        <v>11</v>
      </c>
      <c r="C48" s="31" t="e">
        <f>+MID(VLOOKUP(A48,#REF!,2,0),5,LEN(VLOOKUP(A48,#REF!,2,0))-5)</f>
        <v>#REF!</v>
      </c>
      <c r="D48" s="31" t="s">
        <v>32</v>
      </c>
      <c r="E48" s="31" t="e">
        <f>+VLOOKUP(A48,#REF!,3,0)</f>
        <v>#REF!</v>
      </c>
      <c r="F48" s="31" t="e">
        <f>+VLOOKUP(A48,#REF!,10,0)</f>
        <v>#REF!</v>
      </c>
      <c r="G48" s="31" t="e">
        <f>+VLOOKUP(A48,#REF!,13,0)</f>
        <v>#REF!</v>
      </c>
      <c r="H48" s="72" t="e">
        <f t="shared" si="1"/>
        <v>#REF!</v>
      </c>
      <c r="I48" s="31" t="e">
        <f t="shared" si="2"/>
        <v>#REF!</v>
      </c>
      <c r="J48" s="31" t="s">
        <v>107</v>
      </c>
      <c r="K48" s="31" t="e">
        <f>+IF(ISBLANK(VLOOKUP(A48,#REF!,5,0)),"",VLOOKUP(A48,#REF!,5,0))</f>
        <v>#REF!</v>
      </c>
      <c r="L48" s="31" t="e">
        <f>+IF(ISBLANK(VLOOKUP(A48,#REF!,9,0)),"",VLOOKUP(A48,#REF!,9,0))</f>
        <v>#REF!</v>
      </c>
      <c r="M48" s="31" t="e">
        <f t="shared" si="3"/>
        <v>#REF!</v>
      </c>
      <c r="N48" s="31" t="e">
        <f t="shared" si="4"/>
        <v>#REF!</v>
      </c>
      <c r="O48" s="31"/>
      <c r="P48" s="31"/>
    </row>
    <row r="49" spans="1:16" ht="12.75" customHeight="1" x14ac:dyDescent="0.2">
      <c r="A49" s="31" t="s">
        <v>110</v>
      </c>
      <c r="B49" s="31" t="str">
        <f t="shared" si="5"/>
        <v>11</v>
      </c>
      <c r="C49" s="31" t="e">
        <f>+MID(VLOOKUP(A49,#REF!,2,0),5,LEN(VLOOKUP(A49,#REF!,2,0))-5)</f>
        <v>#REF!</v>
      </c>
      <c r="D49" s="31" t="s">
        <v>32</v>
      </c>
      <c r="E49" s="31" t="e">
        <f>+VLOOKUP(A49,#REF!,3,0)</f>
        <v>#REF!</v>
      </c>
      <c r="F49" s="31" t="e">
        <f>+VLOOKUP(A49,#REF!,10,0)</f>
        <v>#REF!</v>
      </c>
      <c r="G49" s="31" t="e">
        <f>+VLOOKUP(A49,#REF!,13,0)</f>
        <v>#REF!</v>
      </c>
      <c r="H49" s="72" t="e">
        <f t="shared" si="1"/>
        <v>#REF!</v>
      </c>
      <c r="I49" s="31" t="e">
        <f t="shared" si="2"/>
        <v>#REF!</v>
      </c>
      <c r="J49" s="31" t="s">
        <v>107</v>
      </c>
      <c r="K49" s="31" t="e">
        <f>+IF(ISBLANK(VLOOKUP(A49,#REF!,5,0)),"",VLOOKUP(A49,#REF!,5,0))</f>
        <v>#REF!</v>
      </c>
      <c r="L49" s="31" t="e">
        <f>+IF(ISBLANK(VLOOKUP(A49,#REF!,9,0)),"",VLOOKUP(A49,#REF!,9,0))</f>
        <v>#REF!</v>
      </c>
      <c r="M49" s="31" t="e">
        <f t="shared" si="3"/>
        <v>#REF!</v>
      </c>
      <c r="N49" s="31" t="e">
        <f t="shared" si="4"/>
        <v>#REF!</v>
      </c>
      <c r="O49" s="31"/>
      <c r="P49" s="31"/>
    </row>
    <row r="50" spans="1:16" ht="12.75" customHeight="1" x14ac:dyDescent="0.2">
      <c r="A50" s="31" t="s">
        <v>111</v>
      </c>
      <c r="B50" s="31" t="str">
        <f t="shared" si="5"/>
        <v>12</v>
      </c>
      <c r="C50" s="31" t="e">
        <f>+MID(VLOOKUP(A50,#REF!,2,0),5,LEN(VLOOKUP(A50,#REF!,2,0))-5)</f>
        <v>#REF!</v>
      </c>
      <c r="D50" s="31" t="s">
        <v>32</v>
      </c>
      <c r="E50" s="31" t="e">
        <f>+VLOOKUP(A50,#REF!,3,0)</f>
        <v>#REF!</v>
      </c>
      <c r="F50" s="31" t="e">
        <f>+VLOOKUP(A50,#REF!,10,0)</f>
        <v>#REF!</v>
      </c>
      <c r="G50" s="31" t="e">
        <f>+VLOOKUP(A50,#REF!,13,0)</f>
        <v>#REF!</v>
      </c>
      <c r="H50" s="72" t="e">
        <f t="shared" si="1"/>
        <v>#REF!</v>
      </c>
      <c r="I50" s="31" t="e">
        <f t="shared" si="2"/>
        <v>#REF!</v>
      </c>
      <c r="J50" s="31" t="s">
        <v>112</v>
      </c>
      <c r="K50" s="31" t="e">
        <f>+IF(ISBLANK(VLOOKUP(A50,#REF!,5,0)),"",VLOOKUP(A50,#REF!,5,0))</f>
        <v>#REF!</v>
      </c>
      <c r="L50" s="31" t="e">
        <f>+IF(ISBLANK(VLOOKUP(A50,#REF!,9,0)),"",VLOOKUP(A50,#REF!,9,0))</f>
        <v>#REF!</v>
      </c>
      <c r="M50" s="31" t="e">
        <f t="shared" si="3"/>
        <v>#REF!</v>
      </c>
      <c r="N50" s="31" t="e">
        <f t="shared" si="4"/>
        <v>#REF!</v>
      </c>
      <c r="O50" s="31"/>
      <c r="P50" s="31"/>
    </row>
    <row r="51" spans="1:16" ht="12.75" customHeight="1" x14ac:dyDescent="0.2">
      <c r="A51" s="31" t="s">
        <v>113</v>
      </c>
      <c r="B51" s="31" t="str">
        <f t="shared" si="5"/>
        <v>12</v>
      </c>
      <c r="C51" s="31" t="e">
        <f>+MID(VLOOKUP(A51,#REF!,2,0),6,LEN(VLOOKUP(A51,#REF!,2,0))-6)</f>
        <v>#REF!</v>
      </c>
      <c r="D51" s="31" t="s">
        <v>32</v>
      </c>
      <c r="E51" s="31" t="e">
        <f>+VLOOKUP(A51,#REF!,3,0)</f>
        <v>#REF!</v>
      </c>
      <c r="F51" s="31" t="e">
        <f>+VLOOKUP(A51,#REF!,10,0)</f>
        <v>#REF!</v>
      </c>
      <c r="G51" s="78" t="e">
        <f>+VLOOKUP(A51,#REF!,13,0)</f>
        <v>#REF!</v>
      </c>
      <c r="H51" s="72" t="e">
        <f t="shared" si="1"/>
        <v>#REF!</v>
      </c>
      <c r="I51" s="31" t="e">
        <f t="shared" si="2"/>
        <v>#REF!</v>
      </c>
      <c r="J51" s="31" t="s">
        <v>112</v>
      </c>
      <c r="K51" s="31" t="e">
        <f>+IF(ISBLANK(VLOOKUP(A51,#REF!,5,0)),"",VLOOKUP(A51,#REF!,5,0))</f>
        <v>#REF!</v>
      </c>
      <c r="L51" s="31" t="e">
        <f>+IF(ISBLANK(VLOOKUP(A51,#REF!,9,0)),"",VLOOKUP(A51,#REF!,9,0))</f>
        <v>#REF!</v>
      </c>
      <c r="M51" s="31" t="e">
        <f t="shared" si="3"/>
        <v>#REF!</v>
      </c>
      <c r="N51" s="31" t="e">
        <f t="shared" si="4"/>
        <v>#REF!</v>
      </c>
      <c r="O51" s="31"/>
      <c r="P51" s="31"/>
    </row>
    <row r="52" spans="1:16" ht="12.75" customHeight="1" x14ac:dyDescent="0.2">
      <c r="A52" s="31" t="s">
        <v>114</v>
      </c>
      <c r="B52" s="31" t="str">
        <f t="shared" si="5"/>
        <v>12</v>
      </c>
      <c r="C52" s="31" t="e">
        <f>+MID(VLOOKUP(A52,#REF!,2,0),6,LEN(VLOOKUP(A52,#REF!,2,0))-6)</f>
        <v>#REF!</v>
      </c>
      <c r="D52" s="31" t="s">
        <v>32</v>
      </c>
      <c r="E52" s="31" t="e">
        <f>+VLOOKUP(A52,#REF!,3,0)</f>
        <v>#REF!</v>
      </c>
      <c r="F52" s="31" t="e">
        <f>+VLOOKUP(A52,#REF!,10,0)</f>
        <v>#REF!</v>
      </c>
      <c r="G52" s="78" t="e">
        <f>+VLOOKUP(A52,#REF!,13,0)</f>
        <v>#REF!</v>
      </c>
      <c r="H52" s="72" t="e">
        <f t="shared" si="1"/>
        <v>#REF!</v>
      </c>
      <c r="I52" s="31" t="e">
        <f t="shared" si="2"/>
        <v>#REF!</v>
      </c>
      <c r="J52" s="31" t="s">
        <v>112</v>
      </c>
      <c r="K52" s="31" t="e">
        <f>+IF(ISBLANK(VLOOKUP(A52,#REF!,5,0)),"",VLOOKUP(A52,#REF!,5,0))</f>
        <v>#REF!</v>
      </c>
      <c r="L52" s="31" t="e">
        <f>+IF(ISBLANK(VLOOKUP(A52,#REF!,9,0)),"",VLOOKUP(A52,#REF!,9,0))</f>
        <v>#REF!</v>
      </c>
      <c r="M52" s="31" t="e">
        <f t="shared" si="3"/>
        <v>#REF!</v>
      </c>
      <c r="N52" s="31" t="e">
        <f t="shared" si="4"/>
        <v>#REF!</v>
      </c>
      <c r="O52" s="31"/>
      <c r="P52" s="31"/>
    </row>
    <row r="53" spans="1:16" ht="12.75" customHeight="1" x14ac:dyDescent="0.2">
      <c r="A53" s="31" t="s">
        <v>115</v>
      </c>
      <c r="B53" s="31" t="str">
        <f t="shared" si="5"/>
        <v>12</v>
      </c>
      <c r="C53" s="31" t="e">
        <f>+MID(VLOOKUP(A53,#REF!,2,0),6,LEN(VLOOKUP(A53,#REF!,2,0))-6)</f>
        <v>#REF!</v>
      </c>
      <c r="D53" s="31" t="s">
        <v>32</v>
      </c>
      <c r="E53" s="31" t="e">
        <f>+VLOOKUP(A53,#REF!,3,0)</f>
        <v>#REF!</v>
      </c>
      <c r="F53" s="31" t="e">
        <f>+VLOOKUP(A53,#REF!,10,0)</f>
        <v>#REF!</v>
      </c>
      <c r="G53" s="78" t="e">
        <f>+VLOOKUP(A53,#REF!,13,0)</f>
        <v>#REF!</v>
      </c>
      <c r="H53" s="72" t="e">
        <f t="shared" si="1"/>
        <v>#REF!</v>
      </c>
      <c r="I53" s="31" t="e">
        <f t="shared" si="2"/>
        <v>#REF!</v>
      </c>
      <c r="J53" s="31" t="s">
        <v>112</v>
      </c>
      <c r="K53" s="31" t="e">
        <f>+IF(ISBLANK(VLOOKUP(A53,#REF!,5,0)),"",VLOOKUP(A53,#REF!,5,0))</f>
        <v>#REF!</v>
      </c>
      <c r="L53" s="31" t="e">
        <f>+IF(ISBLANK(VLOOKUP(A53,#REF!,9,0)),"",VLOOKUP(A53,#REF!,9,0))</f>
        <v>#REF!</v>
      </c>
      <c r="M53" s="31" t="e">
        <f t="shared" si="3"/>
        <v>#REF!</v>
      </c>
      <c r="N53" s="31" t="e">
        <f t="shared" si="4"/>
        <v>#REF!</v>
      </c>
      <c r="O53" s="31"/>
      <c r="P53" s="31"/>
    </row>
    <row r="54" spans="1:16" ht="12.75" customHeight="1" x14ac:dyDescent="0.2">
      <c r="A54" s="31" t="s">
        <v>116</v>
      </c>
      <c r="B54" s="31" t="str">
        <f t="shared" si="5"/>
        <v>12</v>
      </c>
      <c r="C54" s="31" t="e">
        <f>+MID(VLOOKUP(A54,#REF!,2,0),6,LEN(VLOOKUP(A54,#REF!,2,0))-6)</f>
        <v>#REF!</v>
      </c>
      <c r="D54" s="31" t="s">
        <v>32</v>
      </c>
      <c r="E54" s="31" t="e">
        <f>+VLOOKUP(A54,#REF!,3,0)</f>
        <v>#REF!</v>
      </c>
      <c r="F54" s="31" t="e">
        <f>+VLOOKUP(A54,#REF!,10,0)</f>
        <v>#REF!</v>
      </c>
      <c r="G54" s="31" t="e">
        <f>+VLOOKUP(A54,#REF!,13,0)</f>
        <v>#REF!</v>
      </c>
      <c r="H54" s="72" t="e">
        <f t="shared" si="1"/>
        <v>#REF!</v>
      </c>
      <c r="I54" s="31" t="e">
        <f t="shared" si="2"/>
        <v>#REF!</v>
      </c>
      <c r="J54" s="31" t="s">
        <v>112</v>
      </c>
      <c r="K54" s="31" t="e">
        <f>+IF(ISBLANK(VLOOKUP(A54,#REF!,5,0)),"",VLOOKUP(A54,#REF!,5,0))</f>
        <v>#REF!</v>
      </c>
      <c r="L54" s="31" t="e">
        <f>+IF(ISBLANK(VLOOKUP(A54,#REF!,9,0)),"",VLOOKUP(A54,#REF!,9,0))</f>
        <v>#REF!</v>
      </c>
      <c r="M54" s="31" t="e">
        <f t="shared" si="3"/>
        <v>#REF!</v>
      </c>
      <c r="N54" s="31" t="e">
        <f t="shared" si="4"/>
        <v>#REF!</v>
      </c>
      <c r="O54" s="31"/>
      <c r="P54" s="31"/>
    </row>
    <row r="55" spans="1:16" ht="12.75" customHeight="1" x14ac:dyDescent="0.2">
      <c r="A55" s="31" t="s">
        <v>117</v>
      </c>
      <c r="B55" s="31" t="str">
        <f t="shared" si="5"/>
        <v>13</v>
      </c>
      <c r="C55" s="31" t="e">
        <f>+MID(VLOOKUP(A55,#REF!,2,0),6,LEN(VLOOKUP(A55,#REF!,2,0))-6)</f>
        <v>#REF!</v>
      </c>
      <c r="D55" s="31" t="s">
        <v>118</v>
      </c>
      <c r="E55" s="31" t="e">
        <f>+VLOOKUP(A55,#REF!,3,0)</f>
        <v>#REF!</v>
      </c>
      <c r="F55" s="31" t="e">
        <f>+VLOOKUP(A55,#REF!,10,0)</f>
        <v>#REF!</v>
      </c>
      <c r="G55" s="31" t="e">
        <f>+VLOOKUP(A55,#REF!,13,0)</f>
        <v>#REF!</v>
      </c>
      <c r="H55" s="72" t="e">
        <f t="shared" si="1"/>
        <v>#REF!</v>
      </c>
      <c r="I55" s="31" t="e">
        <f t="shared" si="2"/>
        <v>#REF!</v>
      </c>
      <c r="J55" s="31" t="s">
        <v>119</v>
      </c>
      <c r="K55" s="31" t="e">
        <f>+IF(ISBLANK(VLOOKUP(A55,#REF!,5,0)),"",VLOOKUP(A55,#REF!,5,0))</f>
        <v>#REF!</v>
      </c>
      <c r="L55" s="31" t="e">
        <f>+IF(ISBLANK(VLOOKUP(A55,#REF!,9,0)),"",VLOOKUP(A55,#REF!,9,0))</f>
        <v>#REF!</v>
      </c>
      <c r="M55" s="31" t="e">
        <f t="shared" si="3"/>
        <v>#REF!</v>
      </c>
      <c r="N55" s="31" t="e">
        <f t="shared" si="4"/>
        <v>#REF!</v>
      </c>
      <c r="O55" s="31"/>
      <c r="P55" s="31"/>
    </row>
    <row r="56" spans="1:16" ht="12.75" customHeight="1" x14ac:dyDescent="0.2">
      <c r="A56" s="31" t="s">
        <v>120</v>
      </c>
      <c r="B56" s="31" t="str">
        <f t="shared" si="5"/>
        <v>13</v>
      </c>
      <c r="C56" s="31" t="e">
        <f>+MID(VLOOKUP(A56,#REF!,2,0),6,LEN(VLOOKUP(A56,#REF!,2,0))-6)</f>
        <v>#REF!</v>
      </c>
      <c r="D56" s="31" t="s">
        <v>118</v>
      </c>
      <c r="E56" s="31" t="e">
        <f>+VLOOKUP(A56,#REF!,3,0)</f>
        <v>#REF!</v>
      </c>
      <c r="F56" s="31" t="e">
        <f>+VLOOKUP(A56,#REF!,10,0)</f>
        <v>#REF!</v>
      </c>
      <c r="G56" s="31" t="e">
        <f>+VLOOKUP(A56,#REF!,13,0)</f>
        <v>#REF!</v>
      </c>
      <c r="H56" s="72" t="e">
        <f t="shared" si="1"/>
        <v>#REF!</v>
      </c>
      <c r="I56" s="31" t="e">
        <f t="shared" si="2"/>
        <v>#REF!</v>
      </c>
      <c r="J56" s="31" t="s">
        <v>119</v>
      </c>
      <c r="K56" s="31" t="e">
        <f>+IF(ISBLANK(VLOOKUP(A56,#REF!,5,0)),"",VLOOKUP(A56,#REF!,5,0))</f>
        <v>#REF!</v>
      </c>
      <c r="L56" s="31" t="e">
        <f>+IF(ISBLANK(VLOOKUP(A56,#REF!,9,0)),"",VLOOKUP(A56,#REF!,9,0))</f>
        <v>#REF!</v>
      </c>
      <c r="M56" s="31" t="e">
        <f t="shared" si="3"/>
        <v>#REF!</v>
      </c>
      <c r="N56" s="31" t="e">
        <f t="shared" si="4"/>
        <v>#REF!</v>
      </c>
      <c r="O56" s="31"/>
      <c r="P56" s="31"/>
    </row>
    <row r="57" spans="1:16" ht="12.75" customHeight="1" x14ac:dyDescent="0.2">
      <c r="A57" s="31" t="s">
        <v>121</v>
      </c>
      <c r="B57" s="31" t="str">
        <f t="shared" si="5"/>
        <v>13</v>
      </c>
      <c r="C57" s="31" t="e">
        <f>+MID(VLOOKUP(A57,#REF!,2,0),6,LEN(VLOOKUP(A57,#REF!,2,0))-6)</f>
        <v>#REF!</v>
      </c>
      <c r="D57" s="31" t="s">
        <v>118</v>
      </c>
      <c r="E57" s="31" t="e">
        <f>+VLOOKUP(A57,#REF!,3,0)</f>
        <v>#REF!</v>
      </c>
      <c r="F57" s="31" t="e">
        <f>+VLOOKUP(A57,#REF!,10,0)</f>
        <v>#REF!</v>
      </c>
      <c r="G57" s="31" t="e">
        <f>+VLOOKUP(A57,#REF!,13,0)</f>
        <v>#REF!</v>
      </c>
      <c r="H57" s="72" t="e">
        <f t="shared" si="1"/>
        <v>#REF!</v>
      </c>
      <c r="I57" s="31" t="e">
        <f t="shared" si="2"/>
        <v>#REF!</v>
      </c>
      <c r="J57" s="31" t="s">
        <v>119</v>
      </c>
      <c r="K57" s="31" t="e">
        <f>+IF(ISBLANK(VLOOKUP(A57,#REF!,5,0)),"",VLOOKUP(A57,#REF!,5,0))</f>
        <v>#REF!</v>
      </c>
      <c r="L57" s="31" t="e">
        <f>+IF(ISBLANK(VLOOKUP(A57,#REF!,9,0)),"",VLOOKUP(A57,#REF!,9,0))</f>
        <v>#REF!</v>
      </c>
      <c r="M57" s="31" t="e">
        <f t="shared" si="3"/>
        <v>#REF!</v>
      </c>
      <c r="N57" s="31" t="e">
        <f t="shared" si="4"/>
        <v>#REF!</v>
      </c>
      <c r="O57" s="31"/>
      <c r="P57" s="31"/>
    </row>
    <row r="58" spans="1:16" ht="12.75" customHeight="1" x14ac:dyDescent="0.2">
      <c r="A58" s="31" t="s">
        <v>122</v>
      </c>
      <c r="B58" s="31" t="str">
        <f t="shared" si="5"/>
        <v>13</v>
      </c>
      <c r="C58" s="31" t="e">
        <f>+MID(VLOOKUP(A58,#REF!,2,0),6,LEN(VLOOKUP(A58,#REF!,2,0))-6)</f>
        <v>#REF!</v>
      </c>
      <c r="D58" s="31" t="s">
        <v>118</v>
      </c>
      <c r="E58" s="31" t="e">
        <f>+VLOOKUP(A58,#REF!,3,0)</f>
        <v>#REF!</v>
      </c>
      <c r="F58" s="31" t="e">
        <f>+VLOOKUP(A58,#REF!,10,0)</f>
        <v>#REF!</v>
      </c>
      <c r="G58" s="31" t="e">
        <f>+VLOOKUP(A58,#REF!,13,0)</f>
        <v>#REF!</v>
      </c>
      <c r="H58" s="72" t="e">
        <f t="shared" si="1"/>
        <v>#REF!</v>
      </c>
      <c r="I58" s="31" t="e">
        <f t="shared" si="2"/>
        <v>#REF!</v>
      </c>
      <c r="J58" s="31" t="s">
        <v>119</v>
      </c>
      <c r="K58" s="31" t="e">
        <f>+IF(ISBLANK(VLOOKUP(A58,#REF!,5,0)),"",VLOOKUP(A58,#REF!,5,0))</f>
        <v>#REF!</v>
      </c>
      <c r="L58" s="31" t="e">
        <f>+IF(ISBLANK(VLOOKUP(A58,#REF!,9,0)),"",VLOOKUP(A58,#REF!,9,0))</f>
        <v>#REF!</v>
      </c>
      <c r="M58" s="31" t="e">
        <f t="shared" si="3"/>
        <v>#REF!</v>
      </c>
      <c r="N58" s="31" t="e">
        <f t="shared" si="4"/>
        <v>#REF!</v>
      </c>
      <c r="O58" s="31"/>
      <c r="P58" s="31"/>
    </row>
    <row r="59" spans="1:16" ht="12.75" customHeight="1" x14ac:dyDescent="0.2">
      <c r="A59" s="31" t="s">
        <v>123</v>
      </c>
      <c r="B59" s="31" t="str">
        <f t="shared" si="5"/>
        <v>14</v>
      </c>
      <c r="C59" s="31" t="e">
        <f>+MID(VLOOKUP(A59,#REF!,2,0),6,LEN(VLOOKUP(A59,#REF!,2,0))-6)</f>
        <v>#REF!</v>
      </c>
      <c r="D59" s="31" t="s">
        <v>118</v>
      </c>
      <c r="E59" s="31" t="e">
        <f>+VLOOKUP(A59,#REF!,3,0)</f>
        <v>#REF!</v>
      </c>
      <c r="F59" s="31" t="e">
        <f>+VLOOKUP(A59,#REF!,10,0)</f>
        <v>#REF!</v>
      </c>
      <c r="G59" s="31" t="e">
        <f>+VLOOKUP(A59,#REF!,13,0)</f>
        <v>#REF!</v>
      </c>
      <c r="H59" s="72" t="e">
        <f t="shared" si="1"/>
        <v>#REF!</v>
      </c>
      <c r="I59" s="31" t="e">
        <f t="shared" si="2"/>
        <v>#REF!</v>
      </c>
      <c r="J59" s="31" t="s">
        <v>124</v>
      </c>
      <c r="K59" s="31" t="e">
        <f>+IF(ISBLANK(VLOOKUP(A59,#REF!,5,0)),"",VLOOKUP(A59,#REF!,5,0))</f>
        <v>#REF!</v>
      </c>
      <c r="L59" s="31" t="e">
        <f>+IF(ISBLANK(VLOOKUP(A59,#REF!,9,0)),"",VLOOKUP(A59,#REF!,9,0))</f>
        <v>#REF!</v>
      </c>
      <c r="M59" s="31" t="e">
        <f t="shared" si="3"/>
        <v>#REF!</v>
      </c>
      <c r="N59" s="31" t="e">
        <f t="shared" si="4"/>
        <v>#REF!</v>
      </c>
      <c r="O59" s="31"/>
      <c r="P59" s="31"/>
    </row>
    <row r="60" spans="1:16" ht="12.75" customHeight="1" x14ac:dyDescent="0.2">
      <c r="A60" s="31" t="s">
        <v>125</v>
      </c>
      <c r="B60" s="31" t="str">
        <f t="shared" si="5"/>
        <v>14</v>
      </c>
      <c r="C60" s="31" t="e">
        <f>+MID(VLOOKUP(A60,#REF!,2,0),6,LEN(VLOOKUP(A60,#REF!,2,0))-6)</f>
        <v>#REF!</v>
      </c>
      <c r="D60" s="31" t="s">
        <v>118</v>
      </c>
      <c r="E60" s="31" t="e">
        <f>+VLOOKUP(A60,#REF!,3,0)</f>
        <v>#REF!</v>
      </c>
      <c r="F60" s="31" t="e">
        <f>+VLOOKUP(A60,#REF!,10,0)</f>
        <v>#REF!</v>
      </c>
      <c r="G60" s="31" t="e">
        <f>+VLOOKUP(A60,#REF!,13,0)</f>
        <v>#REF!</v>
      </c>
      <c r="H60" s="72" t="e">
        <f t="shared" si="1"/>
        <v>#REF!</v>
      </c>
      <c r="I60" s="31" t="e">
        <f t="shared" si="2"/>
        <v>#REF!</v>
      </c>
      <c r="J60" s="31" t="s">
        <v>124</v>
      </c>
      <c r="K60" s="31" t="e">
        <f>+IF(ISBLANK(VLOOKUP(A60,#REF!,5,0)),"",VLOOKUP(A60,#REF!,5,0))</f>
        <v>#REF!</v>
      </c>
      <c r="L60" s="31" t="e">
        <f>+IF(ISBLANK(VLOOKUP(A60,#REF!,9,0)),"",VLOOKUP(A60,#REF!,9,0))</f>
        <v>#REF!</v>
      </c>
      <c r="M60" s="31" t="e">
        <f t="shared" si="3"/>
        <v>#REF!</v>
      </c>
      <c r="N60" s="31" t="e">
        <f t="shared" si="4"/>
        <v>#REF!</v>
      </c>
      <c r="O60" s="31"/>
      <c r="P60" s="31"/>
    </row>
    <row r="61" spans="1:16" ht="12.75" customHeight="1" x14ac:dyDescent="0.2">
      <c r="A61" s="31" t="s">
        <v>126</v>
      </c>
      <c r="B61" s="31" t="str">
        <f t="shared" si="5"/>
        <v>14</v>
      </c>
      <c r="C61" s="31" t="e">
        <f>+MID(VLOOKUP(A61,#REF!,2,0),6,LEN(VLOOKUP(A61,#REF!,2,0))-6)</f>
        <v>#REF!</v>
      </c>
      <c r="D61" s="31" t="s">
        <v>118</v>
      </c>
      <c r="E61" s="31" t="e">
        <f>+VLOOKUP(A61,#REF!,3,0)</f>
        <v>#REF!</v>
      </c>
      <c r="F61" s="31" t="e">
        <f>+VLOOKUP(A61,#REF!,10,0)</f>
        <v>#REF!</v>
      </c>
      <c r="G61" s="31" t="e">
        <f>+VLOOKUP(A61,#REF!,13,0)</f>
        <v>#REF!</v>
      </c>
      <c r="H61" s="72" t="e">
        <f t="shared" si="1"/>
        <v>#REF!</v>
      </c>
      <c r="I61" s="31" t="e">
        <f t="shared" si="2"/>
        <v>#REF!</v>
      </c>
      <c r="J61" s="31" t="s">
        <v>124</v>
      </c>
      <c r="K61" s="31" t="e">
        <f>+IF(ISBLANK(VLOOKUP(A61,#REF!,5,0)),"",VLOOKUP(A61,#REF!,5,0))</f>
        <v>#REF!</v>
      </c>
      <c r="L61" s="31" t="e">
        <f>+IF(ISBLANK(VLOOKUP(A61,#REF!,9,0)),"",VLOOKUP(A61,#REF!,9,0))</f>
        <v>#REF!</v>
      </c>
      <c r="M61" s="31" t="e">
        <f t="shared" si="3"/>
        <v>#REF!</v>
      </c>
      <c r="N61" s="31" t="e">
        <f t="shared" si="4"/>
        <v>#REF!</v>
      </c>
      <c r="O61" s="31"/>
      <c r="P61" s="31"/>
    </row>
    <row r="62" spans="1:16" ht="12.75" customHeight="1" x14ac:dyDescent="0.2">
      <c r="A62" s="31" t="s">
        <v>127</v>
      </c>
      <c r="B62" s="31" t="str">
        <f t="shared" si="5"/>
        <v>14</v>
      </c>
      <c r="C62" s="31" t="e">
        <f>+MID(VLOOKUP(A62,#REF!,2,0),6,LEN(VLOOKUP(A62,#REF!,2,0))-6)</f>
        <v>#REF!</v>
      </c>
      <c r="D62" s="31" t="s">
        <v>118</v>
      </c>
      <c r="E62" s="31" t="e">
        <f>+VLOOKUP(A62,#REF!,3,0)</f>
        <v>#REF!</v>
      </c>
      <c r="F62" s="31" t="e">
        <f>+VLOOKUP(A62,#REF!,10,0)</f>
        <v>#REF!</v>
      </c>
      <c r="G62" s="31" t="e">
        <f>+VLOOKUP(A62,#REF!,13,0)</f>
        <v>#REF!</v>
      </c>
      <c r="H62" s="72" t="e">
        <f t="shared" si="1"/>
        <v>#REF!</v>
      </c>
      <c r="I62" s="31" t="e">
        <f t="shared" si="2"/>
        <v>#REF!</v>
      </c>
      <c r="J62" s="31" t="s">
        <v>124</v>
      </c>
      <c r="K62" s="31" t="e">
        <f>+IF(ISBLANK(VLOOKUP(A62,#REF!,5,0)),"",VLOOKUP(A62,#REF!,5,0))</f>
        <v>#REF!</v>
      </c>
      <c r="L62" s="31" t="e">
        <f>+IF(ISBLANK(VLOOKUP(A62,#REF!,9,0)),"",VLOOKUP(A62,#REF!,9,0))</f>
        <v>#REF!</v>
      </c>
      <c r="M62" s="31" t="e">
        <f t="shared" si="3"/>
        <v>#REF!</v>
      </c>
      <c r="N62" s="31" t="e">
        <f t="shared" si="4"/>
        <v>#REF!</v>
      </c>
      <c r="O62" s="31"/>
      <c r="P62" s="31"/>
    </row>
    <row r="63" spans="1:16" ht="12.75" customHeight="1" x14ac:dyDescent="0.2">
      <c r="A63" s="31" t="s">
        <v>128</v>
      </c>
      <c r="B63" s="31" t="str">
        <f t="shared" si="5"/>
        <v>15</v>
      </c>
      <c r="C63" s="31" t="e">
        <f>+MID(VLOOKUP(A63,#REF!,2,0),6,LEN(VLOOKUP(A63,#REF!,2,0))-6)</f>
        <v>#REF!</v>
      </c>
      <c r="D63" s="31" t="s">
        <v>118</v>
      </c>
      <c r="E63" s="31" t="e">
        <f>+VLOOKUP(A63,#REF!,3,0)</f>
        <v>#REF!</v>
      </c>
      <c r="F63" s="31" t="e">
        <f>+VLOOKUP(A63,#REF!,10,0)</f>
        <v>#REF!</v>
      </c>
      <c r="G63" s="31" t="e">
        <f>+VLOOKUP(A63,#REF!,13,0)</f>
        <v>#REF!</v>
      </c>
      <c r="H63" s="72" t="e">
        <f t="shared" si="1"/>
        <v>#REF!</v>
      </c>
      <c r="I63" s="31" t="e">
        <f t="shared" si="2"/>
        <v>#REF!</v>
      </c>
      <c r="J63" s="31" t="s">
        <v>129</v>
      </c>
      <c r="K63" s="31" t="e">
        <f>+IF(ISBLANK(VLOOKUP(A63,#REF!,5,0)),"",VLOOKUP(A63,#REF!,5,0))</f>
        <v>#REF!</v>
      </c>
      <c r="L63" s="31" t="e">
        <f>+IF(ISBLANK(VLOOKUP(A63,#REF!,9,0)),"",VLOOKUP(A63,#REF!,9,0))</f>
        <v>#REF!</v>
      </c>
      <c r="M63" s="31" t="e">
        <f t="shared" si="3"/>
        <v>#REF!</v>
      </c>
      <c r="N63" s="31" t="e">
        <f t="shared" si="4"/>
        <v>#REF!</v>
      </c>
      <c r="O63" s="31"/>
      <c r="P63" s="31"/>
    </row>
    <row r="64" spans="1:16" ht="12.75" customHeight="1" x14ac:dyDescent="0.2">
      <c r="A64" s="31" t="s">
        <v>130</v>
      </c>
      <c r="B64" s="31" t="str">
        <f t="shared" si="5"/>
        <v>15</v>
      </c>
      <c r="C64" s="31" t="e">
        <f>+MID(VLOOKUP(A64,#REF!,2,0),6,LEN(VLOOKUP(A64,#REF!,2,0))-6)</f>
        <v>#REF!</v>
      </c>
      <c r="D64" s="31" t="s">
        <v>118</v>
      </c>
      <c r="E64" s="31" t="e">
        <f>+VLOOKUP(A64,#REF!,3,0)</f>
        <v>#REF!</v>
      </c>
      <c r="F64" s="31" t="e">
        <f>+VLOOKUP(A64,#REF!,10,0)</f>
        <v>#REF!</v>
      </c>
      <c r="G64" s="31" t="e">
        <f>+VLOOKUP(A64,#REF!,13,0)</f>
        <v>#REF!</v>
      </c>
      <c r="H64" s="72" t="e">
        <f t="shared" si="1"/>
        <v>#REF!</v>
      </c>
      <c r="I64" s="31" t="e">
        <f t="shared" si="2"/>
        <v>#REF!</v>
      </c>
      <c r="J64" s="31" t="s">
        <v>129</v>
      </c>
      <c r="K64" s="31" t="e">
        <f>+IF(ISBLANK(VLOOKUP(A64,#REF!,5,0)),"",VLOOKUP(A64,#REF!,5,0))</f>
        <v>#REF!</v>
      </c>
      <c r="L64" s="31" t="e">
        <f>+IF(ISBLANK(VLOOKUP(A64,#REF!,9,0)),"",VLOOKUP(A64,#REF!,9,0))</f>
        <v>#REF!</v>
      </c>
      <c r="M64" s="31" t="e">
        <f t="shared" si="3"/>
        <v>#REF!</v>
      </c>
      <c r="N64" s="31" t="e">
        <f t="shared" si="4"/>
        <v>#REF!</v>
      </c>
      <c r="O64" s="31"/>
      <c r="P64" s="31"/>
    </row>
    <row r="65" spans="1:16" ht="12.75" customHeight="1" x14ac:dyDescent="0.2">
      <c r="A65" s="31" t="s">
        <v>131</v>
      </c>
      <c r="B65" s="31" t="str">
        <f t="shared" si="5"/>
        <v>15</v>
      </c>
      <c r="C65" s="31" t="e">
        <f>+MID(VLOOKUP(A65,#REF!,2,0),6,LEN(VLOOKUP(A65,#REF!,2,0))-6)</f>
        <v>#REF!</v>
      </c>
      <c r="D65" s="31" t="s">
        <v>118</v>
      </c>
      <c r="E65" s="31" t="e">
        <f>+VLOOKUP(A65,#REF!,3,0)</f>
        <v>#REF!</v>
      </c>
      <c r="F65" s="31" t="e">
        <f>+VLOOKUP(A65,#REF!,10,0)</f>
        <v>#REF!</v>
      </c>
      <c r="G65" s="31" t="e">
        <f>+VLOOKUP(A65,#REF!,13,0)</f>
        <v>#REF!</v>
      </c>
      <c r="H65" s="72" t="e">
        <f t="shared" si="1"/>
        <v>#REF!</v>
      </c>
      <c r="I65" s="31" t="e">
        <f t="shared" si="2"/>
        <v>#REF!</v>
      </c>
      <c r="J65" s="31" t="s">
        <v>129</v>
      </c>
      <c r="K65" s="31" t="e">
        <f>+IF(ISBLANK(VLOOKUP(A65,#REF!,5,0)),"",VLOOKUP(A65,#REF!,5,0))</f>
        <v>#REF!</v>
      </c>
      <c r="L65" s="31" t="e">
        <f>+IF(ISBLANK(VLOOKUP(A65,#REF!,9,0)),"",VLOOKUP(A65,#REF!,9,0))</f>
        <v>#REF!</v>
      </c>
      <c r="M65" s="31" t="e">
        <f t="shared" si="3"/>
        <v>#REF!</v>
      </c>
      <c r="N65" s="31" t="e">
        <f t="shared" si="4"/>
        <v>#REF!</v>
      </c>
      <c r="O65" s="31"/>
      <c r="P65" s="31"/>
    </row>
    <row r="66" spans="1:16" ht="12.75" customHeight="1" x14ac:dyDescent="0.2">
      <c r="A66" s="31" t="s">
        <v>132</v>
      </c>
      <c r="B66" s="31" t="str">
        <f t="shared" si="5"/>
        <v>15</v>
      </c>
      <c r="C66" s="31" t="e">
        <f>+MID(VLOOKUP(A66,#REF!,2,0),6,LEN(VLOOKUP(A66,#REF!,2,0))-6)</f>
        <v>#REF!</v>
      </c>
      <c r="D66" s="31" t="s">
        <v>118</v>
      </c>
      <c r="E66" s="31" t="e">
        <f>+VLOOKUP(A66,#REF!,3,0)</f>
        <v>#REF!</v>
      </c>
      <c r="F66" s="31" t="e">
        <f>+VLOOKUP(A66,#REF!,10,0)</f>
        <v>#REF!</v>
      </c>
      <c r="G66" s="31" t="e">
        <f>+VLOOKUP(A66,#REF!,13,0)</f>
        <v>#REF!</v>
      </c>
      <c r="H66" s="72" t="e">
        <f t="shared" si="1"/>
        <v>#REF!</v>
      </c>
      <c r="I66" s="31" t="e">
        <f t="shared" si="2"/>
        <v>#REF!</v>
      </c>
      <c r="J66" s="31" t="s">
        <v>129</v>
      </c>
      <c r="K66" s="31" t="e">
        <f>+IF(ISBLANK(VLOOKUP(A66,#REF!,5,0)),"",VLOOKUP(A66,#REF!,5,0))</f>
        <v>#REF!</v>
      </c>
      <c r="L66" s="31" t="e">
        <f>+IF(ISBLANK(VLOOKUP(A66,#REF!,9,0)),"",VLOOKUP(A66,#REF!,9,0))</f>
        <v>#REF!</v>
      </c>
      <c r="M66" s="31" t="e">
        <f t="shared" si="3"/>
        <v>#REF!</v>
      </c>
      <c r="N66" s="31" t="e">
        <f t="shared" si="4"/>
        <v>#REF!</v>
      </c>
      <c r="O66" s="31"/>
      <c r="P66" s="31"/>
    </row>
    <row r="67" spans="1:16" ht="12.75" customHeight="1" x14ac:dyDescent="0.2">
      <c r="A67" s="31" t="s">
        <v>133</v>
      </c>
      <c r="B67" s="31" t="str">
        <f t="shared" si="5"/>
        <v>15</v>
      </c>
      <c r="C67" s="31" t="e">
        <f>+MID(VLOOKUP(A67,#REF!,2,0),6,LEN(VLOOKUP(A67,#REF!,2,0))-6)</f>
        <v>#REF!</v>
      </c>
      <c r="D67" s="31" t="s">
        <v>118</v>
      </c>
      <c r="E67" s="31" t="e">
        <f>+VLOOKUP(A67,#REF!,3,0)</f>
        <v>#REF!</v>
      </c>
      <c r="F67" s="31" t="e">
        <f>+VLOOKUP(A67,#REF!,10,0)</f>
        <v>#REF!</v>
      </c>
      <c r="G67" s="31" t="e">
        <f>+VLOOKUP(A67,#REF!,13,0)</f>
        <v>#REF!</v>
      </c>
      <c r="H67" s="72" t="e">
        <f t="shared" si="1"/>
        <v>#REF!</v>
      </c>
      <c r="I67" s="31" t="e">
        <f t="shared" si="2"/>
        <v>#REF!</v>
      </c>
      <c r="J67" s="31" t="s">
        <v>129</v>
      </c>
      <c r="K67" s="31" t="e">
        <f>+IF(ISBLANK(VLOOKUP(A67,#REF!,5,0)),"",VLOOKUP(A67,#REF!,5,0))</f>
        <v>#REF!</v>
      </c>
      <c r="L67" s="31" t="e">
        <f>+IF(ISBLANK(VLOOKUP(A67,#REF!,9,0)),"",VLOOKUP(A67,#REF!,9,0))</f>
        <v>#REF!</v>
      </c>
      <c r="M67" s="31" t="e">
        <f t="shared" si="3"/>
        <v>#REF!</v>
      </c>
      <c r="N67" s="31" t="e">
        <f t="shared" si="4"/>
        <v>#REF!</v>
      </c>
      <c r="O67" s="31"/>
      <c r="P67" s="31"/>
    </row>
    <row r="68" spans="1:16" ht="12.75" customHeight="1" x14ac:dyDescent="0.2">
      <c r="A68" s="31" t="s">
        <v>134</v>
      </c>
      <c r="B68" s="31" t="str">
        <f t="shared" si="5"/>
        <v>15</v>
      </c>
      <c r="C68" s="31" t="e">
        <f>+MID(VLOOKUP(A68,#REF!,2,0),6,LEN(VLOOKUP(A68,#REF!,2,0))-6)</f>
        <v>#REF!</v>
      </c>
      <c r="D68" s="31" t="s">
        <v>118</v>
      </c>
      <c r="E68" s="31" t="e">
        <f>+VLOOKUP(A68,#REF!,3,0)</f>
        <v>#REF!</v>
      </c>
      <c r="F68" s="31" t="e">
        <f>+VLOOKUP(A68,#REF!,10,0)</f>
        <v>#REF!</v>
      </c>
      <c r="G68" s="31" t="e">
        <f>+VLOOKUP(A68,#REF!,13,0)</f>
        <v>#REF!</v>
      </c>
      <c r="H68" s="72" t="e">
        <f t="shared" si="1"/>
        <v>#REF!</v>
      </c>
      <c r="I68" s="31" t="e">
        <f t="shared" si="2"/>
        <v>#REF!</v>
      </c>
      <c r="J68" s="31" t="s">
        <v>129</v>
      </c>
      <c r="K68" s="31" t="e">
        <f>+IF(ISBLANK(VLOOKUP(A68,#REF!,5,0)),"",VLOOKUP(A68,#REF!,5,0))</f>
        <v>#REF!</v>
      </c>
      <c r="L68" s="31" t="e">
        <f>+IF(ISBLANK(VLOOKUP(A68,#REF!,9,0)),"",VLOOKUP(A68,#REF!,9,0))</f>
        <v>#REF!</v>
      </c>
      <c r="M68" s="31" t="e">
        <f t="shared" si="3"/>
        <v>#REF!</v>
      </c>
      <c r="N68" s="31" t="e">
        <f t="shared" si="4"/>
        <v>#REF!</v>
      </c>
      <c r="O68" s="31"/>
      <c r="P68" s="31"/>
    </row>
    <row r="69" spans="1:16" ht="12.75" customHeight="1" x14ac:dyDescent="0.2">
      <c r="A69" s="31" t="s">
        <v>135</v>
      </c>
      <c r="B69" s="31" t="str">
        <f t="shared" si="5"/>
        <v>16</v>
      </c>
      <c r="C69" s="31" t="e">
        <f>+MID(VLOOKUP(A69,#REF!,2,0),6,LEN(VLOOKUP(A69,#REF!,2,0))-6)</f>
        <v>#REF!</v>
      </c>
      <c r="D69" s="31" t="s">
        <v>136</v>
      </c>
      <c r="E69" s="31" t="e">
        <f>+VLOOKUP(A69,#REF!,3,0)</f>
        <v>#REF!</v>
      </c>
      <c r="F69" s="31" t="e">
        <f>+VLOOKUP(A69,#REF!,10,0)</f>
        <v>#REF!</v>
      </c>
      <c r="G69" s="79" t="e">
        <f>+VLOOKUP(A69,#REF!,13,0)</f>
        <v>#REF!</v>
      </c>
      <c r="H69" s="72" t="e">
        <f t="shared" si="1"/>
        <v>#REF!</v>
      </c>
      <c r="I69" s="31" t="e">
        <f t="shared" si="2"/>
        <v>#REF!</v>
      </c>
      <c r="J69" s="31" t="s">
        <v>137</v>
      </c>
      <c r="K69" s="31" t="e">
        <f>+IF(ISBLANK(VLOOKUP(A69,#REF!,5,0)),"",VLOOKUP(A69,#REF!,5,0))</f>
        <v>#REF!</v>
      </c>
      <c r="L69" s="31" t="e">
        <f>+IF(ISBLANK(VLOOKUP(A69,#REF!,9,0)),"",VLOOKUP(A69,#REF!,9,0))</f>
        <v>#REF!</v>
      </c>
      <c r="M69" s="31" t="e">
        <f t="shared" si="3"/>
        <v>#REF!</v>
      </c>
      <c r="N69" s="31" t="e">
        <f t="shared" si="4"/>
        <v>#REF!</v>
      </c>
      <c r="O69" s="31"/>
      <c r="P69" s="31"/>
    </row>
    <row r="70" spans="1:16" ht="12.75" customHeight="1" x14ac:dyDescent="0.2">
      <c r="A70" s="31" t="s">
        <v>138</v>
      </c>
      <c r="B70" s="31" t="str">
        <f t="shared" si="5"/>
        <v>16</v>
      </c>
      <c r="C70" s="31" t="e">
        <f>+MID(VLOOKUP(A70,#REF!,2,0),6,LEN(VLOOKUP(A70,#REF!,2,0))-6)</f>
        <v>#REF!</v>
      </c>
      <c r="D70" s="31" t="s">
        <v>136</v>
      </c>
      <c r="E70" s="31" t="e">
        <f>+VLOOKUP(A70,#REF!,3,0)</f>
        <v>#REF!</v>
      </c>
      <c r="F70" s="31" t="e">
        <f>+VLOOKUP(A70,#REF!,10,0)</f>
        <v>#REF!</v>
      </c>
      <c r="G70" s="79" t="e">
        <f>+VLOOKUP(A70,#REF!,13,0)</f>
        <v>#REF!</v>
      </c>
      <c r="H70" s="72" t="e">
        <f t="shared" si="1"/>
        <v>#REF!</v>
      </c>
      <c r="I70" s="31" t="e">
        <f t="shared" si="2"/>
        <v>#REF!</v>
      </c>
      <c r="J70" s="31" t="s">
        <v>137</v>
      </c>
      <c r="K70" s="31" t="e">
        <f>+IF(ISBLANK(VLOOKUP(A70,#REF!,5,0)),"",VLOOKUP(A70,#REF!,5,0))</f>
        <v>#REF!</v>
      </c>
      <c r="L70" s="31" t="e">
        <f>+IF(ISBLANK(VLOOKUP(A70,#REF!,9,0)),"",VLOOKUP(A70,#REF!,9,0))</f>
        <v>#REF!</v>
      </c>
      <c r="M70" s="31" t="e">
        <f t="shared" si="3"/>
        <v>#REF!</v>
      </c>
      <c r="N70" s="31" t="e">
        <f t="shared" si="4"/>
        <v>#REF!</v>
      </c>
      <c r="O70" s="31"/>
      <c r="P70" s="31"/>
    </row>
    <row r="71" spans="1:16" ht="12.75" customHeight="1" x14ac:dyDescent="0.2">
      <c r="A71" s="31" t="s">
        <v>139</v>
      </c>
      <c r="B71" s="31" t="str">
        <f t="shared" si="5"/>
        <v>16</v>
      </c>
      <c r="C71" s="31" t="e">
        <f>+MID(VLOOKUP(A71,#REF!,2,0),6,LEN(VLOOKUP(A71,#REF!,2,0))-6)</f>
        <v>#REF!</v>
      </c>
      <c r="D71" s="31" t="s">
        <v>136</v>
      </c>
      <c r="E71" s="31" t="e">
        <f>+VLOOKUP(A71,#REF!,3,0)</f>
        <v>#REF!</v>
      </c>
      <c r="F71" s="31" t="e">
        <f>+VLOOKUP(A71,#REF!,10,0)</f>
        <v>#REF!</v>
      </c>
      <c r="G71" s="79" t="e">
        <f>+VLOOKUP(A71,#REF!,13,0)</f>
        <v>#REF!</v>
      </c>
      <c r="H71" s="72" t="e">
        <f t="shared" si="1"/>
        <v>#REF!</v>
      </c>
      <c r="I71" s="31" t="e">
        <f t="shared" si="2"/>
        <v>#REF!</v>
      </c>
      <c r="J71" s="31" t="s">
        <v>137</v>
      </c>
      <c r="K71" s="31" t="e">
        <f>+IF(ISBLANK(VLOOKUP(A71,#REF!,5,0)),"",VLOOKUP(A71,#REF!,5,0))</f>
        <v>#REF!</v>
      </c>
      <c r="L71" s="31" t="e">
        <f>+IF(ISBLANK(VLOOKUP(A71,#REF!,9,0)),"",VLOOKUP(A71,#REF!,9,0))</f>
        <v>#REF!</v>
      </c>
      <c r="M71" s="31" t="e">
        <f t="shared" si="3"/>
        <v>#REF!</v>
      </c>
      <c r="N71" s="31" t="e">
        <f t="shared" si="4"/>
        <v>#REF!</v>
      </c>
      <c r="O71" s="31"/>
      <c r="P71" s="31"/>
    </row>
    <row r="72" spans="1:16" ht="12.75" customHeight="1" x14ac:dyDescent="0.2">
      <c r="A72" s="31" t="s">
        <v>140</v>
      </c>
      <c r="B72" s="31" t="str">
        <f t="shared" si="5"/>
        <v>16</v>
      </c>
      <c r="C72" s="31" t="e">
        <f>+MID(VLOOKUP(A72,#REF!,2,0),6,LEN(VLOOKUP(A72,#REF!,2,0))-6)</f>
        <v>#REF!</v>
      </c>
      <c r="D72" s="31" t="s">
        <v>136</v>
      </c>
      <c r="E72" s="31" t="e">
        <f>+VLOOKUP(A72,#REF!,3,0)</f>
        <v>#REF!</v>
      </c>
      <c r="F72" s="31" t="e">
        <f>+VLOOKUP(A72,#REF!,10,0)</f>
        <v>#REF!</v>
      </c>
      <c r="G72" s="79" t="e">
        <f>+VLOOKUP(A72,#REF!,13,0)</f>
        <v>#REF!</v>
      </c>
      <c r="H72" s="72" t="e">
        <f t="shared" si="1"/>
        <v>#REF!</v>
      </c>
      <c r="I72" s="31" t="e">
        <f t="shared" si="2"/>
        <v>#REF!</v>
      </c>
      <c r="J72" s="31" t="s">
        <v>137</v>
      </c>
      <c r="K72" s="31" t="e">
        <f>+IF(ISBLANK(VLOOKUP(A72,#REF!,5,0)),"",VLOOKUP(A72,#REF!,5,0))</f>
        <v>#REF!</v>
      </c>
      <c r="L72" s="31" t="e">
        <f>+IF(ISBLANK(VLOOKUP(A72,#REF!,9,0)),"",VLOOKUP(A72,#REF!,9,0))</f>
        <v>#REF!</v>
      </c>
      <c r="M72" s="31" t="e">
        <f t="shared" si="3"/>
        <v>#REF!</v>
      </c>
      <c r="N72" s="31" t="e">
        <f t="shared" si="4"/>
        <v>#REF!</v>
      </c>
      <c r="O72" s="31"/>
      <c r="P72" s="31"/>
    </row>
    <row r="73" spans="1:16" ht="12.75" customHeight="1" x14ac:dyDescent="0.2">
      <c r="A73" s="31" t="s">
        <v>141</v>
      </c>
      <c r="B73" s="31" t="str">
        <f t="shared" si="5"/>
        <v>16</v>
      </c>
      <c r="C73" s="31" t="e">
        <f>+MID(VLOOKUP(A73,#REF!,2,0),6,LEN(VLOOKUP(A73,#REF!,2,0))-6)</f>
        <v>#REF!</v>
      </c>
      <c r="D73" s="31" t="s">
        <v>136</v>
      </c>
      <c r="E73" s="31" t="e">
        <f>+VLOOKUP(A73,#REF!,3,0)</f>
        <v>#REF!</v>
      </c>
      <c r="F73" s="31" t="e">
        <f>+VLOOKUP(A73,#REF!,10,0)</f>
        <v>#REF!</v>
      </c>
      <c r="G73" s="79" t="e">
        <f>+VLOOKUP(A73,#REF!,13,0)</f>
        <v>#REF!</v>
      </c>
      <c r="H73" s="72" t="e">
        <f t="shared" si="1"/>
        <v>#REF!</v>
      </c>
      <c r="I73" s="31" t="e">
        <f t="shared" si="2"/>
        <v>#REF!</v>
      </c>
      <c r="J73" s="31" t="s">
        <v>137</v>
      </c>
      <c r="K73" s="31" t="e">
        <f>+IF(ISBLANK(VLOOKUP(A73,#REF!,5,0)),"",VLOOKUP(A73,#REF!,5,0))</f>
        <v>#REF!</v>
      </c>
      <c r="L73" s="31" t="e">
        <f>+IF(ISBLANK(VLOOKUP(A73,#REF!,9,0)),"",VLOOKUP(A73,#REF!,9,0))</f>
        <v>#REF!</v>
      </c>
      <c r="M73" s="31" t="e">
        <f t="shared" si="3"/>
        <v>#REF!</v>
      </c>
      <c r="N73" s="31" t="e">
        <f t="shared" si="4"/>
        <v>#REF!</v>
      </c>
      <c r="O73" s="31"/>
      <c r="P73" s="31"/>
    </row>
    <row r="74" spans="1:16" ht="12.75" customHeight="1" x14ac:dyDescent="0.2">
      <c r="A74" s="31" t="s">
        <v>142</v>
      </c>
      <c r="B74" s="31" t="str">
        <f t="shared" si="5"/>
        <v>17</v>
      </c>
      <c r="C74" s="31" t="e">
        <f>+MID(VLOOKUP(A74,#REF!,2,0),6,LEN(VLOOKUP(A74,#REF!,2,0))-6)</f>
        <v>#REF!</v>
      </c>
      <c r="D74" s="31" t="s">
        <v>136</v>
      </c>
      <c r="E74" s="31" t="e">
        <f>+VLOOKUP(A74,#REF!,3,0)</f>
        <v>#REF!</v>
      </c>
      <c r="F74" s="31" t="e">
        <f>+VLOOKUP(A74,#REF!,10,0)</f>
        <v>#REF!</v>
      </c>
      <c r="G74" s="79" t="e">
        <f>+VLOOKUP(A74,#REF!,13,0)</f>
        <v>#REF!</v>
      </c>
      <c r="H74" s="72" t="e">
        <f t="shared" si="1"/>
        <v>#REF!</v>
      </c>
      <c r="I74" s="31" t="e">
        <f t="shared" si="2"/>
        <v>#REF!</v>
      </c>
      <c r="J74" s="31" t="s">
        <v>143</v>
      </c>
      <c r="K74" s="31" t="e">
        <f>+IF(ISBLANK(VLOOKUP(A74,#REF!,5,0)),"",VLOOKUP(A74,#REF!,5,0))</f>
        <v>#REF!</v>
      </c>
      <c r="L74" s="31" t="e">
        <f>+IF(ISBLANK(VLOOKUP(A74,#REF!,9,0)),"",VLOOKUP(A74,#REF!,9,0))</f>
        <v>#REF!</v>
      </c>
      <c r="M74" s="31" t="e">
        <f t="shared" si="3"/>
        <v>#REF!</v>
      </c>
      <c r="N74" s="31" t="e">
        <f t="shared" si="4"/>
        <v>#REF!</v>
      </c>
      <c r="O74" s="31"/>
      <c r="P74" s="31"/>
    </row>
    <row r="75" spans="1:16" ht="12.75" customHeight="1" x14ac:dyDescent="0.2">
      <c r="A75" s="31" t="s">
        <v>144</v>
      </c>
      <c r="B75" s="31" t="str">
        <f t="shared" si="5"/>
        <v>17</v>
      </c>
      <c r="C75" s="31" t="e">
        <f>+MID(VLOOKUP(A75,#REF!,2,0),6,LEN(VLOOKUP(A75,#REF!,2,0))-6)</f>
        <v>#REF!</v>
      </c>
      <c r="D75" s="31" t="s">
        <v>136</v>
      </c>
      <c r="E75" s="31" t="e">
        <f>+VLOOKUP(A75,#REF!,3,0)</f>
        <v>#REF!</v>
      </c>
      <c r="F75" s="31" t="e">
        <f>+VLOOKUP(A75,#REF!,10,0)</f>
        <v>#REF!</v>
      </c>
      <c r="G75" s="79" t="e">
        <f>+VLOOKUP(A75,#REF!,13,0)</f>
        <v>#REF!</v>
      </c>
      <c r="H75" s="72" t="e">
        <f t="shared" si="1"/>
        <v>#REF!</v>
      </c>
      <c r="I75" s="31" t="e">
        <f t="shared" si="2"/>
        <v>#REF!</v>
      </c>
      <c r="J75" s="31" t="s">
        <v>143</v>
      </c>
      <c r="K75" s="31" t="e">
        <f>+IF(ISBLANK(VLOOKUP(A75,#REF!,5,0)),"",VLOOKUP(A75,#REF!,5,0))</f>
        <v>#REF!</v>
      </c>
      <c r="L75" s="31" t="e">
        <f>+IF(ISBLANK(VLOOKUP(A75,#REF!,9,0)),"",VLOOKUP(A75,#REF!,9,0))</f>
        <v>#REF!</v>
      </c>
      <c r="M75" s="31" t="e">
        <f t="shared" si="3"/>
        <v>#REF!</v>
      </c>
      <c r="N75" s="31" t="e">
        <f t="shared" si="4"/>
        <v>#REF!</v>
      </c>
      <c r="O75" s="31"/>
      <c r="P75" s="31"/>
    </row>
    <row r="76" spans="1:16" ht="12.75" customHeight="1" x14ac:dyDescent="0.2">
      <c r="A76" s="31" t="s">
        <v>145</v>
      </c>
      <c r="B76" s="31" t="str">
        <f t="shared" si="5"/>
        <v>17</v>
      </c>
      <c r="C76" s="31" t="e">
        <f>+MID(VLOOKUP(A76,#REF!,2,0),6,LEN(VLOOKUP(A76,#REF!,2,0))-6)</f>
        <v>#REF!</v>
      </c>
      <c r="D76" s="31" t="s">
        <v>136</v>
      </c>
      <c r="E76" s="31" t="e">
        <f>+VLOOKUP(A76,#REF!,3,0)</f>
        <v>#REF!</v>
      </c>
      <c r="F76" s="31" t="e">
        <f>+VLOOKUP(A76,#REF!,10,0)</f>
        <v>#REF!</v>
      </c>
      <c r="G76" s="79" t="e">
        <f>+VLOOKUP(A76,#REF!,13,0)</f>
        <v>#REF!</v>
      </c>
      <c r="H76" s="72" t="e">
        <f t="shared" si="1"/>
        <v>#REF!</v>
      </c>
      <c r="I76" s="31" t="e">
        <f t="shared" si="2"/>
        <v>#REF!</v>
      </c>
      <c r="J76" s="31" t="s">
        <v>143</v>
      </c>
      <c r="K76" s="31" t="e">
        <f>+IF(ISBLANK(VLOOKUP(A76,#REF!,5,0)),"",VLOOKUP(A76,#REF!,5,0))</f>
        <v>#REF!</v>
      </c>
      <c r="L76" s="31" t="e">
        <f>+IF(ISBLANK(VLOOKUP(A76,#REF!,9,0)),"",VLOOKUP(A76,#REF!,9,0))</f>
        <v>#REF!</v>
      </c>
      <c r="M76" s="31" t="e">
        <f t="shared" si="3"/>
        <v>#REF!</v>
      </c>
      <c r="N76" s="31" t="e">
        <f t="shared" si="4"/>
        <v>#REF!</v>
      </c>
      <c r="O76" s="31"/>
      <c r="P76" s="31"/>
    </row>
    <row r="77" spans="1:16" ht="12.75" customHeight="1" x14ac:dyDescent="0.2">
      <c r="A77" s="31" t="s">
        <v>146</v>
      </c>
      <c r="B77" s="31" t="str">
        <f t="shared" si="5"/>
        <v>17</v>
      </c>
      <c r="C77" s="31" t="e">
        <f>+MID(VLOOKUP(A77,#REF!,2,0),6,LEN(VLOOKUP(A77,#REF!,2,0))-6)</f>
        <v>#REF!</v>
      </c>
      <c r="D77" s="31" t="s">
        <v>136</v>
      </c>
      <c r="E77" s="31" t="e">
        <f>+VLOOKUP(A77,#REF!,3,0)</f>
        <v>#REF!</v>
      </c>
      <c r="F77" s="31" t="e">
        <f>+VLOOKUP(A77,#REF!,10,0)</f>
        <v>#REF!</v>
      </c>
      <c r="G77" s="79" t="e">
        <f>+VLOOKUP(A77,#REF!,13,0)</f>
        <v>#REF!</v>
      </c>
      <c r="H77" s="72" t="e">
        <f t="shared" si="1"/>
        <v>#REF!</v>
      </c>
      <c r="I77" s="31" t="e">
        <f t="shared" si="2"/>
        <v>#REF!</v>
      </c>
      <c r="J77" s="31" t="s">
        <v>143</v>
      </c>
      <c r="K77" s="31" t="e">
        <f>+IF(ISBLANK(VLOOKUP(A77,#REF!,5,0)),"",VLOOKUP(A77,#REF!,5,0))</f>
        <v>#REF!</v>
      </c>
      <c r="L77" s="31" t="e">
        <f>+IF(ISBLANK(VLOOKUP(A77,#REF!,9,0)),"",VLOOKUP(A77,#REF!,9,0))</f>
        <v>#REF!</v>
      </c>
      <c r="M77" s="31" t="e">
        <f t="shared" si="3"/>
        <v>#REF!</v>
      </c>
      <c r="N77" s="31" t="e">
        <f t="shared" si="4"/>
        <v>#REF!</v>
      </c>
      <c r="O77" s="31"/>
      <c r="P77" s="31"/>
    </row>
    <row r="78" spans="1:16" ht="12.75" customHeight="1" x14ac:dyDescent="0.2">
      <c r="A78" s="31" t="s">
        <v>147</v>
      </c>
      <c r="B78" s="31" t="str">
        <f t="shared" si="5"/>
        <v>17</v>
      </c>
      <c r="C78" s="31" t="e">
        <f>+MID(VLOOKUP(A78,#REF!,2,0),6,LEN(VLOOKUP(A78,#REF!,2,0))-6)</f>
        <v>#REF!</v>
      </c>
      <c r="D78" s="31" t="s">
        <v>136</v>
      </c>
      <c r="E78" s="31" t="e">
        <f>+VLOOKUP(A78,#REF!,3,0)</f>
        <v>#REF!</v>
      </c>
      <c r="F78" s="31" t="e">
        <f>+VLOOKUP(A78,#REF!,10,0)</f>
        <v>#REF!</v>
      </c>
      <c r="G78" s="79" t="e">
        <f>+VLOOKUP(A78,#REF!,13,0)</f>
        <v>#REF!</v>
      </c>
      <c r="H78" s="72" t="e">
        <f t="shared" si="1"/>
        <v>#REF!</v>
      </c>
      <c r="I78" s="31" t="e">
        <f t="shared" si="2"/>
        <v>#REF!</v>
      </c>
      <c r="J78" s="31" t="s">
        <v>143</v>
      </c>
      <c r="K78" s="31" t="e">
        <f>+IF(ISBLANK(VLOOKUP(A78,#REF!,5,0)),"",VLOOKUP(A78,#REF!,5,0))</f>
        <v>#REF!</v>
      </c>
      <c r="L78" s="31" t="e">
        <f>+IF(ISBLANK(VLOOKUP(A78,#REF!,9,0)),"",VLOOKUP(A78,#REF!,9,0))</f>
        <v>#REF!</v>
      </c>
      <c r="M78" s="31" t="e">
        <f t="shared" si="3"/>
        <v>#REF!</v>
      </c>
      <c r="N78" s="31" t="e">
        <f t="shared" si="4"/>
        <v>#REF!</v>
      </c>
      <c r="O78" s="31"/>
      <c r="P78" s="31"/>
    </row>
    <row r="79" spans="1:16" ht="12.75" customHeight="1" x14ac:dyDescent="0.2">
      <c r="A79" s="31" t="s">
        <v>148</v>
      </c>
      <c r="B79" s="31" t="str">
        <f t="shared" si="5"/>
        <v>17</v>
      </c>
      <c r="C79" s="31" t="e">
        <f>+MID(VLOOKUP(A79,#REF!,2,0),6,LEN(VLOOKUP(A79,#REF!,2,0))-6)</f>
        <v>#REF!</v>
      </c>
      <c r="D79" s="31" t="s">
        <v>136</v>
      </c>
      <c r="E79" s="31" t="e">
        <f>+VLOOKUP(A79,#REF!,3,0)</f>
        <v>#REF!</v>
      </c>
      <c r="F79" s="31" t="e">
        <f>+VLOOKUP(A79,#REF!,10,0)</f>
        <v>#REF!</v>
      </c>
      <c r="G79" s="79" t="e">
        <f>+VLOOKUP(A79,#REF!,13,0)</f>
        <v>#REF!</v>
      </c>
      <c r="H79" s="72" t="e">
        <f t="shared" si="1"/>
        <v>#REF!</v>
      </c>
      <c r="I79" s="31" t="e">
        <f t="shared" si="2"/>
        <v>#REF!</v>
      </c>
      <c r="J79" s="31" t="s">
        <v>143</v>
      </c>
      <c r="K79" s="31" t="e">
        <f>+IF(ISBLANK(VLOOKUP(A79,#REF!,5,0)),"",VLOOKUP(A79,#REF!,5,0))</f>
        <v>#REF!</v>
      </c>
      <c r="L79" s="31" t="e">
        <f>+IF(ISBLANK(VLOOKUP(A79,#REF!,9,0)),"",VLOOKUP(A79,#REF!,9,0))</f>
        <v>#REF!</v>
      </c>
      <c r="M79" s="31" t="e">
        <f t="shared" si="3"/>
        <v>#REF!</v>
      </c>
      <c r="N79" s="31" t="e">
        <f t="shared" si="4"/>
        <v>#REF!</v>
      </c>
      <c r="O79" s="31"/>
      <c r="P79" s="31"/>
    </row>
    <row r="80" spans="1:16" ht="12.75" customHeight="1" x14ac:dyDescent="0.2">
      <c r="A80" s="31" t="s">
        <v>149</v>
      </c>
      <c r="B80" s="31" t="str">
        <f t="shared" si="5"/>
        <v>17</v>
      </c>
      <c r="C80" s="31" t="e">
        <f>+MID(VLOOKUP(A80,#REF!,2,0),6,LEN(VLOOKUP(A80,#REF!,2,0))-6)</f>
        <v>#REF!</v>
      </c>
      <c r="D80" s="31" t="s">
        <v>136</v>
      </c>
      <c r="E80" s="31" t="e">
        <f>+VLOOKUP(A80,#REF!,3,0)</f>
        <v>#REF!</v>
      </c>
      <c r="F80" s="31" t="e">
        <f>+VLOOKUP(A80,#REF!,10,0)</f>
        <v>#REF!</v>
      </c>
      <c r="G80" s="79" t="e">
        <f>+VLOOKUP(A80,#REF!,13,0)</f>
        <v>#REF!</v>
      </c>
      <c r="H80" s="72" t="e">
        <f t="shared" si="1"/>
        <v>#REF!</v>
      </c>
      <c r="I80" s="31" t="e">
        <f t="shared" si="2"/>
        <v>#REF!</v>
      </c>
      <c r="J80" s="31" t="s">
        <v>143</v>
      </c>
      <c r="K80" s="31" t="e">
        <f>+IF(ISBLANK(VLOOKUP(A80,#REF!,5,0)),"",VLOOKUP(A80,#REF!,5,0))</f>
        <v>#REF!</v>
      </c>
      <c r="L80" s="31" t="e">
        <f>+IF(ISBLANK(VLOOKUP(A80,#REF!,9,0)),"",VLOOKUP(A80,#REF!,9,0))</f>
        <v>#REF!</v>
      </c>
      <c r="M80" s="31" t="e">
        <f t="shared" si="3"/>
        <v>#REF!</v>
      </c>
      <c r="N80" s="31" t="e">
        <f t="shared" si="4"/>
        <v>#REF!</v>
      </c>
      <c r="O80" s="31"/>
      <c r="P80" s="31"/>
    </row>
    <row r="81" spans="1:16" ht="12.75" customHeight="1" x14ac:dyDescent="0.2">
      <c r="A81" s="31" t="s">
        <v>150</v>
      </c>
      <c r="B81" s="31" t="str">
        <f t="shared" si="5"/>
        <v>17</v>
      </c>
      <c r="C81" s="31" t="e">
        <f>+MID(VLOOKUP(A81,#REF!,2,0),6,LEN(VLOOKUP(A81,#REF!,2,0))-6)</f>
        <v>#REF!</v>
      </c>
      <c r="D81" s="31" t="s">
        <v>136</v>
      </c>
      <c r="E81" s="31" t="e">
        <f>+VLOOKUP(A81,#REF!,3,0)</f>
        <v>#REF!</v>
      </c>
      <c r="F81" s="31" t="e">
        <f>+VLOOKUP(A81,#REF!,10,0)</f>
        <v>#REF!</v>
      </c>
      <c r="G81" s="79" t="e">
        <f>+VLOOKUP(A81,#REF!,13,0)</f>
        <v>#REF!</v>
      </c>
      <c r="H81" s="72" t="e">
        <f t="shared" si="1"/>
        <v>#REF!</v>
      </c>
      <c r="I81" s="31" t="e">
        <f t="shared" si="2"/>
        <v>#REF!</v>
      </c>
      <c r="J81" s="31" t="s">
        <v>143</v>
      </c>
      <c r="K81" s="31" t="e">
        <f>+IF(ISBLANK(VLOOKUP(A81,#REF!,5,0)),"",VLOOKUP(A81,#REF!,5,0))</f>
        <v>#REF!</v>
      </c>
      <c r="L81" s="31" t="e">
        <f>+IF(ISBLANK(VLOOKUP(A81,#REF!,9,0)),"",VLOOKUP(A81,#REF!,9,0))</f>
        <v>#REF!</v>
      </c>
      <c r="M81" s="31" t="e">
        <f t="shared" si="3"/>
        <v>#REF!</v>
      </c>
      <c r="N81" s="31" t="e">
        <f t="shared" si="4"/>
        <v>#REF!</v>
      </c>
      <c r="O81" s="31"/>
      <c r="P81" s="31"/>
    </row>
    <row r="82" spans="1:16" ht="12.75" customHeight="1" x14ac:dyDescent="0.2">
      <c r="A82" s="31" t="s">
        <v>151</v>
      </c>
      <c r="B82" s="31" t="str">
        <f t="shared" si="5"/>
        <v>17</v>
      </c>
      <c r="C82" s="31" t="e">
        <f>+MID(VLOOKUP(A82,#REF!,2,0),6,LEN(VLOOKUP(A82,#REF!,2,0))-6)</f>
        <v>#REF!</v>
      </c>
      <c r="D82" s="31" t="s">
        <v>136</v>
      </c>
      <c r="E82" s="31" t="e">
        <f>+VLOOKUP(A82,#REF!,3,0)</f>
        <v>#REF!</v>
      </c>
      <c r="F82" s="31" t="e">
        <f>+VLOOKUP(A82,#REF!,10,0)</f>
        <v>#REF!</v>
      </c>
      <c r="G82" s="79" t="e">
        <f>+VLOOKUP(A82,#REF!,13,0)</f>
        <v>#REF!</v>
      </c>
      <c r="H82" s="72" t="e">
        <f t="shared" si="1"/>
        <v>#REF!</v>
      </c>
      <c r="I82" s="31" t="e">
        <f t="shared" si="2"/>
        <v>#REF!</v>
      </c>
      <c r="J82" s="31" t="s">
        <v>143</v>
      </c>
      <c r="K82" s="31" t="e">
        <f>+IF(ISBLANK(VLOOKUP(A82,#REF!,5,0)),"",VLOOKUP(A82,#REF!,5,0))</f>
        <v>#REF!</v>
      </c>
      <c r="L82" s="31" t="e">
        <f>+IF(ISBLANK(VLOOKUP(A82,#REF!,9,0)),"",VLOOKUP(A82,#REF!,9,0))</f>
        <v>#REF!</v>
      </c>
      <c r="M82" s="31" t="e">
        <f t="shared" si="3"/>
        <v>#REF!</v>
      </c>
      <c r="N82" s="31" t="e">
        <f t="shared" si="4"/>
        <v>#REF!</v>
      </c>
      <c r="O82" s="31"/>
      <c r="P82" s="31"/>
    </row>
    <row r="83" spans="1:16" ht="12.75" customHeight="1" x14ac:dyDescent="0.2"/>
    <row r="84" spans="1:16" ht="12.75" customHeight="1" x14ac:dyDescent="0.2"/>
    <row r="85" spans="1:16" ht="12.75" customHeight="1" x14ac:dyDescent="0.2"/>
    <row r="86" spans="1:16" ht="12.75" customHeight="1" x14ac:dyDescent="0.2"/>
    <row r="87" spans="1:16" ht="12.75" customHeight="1" x14ac:dyDescent="0.2"/>
    <row r="88" spans="1:16" ht="12.75" customHeight="1" x14ac:dyDescent="0.2"/>
    <row r="89" spans="1:16" ht="12.75" customHeight="1" x14ac:dyDescent="0.2"/>
    <row r="90" spans="1:16" ht="12.75" customHeight="1" x14ac:dyDescent="0.2"/>
    <row r="91" spans="1:16" ht="12.75" customHeight="1" x14ac:dyDescent="0.2"/>
    <row r="92" spans="1:16" ht="12.75" customHeight="1" x14ac:dyDescent="0.2"/>
    <row r="93" spans="1:16" ht="12.75" customHeight="1" x14ac:dyDescent="0.2"/>
    <row r="94" spans="1:16" ht="12.75" customHeight="1" x14ac:dyDescent="0.2"/>
    <row r="95" spans="1:16" ht="12.75" customHeight="1" x14ac:dyDescent="0.2"/>
    <row r="96" spans="1:1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Conclusiones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Gomez</dc:creator>
  <cp:lastModifiedBy>Lilia Carolina  Ibarra Romero</cp:lastModifiedBy>
  <dcterms:created xsi:type="dcterms:W3CDTF">2010-10-04T16:34:45Z</dcterms:created>
  <dcterms:modified xsi:type="dcterms:W3CDTF">2021-07-31T00:52:27Z</dcterms:modified>
</cp:coreProperties>
</file>