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6608" windowHeight="9432"/>
  </bookViews>
  <sheets>
    <sheet name="Plan de Acción 2022" sheetId="1" r:id="rId1"/>
  </sheets>
  <definedNames>
    <definedName name="_xlnm._FilterDatabase" localSheetId="0" hidden="1">'Plan de Acción 2022'!$A$4:$BD$101</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T101" i="1"/>
  <c r="AQ101"/>
  <c r="AO101"/>
  <c r="AM101"/>
  <c r="AS101" s="1"/>
  <c r="AL101"/>
  <c r="AI101"/>
  <c r="AG101"/>
  <c r="AK101" s="1"/>
  <c r="AE101"/>
  <c r="AD101"/>
  <c r="AA101"/>
  <c r="Y101"/>
  <c r="W101"/>
  <c r="AC101" s="1"/>
  <c r="V101"/>
  <c r="U101"/>
  <c r="S101"/>
  <c r="Q101"/>
  <c r="O101"/>
  <c r="AW100"/>
  <c r="AT100"/>
  <c r="AS100"/>
  <c r="AQ100"/>
  <c r="AO100"/>
  <c r="AM100"/>
  <c r="AL100"/>
  <c r="AI100"/>
  <c r="AG100"/>
  <c r="AE100"/>
  <c r="AK100" s="1"/>
  <c r="AD100"/>
  <c r="AA100"/>
  <c r="Y100"/>
  <c r="W100"/>
  <c r="V100"/>
  <c r="S100"/>
  <c r="U100" s="1"/>
  <c r="Q100"/>
  <c r="O100"/>
  <c r="AV99"/>
  <c r="AT99"/>
  <c r="AS99"/>
  <c r="AL99"/>
  <c r="AK99"/>
  <c r="AD99"/>
  <c r="AC99"/>
  <c r="V99"/>
  <c r="U99"/>
  <c r="AU99" s="1"/>
  <c r="AY98"/>
  <c r="AT98"/>
  <c r="AS98"/>
  <c r="AL98"/>
  <c r="AK98"/>
  <c r="AD98"/>
  <c r="AC98"/>
  <c r="V98"/>
  <c r="AX98" s="1"/>
  <c r="U98"/>
  <c r="AU98" s="1"/>
  <c r="AT97"/>
  <c r="AS97"/>
  <c r="AL97"/>
  <c r="AK97"/>
  <c r="AD97"/>
  <c r="AX97" s="1"/>
  <c r="AC97"/>
  <c r="V97"/>
  <c r="AW97" s="1"/>
  <c r="U97"/>
  <c r="AU97" s="1"/>
  <c r="AW96"/>
  <c r="AT96"/>
  <c r="AS96"/>
  <c r="AL96"/>
  <c r="AK96"/>
  <c r="AD96"/>
  <c r="AC96"/>
  <c r="V96"/>
  <c r="AZ96" s="1"/>
  <c r="U96"/>
  <c r="AU96" s="1"/>
  <c r="AV95"/>
  <c r="AT95"/>
  <c r="AS95"/>
  <c r="AL95"/>
  <c r="AK95"/>
  <c r="AD95"/>
  <c r="AC95"/>
  <c r="V95"/>
  <c r="U95"/>
  <c r="AU95" s="1"/>
  <c r="AT94"/>
  <c r="AS94"/>
  <c r="AL94"/>
  <c r="AK94"/>
  <c r="AD94"/>
  <c r="AC94"/>
  <c r="V94"/>
  <c r="U94"/>
  <c r="AU94" s="1"/>
  <c r="AW93"/>
  <c r="AT93"/>
  <c r="AS93"/>
  <c r="AL93"/>
  <c r="AK93"/>
  <c r="AD93"/>
  <c r="AC93"/>
  <c r="V93"/>
  <c r="AZ93" s="1"/>
  <c r="U93"/>
  <c r="AU93" s="1"/>
  <c r="AV92"/>
  <c r="AT92"/>
  <c r="AS92"/>
  <c r="AL92"/>
  <c r="AK92"/>
  <c r="AD92"/>
  <c r="AC92"/>
  <c r="V92"/>
  <c r="U92"/>
  <c r="AU92" s="1"/>
  <c r="AT91"/>
  <c r="AS91"/>
  <c r="AL91"/>
  <c r="AK91"/>
  <c r="AD91"/>
  <c r="AC91"/>
  <c r="V91"/>
  <c r="U91"/>
  <c r="AY91" s="1"/>
  <c r="AZ90"/>
  <c r="AY90"/>
  <c r="AV90"/>
  <c r="AT90"/>
  <c r="AS90"/>
  <c r="AL90"/>
  <c r="AK90"/>
  <c r="AD90"/>
  <c r="AC90"/>
  <c r="V90"/>
  <c r="AW90" s="1"/>
  <c r="U90"/>
  <c r="AU90" s="1"/>
  <c r="AT89"/>
  <c r="AS89"/>
  <c r="AL89"/>
  <c r="AV89" s="1"/>
  <c r="AK89"/>
  <c r="AU89" s="1"/>
  <c r="AW88"/>
  <c r="AT88"/>
  <c r="AS88"/>
  <c r="AL88"/>
  <c r="AK88"/>
  <c r="AD88"/>
  <c r="AC88"/>
  <c r="AY88" s="1"/>
  <c r="V88"/>
  <c r="AX88" s="1"/>
  <c r="U88"/>
  <c r="AU88" s="1"/>
  <c r="AV87"/>
  <c r="AT87"/>
  <c r="AS87"/>
  <c r="AL87"/>
  <c r="AK87"/>
  <c r="AD87"/>
  <c r="AC87"/>
  <c r="V87"/>
  <c r="U87"/>
  <c r="AU87" s="1"/>
  <c r="AT86"/>
  <c r="AS86"/>
  <c r="AL86"/>
  <c r="AK86"/>
  <c r="AD86"/>
  <c r="AC86"/>
  <c r="V86"/>
  <c r="U86"/>
  <c r="AT85"/>
  <c r="AS85"/>
  <c r="AL85"/>
  <c r="AK85"/>
  <c r="AD85"/>
  <c r="AV85" s="1"/>
  <c r="BA85" s="1"/>
  <c r="AC85"/>
  <c r="V85"/>
  <c r="U85"/>
  <c r="AU85" s="1"/>
  <c r="AT84"/>
  <c r="AS84"/>
  <c r="AL84"/>
  <c r="AK84"/>
  <c r="AD84"/>
  <c r="AC84"/>
  <c r="V84"/>
  <c r="U84"/>
  <c r="AY84" s="1"/>
  <c r="AZ83"/>
  <c r="AT83"/>
  <c r="AS83"/>
  <c r="AL83"/>
  <c r="AK83"/>
  <c r="AD83"/>
  <c r="AC83"/>
  <c r="V83"/>
  <c r="AV83" s="1"/>
  <c r="BA83" s="1"/>
  <c r="U83"/>
  <c r="AU83" s="1"/>
  <c r="AT82"/>
  <c r="AS82"/>
  <c r="AL82"/>
  <c r="AK82"/>
  <c r="AD82"/>
  <c r="AC82"/>
  <c r="AY82" s="1"/>
  <c r="V82"/>
  <c r="U82"/>
  <c r="AW82" s="1"/>
  <c r="AX81"/>
  <c r="AT81"/>
  <c r="AS81"/>
  <c r="AL81"/>
  <c r="AK81"/>
  <c r="AD81"/>
  <c r="AC81"/>
  <c r="V81"/>
  <c r="U81"/>
  <c r="AU81" s="1"/>
  <c r="AW80"/>
  <c r="AT80"/>
  <c r="AS80"/>
  <c r="AL80"/>
  <c r="AK80"/>
  <c r="AD80"/>
  <c r="AC80"/>
  <c r="V80"/>
  <c r="AX80" s="1"/>
  <c r="U80"/>
  <c r="AU80" s="1"/>
  <c r="AV79"/>
  <c r="BA79" s="1"/>
  <c r="AT79"/>
  <c r="AS79"/>
  <c r="AL79"/>
  <c r="AK79"/>
  <c r="AD79"/>
  <c r="AZ79" s="1"/>
  <c r="V79"/>
  <c r="U79"/>
  <c r="AU79" s="1"/>
  <c r="AZ78"/>
  <c r="AT78"/>
  <c r="AS78"/>
  <c r="AL78"/>
  <c r="AK78"/>
  <c r="AD78"/>
  <c r="AY78" s="1"/>
  <c r="V78"/>
  <c r="AW78" s="1"/>
  <c r="U78"/>
  <c r="AU78" s="1"/>
  <c r="AV77"/>
  <c r="AT77"/>
  <c r="AS77"/>
  <c r="AL77"/>
  <c r="AK77"/>
  <c r="AD77"/>
  <c r="AC77"/>
  <c r="V77"/>
  <c r="U77"/>
  <c r="AU77" s="1"/>
  <c r="AT76"/>
  <c r="AS76"/>
  <c r="AL76"/>
  <c r="AK76"/>
  <c r="AD76"/>
  <c r="AC76"/>
  <c r="V76"/>
  <c r="U76"/>
  <c r="AT75"/>
  <c r="AS75"/>
  <c r="AL75"/>
  <c r="AK75"/>
  <c r="AD75"/>
  <c r="AC75"/>
  <c r="V75"/>
  <c r="U75"/>
  <c r="AU75" s="1"/>
  <c r="BA74"/>
  <c r="AT74"/>
  <c r="AS74"/>
  <c r="AL74"/>
  <c r="AK74"/>
  <c r="AD74"/>
  <c r="AC74"/>
  <c r="V74"/>
  <c r="AV74" s="1"/>
  <c r="U74"/>
  <c r="AU74" s="1"/>
  <c r="AY73"/>
  <c r="AT73"/>
  <c r="AS73"/>
  <c r="AL73"/>
  <c r="AK73"/>
  <c r="AD73"/>
  <c r="AC73"/>
  <c r="V73"/>
  <c r="U73"/>
  <c r="AW73" s="1"/>
  <c r="AX72"/>
  <c r="AT72"/>
  <c r="AS72"/>
  <c r="AL72"/>
  <c r="AK72"/>
  <c r="AD72"/>
  <c r="AC72"/>
  <c r="V72"/>
  <c r="U72"/>
  <c r="AU72" s="1"/>
  <c r="AW71"/>
  <c r="AT71"/>
  <c r="AS71"/>
  <c r="AL71"/>
  <c r="AK71"/>
  <c r="AD71"/>
  <c r="AC71"/>
  <c r="AY71" s="1"/>
  <c r="V71"/>
  <c r="AZ71" s="1"/>
  <c r="U71"/>
  <c r="AU71" s="1"/>
  <c r="AV70"/>
  <c r="AT70"/>
  <c r="AS70"/>
  <c r="AL70"/>
  <c r="AK70"/>
  <c r="AD70"/>
  <c r="AC70"/>
  <c r="V70"/>
  <c r="U70"/>
  <c r="AU70" s="1"/>
  <c r="AT69"/>
  <c r="AS69"/>
  <c r="AL69"/>
  <c r="AK69"/>
  <c r="AD69"/>
  <c r="AC69"/>
  <c r="V69"/>
  <c r="U69"/>
  <c r="AT68"/>
  <c r="AS68"/>
  <c r="AL68"/>
  <c r="AK68"/>
  <c r="AD68"/>
  <c r="AV68" s="1"/>
  <c r="BA68" s="1"/>
  <c r="AC68"/>
  <c r="V68"/>
  <c r="U68"/>
  <c r="AU68" s="1"/>
  <c r="AT67"/>
  <c r="AS67"/>
  <c r="AL67"/>
  <c r="AK67"/>
  <c r="AD67"/>
  <c r="AC67"/>
  <c r="V67"/>
  <c r="U67"/>
  <c r="AY67" s="1"/>
  <c r="BA66"/>
  <c r="AT66"/>
  <c r="AS66"/>
  <c r="AL66"/>
  <c r="AK66"/>
  <c r="AD66"/>
  <c r="AV66" s="1"/>
  <c r="AC66"/>
  <c r="V66"/>
  <c r="U66"/>
  <c r="AU66" s="1"/>
  <c r="AT65"/>
  <c r="AS65"/>
  <c r="AL65"/>
  <c r="AK65"/>
  <c r="AD65"/>
  <c r="AC65"/>
  <c r="V65"/>
  <c r="U65"/>
  <c r="AY65" s="1"/>
  <c r="AZ64"/>
  <c r="AT64"/>
  <c r="AS64"/>
  <c r="AL64"/>
  <c r="AK64"/>
  <c r="AD64"/>
  <c r="AV64" s="1"/>
  <c r="BA64" s="1"/>
  <c r="AC64"/>
  <c r="V64"/>
  <c r="U64"/>
  <c r="AU64" s="1"/>
  <c r="AY63"/>
  <c r="AT63"/>
  <c r="AS63"/>
  <c r="AL63"/>
  <c r="AK63"/>
  <c r="AD63"/>
  <c r="AC63"/>
  <c r="V63"/>
  <c r="U63"/>
  <c r="AW63" s="1"/>
  <c r="AT62"/>
  <c r="AS62"/>
  <c r="AL62"/>
  <c r="AK62"/>
  <c r="AD62"/>
  <c r="AC62"/>
  <c r="V62"/>
  <c r="AX62" s="1"/>
  <c r="U62"/>
  <c r="AU62" s="1"/>
  <c r="AW61"/>
  <c r="AT61"/>
  <c r="AS61"/>
  <c r="AL61"/>
  <c r="AK61"/>
  <c r="AD61"/>
  <c r="AC61"/>
  <c r="AY61" s="1"/>
  <c r="V61"/>
  <c r="AZ61" s="1"/>
  <c r="U61"/>
  <c r="AU61" s="1"/>
  <c r="AV60"/>
  <c r="AT60"/>
  <c r="AS60"/>
  <c r="AL60"/>
  <c r="AK60"/>
  <c r="AD60"/>
  <c r="AC60"/>
  <c r="V60"/>
  <c r="U60"/>
  <c r="AU60" s="1"/>
  <c r="AT59"/>
  <c r="AS59"/>
  <c r="AL59"/>
  <c r="AK59"/>
  <c r="AD59"/>
  <c r="AC59"/>
  <c r="V59"/>
  <c r="U59"/>
  <c r="AT58"/>
  <c r="AS58"/>
  <c r="AL58"/>
  <c r="AK58"/>
  <c r="AD58"/>
  <c r="AV58" s="1"/>
  <c r="BA58" s="1"/>
  <c r="AC58"/>
  <c r="V58"/>
  <c r="U58"/>
  <c r="AU58" s="1"/>
  <c r="AT57"/>
  <c r="AO57"/>
  <c r="AM57"/>
  <c r="AS57" s="1"/>
  <c r="AL57"/>
  <c r="AI57"/>
  <c r="AG57"/>
  <c r="AK57" s="1"/>
  <c r="AE57"/>
  <c r="AD57"/>
  <c r="AA57"/>
  <c r="Y57"/>
  <c r="W57"/>
  <c r="AC57" s="1"/>
  <c r="V57"/>
  <c r="S57"/>
  <c r="Q57"/>
  <c r="U57" s="1"/>
  <c r="O57"/>
  <c r="AW56"/>
  <c r="AT56"/>
  <c r="AS56"/>
  <c r="AL56"/>
  <c r="AK56"/>
  <c r="AD56"/>
  <c r="AC56"/>
  <c r="AY56" s="1"/>
  <c r="V56"/>
  <c r="AX56" s="1"/>
  <c r="U56"/>
  <c r="AU56" s="1"/>
  <c r="AV55"/>
  <c r="AT55"/>
  <c r="AS55"/>
  <c r="AQ55"/>
  <c r="AO55"/>
  <c r="AM55"/>
  <c r="AL55"/>
  <c r="AK55"/>
  <c r="AI55"/>
  <c r="AG55"/>
  <c r="AE55"/>
  <c r="AD55"/>
  <c r="AA55"/>
  <c r="Y55"/>
  <c r="W55"/>
  <c r="AC55" s="1"/>
  <c r="V55"/>
  <c r="S55"/>
  <c r="Q55"/>
  <c r="O55"/>
  <c r="U55" s="1"/>
  <c r="AU55" s="1"/>
  <c r="AX54"/>
  <c r="AT54"/>
  <c r="AS54"/>
  <c r="AL54"/>
  <c r="AK54"/>
  <c r="AD54"/>
  <c r="AY54" s="1"/>
  <c r="AC54"/>
  <c r="V54"/>
  <c r="U54"/>
  <c r="AW54" s="1"/>
  <c r="AZ53"/>
  <c r="AT53"/>
  <c r="AS53"/>
  <c r="AL53"/>
  <c r="AK53"/>
  <c r="AD53"/>
  <c r="AC53"/>
  <c r="V53"/>
  <c r="U53"/>
  <c r="AU53" s="1"/>
  <c r="AX52"/>
  <c r="AT52"/>
  <c r="AS52"/>
  <c r="AL52"/>
  <c r="AK52"/>
  <c r="AD52"/>
  <c r="AY52" s="1"/>
  <c r="AC52"/>
  <c r="V52"/>
  <c r="AW52" s="1"/>
  <c r="U52"/>
  <c r="AU52" s="1"/>
  <c r="AW51"/>
  <c r="AT51"/>
  <c r="AS51"/>
  <c r="AL51"/>
  <c r="AK51"/>
  <c r="AD51"/>
  <c r="AC51"/>
  <c r="V51"/>
  <c r="U51"/>
  <c r="AV50"/>
  <c r="AT50"/>
  <c r="AS50"/>
  <c r="AL50"/>
  <c r="AK50"/>
  <c r="AD50"/>
  <c r="AC50"/>
  <c r="V50"/>
  <c r="U50"/>
  <c r="AU50" s="1"/>
  <c r="AT49"/>
  <c r="AS49"/>
  <c r="AL49"/>
  <c r="AK49"/>
  <c r="AD49"/>
  <c r="AC49"/>
  <c r="V49"/>
  <c r="U49"/>
  <c r="AY49" s="1"/>
  <c r="AT48"/>
  <c r="AS48"/>
  <c r="AL48"/>
  <c r="AK48"/>
  <c r="AD48"/>
  <c r="AY48" s="1"/>
  <c r="AC48"/>
  <c r="V48"/>
  <c r="AW48" s="1"/>
  <c r="U48"/>
  <c r="AU48" s="1"/>
  <c r="AW47"/>
  <c r="AT47"/>
  <c r="AS47"/>
  <c r="AL47"/>
  <c r="AK47"/>
  <c r="AD47"/>
  <c r="AX47" s="1"/>
  <c r="AC47"/>
  <c r="V47"/>
  <c r="AZ47" s="1"/>
  <c r="U47"/>
  <c r="AU47" s="1"/>
  <c r="AT46"/>
  <c r="AS46"/>
  <c r="AL46"/>
  <c r="AK46"/>
  <c r="AD46"/>
  <c r="AC46"/>
  <c r="V46"/>
  <c r="U46"/>
  <c r="AU46" s="1"/>
  <c r="AY45"/>
  <c r="AT45"/>
  <c r="AS45"/>
  <c r="AL45"/>
  <c r="AK45"/>
  <c r="AD45"/>
  <c r="AC45"/>
  <c r="V45"/>
  <c r="AX45" s="1"/>
  <c r="U45"/>
  <c r="AU45" s="1"/>
  <c r="AX44"/>
  <c r="AT44"/>
  <c r="AS44"/>
  <c r="AL44"/>
  <c r="AK44"/>
  <c r="AD44"/>
  <c r="AY44" s="1"/>
  <c r="AC44"/>
  <c r="V44"/>
  <c r="AW44" s="1"/>
  <c r="U44"/>
  <c r="AU44" s="1"/>
  <c r="AW43"/>
  <c r="AT43"/>
  <c r="AS43"/>
  <c r="AL43"/>
  <c r="AK43"/>
  <c r="AD43"/>
  <c r="AC43"/>
  <c r="V43"/>
  <c r="U43"/>
  <c r="AU43" s="1"/>
  <c r="AV42"/>
  <c r="AT42"/>
  <c r="AS42"/>
  <c r="AL42"/>
  <c r="AK42"/>
  <c r="AD42"/>
  <c r="AC42"/>
  <c r="V42"/>
  <c r="U42"/>
  <c r="AU42" s="1"/>
  <c r="AT41"/>
  <c r="AS41"/>
  <c r="AL41"/>
  <c r="AK41"/>
  <c r="AD41"/>
  <c r="AC41"/>
  <c r="V41"/>
  <c r="U41"/>
  <c r="AY41" s="1"/>
  <c r="AT40"/>
  <c r="AS40"/>
  <c r="AL40"/>
  <c r="AK40"/>
  <c r="AD40"/>
  <c r="AY40" s="1"/>
  <c r="AC40"/>
  <c r="V40"/>
  <c r="AW40" s="1"/>
  <c r="U40"/>
  <c r="AU40" s="1"/>
  <c r="AW39"/>
  <c r="AT39"/>
  <c r="AS39"/>
  <c r="AL39"/>
  <c r="AK39"/>
  <c r="AD39"/>
  <c r="AX39" s="1"/>
  <c r="AC39"/>
  <c r="V39"/>
  <c r="AZ39" s="1"/>
  <c r="U39"/>
  <c r="AU39" s="1"/>
  <c r="AZ38"/>
  <c r="AT38"/>
  <c r="AS38"/>
  <c r="AL38"/>
  <c r="AK38"/>
  <c r="AD38"/>
  <c r="AC38"/>
  <c r="V38"/>
  <c r="AY38" s="1"/>
  <c r="U38"/>
  <c r="AU38" s="1"/>
  <c r="BA38" s="1"/>
  <c r="AX37"/>
  <c r="AT37"/>
  <c r="AS37"/>
  <c r="AL37"/>
  <c r="AK37"/>
  <c r="AD37"/>
  <c r="AC37"/>
  <c r="V37"/>
  <c r="AW37" s="1"/>
  <c r="U37"/>
  <c r="AU37" s="1"/>
  <c r="AW36"/>
  <c r="AT36"/>
  <c r="AS36"/>
  <c r="AL36"/>
  <c r="AK36"/>
  <c r="AD36"/>
  <c r="AC36"/>
  <c r="V36"/>
  <c r="U36"/>
  <c r="AU36" s="1"/>
  <c r="AV35"/>
  <c r="AT35"/>
  <c r="AS35"/>
  <c r="AL35"/>
  <c r="AK35"/>
  <c r="AD35"/>
  <c r="AC35"/>
  <c r="V35"/>
  <c r="U35"/>
  <c r="AU35" s="1"/>
  <c r="AT34"/>
  <c r="AS34"/>
  <c r="AL34"/>
  <c r="AK34"/>
  <c r="AD34"/>
  <c r="AC34"/>
  <c r="V34"/>
  <c r="U34"/>
  <c r="AT33"/>
  <c r="AS33"/>
  <c r="AL33"/>
  <c r="AK33"/>
  <c r="AD33"/>
  <c r="AC33"/>
  <c r="V33"/>
  <c r="U33"/>
  <c r="AU33" s="1"/>
  <c r="AT32"/>
  <c r="AS32"/>
  <c r="AL32"/>
  <c r="AK32"/>
  <c r="AU32" s="1"/>
  <c r="V32"/>
  <c r="U32"/>
  <c r="AT31"/>
  <c r="AS31"/>
  <c r="AL31"/>
  <c r="AK31"/>
  <c r="V31"/>
  <c r="U31"/>
  <c r="AU31" s="1"/>
  <c r="AT30"/>
  <c r="AS30"/>
  <c r="AL30"/>
  <c r="AK30"/>
  <c r="V30"/>
  <c r="U30"/>
  <c r="AU30" s="1"/>
  <c r="AT29"/>
  <c r="AS29"/>
  <c r="AL29"/>
  <c r="AK29"/>
  <c r="V29"/>
  <c r="U29"/>
  <c r="AU29" s="1"/>
  <c r="AT28"/>
  <c r="AS28"/>
  <c r="AL28"/>
  <c r="AK28"/>
  <c r="AD28"/>
  <c r="AC28"/>
  <c r="V28"/>
  <c r="U28"/>
  <c r="AU28" s="1"/>
  <c r="AT27"/>
  <c r="AQ27"/>
  <c r="AO27"/>
  <c r="AM27"/>
  <c r="AS27" s="1"/>
  <c r="AL27"/>
  <c r="AK27"/>
  <c r="AI27"/>
  <c r="AG27"/>
  <c r="AE27"/>
  <c r="AD27"/>
  <c r="AZ27" s="1"/>
  <c r="AA27"/>
  <c r="Y27"/>
  <c r="W27"/>
  <c r="AC27" s="1"/>
  <c r="V27"/>
  <c r="AY27" s="1"/>
  <c r="S27"/>
  <c r="Q27"/>
  <c r="U27" s="1"/>
  <c r="O27"/>
  <c r="AT26"/>
  <c r="AS26"/>
  <c r="AL26"/>
  <c r="AK26"/>
  <c r="AD26"/>
  <c r="AC26"/>
  <c r="V26"/>
  <c r="AZ26" s="1"/>
  <c r="U26"/>
  <c r="AU26" s="1"/>
  <c r="AT25"/>
  <c r="AQ25"/>
  <c r="AO25"/>
  <c r="AM25"/>
  <c r="AS25" s="1"/>
  <c r="AL25"/>
  <c r="AK25"/>
  <c r="AI25"/>
  <c r="AG25"/>
  <c r="AE25"/>
  <c r="AD25"/>
  <c r="AA25"/>
  <c r="Y25"/>
  <c r="W25"/>
  <c r="AC25" s="1"/>
  <c r="V25"/>
  <c r="U25"/>
  <c r="AT24"/>
  <c r="AS24"/>
  <c r="AL24"/>
  <c r="AK24"/>
  <c r="AD24"/>
  <c r="AC24"/>
  <c r="V24"/>
  <c r="U24"/>
  <c r="AU24" s="1"/>
  <c r="AT23"/>
  <c r="AS23"/>
  <c r="AL23"/>
  <c r="AK23"/>
  <c r="AD23"/>
  <c r="AC23"/>
  <c r="V23"/>
  <c r="U23"/>
  <c r="AW23" s="1"/>
  <c r="AX22"/>
  <c r="AT22"/>
  <c r="AS22"/>
  <c r="AL22"/>
  <c r="AK22"/>
  <c r="AD22"/>
  <c r="AC22"/>
  <c r="V22"/>
  <c r="AW22" s="1"/>
  <c r="U22"/>
  <c r="AU22" s="1"/>
  <c r="AT21"/>
  <c r="AS21"/>
  <c r="V21"/>
  <c r="AV21" s="1"/>
  <c r="U21"/>
  <c r="AU21" s="1"/>
  <c r="AT20"/>
  <c r="AV20" s="1"/>
  <c r="AS20"/>
  <c r="U20"/>
  <c r="AU20" s="1"/>
  <c r="AT19"/>
  <c r="AS19"/>
  <c r="V19"/>
  <c r="AV19" s="1"/>
  <c r="U19"/>
  <c r="AU19" s="1"/>
  <c r="AT18"/>
  <c r="AQ18"/>
  <c r="AO18"/>
  <c r="AM18"/>
  <c r="AS18" s="1"/>
  <c r="AL18"/>
  <c r="AK18"/>
  <c r="AI18"/>
  <c r="AG18"/>
  <c r="AE18"/>
  <c r="AC18"/>
  <c r="AA18"/>
  <c r="Y18"/>
  <c r="W18"/>
  <c r="V18"/>
  <c r="S18"/>
  <c r="Q18"/>
  <c r="O18"/>
  <c r="U18" s="1"/>
  <c r="AU18" s="1"/>
  <c r="AT17"/>
  <c r="AQ17"/>
  <c r="AO17"/>
  <c r="AM17"/>
  <c r="AL17"/>
  <c r="AK17"/>
  <c r="AI17"/>
  <c r="AG17"/>
  <c r="AE17"/>
  <c r="AD17"/>
  <c r="AX17" s="1"/>
  <c r="AA17"/>
  <c r="Y17"/>
  <c r="W17"/>
  <c r="AC17" s="1"/>
  <c r="V17"/>
  <c r="S17"/>
  <c r="Q17"/>
  <c r="U17" s="1"/>
  <c r="O17"/>
  <c r="AY16"/>
  <c r="AT16"/>
  <c r="AQ16"/>
  <c r="AO16"/>
  <c r="AS16" s="1"/>
  <c r="AM16"/>
  <c r="AL16"/>
  <c r="AI16"/>
  <c r="AG16"/>
  <c r="AE16"/>
  <c r="AK16" s="1"/>
  <c r="AD16"/>
  <c r="AC16"/>
  <c r="AA16"/>
  <c r="Y16"/>
  <c r="W16"/>
  <c r="V16"/>
  <c r="S16"/>
  <c r="Q16"/>
  <c r="O16"/>
  <c r="U16" s="1"/>
  <c r="AU16" s="1"/>
  <c r="AT15"/>
  <c r="AQ15"/>
  <c r="AO15"/>
  <c r="AM15"/>
  <c r="AS15" s="1"/>
  <c r="AL15"/>
  <c r="AI15"/>
  <c r="AG15"/>
  <c r="AK15" s="1"/>
  <c r="AE15"/>
  <c r="AD15"/>
  <c r="AA15"/>
  <c r="Y15"/>
  <c r="W15"/>
  <c r="V15"/>
  <c r="U15"/>
  <c r="S15"/>
  <c r="Q15"/>
  <c r="O15"/>
  <c r="AT14"/>
  <c r="AS14"/>
  <c r="AL14"/>
  <c r="AK14"/>
  <c r="AD14"/>
  <c r="AC14"/>
  <c r="V14"/>
  <c r="U14"/>
  <c r="AU14" s="1"/>
  <c r="AT13"/>
  <c r="AS13"/>
  <c r="AL13"/>
  <c r="AK13"/>
  <c r="AD13"/>
  <c r="AC13"/>
  <c r="V13"/>
  <c r="U13"/>
  <c r="AU13" s="1"/>
  <c r="AS12"/>
  <c r="AK12"/>
  <c r="AD12"/>
  <c r="AV12" s="1"/>
  <c r="AC12"/>
  <c r="V12"/>
  <c r="U12"/>
  <c r="AU12" s="1"/>
  <c r="AT11"/>
  <c r="AS11"/>
  <c r="AL11"/>
  <c r="AK11"/>
  <c r="AD11"/>
  <c r="AC11"/>
  <c r="V11"/>
  <c r="U11"/>
  <c r="AY11" s="1"/>
  <c r="AT10"/>
  <c r="AS10"/>
  <c r="AL10"/>
  <c r="AK10"/>
  <c r="AD10"/>
  <c r="AC10"/>
  <c r="V10"/>
  <c r="AV10" s="1"/>
  <c r="BA10" s="1"/>
  <c r="U10"/>
  <c r="AU10" s="1"/>
  <c r="AT9"/>
  <c r="AS9"/>
  <c r="AQ9"/>
  <c r="AO9"/>
  <c r="AM9"/>
  <c r="AL9"/>
  <c r="AI9"/>
  <c r="AG9"/>
  <c r="AE9"/>
  <c r="AK9" s="1"/>
  <c r="AD9"/>
  <c r="AA9"/>
  <c r="Y9"/>
  <c r="AC9" s="1"/>
  <c r="W9"/>
  <c r="V9"/>
  <c r="S9"/>
  <c r="Q9"/>
  <c r="O9"/>
  <c r="U9" s="1"/>
  <c r="AU9" s="1"/>
  <c r="AV8"/>
  <c r="AT8"/>
  <c r="AQ8"/>
  <c r="AO8"/>
  <c r="AM8"/>
  <c r="AS8" s="1"/>
  <c r="AL8"/>
  <c r="AI8"/>
  <c r="AG8"/>
  <c r="AK8" s="1"/>
  <c r="AE8"/>
  <c r="AD8"/>
  <c r="AZ8" s="1"/>
  <c r="AA8"/>
  <c r="Y8"/>
  <c r="W8"/>
  <c r="AC8" s="1"/>
  <c r="V8"/>
  <c r="S8"/>
  <c r="Q8"/>
  <c r="U8" s="1"/>
  <c r="AU8" s="1"/>
  <c r="O8"/>
  <c r="AT7"/>
  <c r="AS7"/>
  <c r="AQ7"/>
  <c r="AO7"/>
  <c r="AM7"/>
  <c r="AL7"/>
  <c r="AI7"/>
  <c r="AG7"/>
  <c r="AE7"/>
  <c r="AD7"/>
  <c r="AC7"/>
  <c r="AA7"/>
  <c r="Y7"/>
  <c r="W7"/>
  <c r="V7"/>
  <c r="S7"/>
  <c r="Q7"/>
  <c r="O7"/>
  <c r="U7" s="1"/>
  <c r="AT6"/>
  <c r="AS6"/>
  <c r="AL6"/>
  <c r="AK6"/>
  <c r="AD6"/>
  <c r="AC6"/>
  <c r="V6"/>
  <c r="AV6" s="1"/>
  <c r="BA6" s="1"/>
  <c r="Q6"/>
  <c r="O6"/>
  <c r="U6" s="1"/>
  <c r="AU6" s="1"/>
  <c r="BA8" l="1"/>
  <c r="AU11"/>
  <c r="AY17"/>
  <c r="AU23"/>
  <c r="AK7"/>
  <c r="AU7" s="1"/>
  <c r="AX8"/>
  <c r="AZ11"/>
  <c r="AW11"/>
  <c r="AC15"/>
  <c r="AX15" s="1"/>
  <c r="AX16"/>
  <c r="AW16"/>
  <c r="AZ16"/>
  <c r="AV16"/>
  <c r="BA16" s="1"/>
  <c r="AX18"/>
  <c r="AZ23"/>
  <c r="AY23"/>
  <c r="AW6"/>
  <c r="AY6"/>
  <c r="AX6"/>
  <c r="AY8"/>
  <c r="AZ9"/>
  <c r="AV9"/>
  <c r="BA9" s="1"/>
  <c r="AX9"/>
  <c r="AW9"/>
  <c r="AW10"/>
  <c r="AY10"/>
  <c r="AX10"/>
  <c r="AU17"/>
  <c r="AS17"/>
  <c r="AV17"/>
  <c r="AU25"/>
  <c r="AW27"/>
  <c r="AU27"/>
  <c r="AZ6"/>
  <c r="AX7"/>
  <c r="AZ7"/>
  <c r="AV7"/>
  <c r="AW7"/>
  <c r="AY9"/>
  <c r="AZ10"/>
  <c r="AX11"/>
  <c r="AW15"/>
  <c r="AU15"/>
  <c r="AZ17"/>
  <c r="AW18"/>
  <c r="AX23"/>
  <c r="AY24"/>
  <c r="AX24"/>
  <c r="AW24"/>
  <c r="AZ24"/>
  <c r="AV24"/>
  <c r="BA24" s="1"/>
  <c r="AY25"/>
  <c r="AX25"/>
  <c r="AV25"/>
  <c r="BA25" s="1"/>
  <c r="AZ25"/>
  <c r="AW26"/>
  <c r="AX27"/>
  <c r="AU34"/>
  <c r="BA35"/>
  <c r="BA42"/>
  <c r="AY46"/>
  <c r="AX46"/>
  <c r="AW46"/>
  <c r="AZ46"/>
  <c r="AU49"/>
  <c r="AU51"/>
  <c r="BA55"/>
  <c r="BA70"/>
  <c r="AZ75"/>
  <c r="AV75"/>
  <c r="BA75" s="1"/>
  <c r="AY86"/>
  <c r="AW86"/>
  <c r="AU86"/>
  <c r="AW8"/>
  <c r="AV11"/>
  <c r="BA11" s="1"/>
  <c r="AW17"/>
  <c r="AY18"/>
  <c r="AY22"/>
  <c r="AV23"/>
  <c r="BA23" s="1"/>
  <c r="AW25"/>
  <c r="AX26"/>
  <c r="AV28"/>
  <c r="BA28" s="1"/>
  <c r="AY28"/>
  <c r="AW28"/>
  <c r="AY35"/>
  <c r="AX35"/>
  <c r="AW35"/>
  <c r="AZ35"/>
  <c r="AX40"/>
  <c r="AY42"/>
  <c r="AX42"/>
  <c r="AW42"/>
  <c r="AZ42"/>
  <c r="AX43"/>
  <c r="AX49"/>
  <c r="AZ51"/>
  <c r="AZ55"/>
  <c r="AX55"/>
  <c r="AY76"/>
  <c r="AW76"/>
  <c r="AU76"/>
  <c r="AY81"/>
  <c r="AW81"/>
  <c r="AV81"/>
  <c r="BA81" s="1"/>
  <c r="AZ81"/>
  <c r="BA87"/>
  <c r="AV15"/>
  <c r="BA15" s="1"/>
  <c r="AZ22"/>
  <c r="AY26"/>
  <c r="BA50"/>
  <c r="AY59"/>
  <c r="AW59"/>
  <c r="AU59"/>
  <c r="AW62"/>
  <c r="AY62"/>
  <c r="AV62"/>
  <c r="BA62" s="1"/>
  <c r="AZ62"/>
  <c r="AU91"/>
  <c r="AV18"/>
  <c r="BA18" s="1"/>
  <c r="AZ18"/>
  <c r="AV22"/>
  <c r="BA22" s="1"/>
  <c r="AV27"/>
  <c r="BA27" s="1"/>
  <c r="AU41"/>
  <c r="BA77"/>
  <c r="AV26"/>
  <c r="BA26" s="1"/>
  <c r="AX28"/>
  <c r="AZ28"/>
  <c r="AZ36"/>
  <c r="AX41"/>
  <c r="AZ43"/>
  <c r="AV46"/>
  <c r="BA46" s="1"/>
  <c r="AX48"/>
  <c r="AY50"/>
  <c r="AX50"/>
  <c r="AW50"/>
  <c r="AZ50"/>
  <c r="AY51"/>
  <c r="AW57"/>
  <c r="AU57"/>
  <c r="BA60"/>
  <c r="AY69"/>
  <c r="AW69"/>
  <c r="AU69"/>
  <c r="AY72"/>
  <c r="AW72"/>
  <c r="AV72"/>
  <c r="BA72" s="1"/>
  <c r="AZ72"/>
  <c r="BA90"/>
  <c r="AX36"/>
  <c r="AY37"/>
  <c r="AW38"/>
  <c r="AV41"/>
  <c r="AZ41"/>
  <c r="AV45"/>
  <c r="BA45" s="1"/>
  <c r="AZ45"/>
  <c r="AV49"/>
  <c r="BA49" s="1"/>
  <c r="AZ49"/>
  <c r="AX51"/>
  <c r="AY53"/>
  <c r="AV53"/>
  <c r="BA53" s="1"/>
  <c r="AX59"/>
  <c r="AY60"/>
  <c r="AW60"/>
  <c r="AX60"/>
  <c r="AU65"/>
  <c r="AU67"/>
  <c r="AZ69"/>
  <c r="AW70"/>
  <c r="AY70"/>
  <c r="AX70"/>
  <c r="AZ76"/>
  <c r="AW77"/>
  <c r="AY77"/>
  <c r="AX77"/>
  <c r="AX79"/>
  <c r="AY80"/>
  <c r="AU84"/>
  <c r="AZ86"/>
  <c r="AW87"/>
  <c r="AY87"/>
  <c r="AX87"/>
  <c r="AX90"/>
  <c r="AX91"/>
  <c r="BA99"/>
  <c r="AU101"/>
  <c r="AY36"/>
  <c r="AV37"/>
  <c r="BA37" s="1"/>
  <c r="AZ37"/>
  <c r="AX38"/>
  <c r="AY39"/>
  <c r="AV40"/>
  <c r="BA40" s="1"/>
  <c r="AZ40"/>
  <c r="AW41"/>
  <c r="AY43"/>
  <c r="AV44"/>
  <c r="BA44" s="1"/>
  <c r="AZ44"/>
  <c r="AW45"/>
  <c r="AY47"/>
  <c r="AV48"/>
  <c r="BA48" s="1"/>
  <c r="AZ48"/>
  <c r="AW49"/>
  <c r="AV52"/>
  <c r="BA52" s="1"/>
  <c r="AZ52"/>
  <c r="AW53"/>
  <c r="AU54"/>
  <c r="AW58"/>
  <c r="AY58"/>
  <c r="AX58"/>
  <c r="AZ60"/>
  <c r="AX61"/>
  <c r="AU63"/>
  <c r="AZ65"/>
  <c r="AW65"/>
  <c r="AW66"/>
  <c r="AY66"/>
  <c r="AX66"/>
  <c r="AX67"/>
  <c r="AW67"/>
  <c r="AY68"/>
  <c r="AW68"/>
  <c r="AX68"/>
  <c r="AZ70"/>
  <c r="AX71"/>
  <c r="AU73"/>
  <c r="AY75"/>
  <c r="AW75"/>
  <c r="AX75"/>
  <c r="AZ77"/>
  <c r="AV78"/>
  <c r="BA78" s="1"/>
  <c r="AW79"/>
  <c r="AU82"/>
  <c r="AX84"/>
  <c r="AW84"/>
  <c r="AY85"/>
  <c r="AW85"/>
  <c r="AX85"/>
  <c r="AZ87"/>
  <c r="BA92"/>
  <c r="BA95"/>
  <c r="BA97"/>
  <c r="AY99"/>
  <c r="AX99"/>
  <c r="AW99"/>
  <c r="AZ99"/>
  <c r="AW101"/>
  <c r="AV36"/>
  <c r="BA36" s="1"/>
  <c r="AV39"/>
  <c r="BA39" s="1"/>
  <c r="AV43"/>
  <c r="BA43" s="1"/>
  <c r="AV47"/>
  <c r="BA47" s="1"/>
  <c r="AV51"/>
  <c r="BA51" s="1"/>
  <c r="AX53"/>
  <c r="AZ54"/>
  <c r="AW55"/>
  <c r="AY55"/>
  <c r="AZ57"/>
  <c r="AX57"/>
  <c r="AY57"/>
  <c r="AZ58"/>
  <c r="AX63"/>
  <c r="AY64"/>
  <c r="AW64"/>
  <c r="AX64"/>
  <c r="AZ66"/>
  <c r="AZ68"/>
  <c r="AZ73"/>
  <c r="AX74"/>
  <c r="AZ74"/>
  <c r="AY74"/>
  <c r="AX78"/>
  <c r="AZ82"/>
  <c r="AW83"/>
  <c r="AY83"/>
  <c r="AX83"/>
  <c r="AZ85"/>
  <c r="AX86"/>
  <c r="AY92"/>
  <c r="AX92"/>
  <c r="AW92"/>
  <c r="AZ92"/>
  <c r="AV94"/>
  <c r="AY95"/>
  <c r="AX95"/>
  <c r="AW95"/>
  <c r="AZ95"/>
  <c r="AC100"/>
  <c r="AU100" s="1"/>
  <c r="AX101"/>
  <c r="AV56"/>
  <c r="BA56" s="1"/>
  <c r="AZ56"/>
  <c r="AV59"/>
  <c r="BA59" s="1"/>
  <c r="AZ59"/>
  <c r="AV63"/>
  <c r="AZ63"/>
  <c r="AX65"/>
  <c r="AV67"/>
  <c r="BA67" s="1"/>
  <c r="AZ67"/>
  <c r="AX69"/>
  <c r="AV71"/>
  <c r="BA71" s="1"/>
  <c r="AX73"/>
  <c r="AX76"/>
  <c r="AY79"/>
  <c r="AV80"/>
  <c r="BA80" s="1"/>
  <c r="AZ80"/>
  <c r="AX82"/>
  <c r="AV84"/>
  <c r="BA84" s="1"/>
  <c r="AZ84"/>
  <c r="AV88"/>
  <c r="BA88" s="1"/>
  <c r="AZ88"/>
  <c r="AV91"/>
  <c r="BA91" s="1"/>
  <c r="AZ91"/>
  <c r="AX93"/>
  <c r="AX96"/>
  <c r="AY97"/>
  <c r="AV98"/>
  <c r="BA98" s="1"/>
  <c r="AZ98"/>
  <c r="AY101"/>
  <c r="AW91"/>
  <c r="AY93"/>
  <c r="AY96"/>
  <c r="AV97"/>
  <c r="AZ97"/>
  <c r="AW98"/>
  <c r="AV101"/>
  <c r="BA101" s="1"/>
  <c r="AZ101"/>
  <c r="AV54"/>
  <c r="BA54" s="1"/>
  <c r="AV57"/>
  <c r="AV61"/>
  <c r="BA61" s="1"/>
  <c r="AV65"/>
  <c r="BA65" s="1"/>
  <c r="AV69"/>
  <c r="BA69" s="1"/>
  <c r="AV73"/>
  <c r="BA73" s="1"/>
  <c r="AV76"/>
  <c r="BA76" s="1"/>
  <c r="AV82"/>
  <c r="AV86"/>
  <c r="BA86" s="1"/>
  <c r="AV93"/>
  <c r="BA93" s="1"/>
  <c r="AV96"/>
  <c r="BA96" s="1"/>
  <c r="AV100"/>
  <c r="BA100" l="1"/>
  <c r="BA82"/>
  <c r="AZ100"/>
  <c r="AY7"/>
  <c r="BA57"/>
  <c r="AY100"/>
  <c r="AX100"/>
  <c r="BA63"/>
  <c r="BA7"/>
  <c r="AY15"/>
  <c r="BA17"/>
  <c r="AZ15"/>
  <c r="BA41"/>
</calcChain>
</file>

<file path=xl/comments1.xml><?xml version="1.0" encoding="utf-8"?>
<comments xmlns="http://schemas.openxmlformats.org/spreadsheetml/2006/main">
  <authors>
    <author/>
  </authors>
  <commentList>
    <comment ref="J29"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J30"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J31"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J32"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J33"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J34" authorId="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M37" authorId="0">
      <text>
        <r>
          <rPr>
            <sz val="11"/>
            <color theme="1"/>
            <rFont val="Arial"/>
            <family val="2"/>
          </rPr>
          <t>======
ID#AAAAM44rWho
Familia Trujillo    (2021-06-22 01:42:10)
dejar un solo producto estratégico</t>
        </r>
      </text>
    </comment>
  </commentList>
</comments>
</file>

<file path=xl/sharedStrings.xml><?xml version="1.0" encoding="utf-8"?>
<sst xmlns="http://schemas.openxmlformats.org/spreadsheetml/2006/main" count="994" uniqueCount="454">
  <si>
    <t>PLAN DE ACCIÓN INSITUCIONAL 2022</t>
  </si>
  <si>
    <t>Código: DE-FT-53</t>
  </si>
  <si>
    <t>Versión 9</t>
  </si>
  <si>
    <t>Vigente Desde: 15/12/2020</t>
  </si>
  <si>
    <t>Proceso</t>
  </si>
  <si>
    <t>Objetivo del Proceso</t>
  </si>
  <si>
    <t>Meta (Operativa/Proyecto)</t>
  </si>
  <si>
    <t xml:space="preserve">Nivel </t>
  </si>
  <si>
    <t>Programación Cuatrienio</t>
  </si>
  <si>
    <t>Indicador</t>
  </si>
  <si>
    <t>Fuente de Recursos</t>
  </si>
  <si>
    <t>Actividades</t>
  </si>
  <si>
    <t>Producto</t>
  </si>
  <si>
    <t>Dimensión MIPG</t>
  </si>
  <si>
    <t>Enero</t>
  </si>
  <si>
    <t>Febrero</t>
  </si>
  <si>
    <t>Marzo</t>
  </si>
  <si>
    <t>1ER TRIM</t>
  </si>
  <si>
    <t>Abril</t>
  </si>
  <si>
    <t>Mayo</t>
  </si>
  <si>
    <t>Junio</t>
  </si>
  <si>
    <t>2DO TRIM</t>
  </si>
  <si>
    <t>Julio</t>
  </si>
  <si>
    <t>Agosto</t>
  </si>
  <si>
    <t>Septiembre</t>
  </si>
  <si>
    <t>3ER TRIM</t>
  </si>
  <si>
    <t>Octubre</t>
  </si>
  <si>
    <t>Noviembre</t>
  </si>
  <si>
    <t>Diciembre</t>
  </si>
  <si>
    <t>4TO TRIM</t>
  </si>
  <si>
    <t>TOTALES</t>
  </si>
  <si>
    <t>Ejecución Acumulada</t>
  </si>
  <si>
    <t>Ejecución Anual</t>
  </si>
  <si>
    <t>Avances y/o Retrasos</t>
  </si>
  <si>
    <t>P</t>
  </si>
  <si>
    <t>E</t>
  </si>
  <si>
    <t>1er Trim</t>
  </si>
  <si>
    <t>2do Trim</t>
  </si>
  <si>
    <t>3er Trim</t>
  </si>
  <si>
    <t>4to Trim</t>
  </si>
  <si>
    <t>Direccionamiento Estratégico</t>
  </si>
  <si>
    <t>Definir y ejecutar las políticas y lineamientos mediante la aplicación de instrumentos metodológicos para contribuir al
desarrollo sostenible de la ciudad y a la protección y mejoramiento de la calidad de vida de sus habitantes</t>
  </si>
  <si>
    <t>Cumplir el 100% Plan de trabajo de cooperación.</t>
  </si>
  <si>
    <t>Proyecto</t>
  </si>
  <si>
    <r>
      <t xml:space="preserve">Porcentaje de Avance del plan de acción de cooperación 
 </t>
    </r>
    <r>
      <rPr>
        <b/>
        <sz val="7"/>
        <color theme="1"/>
        <rFont val="Century Gothic"/>
        <family val="2"/>
      </rPr>
      <t>DE - IG - 003</t>
    </r>
  </si>
  <si>
    <t>7558- Fortalecimiento y modernización de la Gestión Institucional del IDIGER En Bogotá y Rubro de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</si>
  <si>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</si>
  <si>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</si>
  <si>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</si>
  <si>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Realizar el 100% de informes de seguimiento a la ejecución del Plan Distrital de Gestión del Riesgo de Desastres y del Cambio Climático para Bogotá 2018 -2030.</t>
  </si>
  <si>
    <t>Operativo</t>
  </si>
  <si>
    <t>N.A.</t>
  </si>
  <si>
    <r>
      <t xml:space="preserve">Seguimiento y evaluación del PDGRDCC   
</t>
    </r>
    <r>
      <rPr>
        <b/>
        <sz val="7"/>
        <color theme="1"/>
        <rFont val="Century Gothic"/>
        <family val="2"/>
      </rPr>
      <t xml:space="preserve"> DE - IG - 049</t>
    </r>
  </si>
  <si>
    <t>Recursos Rubro Funcionamiento</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</si>
  <si>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</si>
  <si>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</si>
  <si>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</si>
  <si>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r>
      <t xml:space="preserve">Actos administrativos y/o reportes realizados 
</t>
    </r>
    <r>
      <rPr>
        <b/>
        <sz val="7"/>
        <color theme="1"/>
        <rFont val="Century Gothic"/>
        <family val="2"/>
      </rPr>
      <t>DE - IG - 050</t>
    </r>
  </si>
  <si>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</si>
  <si>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</si>
  <si>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Dar respuesta oportuna al 100% de los requerimientos de las diferentes entidades, entes de control, ciudadanía en general, entre otros, relacionados con los proyectos de inversión.</t>
  </si>
  <si>
    <r>
      <t xml:space="preserve">Numero de inversión local requerimientos con respuesta oportuna 
</t>
    </r>
    <r>
      <rPr>
        <b/>
        <sz val="7"/>
        <color theme="1"/>
        <rFont val="Century Gothic"/>
        <family val="2"/>
      </rPr>
      <t>DE - IG - 054</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</si>
  <si>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</si>
  <si>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Requerimientos en el marco de la inversión local atendidos.</t>
  </si>
  <si>
    <t>Realizar el 100% de las  revisiones y/o ajustes,  a las herramientas de consolidación y seguimiento de la información de los recursos de los proyectos de inversión . (Entregable: Revisiones y modificaciones de las herramientas)</t>
  </si>
  <si>
    <r>
      <t xml:space="preserve">Revisiones y ajustes realizados a  las herramientas de consolidación y seguimientos.
</t>
    </r>
    <r>
      <rPr>
        <b/>
        <sz val="7"/>
        <color theme="1"/>
        <rFont val="Century Gothic"/>
        <family val="2"/>
      </rPr>
      <t xml:space="preserve"> DE - IG - 055</t>
    </r>
  </si>
  <si>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</si>
  <si>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</si>
  <si>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Realizar el seguimiento al 100% de los indicadores PMR. Ciudad y ODS (Entregable: Reportes de los indicadores enviados)</t>
  </si>
  <si>
    <r>
      <t xml:space="preserve">Seguimientos  realizados a los indicadores PMR, Ciudad y ODS </t>
    </r>
    <r>
      <rPr>
        <b/>
        <sz val="7"/>
        <color theme="1"/>
        <rFont val="Century Gothic"/>
        <family val="2"/>
      </rPr>
      <t>DE - IG - 056</t>
    </r>
  </si>
  <si>
    <t>1. De acuerdo a la programación establecida por la Secretaria Distrital de Planeación, la Secretaria Distrital de Ambiente y la Secretaria Distrital de Hacienda se solicita la información a las diferentes dependencia de la entidad.
2. Se revisa la información reportada por las dependencias
3. Se consolida y se reporta según requerimiento</t>
  </si>
  <si>
    <t>Indicadores PMR, Ciudad y ODS con seguimiento</t>
  </si>
  <si>
    <t>Formular e implementar el 100 % del Plan Anticorrupción y de Atención al Ciudadano</t>
  </si>
  <si>
    <t>Porcentaje de actividades ejecutadas del lan Anticorrupción y de Atención al Ciudadano</t>
  </si>
  <si>
    <t>1. Elaborar el diagnóstico dsobre posibles hechos susceptibles de corrupción o de actos de corrupción que se han presentado en la entidad.
2. Un diagnóstico de los trámites y servicios de la entidad.
3. Identificar  las necesidades orientadas a la racionalización y simplificación de trámites.
4. Identidicar las necesidades de información dirigida a más usuarios y ciudadanos (rendición de cuentas).
5. Elaborar  un diagnóstico de la estrategia de servicio al ciudadano.
6 ElaborarUn diagnóstico del avance en la implementación de la Ley de Transparencia.
7. Elaborar y divulgar el Plan Anticorrupción y de Atención al Ciudadano. 
8. Implementar el Plan Anticorrupción y de Atención al Ciudadano
9. Hacer seguimiento y evaluación  al Plan Anticorrupción y de Atención al Ciudadano</t>
  </si>
  <si>
    <t>Control de la corrupción en la Entidad.
Promoción de  de estándares de transparencia y lucha contra la corrupción en la entidad
Acuerdos Eticos.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</si>
  <si>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</si>
  <si>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</si>
  <si>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 de avance en la implementación  del mecanismo</t>
  </si>
  <si>
    <t xml:space="preserve">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 
</t>
  </si>
  <si>
    <t>Mecanismos  implementados  para la documentación  y/o resgistros de  la memoria insitutcional</t>
  </si>
  <si>
    <t>6. Gestión del Conocimiento y la Innovación</t>
  </si>
  <si>
    <t>Elaborar mapas de conocimiento de la entidad</t>
  </si>
  <si>
    <t>% de avance en  la elaboración de mapas de conocimiento de la entidad</t>
  </si>
  <si>
    <t>1.  Socializar al equipo de gestión de conocimiento y la innovación qué es un mapa de conocimiento.
2.   Realizas mesas de trabajo con el equipo de gestión de conocimiento y la innovación para creación de  los mapas de conocimiento y la innovación.</t>
  </si>
  <si>
    <t>Mapa de conocimiento de la entidad elaborados</t>
  </si>
  <si>
    <t>Tecnologías de la Información y las Comunicaciones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</si>
  <si>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</si>
  <si>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Gestionar el 100 % de las actividades de mejoramiento de la infraestructura tecnológica.</t>
  </si>
  <si>
    <r>
      <t xml:space="preserve">Porcentaje de solicitudes soporte tecnológicos de infraestructura tecnológica atendidas 
</t>
    </r>
    <r>
      <rPr>
        <b/>
        <sz val="7"/>
        <color theme="1"/>
        <rFont val="Century Gothic"/>
        <family val="2"/>
      </rPr>
      <t>TI - IG - 089</t>
    </r>
  </si>
  <si>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</si>
  <si>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</si>
  <si>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3. Gestión con Valores para Resultados</t>
  </si>
  <si>
    <t>Desarrollar e implementar 3 plataformas informáticas para el fortalecimiento institucional, comunitario y privado.</t>
  </si>
  <si>
    <r>
      <t xml:space="preserve">Solicitudes de acceso gestionadas al sistema de información comunitario y privado 
</t>
    </r>
    <r>
      <rPr>
        <b/>
        <sz val="7"/>
        <color theme="1"/>
        <rFont val="Century Gothic"/>
        <family val="2"/>
      </rPr>
      <t>SIRE   TI - IG - 091</t>
    </r>
  </si>
  <si>
    <t xml:space="preserve">Creación, configuración y soporte a usuarios del SIRE en  sus distintos  módulos y  componentes.
Desarrollo de capacitaciones para usuarios funcionales del SIRE.
Creación, configuración, soporte y actualizaciones a SI-CAPITAL. </t>
  </si>
  <si>
    <t>Sistemas de gestión de la Información fortalecidos y actualizados que soporten  el cumplimiento de los objetivos misionales del IDIGER.</t>
  </si>
  <si>
    <t>Administrar y fortalecer la plataforma de infraestructura tecnológica de la entidad asegurando el  acceso a portales de internet y sistemas administrativos.</t>
  </si>
  <si>
    <r>
      <t>Disponibilidad  de los serviciosen linea</t>
    </r>
    <r>
      <rPr>
        <b/>
        <sz val="7"/>
        <color theme="1"/>
        <rFont val="Century Gothic"/>
        <family val="2"/>
      </rPr>
      <t xml:space="preserve"> IDIGER 
 TI - IG - 092</t>
    </r>
  </si>
  <si>
    <t xml:space="preserve">Controlar y monitorear la disponibilidad on line de nuestros sistemas de información </t>
  </si>
  <si>
    <t>Disponibilidad  de los servicios de conectividad al 99%</t>
  </si>
  <si>
    <r>
      <t xml:space="preserve">Gestor de Seguimiento de Mantenimientos 
</t>
    </r>
    <r>
      <rPr>
        <b/>
        <sz val="7"/>
        <color theme="1"/>
        <rFont val="Century Gothic"/>
        <family val="2"/>
      </rPr>
      <t>TI - IG - 093</t>
    </r>
  </si>
  <si>
    <t>Realizar los mantenimientos preventivos y correctivos de la redes de monitoreo y telecomunicaciones del IDIGER.</t>
  </si>
  <si>
    <t>Informe de mantenimientos preventivos y correctivos de telecomunicaciones y redes de monitoreo</t>
  </si>
  <si>
    <t xml:space="preserve"> Formular e implementar el 100 %  Plan de Seguridad y Privacidad de la Información</t>
  </si>
  <si>
    <t>Porcentaje de actividades ejecutadas del Plan de Seguridad y Privacidad de la Información</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</si>
  <si>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</si>
  <si>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 xml:space="preserve">Información dela entidad  Protegida
Plan de tratamiento de los riesgos de Seguridad Digital en la entidad.
</t>
  </si>
  <si>
    <t xml:space="preserve"> Formular e implementar el 100 %  . Plan Estratégico de Tecnologías de la Información y las Comunicaciones PETI.</t>
  </si>
  <si>
    <t>Porcentaje de actividades ejecutadas del Plan Estratégico de Tecnologías de la Información y las Comunicaciones PETI.</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</si>
  <si>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</si>
  <si>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 xml:space="preserve">Implementación de los proyectos de TI 
</t>
  </si>
  <si>
    <t xml:space="preserve"> Formular e implementar el 100 %  Plan de Tratamiento de Riesgos de Seguridad y Privacidad de la Información</t>
  </si>
  <si>
    <t>Porcentaje de actividades ejecutadas del Plan de Tratamiento de Riesgos de Seguridad y Privacidad de la Información</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</si>
  <si>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</si>
  <si>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 xml:space="preserve">Reducir los riesgos de Seguridad Digital en la entidad.
Plan dde tratamiento de los riesgos de Seguridad Digital en la entidad.
</t>
  </si>
  <si>
    <t>Comunicaciones e Información Pública</t>
  </si>
  <si>
    <t>Definir, coordinar y ejecutar acciones mediante la divulgación interna y externa de mensajes movilizadores que promuevan una cultura de gestión de riesgos y adaptación al cambio climático para el posicionamiento del IDIGER como coordinador del SDGR-CC.</t>
  </si>
  <si>
    <t>Promover para 3.000.000 personas la gestión de riesgos y adaptación al cambio climático.</t>
  </si>
  <si>
    <r>
      <t xml:space="preserve">Número de personas informadas sobre la gestión del riesgo y cambio climático 
</t>
    </r>
    <r>
      <rPr>
        <b/>
        <sz val="7"/>
        <color theme="1"/>
        <rFont val="Century Gothic"/>
        <family val="2"/>
      </rPr>
      <t xml:space="preserve"> CE - IG - 020</t>
    </r>
  </si>
  <si>
    <t>7566- Fortalecimiento del conocimiento del riesgo de desastres y efectos del cambio climático en Bogotá</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</si>
  <si>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</si>
  <si>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</si>
  <si>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</si>
  <si>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 xml:space="preserve">Actualizar y administrar los contenidos publicados en la página web de la entidad, en el portal de noticias y en las redes sociales oficiales de la entidad. </t>
  </si>
  <si>
    <r>
      <t xml:space="preserve">Contenidos publicados.
</t>
    </r>
    <r>
      <rPr>
        <b/>
        <sz val="7"/>
        <color theme="1"/>
        <rFont val="Century Gothic"/>
        <family val="2"/>
      </rPr>
      <t xml:space="preserve"> CE - IG - 069</t>
    </r>
  </si>
  <si>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</si>
  <si>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</si>
  <si>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Divulgar al interior de la entidad las actividades generadas por las diferentes áreas y las administración distrital.</t>
  </si>
  <si>
    <r>
      <t xml:space="preserve">Publicaciones realizadas en los canales de comunicación interna </t>
    </r>
    <r>
      <rPr>
        <b/>
        <sz val="7"/>
        <color theme="1"/>
        <rFont val="Century Gothic"/>
        <family val="2"/>
      </rPr>
      <t>CE - IG - 070</t>
    </r>
  </si>
  <si>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</si>
  <si>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</si>
  <si>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Construcción de plan de trabajo para  una campaña comunicativa articulada con la Comisión Consultiva de Comunidades Negras, Afrocolombianas, sobre gestión de riesgos con énfasis en prevención, entre las vigencias 2021 y 2024. 
</t>
  </si>
  <si>
    <r>
      <t xml:space="preserve">Plan de Trabajo para campaña Distrital 
</t>
    </r>
    <r>
      <rPr>
        <b/>
        <sz val="7"/>
        <color theme="1"/>
        <rFont val="Century Gothic"/>
        <family val="2"/>
      </rPr>
      <t>CE - IG - 071</t>
    </r>
  </si>
  <si>
    <t>7558- Fortalecimiento y modernización de la Gestión Institucional del IDIGER En Bogotá</t>
  </si>
  <si>
    <t>1.Reuniones con las áreas del IDIGER involucradas, para definir la línea de la campaña, los temas a divulgar.
2. Elaboración de borrador del plan de trabajo de la campaña
3. Ajustes al documento y archivo final</t>
  </si>
  <si>
    <t>Documento con el plan de trabajo para realizar la campaña entre los años 2022 y 2024</t>
  </si>
  <si>
    <t>Realizar y divulgar 1.200 piezas gráficas y audiovisuales de comunicación para promover la gestión de riesgo y el cambio climático</t>
  </si>
  <si>
    <r>
      <t xml:space="preserve">Número de piezas de comunicación
 </t>
    </r>
    <r>
      <rPr>
        <b/>
        <sz val="7"/>
        <color theme="1"/>
        <rFont val="Century Gothic"/>
        <family val="2"/>
      </rPr>
      <t>CE - IG - 072</t>
    </r>
  </si>
  <si>
    <t>1. Revisión de las solicitudes de las áreas
2. Corrección de estilo
3. Diseño de la pieza gráfica</t>
  </si>
  <si>
    <t>Informar y dar a conocer mediante comunicaciones internas y externas la gestión de riesgos y cambio climático.</t>
  </si>
  <si>
    <t>Gestión del Talento Humano</t>
  </si>
  <si>
    <t>Desarrollar acciones de la administración del talento humano, mediante la implementación y seguimiento de instrumentos para el cumplimiento
de los objetivos institucionales relacionados</t>
  </si>
  <si>
    <t>Implementar el teletrabajo en la Entidad de acuerdo a la noratividad vigente</t>
  </si>
  <si>
    <r>
      <t xml:space="preserve">Implementacion del teletrabajo </t>
    </r>
    <r>
      <rPr>
        <b/>
        <sz val="7"/>
        <color theme="1"/>
        <rFont val="Century Gothic"/>
        <family val="2"/>
      </rPr>
      <t>TH - IG - 065</t>
    </r>
  </si>
  <si>
    <t>1. Mesasa d trabajo con el comité técnico de telerabajo
2.  Capacitaciones al equipo técnico de teletrabajo.
3. Definición Cargos Teltrabajables.</t>
  </si>
  <si>
    <t>Modalidad de Teletrabajo implementado</t>
  </si>
  <si>
    <t>1. Talento Humano</t>
  </si>
  <si>
    <t>Determinar el porcentaje de funcionarios ausentes en la Entidad</t>
  </si>
  <si>
    <r>
      <t xml:space="preserve">Porcentaje de Ausentismo laboral </t>
    </r>
    <r>
      <rPr>
        <b/>
        <sz val="7"/>
        <color theme="1"/>
        <rFont val="Century Gothic"/>
        <family val="2"/>
      </rPr>
      <t>TH - IG - 066</t>
    </r>
  </si>
  <si>
    <t>1. Identificar las posibles causas de ausentismo.
2. Formular planes de mejoramiento</t>
  </si>
  <si>
    <t>Lograr tener 7 funcionarios en teletrabajo en 2021</t>
  </si>
  <si>
    <t>Formular e implementar el 100 % del Plan Institucional De Capacitación</t>
  </si>
  <si>
    <t>Porcentaje de actividades ejecutadas dell Plan Anual de Capacitación</t>
  </si>
  <si>
    <t>1. Elaborar el diagnóstico de necesidades institucionales de capacitación, para fortalecer las competencias de los(as) servidores(as) de la Entidad. 
2. Elaborar y divulgar el Plan Institucional de Capacitación PIC de la vigencia. 
3. Implementar el Plan Institucional de Capacitación PIC de la vigencia. 
4. Hacer seguimiento y evaluación al Plan Institucional de Capacitación PIC de la vigente</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</si>
  <si>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</si>
  <si>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Formular e implementar el 100 % del  Plan Anual de Vacantes y previsiones</t>
  </si>
  <si>
    <t>Porcentaje de actividades ejecutadas dell Plan Anual de Vacantes</t>
  </si>
  <si>
    <t>1. Elaborar el diagnóstico de necesidades institucionales de capacitación, para fortalecer las competencias de los(as) servidores(as) de la Entidad. 
2. Elaborar y divulgar el Plan Anual de Vacantes y previsionesde la vigencia. 
3. Implementar el Plan Anual de Vacantes y previsiones de la vigencia. 
4. Hacer seguimiento y evaluación al Plan Anual de Vacantes y previsiones de la vigente</t>
  </si>
  <si>
    <t>Cargos de carrera administrativa se encuentran disponibles en el sector público .</t>
  </si>
  <si>
    <t>Formular e implementar el 100 % del  Plan Anual de bienestar</t>
  </si>
  <si>
    <t>Porcentaje de actividades ejecutadas del Plan Anual de Bienestar</t>
  </si>
  <si>
    <t xml:space="preserve">1. Elaborar el diagnóstico de necesidades institucionales para Identificar los criterios prioritarios a tener en cuenta con el fin de mejorar la calidad de vida laboral de los servidores de la Entidad. 
2. Elaborar y divulgar el Plan Institucional de Bienestar de la vigencia. 
3. Implementar el Plan Institucional de Bienestar 
4. Hacer seguimiento y evaluación al Plan Institucional de Bienestar </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</si>
  <si>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</si>
  <si>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Formular e implementar el 100 % del  Plan Anual de incentivos</t>
  </si>
  <si>
    <t>Porcentaje de actividades ejecutadas del Plan Anual de Incentivos</t>
  </si>
  <si>
    <t xml:space="preserve">
1. Identificar los criterios para el otorgamiento de incentivos  a los servidores de la Entidad, en la vigencia 
2. Elaborar aprobar y divulgar el Plan Institucional de Incentivos de la vigencia. 
3. Implementar el Plan Institucional de Incentivos de la vigencia.
4. Hacer seguimiento y evaluación al Plan Institucional de Incentivos de la vigencia.</t>
  </si>
  <si>
    <t xml:space="preserve"> Diseñar e implementar el 100 % del Plan Anual de Trabajo del Sistema de Gestión de Seguridad y Salud en el Trabajo SG-SST de la vigencia</t>
  </si>
  <si>
    <t>Porcentaje de actividades ejecutadas del Plan Anual de Trabajo del Sistema de Gestión de Seguridad y Salud en el Trabajo SG-SST de la vigencia</t>
  </si>
  <si>
    <t xml:space="preserve">1. Actualizar las herramientas del SG-SST: Matriz de Identificación de Peligros, Matriz de Requisitos Legales y ejecutar permanentemente las acciones que de ellas se deriven. 
2. Diseñar, elaborar y divulgar el Plan de Gestión del Sistema de Gestión de Seguridad y Salud en el Trabajo de la vigencia. 
3. Ejecutar e implementar el Plan de Gestión del Sistema de Gestión de Seguridad y Salud en el Trabajo de la vigencia. 
4. Hacer seguimiento y evaluación al Plan de Gestión del Sistema de Gestión de Seguridad y Salud en el Trabajo de la vigencia </t>
  </si>
  <si>
    <t xml:space="preserve">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Subdirección Coorprativa y Asusntos disciplincarios,  </t>
  </si>
  <si>
    <t xml:space="preserve">Formular e implementar el 100 % del  Plan Estratégico de Talento Humano </t>
  </si>
  <si>
    <t>Porcentaje de actividades ejecutadas del Plan Anual de Plan Estratégico de Talento humano</t>
  </si>
  <si>
    <t>1. Elaborar el diagnóstico de necesidades institucionales de capacitación,bienestar , incentivos y Sistema de Gestión de Seguridad y Salud en el Trabajo SG-SST de la vigencia
2.Revisión de los acuerdos laborales.
2. Elaborar y divulgar el Plan Estratégico De Talento Humano.
3. Implementar el Plan Plan Estratégico De Talento Humano. de la vigencia. 
4. Hacer seguimiento y evaluaciónPlan Estratégico De Talento Humano.</t>
  </si>
  <si>
    <t>Talento Humano  con calidad de vida
Talento humano motivado y comprometido para cumplir los objetivos estratégicos de la Entidad.
Evaluación, control y socialización de los riesgos que puedan afectar la seguridad y salud de los servidores de la Entidad. 
Mejoramiento continuo en el fortalecimiento de competencias de los servidores de la Entidad.</t>
  </si>
  <si>
    <t>Conocimiento del Riesgo y Efectos del Cambio Climático</t>
  </si>
  <si>
    <t>Generar conocimiento del Riesgo y los efectos de cambio climático mediante el análisis de información general y
detallada para definir acciones de reducción de riesgo, adaptación al cambio climático y manejo de desastres en la
ciudad</t>
  </si>
  <si>
    <t>Implementar  el 100 porciento de las  acciones en gestión de la información de escenarios de riesgo asociados a los fenómenos amenazantes con información a nivel de ciudad y a nivel de localidad.</t>
  </si>
  <si>
    <t>Porcentaje de Escenarios actualizados CR-IG-024</t>
  </si>
  <si>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13.Promover la incorporación de la información en el aplicativo de edificaciones públicas.</t>
  </si>
  <si>
    <t>Acciones implementadas en gestión de la información de escenarios de riesgo asociados a los fenómenos amenazantes con información a nivel de ciudad y a nivel de localidad.</t>
  </si>
  <si>
    <t>Realizar el 100 % de los estudios detallados de amenaza y/o riesgo para diferentes fenómenos amenazantes</t>
  </si>
  <si>
    <t>Número de estudios y/o diseños de amenaza y/o riesgo para evaluar 2400 Ha.
Código CR-IG-028</t>
  </si>
  <si>
    <t>Estudio 1: Caracterización geológica geotécnica en sectores prioritarios de las localidades Chapinero y Usme para la evaluación de amenaza y riesgo por movimientos en masa.
Estudio 2: Evaluación detallada de Amenaza, Vulnerabilidad y Riesgo por Avenidas Torrenciales para la microcuenca de la quebrada Hoya del Ramo y Yomasa.
Estudio 3: Diseño de medidas de reducción de riesgos por movimientos en masa en el sector Jerusalén canteras de la localidad de Ciudad Bolívar.</t>
  </si>
  <si>
    <t>Tres estudios o diseños</t>
  </si>
  <si>
    <t>Operar y mantener 1 sistema de alerta de Bogotá generando información oportuna sobre las condiciones de riesgo</t>
  </si>
  <si>
    <t>Porcentaje de eficacia de actividades para el fortalecimiento de las Redes de Observación y Modelamiento
 CR-IG-025</t>
  </si>
  <si>
    <t>1. Evaluación de estado actual de la red
2. Propuesta de los pasos a seguir para la optimización y fortalecimiento de la red. 
3. Ejecución de la propuesta desarrollada. 
4. Pruebas de operación.</t>
  </si>
  <si>
    <t xml:space="preserve">Operación del radar meteorológico Optimizado
Instalación de un sensor de burbujeo 
Adquisición de equipos para el  fortalecimiento de la red de monitoreo  </t>
  </si>
  <si>
    <t>Porcentaje de Generación y publicación de  productos,  reporte y/o alertas, para la toma de decisiones previas a la respuesta.
CR-IG-026</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</si>
  <si>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</si>
  <si>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Productos página web del Sistema de Alerta de Bogotá 
Restructuración página web del Sistema de Alerta de Bogotá 
Productos de Radar</t>
  </si>
  <si>
    <t>Elaborar 18.700 documentos de conceptos y/o diagnósticos técnicos de amenaza y/o riesgo</t>
  </si>
  <si>
    <t>Número de Conceptos técnicos de actualización generados en el Distrito Capital  CR-IG-027</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</si>
  <si>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</si>
  <si>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</si>
  <si>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Número de Conceptos técnicos y pronunciamientos para Proyectos Públicos. CR-IG-029</t>
  </si>
  <si>
    <t>1. Realizar la consulta de antecedentes de riesgo para los sectores donde se proyecta el desarrollo de Proyectos públicos.
2. Elaborar las Respuestas oficiales y/o Conceptos Técnicos para el desarrollo de Proyectos Públicos.</t>
  </si>
  <si>
    <t>Documentos: Concepto Técnico 
Respuesta Oficial</t>
  </si>
  <si>
    <t>Número de conceptos de Amenaza Ruina
CR-IG-030</t>
  </si>
  <si>
    <t>7566- Fortalecimiento del conocimiento del riesgo de desastres y efectos del cambio climático en Bogotá y Rubro Funcionamiento</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</si>
  <si>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</si>
  <si>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</si>
  <si>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Número de diagnósticos técnicos emitidos
 CR-IG-031</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</si>
  <si>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</si>
  <si>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</si>
  <si>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Número de Conceptos técnicos de Legalización y Regularización de Barrios en el Distrito Capital generados 
CR-IG-114</t>
  </si>
  <si>
    <t>Núemero de Conceptos técnicos para planes parciales en el Distrito Capital generados  CR-IG-115</t>
  </si>
  <si>
    <t>Número de certificaciones de riesgo
CR-IG-116</t>
  </si>
  <si>
    <t>Número de conceptos técnicos para proyectos urbanísticos en el Distrito Capital generados  CR-IG-117</t>
  </si>
  <si>
    <t>Reducción del Riesgo y Adaptación al Cambio Climático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</si>
  <si>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</si>
  <si>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Gestionar el 100% de las acciones relacionadas con el reasentamiento de familias en alto riesgo no mitigable.</t>
  </si>
  <si>
    <t>Número de predios adecuados producto del proceso de reasentamiento RR - IG - 013</t>
  </si>
  <si>
    <t>7557- Fortalecimiento de acciones para la reducción del riesgo y medidas de adaptación al cambio climático en Bogotá y Rubro de Funcionamiento</t>
  </si>
  <si>
    <t>1. Demolición de viviendas, recolección y disposición de RCD, cerramiento y señalización, mediante contratos de obra.</t>
  </si>
  <si>
    <t>Predios adecuados</t>
  </si>
  <si>
    <t xml:space="preserve">Interenir doscientos (200) cuerpos de agua </t>
  </si>
  <si>
    <t>Número de Cuerpos de agua intervenidos 
RR - IG - 015</t>
  </si>
  <si>
    <t xml:space="preserve">1. Gestion administrativa de recursos 
2. Cronograma de los convenios para la liempiza de cuerpos de agua 
3. Visitas de seguimiento a la intervencion del cuerpo de agua 
</t>
  </si>
  <si>
    <t>Reducción de riesgos asociados a inundación por obstrucción al flujo del agua debido a la acumulación de residuos solidos.</t>
  </si>
  <si>
    <t>Formular e Implementar el 100% del plan de acción climática desde la misionalidad del IDIGER</t>
  </si>
  <si>
    <t>Porcentaje de avance en la formulación del plan de acción climática
 RR - IG - 016</t>
  </si>
  <si>
    <t xml:space="preserve">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
</t>
  </si>
  <si>
    <t>Documentos Técnicos y/o participativos del PAC y del POT- Componente de Adaptación al Cambio climático, en articulación con las entidades del Sistema Distrital de Gestión del Riesgo y Cambio Climático -SDGRCC-
Actividades de supervisión de convenios, articulación intra e interinstitucional del Componente de Adaptación al Cambio climático, de los servidores(as) del IDIGER.</t>
  </si>
  <si>
    <t>Capacitar cien (100) personas en cultura y ciencia ciudadana para la reducción del riesgo y adaptación al cambio climático.</t>
  </si>
  <si>
    <t>Personas capacitadas en cultura y ciencia ciudadana para la reducción del riesgo y adaptación al cambio climático.
 RR - IG - 038</t>
  </si>
  <si>
    <t>1. Diseño de las actividades de transferencia de conocimientos de Gestión del Riesgo y/o Adaptación al Cambio Climático
2. Implementación de las actividades de transferencia de conocimientos de Gestión del Riesgo y/o Adaptación al Cambio Climático</t>
  </si>
  <si>
    <t xml:space="preserve">Personas capacitadas en Gestión del Riesgo de Desastres y/o Adaptación al Cambio Climático.
</t>
  </si>
  <si>
    <t>Elaborar 100% del documento para el programa de investigación en ciencias y cambio climático.</t>
  </si>
  <si>
    <t>Porcentaje de avance del Documento para el Programa de Investigación en Ciencias y Cambio Climático
 RR - IG - 039</t>
  </si>
  <si>
    <t>1. Identificación de necesidades de investigación aplicada en Gestión de Riesgo de Desastres y Adaptación al Cambio Climático
2. Establecer los Componentes de Investigación.
3. Establecer las Líneas de Investigación para cada componente
4. Identificación del grupo de interés y valor a quienes se dirige el Programa
5. Formulación del documento de Investigación en Ciencias y Cambio Climático
6. Estructura administrativa e institucional para la implementación del Programa.</t>
  </si>
  <si>
    <t>Documento para el Programa de Investigación en Ciencias y Cambio Climático</t>
  </si>
  <si>
    <t>Desarrollar al 100% la versión 2.0 del  Sistema Único de Registro Escolar  -SURE-</t>
  </si>
  <si>
    <t>Porcentaje de avance para el desarrollo 
e implementación del SURE RR - IG - 040</t>
  </si>
  <si>
    <t xml:space="preserve">1. Identificación de los requerimientos con los grupos de valor de la plataforma 2. Formulación de los requerimientos técnicos
3. Diseño de los requerimientos técnicos en GitLab (issues)
4. Desarrollo de los requerimientos por parte del programador
5. Revisión de los prototipos de los requerimientos
6. Ajuste a los requerimientos
7. Retrospectiva del desarrollo de los requerimientos (issues)
8. Pruebas de despliegue de la versión 2.0
9. Despliegue y capacitación a los usuarios finales
10. Seguimiento a la nueva versión 2.0
</t>
  </si>
  <si>
    <t>Software del Sistema Único de Registro Escolar - SURE 2.0</t>
  </si>
  <si>
    <t>Beneficiar a 350 familias en zonas de alto riesgo no mitigable a través del programa de reasentamiento.
Indicador PMR e Indicador PDD 233</t>
  </si>
  <si>
    <t>Número de familias beneficiadas a través del programa de reasentamiento 
 RR - IG - 041</t>
  </si>
  <si>
    <t>1. Desarrollar las actividades para el reasentamiento de familias.
2. Compra de predios a familias en alto riesgo no mitigable.</t>
  </si>
  <si>
    <t>Familias Reasentadas en el marco del programa de reasentamientos.</t>
  </si>
  <si>
    <t>Elaborar 4 documentos para gestionar el proyecto "Acciones Participativas para la Gestión del Riesgo y Adaptación Climática en el Nuevo Contrato Social"</t>
  </si>
  <si>
    <t>Documentos elaborados para el proyecto "Acciones Participativas para la Gestión del Riesgo y Adaptación Climática en el Nuevo Contrato Social"  
RR - IG - 042</t>
  </si>
  <si>
    <t>1. Desarrollo de mesas de trabajo
2. Articulación inter e intra institucional para asesoría y coordinación
3. Visitas de campo</t>
  </si>
  <si>
    <t>Documentos de lineamientos técnico</t>
  </si>
  <si>
    <t>Ejercer en el 100% de los Consejos Locales de Gestión del Riesgo y Cambio Climático -CLGR/CC- de las veinte localidades la Secretaría Técnica por parte del IDIGER</t>
  </si>
  <si>
    <t>Secretaria técnica CLGR/CC
a RR - IG - 043</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</si>
  <si>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</si>
  <si>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aprobadas y firmadas (formato SD-FT-01)</t>
  </si>
  <si>
    <t>Adelantar en un 100% el proceso de elección de representantes de organizaciones sociales y comunitarias ante los Consejos Locales de Gestión del Riesgo y Cambio Climático -CLGR/CC-</t>
  </si>
  <si>
    <t>Proceso de elección de representantes de organizaciones sociales realizado 
RR - IG - 044</t>
  </si>
  <si>
    <t>1. Convocatoria al proceso de elección de representantes de organizaciones sociales y comunitarias
2. Inscripción y validación de organizaciones.
3. Asamblea de elección de representantes</t>
  </si>
  <si>
    <t xml:space="preserve">Representantes de organizaciones sociales y comunitarios electos
20 asambleas desarrolladas
</t>
  </si>
  <si>
    <t>Orientar el 100% de la formulación e implementación de los instrumentos que sean solicitados por las instancias territoriales en el marco del Decreto Nacional 2157 de 2017</t>
  </si>
  <si>
    <t>Instancias territoriales asistidas 
RR - IG - 045</t>
  </si>
  <si>
    <t>Orientar en la formulación e implementación de los Planes de Gestión de Riesgo de Desastre de Entidades Publicas y Privadas -PGRDEPP- en el marco del Decreto Nacional 2157 de 2017, en los tres escenarios de riesgo de trabajo para gestión sectorial:
1.Sector Servicios Públicos, Redes y Transporte
2. Sector Industrial
3. Sector construcción y Aglomeraciones</t>
  </si>
  <si>
    <t>Asistencia técnica a las instancias territoriales</t>
  </si>
  <si>
    <t>Construir nueve (9) obras de mitigación para la reducción del riesgo de desastres.</t>
  </si>
  <si>
    <t>Número de obras de mitigación para la reducción del riesgo y adaptación al cambio climático ejecutadas RR - IG - 046</t>
  </si>
  <si>
    <t>1. Estructuración del proceso precontractual y contractual para la ejecución de obras.
2. Ejecución de obra.</t>
  </si>
  <si>
    <t>Obras ejecutadas</t>
  </si>
  <si>
    <t>11. Diseñar 1 instrumento de retención intencional o transferencia del riesgo, para cada uno de los escenarios del riesgo priorizados en Bogotá D.C.</t>
  </si>
  <si>
    <t>Documento financiero</t>
  </si>
  <si>
    <t>1.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</si>
  <si>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</si>
  <si>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12. Participar en el 100% de los espacios convocados de SUDS para la adaptacion al cambio climatico</t>
  </si>
  <si>
    <t>Asistencia a espacios</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</si>
  <si>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</si>
  <si>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</si>
  <si>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 xml:space="preserve"> 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</si>
  <si>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</si>
  <si>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Brindar el 100% de la asistencia técnica a las entidades que conforman el SDGR-CC</t>
  </si>
  <si>
    <r>
      <t xml:space="preserve">Asistencia Técnica a entidades que conforman el SDGR-CC
</t>
    </r>
    <r>
      <rPr>
        <b/>
        <sz val="7"/>
        <color theme="1"/>
        <rFont val="Century Gothic"/>
        <family val="2"/>
      </rPr>
      <t>ME-IG-010</t>
    </r>
  </si>
  <si>
    <t>7559 – Fortalecimiento al Manejo de Emergencias, Calamidades y/o Desastres para Bogotá Y Rubro de Funcionamiento</t>
  </si>
  <si>
    <t>Peso actividad: 70%. Actividad: Promover la elaboración de la Estrategia Institucional de Respuesta-EIR en 20 entidades  del SDGR-CC, mediante la aplicación de los siguientes etapas por cada entidad:
a. Contacto (peso actividad: 10%)
b. Socialización Metodología EIR (peso actividad: 20%)
c. Compromiso de voluntades de elaboración de la EIR (peso actividad: 20%)
d. Presentación documentos iniciales (peso actividad: 20%)
e. Revisión de documentos: (peso actividad: 30%).
Peso de la actividad: 30%. Actividad: Asesorías técnica para el fortalecimiento en el manejo de emergencias, calamidades y/o desastres en el marco del SDGR – CC en Bogotá D.C.</t>
  </si>
  <si>
    <t>Entidades con asesorías en la formulación y ejecución de la EIR
Entidades con asistencia técnica para el fortalecimeinto en el manejo de emergencias y desastres</t>
  </si>
  <si>
    <t>Porcentaje de documentos con lineamientos técnicos elaborados y socializados a las Entidades Integrantes de la Mesa de Manejo para el Manejo de Emergencias</t>
  </si>
  <si>
    <t>17</t>
  </si>
  <si>
    <t>6</t>
  </si>
  <si>
    <r>
      <t xml:space="preserve">Documentos con lineamientos técnicos elaborados y socializados 
</t>
    </r>
    <r>
      <rPr>
        <b/>
        <sz val="7"/>
        <color theme="1"/>
        <rFont val="Century Gothic"/>
        <family val="2"/>
      </rPr>
      <t>ME-IG-011</t>
    </r>
  </si>
  <si>
    <t>Estructura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</si>
  <si>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</si>
  <si>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Gestionar el 100% de las acciones encaminadas al fortalecimiento de las capacidades de respuesta a emergencias.</t>
  </si>
  <si>
    <r>
      <t xml:space="preserve">Personas capacitadas en preparación para la respuesta a emergencias.
</t>
    </r>
    <r>
      <rPr>
        <b/>
        <sz val="7"/>
        <color theme="1"/>
        <rFont val="Century Gothic"/>
        <family val="2"/>
      </rPr>
      <t>ME-IG-033</t>
    </r>
  </si>
  <si>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énfasis en el desarrollo de Sistemas  de Alerta comunitario.
Gestión con las dependencias del IDIGER  para la definición de espacios de coordinación en torno a los sistemas de alerta 
</t>
  </si>
  <si>
    <t>Población fortalecida en torno a los sistemas de alerta Comunitario. 
CLGR fortalecidos en torno a los sistemas de alerta Comunitario. 
Acciones gestionadas para la identificación de actores locales
Espacios de coordinación gestionados</t>
  </si>
  <si>
    <t>Ejecutar el 100% del plan de acción para la divulgación, promoción y/o capacitación a personas, organizaciones y/o instituciones en preparación para la respuesta a emergencias.</t>
  </si>
  <si>
    <r>
      <t xml:space="preserve">Personas capacitadas en manejo de emergencias, calamidades y/o desastres
</t>
    </r>
    <r>
      <rPr>
        <b/>
        <sz val="7"/>
        <color rgb="FF000000"/>
        <rFont val="Century Gothic"/>
        <family val="2"/>
      </rPr>
      <t>ME-IG-032</t>
    </r>
  </si>
  <si>
    <t>1. Capacitar en preparación para la respuesta a emergencias a entidades públicas, privadas y comunidad
2. Realizar encuentro de equipos institucionales de respuesta primaria y brigadas de emergencia de Bogotá
3. Realizar intercambio de experiencias y aprendizajes en preparación para la respuesta a emergencias 
4. Realizar capacitación especializada en servicios y funciones de respuesta
5. Realizar un Simulacro Distrital
6. Diseñar y/o actualizar contenidos y herramientas pedagógicas para capacitar y entrenar personas, organizaciones e instituciones (Primer Respondiente, Voluntarios por Bogotá y otros) 
7. Promover la creación de nuevos CAM y fortalecer los existentes
8. Divulgar y promocionar las actividades de capacitación, entrenamiento (cursos, herramientas pedagógicas y simulacros)</t>
  </si>
  <si>
    <t>Capacitaciones en preparación para la respuesta a emergencias diseñadas y/o actualizadas (virtuales y/o presenciales)
Simulacro Distrital realizado
Encuentro de equipos institucionales de respuesta primaria ejecutado
Intercambio de Experiencias y Aprendizajes realizado
Estrategia de divulgación y promoción realizada
Comités de Ayuda Mutua nuevos conformados 
Comités de Ayuda Mutua fortalecidos</t>
  </si>
  <si>
    <t>Implementar el  100% del plan de acción de las actividades de aglomeraciones de público, parques de diversiones, atracciones, dispositivos de entretenimiento y sistemas de transporte vertical</t>
  </si>
  <si>
    <r>
      <t xml:space="preserve">Planes de emergencias de aglomeraciones de público; y parques de atracciones, diversiones o dispositivos de entretenimiento, asesorados o conceptuados
</t>
    </r>
    <r>
      <rPr>
        <b/>
        <sz val="7"/>
        <color theme="1"/>
        <rFont val="Century Gothic"/>
        <family val="2"/>
      </rPr>
      <t>ME-IG-035</t>
    </r>
  </si>
  <si>
    <t xml:space="preserve">1. Revisar los planes de emergencias y contingencias radicados.
2, Realizar las respectivas visitas de verificación que sean pertinentes
3, Prestar las asesorías requeridas.
4, Conceptuar los planes de emergencias y contingencias radicados.
Asesorar y/o conceptuar de manera oportuna los planes de emergencias de aglomeraciones de público; y parques de atracciones, diversiones o dispositivos de entretenimiento radicados. </t>
  </si>
  <si>
    <t>Conceptuar los Planes de Emergencias y Contingencias de aglomeraciones de público; y de  los público inscritos en el SUGA, y parques de atracciones, diversiones o dispositivos de entretenimiento.</t>
  </si>
  <si>
    <t>Ejecutar el 100% de las acciones de respuesta a emergencias y/o desastres a través del fortalecimiento de las capacidades físicas, técnicas y/o tecnologicas.</t>
  </si>
  <si>
    <r>
      <t xml:space="preserve">N° de personas atendidas
</t>
    </r>
    <r>
      <rPr>
        <b/>
        <sz val="7"/>
        <color theme="1"/>
        <rFont val="Century Gothic"/>
        <family val="2"/>
      </rPr>
      <t xml:space="preserve">ME-IG-037
</t>
    </r>
  </si>
  <si>
    <t>Capacitación en manejo de camaras a radioperadores - CITEL</t>
  </si>
  <si>
    <t>Personas Atendidas de manera integral</t>
  </si>
  <si>
    <t xml:space="preserve">Administrar y operar un (1) Centro Distrital Logístico y de Reserva </t>
  </si>
  <si>
    <t>Estratégico</t>
  </si>
  <si>
    <r>
      <t xml:space="preserve">Porcentaje de ayudas Humanitarias entregadas
</t>
    </r>
    <r>
      <rPr>
        <b/>
        <sz val="7"/>
        <color theme="1"/>
        <rFont val="Century Gothic"/>
        <family val="2"/>
      </rPr>
      <t xml:space="preserve">ME-IG-058
</t>
    </r>
  </si>
  <si>
    <t xml:space="preserve">Operar un (1) Centro Distrital Logístico y de Reserva del IDIGER para un servicio 7X24 los 365 días.
1. Revisión y mantenimiento de equipos y suministros en general del CDLyR.
2. Recepción, almacenamiento, alistamiento, transporte y entrega de suministros
</t>
  </si>
  <si>
    <t xml:space="preserve">CDLyR funcionando </t>
  </si>
  <si>
    <t xml:space="preserve">Implementar el  100% del plan de acción de las actividades de aglomeraciones de público, parques de diversiones, atracciones, dispositivos de entretenimiento y sistemas de transporte vertical
</t>
  </si>
  <si>
    <r>
      <t xml:space="preserve">Divulgación campaña
</t>
    </r>
    <r>
      <rPr>
        <b/>
        <sz val="7"/>
        <color theme="1"/>
        <rFont val="Century Gothic"/>
        <family val="2"/>
      </rPr>
      <t>ME-IG-034</t>
    </r>
  </si>
  <si>
    <t xml:space="preserve"> Socializar y divulgar una (1) campaña para orientar a las personas sobre la necesidad de hacer uso adecuado de los sistemas de transporte vertical en edificaciones. (Acuerdo 470 de 2011 y Acuerdo 786 de 2020)
Promover el registro en el módulo de registro de edificaciones con sistemas de transporte vertical y puertas eléctricas voluntario  (Acuerdo 786 de 2020)
Realizar verificaciones a las edificaciones con sistema de transporte y puertas electricas </t>
  </si>
  <si>
    <t xml:space="preserve">
Ciudadanos seguros, al usar correctamente los sistemas de transporte vertical y puertas eléctricas
Ciudadanos seguros, al usar correctamente los sistemas de transporte vertical y puertas eléctricas</t>
  </si>
  <si>
    <t>Gestión Administrativa</t>
  </si>
  <si>
    <t>Administrar los bienes y servicios de la entidad, mediante la correcta ejecución de los recursos para el efectivo funcionamiento
de la infraestructura física y del parque automotor.</t>
  </si>
  <si>
    <t xml:space="preserve">Proveer los bienes y servicios que la Entidad requiera para su adecuado funcionamiento. </t>
  </si>
  <si>
    <r>
      <t xml:space="preserve">Ejecución gastos de provisión de bienes y/o servicios 
</t>
    </r>
    <r>
      <rPr>
        <b/>
        <sz val="7"/>
        <color theme="1"/>
        <rFont val="Century Gothic"/>
        <family val="2"/>
      </rPr>
      <t>GA - IG - 049</t>
    </r>
  </si>
  <si>
    <t>1. Realizar las inspecciones a la infraestructura física y efectuar el procedimiento ADM-PD-7 Administración y Mantenimiento de la
Infraestructura
2. Recibir las inspecciones preoperacionales de vehículos, analizarlas y programar los mantenimientos preventivos o correctivos a que haya lugar
3. Revisar el plan de adquisiciones y realizar la gestión correspondiente para ejecutar los recursos de conformidad con las fechas estipuladas para los procesos contractuales. Para los gastos no contractuales como administración y servicios públicos realizar la gestión de pago
4. Realizar los traslados presupuestales y las modificaciones al plan de adquisiciones a que haya lugar para dar cumplimiento con las necesidades de la Entidad</t>
  </si>
  <si>
    <t>Mantenimiento preventivo y correctivo de la Infraestructura de la Entidad y de los vehículos, para mantenerlos en buen estado
Ejecutar el presupuesto asignado para el suministro y provisión de bienes y servicios  generales para el correcto funcionamiento de la Entidad</t>
  </si>
  <si>
    <t>Divulgar Información sobre Movilidad Sostenible y seguridad vial a los colaboradores de la Entidad para reducir el riesgo de siniestros viales y fomentar el uso de medios de transporte sostenibles</t>
  </si>
  <si>
    <r>
      <t xml:space="preserve">Sensibilizacion en movilidad sostenible y seguridad vial 
</t>
    </r>
    <r>
      <rPr>
        <b/>
        <sz val="7"/>
        <color theme="1"/>
        <rFont val="Century Gothic"/>
        <family val="2"/>
      </rPr>
      <t>GA - IG - 067</t>
    </r>
  </si>
  <si>
    <t>1. Realizar una actividad de movilidad sostenible o de seguridad vial de forma mensual
2. Realizar el cálculo semestral de los  indicadores de resultados del PESV
3. Realizar el cálculo semestral de disminución de huella de carbono por traslados en medios de transporte bicicleta y recorridos a pie de los servidores de la Entidad</t>
  </si>
  <si>
    <t>Disminuir los siniestros viales.
Disminuir la huella de carbono.</t>
  </si>
  <si>
    <t xml:space="preserve">Seguimiento a los servicios que provee el proceso de gestión administrativa en  los tiempos de respuesta </t>
  </si>
  <si>
    <r>
      <t xml:space="preserve">Satisfacción del cliente interno frente a los servicios prestados </t>
    </r>
    <r>
      <rPr>
        <b/>
        <sz val="7"/>
        <color theme="1"/>
        <rFont val="Century Gothic"/>
        <family val="2"/>
      </rPr>
      <t>GA - IG - 068</t>
    </r>
  </si>
  <si>
    <t>1. Realizar una actividad de seguimiento de forma mensual frente a:
Servicio de transporte (Seguimiento mínimo a un usuario de la Entidad frente al servicio de transporte)
Servicio de Cafetería (Seguimiento mínimo a un usuario de la Entidad frente al servicio de limpieza)
Servicio de Almacén (Seguimiento mínimo a un usuario frente de la Entidad frente a la entrega de un bien solicitado)</t>
  </si>
  <si>
    <t>Informe con el grado de satisfacción del cliente interno y mejoras a implementar de las sugerencias recibidas</t>
  </si>
  <si>
    <t>Gestión Contractual</t>
  </si>
  <si>
    <t>Gestionar la adquisición de bienes y servicios para cumplir la misión y objetivos institucionales establecidos en los planes, programas
y proyectos del IDIGER de acuerdo con la normatividad vigente</t>
  </si>
  <si>
    <t xml:space="preserve">Adelantar el 100% de los procesos contractuales en el marco del plan anual de adquisiciones vigente.  </t>
  </si>
  <si>
    <r>
      <t xml:space="preserve">Procesos contractuales gestionados
. </t>
    </r>
    <r>
      <rPr>
        <b/>
        <sz val="7"/>
        <color theme="1"/>
        <rFont val="Century Gothic"/>
        <family val="2"/>
      </rPr>
      <t>GC - IG - 082</t>
    </r>
  </si>
  <si>
    <t xml:space="preserve">1. Revisar la documentación entregada por las áreas con el fin de asesor o recomendar o tramitar los procesos radicados
2. Revisar y devolver solicitando ajustes o aprobar las pólizas radicadas
3. Revisar las solicitudes de modificación, recomendar ajustes en caso de ser necesario y proceder a realizar las respectiva modificación
4. Revisar  las solicitudes de liquidación, recomendar ajustes y liquidar los contratos solicitados por las áreas
</t>
  </si>
  <si>
    <t xml:space="preserve">1. Ejecución del plan de adquisiciones. 
</t>
  </si>
  <si>
    <t>Revisar y mantener actualizado el 100% de las herramientas para la gestión contractual con la normatividad vigente.</t>
  </si>
  <si>
    <r>
      <t xml:space="preserve"> Herramientas del proceso contractual actualizadas. 
</t>
    </r>
    <r>
      <rPr>
        <b/>
        <sz val="7"/>
        <color theme="1"/>
        <rFont val="Century Gothic"/>
        <family val="2"/>
      </rPr>
      <t>GC - IG - 083</t>
    </r>
  </si>
  <si>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</si>
  <si>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 xml:space="preserve">
2. Contar con procedimientos agiles y actualizados 
</t>
  </si>
  <si>
    <t>Capacitar a funcionarios y contratistas sobre supervisión de contratos y generalidades.</t>
  </si>
  <si>
    <r>
      <t xml:space="preserve">Supervisores de contratos y de apoyo a la supervision capacitados.
</t>
    </r>
    <r>
      <rPr>
        <b/>
        <sz val="7"/>
        <color theme="1"/>
        <rFont val="Century Gothic"/>
        <family val="2"/>
      </rPr>
      <t xml:space="preserve"> GC - IG - 084</t>
    </r>
  </si>
  <si>
    <t>1. Determinar los temas de las capacitaciones
2. Determinar los funcionarios o contratistas que dictarán la capacitación
3. Establecer las fechas de las capacitaciones
4. Determinar la metodología de la capacitación y su forma de realizarse
5. determinar la forma de verificar el cumplimiento del objetivo de la capacitación</t>
  </si>
  <si>
    <t xml:space="preserve">
3. Disminuir riesgos en la supervisión de contratos
</t>
  </si>
  <si>
    <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</si>
  <si>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</si>
  <si>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</si>
  <si>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</si>
  <si>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r>
      <t xml:space="preserve">Número de requerimientos jurídicos gestionados para la adquisición predial. 
</t>
    </r>
    <r>
      <rPr>
        <b/>
        <sz val="7"/>
        <color theme="1"/>
        <rFont val="Century Gothic"/>
        <family val="2"/>
      </rPr>
      <t>GJ - IG - 094</t>
    </r>
  </si>
  <si>
    <t xml:space="preserve">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 
</t>
  </si>
  <si>
    <t xml:space="preserve">1. Adquisición de predios ubicados en zonas de alto riesgo no mitigable. </t>
  </si>
  <si>
    <t>Dar respuesta al 100% de los derechos de petición relacionados con gestión predial.</t>
  </si>
  <si>
    <r>
      <t xml:space="preserve">Derechos de petición con respuesta
</t>
    </r>
    <r>
      <rPr>
        <b/>
        <sz val="7"/>
        <color theme="1"/>
        <rFont val="Century Gothic"/>
        <family val="2"/>
      </rPr>
      <t>.GJ - IG - 095</t>
    </r>
  </si>
  <si>
    <t xml:space="preserve">Responder derechos de petición </t>
  </si>
  <si>
    <t xml:space="preserve">2. Cumplir con la normatividad relacionada con las respuestas a los derechos de petición. </t>
  </si>
  <si>
    <t>Gestionar el 100% de los requerimientos jurídicos para el saneamiento predial</t>
  </si>
  <si>
    <r>
      <t xml:space="preserve">Requerimientos jurídicos atendidos para el saneamiento predial.
 </t>
    </r>
    <r>
      <rPr>
        <b/>
        <sz val="7"/>
        <color theme="1"/>
        <rFont val="Century Gothic"/>
        <family val="2"/>
      </rPr>
      <t>GJ - IG - 096</t>
    </r>
  </si>
  <si>
    <t>Estudio de viabilidad jurídica para el saneamiento predial.</t>
  </si>
  <si>
    <t xml:space="preserve">3. Realizar el estudio de la viabilidad jurídica para el saneamiento predial requerido. </t>
  </si>
  <si>
    <t>Realizar el seguimiento del 100% los procesos judiciales.</t>
  </si>
  <si>
    <r>
      <t xml:space="preserve">Procesos judiciales con seguimiento.
 </t>
    </r>
    <r>
      <rPr>
        <b/>
        <sz val="7"/>
        <color theme="1"/>
        <rFont val="Century Gothic"/>
        <family val="2"/>
      </rPr>
      <t>GJ - IG - 097</t>
    </r>
  </si>
  <si>
    <t>1. Emitir los escritos de contestación, recursos, práctica de pruebas, alegatos de conclusión, tutelas y oficios de cumplimiento y seguimiento de los procesos judiciales de manera oportuna, dentro de los términos legales.</t>
  </si>
  <si>
    <t>1.Acciones legales pertinentes en los tiempos establecidos.</t>
  </si>
  <si>
    <t>Realizar el 100% de las asesorías jurídicas solicitadas por las áreas al interior del IDIGER.</t>
  </si>
  <si>
    <r>
      <t xml:space="preserve">Asesorías jurídicas atendidas. </t>
    </r>
    <r>
      <rPr>
        <b/>
        <sz val="7"/>
        <color theme="1"/>
        <rFont val="Century Gothic"/>
        <family val="2"/>
      </rPr>
      <t>GJ - IG - 098</t>
    </r>
  </si>
  <si>
    <t>2. Prestar Asesoría Juridica a la Dirección General y a las Subdirecciones y Oficinas del IDIGER.</t>
  </si>
  <si>
    <t xml:space="preserve">2.  Atención a las requerimientos de Asesorías Jurídicas en los tiempos establecidos.
</t>
  </si>
  <si>
    <t>Gestión Financiera</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</si>
  <si>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</si>
  <si>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Desarrollar al 100% las acciones que permitan sostener el sistema contable de la entidad, bajo la Resolución 533 de 2015 y demás normas y lineamientos que la modifiquen emitidas por la Contaduría General de la Nación y la Secretaría de Hacienda</t>
  </si>
  <si>
    <r>
      <t xml:space="preserve">Porcentaje de avance de sostenibilidad Contable
</t>
    </r>
    <r>
      <rPr>
        <b/>
        <sz val="7"/>
        <color theme="1"/>
        <rFont val="Century Gothic"/>
        <family val="2"/>
      </rPr>
      <t>. GF - IG - 099</t>
    </r>
  </si>
  <si>
    <t>Recursos FONDIGER</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</si>
  <si>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</si>
  <si>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t>
  </si>
  <si>
    <t>Desarrollar  el  100% de las acciones del proceso de gestión presupuestal de la entidad.</t>
  </si>
  <si>
    <r>
      <t xml:space="preserve">Revisión y registro de documentos de ejecución presupuestal de vigencia, reserva y pasivo exigible de la  Entidad- IDIGER y FONDIGER 
</t>
    </r>
    <r>
      <rPr>
        <b/>
        <sz val="7"/>
        <color theme="1"/>
        <rFont val="Century Gothic"/>
        <family val="2"/>
      </rPr>
      <t>GF - IG - 100</t>
    </r>
  </si>
  <si>
    <t xml:space="preserve">1.-Revision de documentos presupuestales                                                                                                                                    2.- Registro oportuno de documentos presupuestales                                                                                                                                                                                                                                                                    </t>
  </si>
  <si>
    <t>Documentos presupuestales emitidos</t>
  </si>
  <si>
    <t>Desarrollar  el  100% de las acciones del proceso de gestión de PAC de la entidad.</t>
  </si>
  <si>
    <r>
      <t xml:space="preserve">Registro de la reprogramación de PAC
 </t>
    </r>
    <r>
      <rPr>
        <b/>
        <sz val="7"/>
        <color theme="1"/>
        <rFont val="Century Gothic"/>
        <family val="2"/>
      </rPr>
      <t>GF - IG - 101</t>
    </r>
  </si>
  <si>
    <t xml:space="preserve">1.-Revision y consolidación de la reprogramación del PAC
2.-Registro reprogramación de PAC                      </t>
  </si>
  <si>
    <t xml:space="preserve">Registro de la Reprogramación Anual Mensualizada de Caja (PAC) </t>
  </si>
  <si>
    <r>
      <t xml:space="preserve">Porcentaje de trámites de modificaciones presupuestales realizadas 
</t>
    </r>
    <r>
      <rPr>
        <b/>
        <sz val="7"/>
        <color theme="1"/>
        <rFont val="Century Gothic"/>
        <family val="2"/>
      </rPr>
      <t>GF - IG - 102</t>
    </r>
  </si>
  <si>
    <t>1.-Proyectar documentos de traslado presupuestal                         
2.-Registro traslado presupuestal</t>
  </si>
  <si>
    <t>Modificaciones presupuestales registradas</t>
  </si>
  <si>
    <t>Tramitar en el mes el 100% de las órdenes de Pago IDIGER radicadas correctamente por los contratistas</t>
  </si>
  <si>
    <r>
      <t xml:space="preserve">Porcentaje de ordenes de pago IDIGER y FONDIGER giradas en el mes 
</t>
    </r>
    <r>
      <rPr>
        <b/>
        <sz val="7"/>
        <color theme="1"/>
        <rFont val="Century Gothic"/>
        <family val="2"/>
      </rPr>
      <t>GF - IG - 103</t>
    </r>
  </si>
  <si>
    <t>Tramitar en BogData y/o el Administrado Fiduciario , en estado Pagada, las órdenes de Pago radicadas correctamente por los contratistas</t>
  </si>
  <si>
    <t>Órdenes de Pago IDIGER y FONDIGER giradas en el mes</t>
  </si>
  <si>
    <t xml:space="preserve">Ejecutar el 100% del  Plan  Anueal de adquisiciones </t>
  </si>
  <si>
    <t>Porcentaje  del  plan de adquisciones  ejecutado</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</si>
  <si>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</si>
  <si>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</si>
  <si>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</si>
  <si>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</si>
  <si>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Formular el documento preliminar del Sistema Integrado de Conservación.</t>
  </si>
  <si>
    <r>
      <t xml:space="preserve">Sistema Integrado de Conservación.
</t>
    </r>
    <r>
      <rPr>
        <b/>
        <sz val="7"/>
        <color theme="1"/>
        <rFont val="Century Gothic"/>
        <family val="2"/>
      </rPr>
      <t xml:space="preserve"> GD - IG - 085</t>
    </r>
  </si>
  <si>
    <t>1. Realizar diagnostico del plan de conservación (30%)
2. Realizar diagnostico del plan de preservación digital (30%)
3.Realizar mesas de trabajo con el archivo de Bogotá. (10%)
4.Proyectar el plan de conservación para su aprobación. (15%)
5. Proyectar el plan de preservación digital para su aprobación. (15%)</t>
  </si>
  <si>
    <t>Documento preliminar del Sistema Integrado de Conservación.
Cumplimiento de la normatividad archivística.</t>
  </si>
  <si>
    <t>Implementar la tabla temática bajo la parametrización de CORDIS.</t>
  </si>
  <si>
    <r>
      <t xml:space="preserve">Tabla temática implementada bajo la parametrización de CORDIS.
</t>
    </r>
    <r>
      <rPr>
        <b/>
        <sz val="7"/>
        <color theme="1"/>
        <rFont val="Century Gothic"/>
        <family val="2"/>
      </rPr>
      <t xml:space="preserve"> GD - IG - 086</t>
    </r>
  </si>
  <si>
    <t>1. Solicitar los responsables en cada área de la administración de correspondencia. (30%)
2. Capacitar a los responsables para la implementación de la tabla temática en CORDIS. (50%)
3. Implementar la tabla temática actualizada en CORDIS (20%)</t>
  </si>
  <si>
    <t>Tabla temática implementada en CORDIS.
Administración adecuada de las comunicaciones oficiales de la Entidad.</t>
  </si>
  <si>
    <t>Realizar los traslados documentales vigencia 2020 al CAD.</t>
  </si>
  <si>
    <r>
      <t xml:space="preserve">Plan de traslados documentales vigencia 2020 al CAD ejecutado. 
</t>
    </r>
    <r>
      <rPr>
        <b/>
        <sz val="7"/>
        <color theme="1"/>
        <rFont val="Century Gothic"/>
        <family val="2"/>
      </rPr>
      <t>GD - IG - 087</t>
    </r>
  </si>
  <si>
    <t>1. Realizar el cronograma de traslados (30%)
2. Socializar el cronograma de traslados en las áreas (30%)
3. Ejecutar el traslado de la documentación (40%)</t>
  </si>
  <si>
    <t>Traslados documentales vigencia 2020 ejecutados.</t>
  </si>
  <si>
    <t>Ejecutar el  100% Plan Institucional de Archivos-PINAR</t>
  </si>
  <si>
    <t>Porcntaje de actividades ejecutadas  lan Institucional de Archivos-PINAR</t>
  </si>
  <si>
    <t>1. . Elaborar el diagnóstico de necesidades institucionales de gestión  documental ,
2. Elaborar y divulgar el Plan Institucional de Archivos-PINAR
3. Implementar el Plan Institucional de Archivos-PINAR
4. Hacer seguimiento y evaluación al Plan Institucional de Archivos-PINAR</t>
  </si>
  <si>
    <t>Centralización de los archivos de gestión
Organización del Archivo Central</t>
  </si>
  <si>
    <t>Atención al Ciudadano</t>
  </si>
  <si>
    <t>Garantizar la atención al ciudadano mediante la generación e implementación de estrategias para orientar y dar
respuesta de manera efectiva a los requerimientos de las partes interesadas</t>
  </si>
  <si>
    <t>Elaborar y publicar el documento de caracterización ciudadanos - usuarios - grupos de interés que interactuaron con la entidad mediante solicitudes orientación o peticiones a través del grupo atención a la ciudadanía en la vigencia de 2020.</t>
  </si>
  <si>
    <r>
      <t xml:space="preserve">Documento de caracterización ciudadanos - usuarios - grupos de interés que interactuaron con la entidad mediante solicitudes orientación o peticiones a través del grupo atención a la ciudadanía en la vigencia de 2020.
</t>
    </r>
    <r>
      <rPr>
        <b/>
        <sz val="7"/>
        <color theme="1"/>
        <rFont val="Century Gothic"/>
        <family val="2"/>
      </rPr>
      <t xml:space="preserve"> AC - IG - 063</t>
    </r>
  </si>
  <si>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</si>
  <si>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Documento de caracterización ciudadano</t>
  </si>
  <si>
    <t>Elaborar  y publicar  el informe de percepción de los ciudadanos que se acercaron a solicitar información y orientación a la oficina de atención al ciudadano y que aceptaron diligenciar el formato.</t>
  </si>
  <si>
    <r>
      <t xml:space="preserve">Encuestas de percepción diligenciadas por la ciudadanía que se acercaron a solicitar información en el punto de servicio de la entidad.
</t>
    </r>
    <r>
      <rPr>
        <b/>
        <sz val="7"/>
        <rFont val="Century Gothic"/>
        <family val="2"/>
      </rPr>
      <t xml:space="preserve"> AC - IG - 062</t>
    </r>
  </si>
  <si>
    <t>1. Unificación y revisión de bases de datos.
2. Analisis de Datos.
3. Elaboración de documento.
4 Envio de documento a la Subdirección Corporativa y Asuntos Disciplinarios para Revisión.
5. Solicitud a Comunicaciones de Públicación</t>
  </si>
  <si>
    <t>Servicio al ciudadano competente para cumplir los objetivos estrategicos de la Entidad.
Identificación de la percepción de los ciudadanos frente a la atención recibida.</t>
  </si>
  <si>
    <t>Control Disciplinario Interno</t>
  </si>
  <si>
    <t>Evaluar, dar impulso procesal y proferir decisiones de fondo sobre el 50% del inventario total de procesos disciplinarios recibidos con corte a 3 de diciembre de 2021.</t>
  </si>
  <si>
    <r>
      <t xml:space="preserve">Decisiones adoptadas sobre los expedientes disciplinarios en etapa de investigación o de juicio disciplinario 
</t>
    </r>
    <r>
      <rPr>
        <b/>
        <sz val="7"/>
        <color theme="1"/>
        <rFont val="Century Gothic"/>
        <family val="2"/>
      </rPr>
      <t>CD - IG - 073</t>
    </r>
  </si>
  <si>
    <t>Proferir fallos en primera instancia, Autos de cargos, citación a Audiencia, remisión por competencia, acumulación o Archivos definitivos sobre el inventario de expedientes existente hasta el día el 8 de enero de 2021.</t>
  </si>
  <si>
    <t xml:space="preserve">Definir en primera instancia la responsabilidad disciplinaria de aquellos servidores  públicos que se vincularon en calidad de investigados  a los distintos procesos  disciplinarios y que  hasta el día 8 de enero de 2021 se encontraban en etapa de investigación o juicio. </t>
  </si>
  <si>
    <r>
      <t xml:space="preserve">Decisiones adoptadas sobre los expedientes disciplinarios en etapa de indagación
</t>
    </r>
    <r>
      <rPr>
        <b/>
        <sz val="7"/>
        <rFont val="Century Gothic"/>
        <family val="2"/>
      </rPr>
      <t xml:space="preserve"> CD - IG - 074</t>
    </r>
  </si>
  <si>
    <t>Proferir Autos de apertura de investigación disciplinaria, citación a Audiencia, remisión por competencia, acumulación o Archivos definitivos sobre  el inventario de expedientes existente hasta el día el 8 de enero de 2021.</t>
  </si>
  <si>
    <t>Esclarecer la existencia o no de posibles faltas disciplinarios cometidas por funcionarios o exfuncionarios del Idiger, cuya denuncia, hasta el día 8 de enero de 2021,  hubiese motivado la apertura de una  indagación preliminar.</t>
  </si>
  <si>
    <r>
      <t xml:space="preserve">Noticias disciplinarias evaluadas
</t>
    </r>
    <r>
      <rPr>
        <b/>
        <sz val="7"/>
        <color theme="1"/>
        <rFont val="Century Gothic"/>
        <family val="2"/>
      </rPr>
      <t xml:space="preserve"> CD - IG - 075</t>
    </r>
  </si>
  <si>
    <t>Proferir Autos inhibitorios, Autos de apertura de indagación preliminar o Autos de investigación disciplinaria proferidos en relación con las noticias disciplinarias  recibidas desde el 8 de enero de 2021 hasta el 3 de diciembre de 2021</t>
  </si>
  <si>
    <t>Ejercicio oportuno de la acción disciplinaria sobre algunas conductas desplegadas por servidores públicos con el fin de esclarecer hechos posiblemente irregulares  o generar correctivos (sanciones).</t>
  </si>
  <si>
    <t>Sensibilizar a funcionarios y contratistas en el nuevo Código Disciplinario</t>
  </si>
  <si>
    <r>
      <t xml:space="preserve">Cápsulas informativas socializadas 
</t>
    </r>
    <r>
      <rPr>
        <b/>
        <sz val="7"/>
        <color theme="1"/>
        <rFont val="Century Gothic"/>
        <family val="2"/>
      </rPr>
      <t>CD - IG - 076</t>
    </r>
  </si>
  <si>
    <t>Socializar a través del correo institucional de la entidad, cápsulas informativas explicando los cambios que traerá la entrada en vigencia de la Ley 1952 de 2019, Código General Disciplinario. </t>
  </si>
  <si>
    <t xml:space="preserve">12 cápsulas de información acerca del CGD socializadas a través del correo institucional. </t>
  </si>
  <si>
    <t>Adelantar las acciones requeridas con la entrada en vigencia de Ley 1952 de 2019 Artículo 93</t>
  </si>
  <si>
    <r>
      <t xml:space="preserve">Preparación para la entrada en vigencia de la Ley 1952 de 2019, Código General Disciplinario
 </t>
    </r>
    <r>
      <rPr>
        <b/>
        <sz val="7"/>
        <color theme="1"/>
        <rFont val="Century Gothic"/>
        <family val="2"/>
      </rPr>
      <t>CD - IG - 077</t>
    </r>
  </si>
  <si>
    <t xml:space="preserve">i) Solicitar la revisión y ajustes del perfil del operador(a) disciplinario(a) en  el Manual de funciones y competencias laborales de acuerdo con las exigencias del artículo 93 del CGD; ii)  Solicitar la adecuación de la infraestructura física y tecnológica para el funcionamiento  de la oficina de control interno disciplinario y ; IV) presentar una estrategia para sustanciar los expedientes disciplinarios de conformidad con los términos establecidos en el artículo 33 del CGD. </t>
  </si>
  <si>
    <t>1 comunicación interna solicitando la revisión y ajuste del perfil del operador disciplinario en primera instancia del Idiger
1 comunicación interna solicitando la  adecuación de la infraestructura física y tecnológica para el funcionamiento  de la oficina de control interno disciplinario 
1 correo electrónico con estrategia para sustanciar los expedientes disciplinarios de conformidad con los términos establecidos en el artículo 33 del CGD. </t>
  </si>
  <si>
    <t>Evaluación independiente</t>
  </si>
  <si>
    <t>Evaluar la eficacia y eficiencia del Sistema de Control Interno de la entidad 1
,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</si>
  <si>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Desarrollar el 100% de auditorías internas aprobadas por el Comité Institucional de Coordinación de Control Interno</t>
  </si>
  <si>
    <r>
      <t xml:space="preserve">Porcentaje de ejecución  de las auditorías internas 
</t>
    </r>
    <r>
      <rPr>
        <b/>
        <sz val="7"/>
        <color rgb="FF000000"/>
        <rFont val="Century Gothic"/>
        <family val="2"/>
      </rPr>
      <t>EI - IG - 078</t>
    </r>
  </si>
  <si>
    <t xml:space="preserve">1. Elaboración del Plan Anual de Auditorias  mediante Identificación de unidades auditables para la planeación de las actividades de evaluación independiente para la vigencia. (5%)
2. Aprobación del Plan Anual de Auditorias en el comité Institucional de control Interno.(5%)
3. Elaborar, presentar y publicar los informes de Auditoría Interna (90%)
</t>
  </si>
  <si>
    <t>Plan de Auditorias  e Informes de Auditoria Interna</t>
  </si>
  <si>
    <t>7. Control Interno</t>
  </si>
  <si>
    <t>Realizar el 100% de informes de ley y de seguimiento establecidos en el plan anual de auditorías</t>
  </si>
  <si>
    <r>
      <t xml:space="preserve">Porcentaje de realización de informes de seguimiento de Ley realizados
</t>
    </r>
    <r>
      <rPr>
        <b/>
        <sz val="7"/>
        <color theme="1"/>
        <rFont val="Century Gothic"/>
        <family val="2"/>
      </rPr>
      <t xml:space="preserve"> EI - IG - 079</t>
    </r>
  </si>
  <si>
    <t xml:space="preserve">
Elaboración y aprobación del Plan Anual de Auditorias con los informes de seguimiento y de Ley (10%) .
Elaboración y socialización  del Informe de Seguimiento y de Ley(90%)
</t>
  </si>
  <si>
    <t xml:space="preserve">Producto: Informes de seguimiento y de ley </t>
  </si>
  <si>
    <t>Promover desde el rol de Secretaría Técnica del Comité Institucional de Coordinación de Control Interno el desarrollo del 100% de sesiones requeridas en la vigencia</t>
  </si>
  <si>
    <r>
      <t xml:space="preserve">Desarrollo de sesiones de Comité Institucional de Coordinación de Control Interno
 </t>
    </r>
    <r>
      <rPr>
        <b/>
        <sz val="7"/>
        <color theme="1"/>
        <rFont val="Century Gothic"/>
        <family val="2"/>
      </rPr>
      <t>EI - IG - 080</t>
    </r>
  </si>
  <si>
    <t xml:space="preserve">
Programar y convocar las  sesiones  de Comité (10%)
Desarrollar funciones de Secretaría Técnica (70%)
Archivar los documentos de Comité (20%)</t>
  </si>
  <si>
    <t xml:space="preserve">Producto: Sesiones de Comité desarrolladas </t>
  </si>
  <si>
    <t xml:space="preserve">Promover desde el rol  de enfoque hacia la prevención  y  la relación con entes externos de control, desarrollar actividades de consultoría y acompañamiento </t>
  </si>
  <si>
    <r>
      <t xml:space="preserve">Porcentaje de actividades de consultoría acompañadas a los procesos desde la tercera línea de defensa. 
</t>
    </r>
    <r>
      <rPr>
        <b/>
        <sz val="7"/>
        <color theme="1"/>
        <rFont val="Century Gothic"/>
        <family val="2"/>
      </rPr>
      <t>EI - IG - 081</t>
    </r>
  </si>
  <si>
    <t xml:space="preserve">
Desarrollar acompañamientos solicitados de acuerdo a roles OCI (70%)
Desarrollar acompañamiento en comités con voz y sin voto (30%)</t>
  </si>
  <si>
    <t>Producto: Actividades de consultoría y acompañamiento ejecutadas</t>
  </si>
  <si>
    <t>Crear, actualizar o eliminar los documentos asociados al proceso</t>
  </si>
  <si>
    <r>
      <t xml:space="preserve">Porcentaje de documentos del proceso actualizados  
</t>
    </r>
    <r>
      <rPr>
        <b/>
        <sz val="7"/>
        <color theme="1"/>
        <rFont val="Century Gothic"/>
        <family val="2"/>
      </rPr>
      <t>EI - IG - 110</t>
    </r>
  </si>
  <si>
    <t>1. Identificar los documentos a crear. Actualizar y eliminar del proceso.
2. Actualizar la caracterización del proceso
3. Actualizar formatos, procedimientos, planes, guías, instructivos,  y/o protocolos.</t>
  </si>
  <si>
    <t>Documentos asociados al proceso actualizados y disponibles</t>
  </si>
</sst>
</file>

<file path=xl/styles.xml><?xml version="1.0" encoding="utf-8"?>
<styleSheet xmlns="http://schemas.openxmlformats.org/spreadsheetml/2006/main">
  <numFmts count="4">
    <numFmt numFmtId="43" formatCode="_-* #,##0.00_-;\-* #,##0.00_-;_-* &quot;-&quot;??_-;_-@_-"/>
    <numFmt numFmtId="164" formatCode="0.0%"/>
    <numFmt numFmtId="165" formatCode="0.0"/>
    <numFmt numFmtId="166" formatCode="0.000"/>
  </numFmts>
  <fonts count="16">
    <font>
      <sz val="11"/>
      <color theme="1"/>
      <name val="Calibri"/>
      <family val="2"/>
      <scheme val="minor"/>
    </font>
    <font>
      <sz val="11"/>
      <color theme="1"/>
      <name val="Arial"/>
      <family val="2"/>
    </font>
    <font>
      <sz val="7"/>
      <color theme="1"/>
      <name val="Century Gothic"/>
      <family val="2"/>
    </font>
    <font>
      <b/>
      <sz val="7"/>
      <color theme="1"/>
      <name val="Century Gothic"/>
      <family val="2"/>
    </font>
    <font>
      <sz val="7"/>
      <name val="Century Gothic"/>
      <family val="2"/>
    </font>
    <font>
      <b/>
      <sz val="7"/>
      <color rgb="FF000000"/>
      <name val="Century Gothic"/>
      <family val="2"/>
    </font>
    <font>
      <b/>
      <sz val="7"/>
      <color theme="0"/>
      <name val="Century Gothic"/>
      <family val="2"/>
    </font>
    <font>
      <b/>
      <sz val="7"/>
      <color rgb="FF222A35"/>
      <name val="Century Gothic"/>
      <family val="2"/>
    </font>
    <font>
      <b/>
      <sz val="7"/>
      <color theme="0"/>
      <name val="Arial Nova Light"/>
      <family val="2"/>
    </font>
    <font>
      <sz val="7"/>
      <color theme="1"/>
      <name val="Arial"/>
      <family val="2"/>
    </font>
    <font>
      <b/>
      <sz val="7"/>
      <color theme="3" tint="-0.499984740745262"/>
      <name val="Century Gothic"/>
      <family val="2"/>
    </font>
    <font>
      <b/>
      <sz val="7"/>
      <name val="Century Gothic"/>
      <family val="2"/>
    </font>
    <font>
      <b/>
      <sz val="6"/>
      <color rgb="FF222A35"/>
      <name val="Century Gothic"/>
      <family val="2"/>
    </font>
    <font>
      <sz val="7"/>
      <color rgb="FF222A35"/>
      <name val="Century Gothic"/>
      <family val="2"/>
    </font>
    <font>
      <sz val="7"/>
      <color rgb="FF000000"/>
      <name val="Century Gothic"/>
      <family val="2"/>
    </font>
    <font>
      <b/>
      <sz val="7"/>
      <color rgb="FF009900"/>
      <name val="Century Gothic"/>
      <family val="2"/>
    </font>
  </fonts>
  <fills count="22">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92D050"/>
        <bgColor rgb="FF92D050"/>
      </patternFill>
    </fill>
    <fill>
      <patternFill patternType="solid">
        <fgColor rgb="FF548135"/>
        <bgColor rgb="FF548135"/>
      </patternFill>
    </fill>
    <fill>
      <patternFill patternType="solid">
        <fgColor rgb="FFFEF2CB"/>
        <bgColor rgb="FFFEF2CB"/>
      </patternFill>
    </fill>
    <fill>
      <patternFill patternType="solid">
        <fgColor theme="2"/>
        <bgColor indexed="64"/>
      </patternFill>
    </fill>
    <fill>
      <patternFill patternType="solid">
        <fgColor theme="2"/>
        <bgColor theme="0"/>
      </patternFill>
    </fill>
    <fill>
      <patternFill patternType="solid">
        <fgColor theme="8" tint="0.79998168889431442"/>
        <bgColor rgb="FFD6DCE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rgb="FFD6DCE4"/>
      </patternFill>
    </fill>
    <fill>
      <patternFill patternType="solid">
        <fgColor rgb="FFD6DCE4"/>
        <bgColor rgb="FFD6DCE4"/>
      </patternFill>
    </fill>
    <fill>
      <patternFill patternType="solid">
        <fgColor theme="0"/>
        <bgColor rgb="FFE2EFD9"/>
      </patternFill>
    </fill>
    <fill>
      <patternFill patternType="solid">
        <fgColor theme="8" tint="0.79998168889431442"/>
        <bgColor indexed="64"/>
      </patternFill>
    </fill>
    <fill>
      <patternFill patternType="solid">
        <fgColor theme="8" tint="0.79998168889431442"/>
        <bgColor theme="0"/>
      </patternFill>
    </fill>
    <fill>
      <patternFill patternType="solid">
        <fgColor theme="6" tint="0.59999389629810485"/>
        <bgColor theme="0"/>
      </patternFill>
    </fill>
    <fill>
      <patternFill patternType="solid">
        <fgColor theme="0"/>
        <bgColor rgb="FFD6DCE4"/>
      </patternFill>
    </fill>
    <fill>
      <patternFill patternType="solid">
        <fgColor theme="0"/>
        <bgColor rgb="FFD9E2F3"/>
      </patternFill>
    </fill>
    <fill>
      <patternFill patternType="solid">
        <fgColor rgb="FFFFFFFF"/>
        <bgColor rgb="FFFFFFFF"/>
      </patternFill>
    </fill>
    <fill>
      <patternFill patternType="solid">
        <fgColor theme="2"/>
        <bgColor rgb="FFFF0000"/>
      </patternFill>
    </fill>
  </fills>
  <borders count="16">
    <border>
      <left/>
      <right/>
      <top/>
      <bottom/>
      <diagonal/>
    </border>
    <border>
      <left style="thin">
        <color rgb="FFA8D08D"/>
      </left>
      <right style="thin">
        <color rgb="FFA8D08D"/>
      </right>
      <top style="thin">
        <color rgb="FFA8D08D"/>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A8D08D"/>
      </left>
      <right style="thin">
        <color rgb="FFA8D08D"/>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9">
    <xf numFmtId="0" fontId="0" fillId="0" borderId="0" xfId="0"/>
    <xf numFmtId="0" fontId="2" fillId="2" borderId="3" xfId="3" applyFont="1" applyFill="1" applyBorder="1" applyAlignment="1">
      <alignment horizontal="left" vertical="center"/>
    </xf>
    <xf numFmtId="0" fontId="2" fillId="0" borderId="0" xfId="3" applyFont="1"/>
    <xf numFmtId="0" fontId="2" fillId="2" borderId="3" xfId="3" applyFont="1" applyFill="1" applyBorder="1" applyAlignment="1">
      <alignment horizontal="left" vertical="center" wrapText="1"/>
    </xf>
    <xf numFmtId="0" fontId="3" fillId="3" borderId="3" xfId="3" applyFont="1" applyFill="1" applyBorder="1" applyAlignment="1">
      <alignment horizontal="center" vertical="center" wrapText="1"/>
    </xf>
    <xf numFmtId="0" fontId="6" fillId="5" borderId="3" xfId="3" applyFont="1" applyFill="1" applyBorder="1" applyAlignment="1">
      <alignment horizontal="center" vertical="center" wrapText="1"/>
    </xf>
    <xf numFmtId="0" fontId="3" fillId="6" borderId="3" xfId="3" applyFont="1" applyFill="1" applyBorder="1" applyAlignment="1">
      <alignment horizontal="center" vertical="center"/>
    </xf>
    <xf numFmtId="0" fontId="2" fillId="0" borderId="3" xfId="3" applyFont="1" applyBorder="1"/>
    <xf numFmtId="0" fontId="7" fillId="3" borderId="3"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9" fillId="0" borderId="3" xfId="3" applyFont="1" applyBorder="1"/>
    <xf numFmtId="0" fontId="2" fillId="7" borderId="3" xfId="3" applyFont="1" applyFill="1" applyBorder="1" applyAlignment="1">
      <alignment horizontal="justify" vertical="center" wrapText="1"/>
    </xf>
    <xf numFmtId="1" fontId="2" fillId="7" borderId="3" xfId="3" applyNumberFormat="1" applyFont="1" applyFill="1" applyBorder="1" applyAlignment="1">
      <alignment horizontal="justify" vertical="center" wrapText="1"/>
    </xf>
    <xf numFmtId="9" fontId="2" fillId="7" borderId="3" xfId="3" applyNumberFormat="1" applyFont="1" applyFill="1" applyBorder="1" applyAlignment="1">
      <alignment horizontal="justify" vertical="center" wrapText="1"/>
    </xf>
    <xf numFmtId="0" fontId="2" fillId="8" borderId="3" xfId="3" applyFont="1" applyFill="1" applyBorder="1" applyAlignment="1">
      <alignment horizontal="justify" vertical="center" wrapText="1"/>
    </xf>
    <xf numFmtId="164" fontId="2" fillId="7" borderId="3" xfId="3" applyNumberFormat="1" applyFont="1" applyFill="1" applyBorder="1" applyAlignment="1">
      <alignment horizontal="center" vertical="center" wrapText="1"/>
    </xf>
    <xf numFmtId="9" fontId="2" fillId="7" borderId="3" xfId="3" applyNumberFormat="1" applyFont="1" applyFill="1" applyBorder="1" applyAlignment="1">
      <alignment horizontal="center" vertical="center" wrapText="1"/>
    </xf>
    <xf numFmtId="9" fontId="2" fillId="9" borderId="3" xfId="3" applyNumberFormat="1" applyFont="1" applyFill="1" applyBorder="1" applyAlignment="1">
      <alignment horizontal="center" vertical="center"/>
    </xf>
    <xf numFmtId="9" fontId="10" fillId="10" borderId="3" xfId="2" applyFont="1" applyFill="1" applyBorder="1" applyAlignment="1">
      <alignment horizontal="center" vertical="center" wrapText="1"/>
    </xf>
    <xf numFmtId="1" fontId="10" fillId="10" borderId="3" xfId="4" applyNumberFormat="1" applyFont="1" applyFill="1" applyBorder="1" applyAlignment="1">
      <alignment horizontal="center" vertical="center" wrapText="1"/>
    </xf>
    <xf numFmtId="9" fontId="11" fillId="10" borderId="3" xfId="4" applyFont="1" applyFill="1" applyBorder="1" applyAlignment="1" applyProtection="1">
      <alignment horizontal="center" vertical="center"/>
    </xf>
    <xf numFmtId="0" fontId="2" fillId="2" borderId="3" xfId="3" applyFont="1" applyFill="1" applyBorder="1" applyAlignment="1">
      <alignment horizontal="justify" vertical="center" wrapText="1"/>
    </xf>
    <xf numFmtId="0" fontId="2" fillId="7" borderId="3" xfId="3" applyFont="1" applyFill="1" applyBorder="1"/>
    <xf numFmtId="49" fontId="2" fillId="7" borderId="3" xfId="3" applyNumberFormat="1" applyFont="1" applyFill="1" applyBorder="1" applyAlignment="1">
      <alignment horizontal="justify" vertical="center" wrapText="1"/>
    </xf>
    <xf numFmtId="10" fontId="2" fillId="7" borderId="3" xfId="3" applyNumberFormat="1" applyFont="1" applyFill="1" applyBorder="1" applyAlignment="1">
      <alignment horizontal="center" vertical="center" wrapText="1"/>
    </xf>
    <xf numFmtId="10" fontId="2" fillId="9" borderId="3" xfId="3" applyNumberFormat="1" applyFont="1" applyFill="1" applyBorder="1" applyAlignment="1">
      <alignment horizontal="center" vertical="center"/>
    </xf>
    <xf numFmtId="0" fontId="2" fillId="2" borderId="9" xfId="3" applyFont="1" applyFill="1" applyBorder="1" applyAlignment="1">
      <alignment vertical="center" wrapText="1"/>
    </xf>
    <xf numFmtId="9" fontId="2" fillId="7" borderId="3" xfId="2" applyFont="1" applyFill="1" applyBorder="1" applyAlignment="1">
      <alignment horizontal="justify" vertical="center" wrapText="1"/>
    </xf>
    <xf numFmtId="0" fontId="2" fillId="2" borderId="7" xfId="3" applyFont="1" applyFill="1" applyBorder="1" applyAlignment="1">
      <alignment horizontal="center" vertical="center" wrapText="1"/>
    </xf>
    <xf numFmtId="0" fontId="2" fillId="2" borderId="8" xfId="3" applyFont="1" applyFill="1" applyBorder="1" applyAlignment="1">
      <alignment vertical="center" wrapText="1"/>
    </xf>
    <xf numFmtId="0" fontId="2" fillId="2" borderId="8" xfId="3" applyFont="1" applyFill="1" applyBorder="1" applyAlignment="1">
      <alignment horizontal="left" vertical="center" wrapText="1"/>
    </xf>
    <xf numFmtId="0" fontId="2" fillId="2" borderId="7" xfId="3" applyFont="1" applyFill="1" applyBorder="1" applyAlignment="1">
      <alignment horizontal="left" vertical="center" wrapText="1"/>
    </xf>
    <xf numFmtId="9" fontId="2" fillId="2" borderId="7" xfId="3" applyNumberFormat="1" applyFont="1" applyFill="1" applyBorder="1" applyAlignment="1">
      <alignment horizontal="center" vertical="center" wrapText="1"/>
    </xf>
    <xf numFmtId="2" fontId="2" fillId="11" borderId="7" xfId="3" applyNumberFormat="1" applyFont="1" applyFill="1" applyBorder="1" applyAlignment="1">
      <alignment horizontal="center" vertical="center" wrapText="1"/>
    </xf>
    <xf numFmtId="9" fontId="2" fillId="9" borderId="3" xfId="4" applyFont="1" applyFill="1" applyBorder="1" applyAlignment="1">
      <alignment horizontal="center" vertical="center"/>
    </xf>
    <xf numFmtId="0" fontId="2" fillId="2" borderId="11" xfId="3" applyFont="1" applyFill="1" applyBorder="1" applyAlignment="1">
      <alignment vertical="center" wrapText="1"/>
    </xf>
    <xf numFmtId="0" fontId="2" fillId="7" borderId="0" xfId="3" applyFont="1" applyFill="1"/>
    <xf numFmtId="0" fontId="2" fillId="2" borderId="3" xfId="3" applyFont="1" applyFill="1" applyBorder="1" applyAlignment="1">
      <alignment horizontal="center" vertical="center" wrapText="1"/>
    </xf>
    <xf numFmtId="1" fontId="2" fillId="2" borderId="3" xfId="3" applyNumberFormat="1" applyFont="1" applyFill="1" applyBorder="1" applyAlignment="1">
      <alignment horizontal="center" vertical="center" wrapText="1"/>
    </xf>
    <xf numFmtId="0" fontId="2" fillId="2" borderId="3" xfId="3" applyFont="1" applyFill="1" applyBorder="1" applyAlignment="1">
      <alignment vertical="center" wrapText="1"/>
    </xf>
    <xf numFmtId="10" fontId="2" fillId="0" borderId="3" xfId="2" applyNumberFormat="1" applyFont="1" applyBorder="1" applyAlignment="1">
      <alignment horizontal="center" vertical="center" wrapText="1"/>
    </xf>
    <xf numFmtId="9" fontId="2" fillId="12" borderId="3" xfId="2" applyFont="1" applyFill="1" applyBorder="1" applyAlignment="1">
      <alignment horizontal="center" vertical="center"/>
    </xf>
    <xf numFmtId="9" fontId="2" fillId="13" borderId="3" xfId="2" applyFont="1" applyFill="1" applyBorder="1" applyAlignment="1">
      <alignment horizontal="center" vertical="center"/>
    </xf>
    <xf numFmtId="9" fontId="12" fillId="3" borderId="3" xfId="2" applyFont="1" applyFill="1" applyBorder="1" applyAlignment="1">
      <alignment horizontal="center" vertical="center" wrapText="1"/>
    </xf>
    <xf numFmtId="9" fontId="2" fillId="0" borderId="3" xfId="2" applyFont="1" applyBorder="1" applyAlignment="1">
      <alignment horizontal="center" vertical="center" wrapText="1"/>
    </xf>
    <xf numFmtId="9" fontId="2" fillId="0" borderId="3" xfId="3" applyNumberFormat="1" applyFont="1" applyBorder="1" applyAlignment="1">
      <alignment horizontal="center" vertical="center" wrapText="1"/>
    </xf>
    <xf numFmtId="164" fontId="2" fillId="0" borderId="3" xfId="3" applyNumberFormat="1" applyFont="1" applyBorder="1" applyAlignment="1">
      <alignment horizontal="center" vertical="center" wrapText="1"/>
    </xf>
    <xf numFmtId="1" fontId="2" fillId="2" borderId="3" xfId="3" applyNumberFormat="1" applyFont="1" applyFill="1" applyBorder="1" applyAlignment="1">
      <alignment horizontal="justify" vertical="center" wrapText="1"/>
    </xf>
    <xf numFmtId="10" fontId="2" fillId="0" borderId="3" xfId="4" applyNumberFormat="1" applyFont="1" applyBorder="1" applyAlignment="1">
      <alignment horizontal="center" vertical="center" wrapText="1"/>
    </xf>
    <xf numFmtId="164" fontId="13" fillId="14" borderId="3" xfId="3" applyNumberFormat="1" applyFont="1" applyFill="1" applyBorder="1" applyAlignment="1">
      <alignment horizontal="justify" vertical="center" wrapText="1"/>
    </xf>
    <xf numFmtId="9" fontId="2" fillId="0" borderId="3" xfId="4" applyFont="1" applyBorder="1" applyAlignment="1">
      <alignment horizontal="center" vertical="center" wrapText="1"/>
    </xf>
    <xf numFmtId="0" fontId="2" fillId="0" borderId="3" xfId="3" applyFont="1" applyBorder="1" applyAlignment="1">
      <alignment horizontal="justify" vertical="center" wrapText="1"/>
    </xf>
    <xf numFmtId="2" fontId="2" fillId="9" borderId="3" xfId="3" applyNumberFormat="1" applyFont="1" applyFill="1" applyBorder="1" applyAlignment="1">
      <alignment horizontal="center" vertical="center"/>
    </xf>
    <xf numFmtId="164" fontId="13" fillId="14" borderId="7" xfId="3" applyNumberFormat="1" applyFont="1" applyFill="1" applyBorder="1" applyAlignment="1">
      <alignment horizontal="justify" vertical="center" wrapText="1"/>
    </xf>
    <xf numFmtId="0" fontId="2" fillId="11" borderId="10" xfId="3" applyFont="1" applyFill="1" applyBorder="1" applyAlignment="1">
      <alignment horizontal="left" vertical="center" wrapText="1"/>
    </xf>
    <xf numFmtId="9" fontId="2" fillId="2" borderId="3" xfId="2" applyFont="1" applyFill="1" applyBorder="1" applyAlignment="1">
      <alignment horizontal="center" vertical="center" wrapText="1"/>
    </xf>
    <xf numFmtId="0" fontId="2" fillId="11" borderId="10" xfId="3" applyFont="1" applyFill="1" applyBorder="1" applyAlignment="1">
      <alignment horizontal="center" vertical="center" wrapText="1"/>
    </xf>
    <xf numFmtId="0" fontId="2" fillId="2" borderId="10" xfId="3" applyFont="1" applyFill="1" applyBorder="1" applyAlignment="1">
      <alignment vertical="center" wrapText="1"/>
    </xf>
    <xf numFmtId="0" fontId="2" fillId="2" borderId="10" xfId="3" applyFont="1" applyFill="1" applyBorder="1" applyAlignment="1">
      <alignment horizontal="left" vertical="center" wrapText="1"/>
    </xf>
    <xf numFmtId="9" fontId="2" fillId="2" borderId="3" xfId="3" applyNumberFormat="1" applyFont="1" applyFill="1" applyBorder="1" applyAlignment="1">
      <alignment horizontal="left" vertical="center" wrapText="1"/>
    </xf>
    <xf numFmtId="2" fontId="2" fillId="11" borderId="3" xfId="3" applyNumberFormat="1" applyFont="1" applyFill="1" applyBorder="1" applyAlignment="1">
      <alignment horizontal="center" vertical="center" wrapText="1"/>
    </xf>
    <xf numFmtId="1" fontId="2" fillId="9" borderId="3" xfId="3" applyNumberFormat="1" applyFont="1" applyFill="1" applyBorder="1" applyAlignment="1">
      <alignment horizontal="center" vertical="center"/>
    </xf>
    <xf numFmtId="0" fontId="2" fillId="11" borderId="3" xfId="3" applyFont="1" applyFill="1" applyBorder="1" applyAlignment="1">
      <alignment horizontal="justify" vertical="center" wrapText="1"/>
    </xf>
    <xf numFmtId="0" fontId="2" fillId="11" borderId="0" xfId="3" applyFont="1" applyFill="1"/>
    <xf numFmtId="0" fontId="2" fillId="2" borderId="10" xfId="3" applyFont="1" applyFill="1" applyBorder="1" applyAlignment="1">
      <alignment horizontal="justify" vertical="center" wrapText="1"/>
    </xf>
    <xf numFmtId="0" fontId="2" fillId="2" borderId="10" xfId="3" applyFont="1" applyFill="1" applyBorder="1" applyAlignment="1">
      <alignment horizontal="justify" vertical="center"/>
    </xf>
    <xf numFmtId="0" fontId="2" fillId="2" borderId="10" xfId="3" applyFont="1" applyFill="1" applyBorder="1" applyAlignment="1">
      <alignment horizontal="center" vertical="center" wrapText="1"/>
    </xf>
    <xf numFmtId="1" fontId="4" fillId="15" borderId="10" xfId="4" applyNumberFormat="1" applyFont="1" applyFill="1" applyBorder="1" applyAlignment="1" applyProtection="1">
      <alignment horizontal="center" vertical="center"/>
    </xf>
    <xf numFmtId="0" fontId="2" fillId="16" borderId="10" xfId="3" applyFont="1" applyFill="1" applyBorder="1" applyAlignment="1">
      <alignment horizontal="center" vertical="center" wrapText="1"/>
    </xf>
    <xf numFmtId="0" fontId="2" fillId="17" borderId="10" xfId="3" applyFont="1" applyFill="1" applyBorder="1" applyAlignment="1">
      <alignment horizontal="center" vertical="center" wrapText="1"/>
    </xf>
    <xf numFmtId="1" fontId="2" fillId="18" borderId="3" xfId="3" applyNumberFormat="1" applyFont="1" applyFill="1" applyBorder="1" applyAlignment="1">
      <alignment horizontal="center" vertical="center"/>
    </xf>
    <xf numFmtId="1" fontId="2" fillId="11" borderId="10" xfId="4" applyNumberFormat="1" applyFont="1" applyFill="1" applyBorder="1" applyAlignment="1">
      <alignment horizontal="center" vertical="center" wrapText="1"/>
    </xf>
    <xf numFmtId="1" fontId="10" fillId="10" borderId="3" xfId="2" applyNumberFormat="1" applyFont="1" applyFill="1" applyBorder="1" applyAlignment="1">
      <alignment horizontal="center" vertical="center" wrapText="1"/>
    </xf>
    <xf numFmtId="2" fontId="2" fillId="0" borderId="3" xfId="3" applyNumberFormat="1" applyFont="1" applyBorder="1" applyAlignment="1">
      <alignment horizontal="center" vertical="center" wrapText="1"/>
    </xf>
    <xf numFmtId="9" fontId="2" fillId="9" borderId="3" xfId="2" applyFont="1" applyFill="1" applyBorder="1" applyAlignment="1">
      <alignment horizontal="center" vertical="center"/>
    </xf>
    <xf numFmtId="1" fontId="2" fillId="9" borderId="3" xfId="2" applyNumberFormat="1" applyFont="1" applyFill="1" applyBorder="1" applyAlignment="1">
      <alignment horizontal="center" vertical="center"/>
    </xf>
    <xf numFmtId="164" fontId="2" fillId="14" borderId="3" xfId="3" applyNumberFormat="1" applyFont="1" applyFill="1" applyBorder="1" applyAlignment="1">
      <alignment horizontal="justify" vertical="center" wrapText="1"/>
    </xf>
    <xf numFmtId="164" fontId="2" fillId="14" borderId="7" xfId="3" applyNumberFormat="1" applyFont="1" applyFill="1" applyBorder="1" applyAlignment="1">
      <alignment horizontal="justify" vertical="center" wrapText="1"/>
    </xf>
    <xf numFmtId="0" fontId="2" fillId="19" borderId="3" xfId="3" applyFont="1" applyFill="1" applyBorder="1" applyAlignment="1">
      <alignment horizontal="left" vertical="center" wrapText="1"/>
    </xf>
    <xf numFmtId="9" fontId="2" fillId="2" borderId="3" xfId="3" applyNumberFormat="1" applyFont="1" applyFill="1" applyBorder="1" applyAlignment="1">
      <alignment horizontal="center" vertical="center" wrapText="1"/>
    </xf>
    <xf numFmtId="0" fontId="14" fillId="2" borderId="3" xfId="3" applyFont="1" applyFill="1" applyBorder="1" applyAlignment="1">
      <alignment horizontal="left" vertical="center" wrapText="1"/>
    </xf>
    <xf numFmtId="0" fontId="14" fillId="2" borderId="3" xfId="3" applyFont="1" applyFill="1" applyBorder="1" applyAlignment="1">
      <alignment horizontal="center" vertical="center" wrapText="1"/>
    </xf>
    <xf numFmtId="9" fontId="14" fillId="2" borderId="3" xfId="3" applyNumberFormat="1" applyFont="1" applyFill="1" applyBorder="1" applyAlignment="1">
      <alignment horizontal="center" vertical="center" wrapText="1"/>
    </xf>
    <xf numFmtId="0" fontId="14" fillId="2" borderId="3" xfId="3" applyFont="1" applyFill="1" applyBorder="1" applyAlignment="1">
      <alignment vertical="center" wrapText="1"/>
    </xf>
    <xf numFmtId="9" fontId="4" fillId="0" borderId="3" xfId="2" applyFont="1" applyBorder="1" applyAlignment="1" applyProtection="1">
      <alignment horizontal="center" vertical="center" wrapText="1"/>
      <protection hidden="1"/>
    </xf>
    <xf numFmtId="164" fontId="4" fillId="0" borderId="3" xfId="2" applyNumberFormat="1"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9" fontId="4" fillId="15" borderId="3" xfId="2" applyFont="1" applyFill="1" applyBorder="1" applyAlignment="1" applyProtection="1">
      <alignment horizontal="center" vertical="center"/>
    </xf>
    <xf numFmtId="2" fontId="4" fillId="0" borderId="3" xfId="1" applyNumberFormat="1" applyFont="1" applyBorder="1" applyAlignment="1" applyProtection="1">
      <alignment horizontal="center" vertical="center" wrapText="1"/>
      <protection hidden="1"/>
    </xf>
    <xf numFmtId="2" fontId="4" fillId="0" borderId="3" xfId="1" applyNumberFormat="1" applyFont="1" applyBorder="1" applyAlignment="1" applyProtection="1">
      <alignment horizontal="center" vertical="center" wrapText="1"/>
      <protection locked="0"/>
    </xf>
    <xf numFmtId="2" fontId="4" fillId="15" borderId="3" xfId="1" applyNumberFormat="1" applyFont="1" applyFill="1" applyBorder="1" applyAlignment="1" applyProtection="1">
      <alignment horizontal="center" vertical="center"/>
    </xf>
    <xf numFmtId="2" fontId="4" fillId="0" borderId="3" xfId="1" applyNumberFormat="1" applyFont="1" applyBorder="1" applyAlignment="1" applyProtection="1">
      <alignment horizontal="center" vertical="center" wrapText="1"/>
      <protection locked="0" hidden="1"/>
    </xf>
    <xf numFmtId="2" fontId="4" fillId="0" borderId="3" xfId="1" applyNumberFormat="1" applyFont="1" applyFill="1" applyBorder="1" applyAlignment="1" applyProtection="1">
      <alignment horizontal="center" vertical="center" wrapText="1"/>
      <protection locked="0" hidden="1"/>
    </xf>
    <xf numFmtId="2" fontId="4" fillId="0" borderId="3" xfId="1" quotePrefix="1" applyNumberFormat="1" applyFont="1" applyBorder="1" applyAlignment="1" applyProtection="1">
      <alignment horizontal="center" vertical="center" wrapText="1"/>
      <protection locked="0"/>
    </xf>
    <xf numFmtId="2" fontId="4" fillId="11" borderId="3" xfId="1" applyNumberFormat="1" applyFont="1" applyFill="1" applyBorder="1" applyAlignment="1" applyProtection="1">
      <alignment horizontal="center" vertical="center" wrapText="1"/>
      <protection hidden="1"/>
    </xf>
    <xf numFmtId="2" fontId="4" fillId="11" borderId="3" xfId="1" applyNumberFormat="1" applyFont="1" applyFill="1" applyBorder="1" applyAlignment="1" applyProtection="1">
      <alignment horizontal="center" vertical="center" wrapText="1"/>
      <protection locked="0"/>
    </xf>
    <xf numFmtId="164" fontId="2" fillId="14" borderId="12" xfId="3" applyNumberFormat="1" applyFont="1" applyFill="1" applyBorder="1" applyAlignment="1">
      <alignment horizontal="justify" vertical="center" wrapText="1"/>
    </xf>
    <xf numFmtId="0" fontId="2" fillId="11" borderId="3" xfId="5" applyFont="1" applyFill="1" applyBorder="1" applyAlignment="1">
      <alignment vertical="center" wrapText="1"/>
    </xf>
    <xf numFmtId="0" fontId="2" fillId="20" borderId="3" xfId="5" applyFont="1" applyFill="1" applyBorder="1" applyAlignment="1">
      <alignment horizontal="center" vertical="center" wrapText="1"/>
    </xf>
    <xf numFmtId="0" fontId="15" fillId="20" borderId="3" xfId="5" applyFont="1" applyFill="1" applyBorder="1" applyAlignment="1">
      <alignment horizontal="center" vertical="center" wrapText="1"/>
    </xf>
    <xf numFmtId="0" fontId="2" fillId="0" borderId="3" xfId="5" applyFont="1" applyBorder="1" applyAlignment="1">
      <alignment horizontal="center" vertical="center" wrapText="1"/>
    </xf>
    <xf numFmtId="0" fontId="2" fillId="20" borderId="3" xfId="5" applyFont="1" applyFill="1" applyBorder="1" applyAlignment="1">
      <alignment vertical="center" wrapText="1"/>
    </xf>
    <xf numFmtId="0" fontId="2" fillId="0" borderId="3" xfId="3" applyFont="1" applyBorder="1" applyAlignment="1">
      <alignment horizontal="center" vertical="center" wrapText="1"/>
    </xf>
    <xf numFmtId="0" fontId="2" fillId="15" borderId="3" xfId="3" applyFont="1" applyFill="1" applyBorder="1" applyAlignment="1">
      <alignment horizontal="center" vertical="center" wrapText="1"/>
    </xf>
    <xf numFmtId="9" fontId="2" fillId="20" borderId="3" xfId="5" applyNumberFormat="1" applyFont="1" applyFill="1" applyBorder="1" applyAlignment="1">
      <alignment horizontal="center" vertical="center" wrapText="1"/>
    </xf>
    <xf numFmtId="9" fontId="15" fillId="20" borderId="3" xfId="5" applyNumberFormat="1" applyFont="1" applyFill="1" applyBorder="1" applyAlignment="1">
      <alignment horizontal="center" vertical="center" wrapText="1"/>
    </xf>
    <xf numFmtId="0" fontId="14" fillId="11" borderId="3" xfId="5" applyFont="1" applyFill="1" applyBorder="1" applyAlignment="1">
      <alignment vertical="center" wrapText="1"/>
    </xf>
    <xf numFmtId="0" fontId="14" fillId="20" borderId="3" xfId="5" applyFont="1" applyFill="1" applyBorder="1" applyAlignment="1">
      <alignment horizontal="center" vertical="center" wrapText="1"/>
    </xf>
    <xf numFmtId="9" fontId="14" fillId="20" borderId="3" xfId="5" applyNumberFormat="1" applyFont="1" applyFill="1" applyBorder="1" applyAlignment="1">
      <alignment horizontal="center" vertical="center" wrapText="1"/>
    </xf>
    <xf numFmtId="0" fontId="14" fillId="20" borderId="3" xfId="5" applyFont="1" applyFill="1" applyBorder="1" applyAlignment="1">
      <alignment vertical="center" wrapText="1"/>
    </xf>
    <xf numFmtId="0" fontId="3" fillId="0" borderId="3" xfId="5" applyFont="1" applyBorder="1" applyAlignment="1">
      <alignment horizontal="center" vertical="center" wrapText="1"/>
    </xf>
    <xf numFmtId="0" fontId="2" fillId="0" borderId="3" xfId="5" applyFont="1" applyBorder="1" applyAlignment="1">
      <alignment vertical="center" wrapText="1"/>
    </xf>
    <xf numFmtId="9" fontId="15" fillId="2" borderId="3" xfId="3" applyNumberFormat="1" applyFont="1" applyFill="1" applyBorder="1" applyAlignment="1">
      <alignment horizontal="center" vertical="center" wrapText="1"/>
    </xf>
    <xf numFmtId="9" fontId="2" fillId="0" borderId="7" xfId="2" applyFont="1" applyBorder="1" applyAlignment="1">
      <alignment horizontal="center" vertical="center" wrapText="1"/>
    </xf>
    <xf numFmtId="9" fontId="2" fillId="0" borderId="7" xfId="5" applyNumberFormat="1" applyFont="1" applyBorder="1" applyAlignment="1">
      <alignment horizontal="center" vertical="center" wrapText="1"/>
    </xf>
    <xf numFmtId="9" fontId="2" fillId="9" borderId="7" xfId="2" applyFont="1" applyFill="1" applyBorder="1" applyAlignment="1">
      <alignment horizontal="center" vertical="center"/>
    </xf>
    <xf numFmtId="0" fontId="2" fillId="20" borderId="13" xfId="5" applyFont="1" applyFill="1" applyBorder="1" applyAlignment="1">
      <alignment vertical="center" wrapText="1"/>
    </xf>
    <xf numFmtId="0" fontId="2" fillId="9" borderId="3" xfId="3" applyFont="1" applyFill="1" applyBorder="1" applyAlignment="1">
      <alignment horizontal="center" vertical="center" wrapText="1"/>
    </xf>
    <xf numFmtId="9" fontId="2" fillId="0" borderId="10" xfId="2" applyFont="1" applyBorder="1" applyAlignment="1">
      <alignment horizontal="center" vertical="center" wrapText="1"/>
    </xf>
    <xf numFmtId="9" fontId="14" fillId="9" borderId="10" xfId="2" applyFont="1" applyFill="1" applyBorder="1" applyAlignment="1">
      <alignment horizontal="center" vertical="center"/>
    </xf>
    <xf numFmtId="1" fontId="2" fillId="0" borderId="3" xfId="3" applyNumberFormat="1" applyFont="1" applyBorder="1" applyAlignment="1">
      <alignment horizontal="justify" vertical="center" wrapText="1"/>
    </xf>
    <xf numFmtId="165" fontId="4" fillId="0" borderId="3" xfId="2" applyNumberFormat="1" applyFont="1" applyBorder="1" applyAlignment="1" applyProtection="1">
      <alignment horizontal="center" vertical="center" wrapText="1"/>
      <protection hidden="1"/>
    </xf>
    <xf numFmtId="2" fontId="4" fillId="15" borderId="3" xfId="2" applyNumberFormat="1" applyFont="1" applyFill="1" applyBorder="1" applyAlignment="1" applyProtection="1">
      <alignment horizontal="center" vertical="center"/>
    </xf>
    <xf numFmtId="1" fontId="4" fillId="0" borderId="3" xfId="2" applyNumberFormat="1" applyFont="1" applyBorder="1" applyAlignment="1" applyProtection="1">
      <alignment horizontal="center" vertical="center" wrapText="1"/>
      <protection hidden="1"/>
    </xf>
    <xf numFmtId="1" fontId="4" fillId="0" borderId="3" xfId="2" applyNumberFormat="1" applyFont="1" applyBorder="1" applyAlignment="1" applyProtection="1">
      <alignment horizontal="center" vertical="center" wrapText="1"/>
      <protection locked="0"/>
    </xf>
    <xf numFmtId="2" fontId="4" fillId="0" borderId="3" xfId="2" applyNumberFormat="1" applyFont="1" applyBorder="1" applyAlignment="1" applyProtection="1">
      <alignment horizontal="center" vertical="center" wrapText="1"/>
      <protection hidden="1"/>
    </xf>
    <xf numFmtId="166" fontId="4" fillId="0" borderId="3" xfId="2" applyNumberFormat="1" applyFont="1" applyBorder="1" applyAlignment="1" applyProtection="1">
      <alignment horizontal="center" vertical="center" wrapText="1"/>
      <protection hidden="1"/>
    </xf>
    <xf numFmtId="1" fontId="4" fillId="0" borderId="3" xfId="1" applyNumberFormat="1" applyFont="1" applyBorder="1" applyAlignment="1" applyProtection="1">
      <alignment horizontal="center" vertical="center" wrapText="1"/>
      <protection hidden="1"/>
    </xf>
    <xf numFmtId="1" fontId="4" fillId="0" borderId="3" xfId="1" applyNumberFormat="1" applyFont="1" applyBorder="1" applyAlignment="1" applyProtection="1">
      <alignment horizontal="center" vertical="center" wrapText="1"/>
      <protection locked="0" hidden="1"/>
    </xf>
    <xf numFmtId="9" fontId="2" fillId="0" borderId="3" xfId="3" applyNumberFormat="1" applyFont="1" applyBorder="1" applyAlignment="1">
      <alignment horizontal="justify" vertical="center" wrapText="1"/>
    </xf>
    <xf numFmtId="2" fontId="4" fillId="0" borderId="3" xfId="2" applyNumberFormat="1" applyFont="1" applyBorder="1" applyAlignment="1" applyProtection="1">
      <alignment horizontal="center" vertical="center" wrapText="1"/>
      <protection locked="0"/>
    </xf>
    <xf numFmtId="0" fontId="14" fillId="0" borderId="3" xfId="3" applyFont="1" applyBorder="1" applyAlignment="1">
      <alignment horizontal="justify" vertical="center" wrapText="1"/>
    </xf>
    <xf numFmtId="1" fontId="14" fillId="0" borderId="3" xfId="3" applyNumberFormat="1" applyFont="1" applyBorder="1" applyAlignment="1">
      <alignment horizontal="justify" vertical="center" wrapText="1"/>
    </xf>
    <xf numFmtId="0" fontId="14" fillId="2" borderId="3" xfId="3" applyFont="1" applyFill="1" applyBorder="1" applyAlignment="1">
      <alignment horizontal="justify" vertical="center" wrapText="1"/>
    </xf>
    <xf numFmtId="1" fontId="4" fillId="0" borderId="3" xfId="1" applyNumberFormat="1" applyFont="1" applyBorder="1" applyAlignment="1" applyProtection="1">
      <alignment horizontal="center" vertical="center" wrapText="1"/>
      <protection locked="0"/>
    </xf>
    <xf numFmtId="1" fontId="4" fillId="15" borderId="3" xfId="1" applyNumberFormat="1" applyFont="1" applyFill="1" applyBorder="1" applyAlignment="1" applyProtection="1">
      <alignment horizontal="center" vertical="center"/>
    </xf>
    <xf numFmtId="1" fontId="4" fillId="0" borderId="3" xfId="1" applyNumberFormat="1" applyFont="1" applyFill="1" applyBorder="1" applyAlignment="1" applyProtection="1">
      <alignment horizontal="center" vertical="center" wrapText="1"/>
      <protection locked="0" hidden="1"/>
    </xf>
    <xf numFmtId="9" fontId="2" fillId="0" borderId="3" xfId="4" applyFont="1" applyBorder="1" applyAlignment="1">
      <alignment horizontal="justify" vertical="center" wrapText="1"/>
    </xf>
    <xf numFmtId="165" fontId="4" fillId="0" borderId="3" xfId="2" applyNumberFormat="1" applyFont="1" applyBorder="1" applyAlignment="1" applyProtection="1">
      <alignment horizontal="center" vertical="center" wrapText="1"/>
      <protection locked="0"/>
    </xf>
    <xf numFmtId="166" fontId="4" fillId="0" borderId="3" xfId="2" applyNumberFormat="1" applyFont="1" applyBorder="1" applyAlignment="1" applyProtection="1">
      <alignment horizontal="center" vertical="center" wrapText="1"/>
      <protection locked="0"/>
    </xf>
    <xf numFmtId="0" fontId="2" fillId="2" borderId="3" xfId="5" applyFont="1" applyFill="1" applyBorder="1" applyAlignment="1">
      <alignment horizontal="justify" vertical="center" wrapText="1"/>
    </xf>
    <xf numFmtId="1" fontId="2" fillId="2" borderId="3" xfId="5" applyNumberFormat="1" applyFont="1" applyFill="1" applyBorder="1" applyAlignment="1">
      <alignment horizontal="justify" vertical="center" wrapText="1"/>
    </xf>
    <xf numFmtId="2" fontId="4" fillId="15" borderId="3" xfId="6" applyNumberFormat="1" applyFont="1" applyFill="1" applyBorder="1" applyAlignment="1" applyProtection="1">
      <alignment horizontal="center" vertical="center"/>
    </xf>
    <xf numFmtId="9" fontId="4" fillId="11" borderId="3" xfId="2" applyFont="1" applyFill="1" applyBorder="1" applyAlignment="1" applyProtection="1">
      <alignment horizontal="center" vertical="center" wrapText="1"/>
      <protection hidden="1"/>
    </xf>
    <xf numFmtId="164" fontId="2" fillId="14" borderId="3" xfId="3" applyNumberFormat="1" applyFont="1" applyFill="1" applyBorder="1" applyAlignment="1">
      <alignment horizontal="left" vertical="center" wrapText="1"/>
    </xf>
    <xf numFmtId="2" fontId="4" fillId="11" borderId="3" xfId="1" applyNumberFormat="1" applyFont="1" applyFill="1" applyBorder="1" applyAlignment="1" applyProtection="1">
      <alignment horizontal="center" vertical="center" wrapText="1"/>
      <protection locked="0" hidden="1"/>
    </xf>
    <xf numFmtId="164" fontId="2" fillId="14" borderId="7" xfId="3" applyNumberFormat="1" applyFont="1" applyFill="1" applyBorder="1" applyAlignment="1">
      <alignment vertical="center" wrapText="1"/>
    </xf>
    <xf numFmtId="9" fontId="2" fillId="11" borderId="3" xfId="2" applyFont="1" applyFill="1" applyBorder="1" applyAlignment="1" applyProtection="1">
      <alignment horizontal="center" vertical="center" wrapText="1"/>
      <protection hidden="1"/>
    </xf>
    <xf numFmtId="164" fontId="2" fillId="11" borderId="3" xfId="2" applyNumberFormat="1" applyFont="1" applyFill="1" applyBorder="1" applyAlignment="1" applyProtection="1">
      <alignment horizontal="center" vertical="center" wrapText="1"/>
      <protection locked="0"/>
    </xf>
    <xf numFmtId="2" fontId="4" fillId="0" borderId="3" xfId="6" applyNumberFormat="1" applyFont="1" applyBorder="1" applyAlignment="1" applyProtection="1">
      <alignment horizontal="center" vertical="center" wrapText="1"/>
      <protection hidden="1"/>
    </xf>
    <xf numFmtId="2" fontId="4" fillId="0" borderId="3" xfId="6" applyNumberFormat="1" applyFont="1" applyBorder="1" applyAlignment="1" applyProtection="1">
      <alignment horizontal="center" vertical="center" wrapText="1"/>
      <protection locked="0"/>
    </xf>
    <xf numFmtId="2" fontId="4" fillId="11" borderId="3" xfId="6" applyNumberFormat="1" applyFont="1" applyFill="1" applyBorder="1" applyAlignment="1" applyProtection="1">
      <alignment horizontal="center" vertical="center" wrapText="1"/>
      <protection hidden="1"/>
    </xf>
    <xf numFmtId="2" fontId="4" fillId="11" borderId="3" xfId="6" applyNumberFormat="1" applyFont="1" applyFill="1" applyBorder="1" applyAlignment="1" applyProtection="1">
      <alignment horizontal="center" vertical="center" wrapText="1"/>
      <protection locked="0" hidden="1"/>
    </xf>
    <xf numFmtId="164" fontId="2" fillId="14" borderId="14" xfId="3" applyNumberFormat="1" applyFont="1" applyFill="1" applyBorder="1" applyAlignment="1">
      <alignment horizontal="justify" vertical="center" wrapText="1"/>
    </xf>
    <xf numFmtId="4" fontId="2" fillId="0" borderId="3" xfId="3" applyNumberFormat="1" applyFont="1" applyBorder="1" applyAlignment="1">
      <alignment horizontal="center" vertical="center" wrapText="1"/>
    </xf>
    <xf numFmtId="4" fontId="2" fillId="9" borderId="3" xfId="3" applyNumberFormat="1" applyFont="1" applyFill="1" applyBorder="1" applyAlignment="1">
      <alignment horizontal="center" vertical="center"/>
    </xf>
    <xf numFmtId="164" fontId="2" fillId="14" borderId="15" xfId="3" applyNumberFormat="1" applyFont="1" applyFill="1" applyBorder="1" applyAlignment="1">
      <alignment horizontal="justify" vertical="center" wrapText="1"/>
    </xf>
    <xf numFmtId="10" fontId="2" fillId="0" borderId="3" xfId="3" applyNumberFormat="1" applyFont="1" applyBorder="1" applyAlignment="1">
      <alignment horizontal="center" vertical="center" wrapText="1"/>
    </xf>
    <xf numFmtId="0" fontId="2" fillId="2" borderId="7" xfId="3" applyFont="1" applyFill="1" applyBorder="1" applyAlignment="1">
      <alignment vertical="center" wrapText="1"/>
    </xf>
    <xf numFmtId="9" fontId="2" fillId="0" borderId="7" xfId="3" applyNumberFormat="1" applyFont="1" applyBorder="1" applyAlignment="1">
      <alignment horizontal="center" vertical="center" wrapText="1"/>
    </xf>
    <xf numFmtId="164" fontId="2" fillId="0" borderId="7" xfId="3" applyNumberFormat="1" applyFont="1" applyBorder="1" applyAlignment="1">
      <alignment horizontal="center" vertical="center" wrapText="1"/>
    </xf>
    <xf numFmtId="10" fontId="2" fillId="0" borderId="7" xfId="3" applyNumberFormat="1" applyFont="1" applyBorder="1" applyAlignment="1">
      <alignment horizontal="center" vertical="center" wrapText="1"/>
    </xf>
    <xf numFmtId="9" fontId="2" fillId="9" borderId="7" xfId="3" applyNumberFormat="1" applyFont="1" applyFill="1" applyBorder="1" applyAlignment="1">
      <alignment horizontal="center" vertical="center"/>
    </xf>
    <xf numFmtId="164" fontId="2" fillId="14" borderId="3" xfId="3" applyNumberFormat="1" applyFont="1" applyFill="1" applyBorder="1" applyAlignment="1">
      <alignment vertical="center" wrapText="1"/>
    </xf>
    <xf numFmtId="1" fontId="2" fillId="0" borderId="3" xfId="3" applyNumberFormat="1" applyFont="1" applyBorder="1" applyAlignment="1">
      <alignment horizontal="center" vertical="center" wrapText="1"/>
    </xf>
    <xf numFmtId="1" fontId="2" fillId="11" borderId="3" xfId="3" applyNumberFormat="1" applyFont="1" applyFill="1" applyBorder="1" applyAlignment="1">
      <alignment horizontal="center" vertical="center" wrapText="1"/>
    </xf>
    <xf numFmtId="2" fontId="2" fillId="9" borderId="3" xfId="4" applyNumberFormat="1" applyFont="1" applyFill="1" applyBorder="1" applyAlignment="1">
      <alignment horizontal="center" vertical="center"/>
    </xf>
    <xf numFmtId="0" fontId="4" fillId="2" borderId="3" xfId="3" applyFont="1" applyFill="1" applyBorder="1" applyAlignment="1">
      <alignment horizontal="justify" vertical="center" wrapText="1"/>
    </xf>
    <xf numFmtId="1" fontId="4" fillId="2" borderId="3" xfId="3" applyNumberFormat="1" applyFont="1" applyFill="1" applyBorder="1" applyAlignment="1">
      <alignment horizontal="justify" vertical="center" wrapText="1"/>
    </xf>
    <xf numFmtId="2" fontId="2" fillId="21" borderId="3" xfId="3" applyNumberFormat="1" applyFont="1" applyFill="1" applyBorder="1" applyAlignment="1">
      <alignment horizontal="center" vertical="center" wrapText="1"/>
    </xf>
    <xf numFmtId="2" fontId="2" fillId="7" borderId="3" xfId="3" applyNumberFormat="1" applyFont="1" applyFill="1" applyBorder="1" applyAlignment="1">
      <alignment horizontal="center" vertical="center" wrapText="1"/>
    </xf>
    <xf numFmtId="0" fontId="2" fillId="11" borderId="7" xfId="3" applyFont="1" applyFill="1" applyBorder="1" applyAlignment="1">
      <alignment horizontal="justify" vertical="center" wrapText="1"/>
    </xf>
    <xf numFmtId="1" fontId="14" fillId="2" borderId="3" xfId="3" applyNumberFormat="1" applyFont="1" applyFill="1" applyBorder="1" applyAlignment="1">
      <alignment horizontal="justify" vertical="center" wrapText="1"/>
    </xf>
    <xf numFmtId="2" fontId="4" fillId="0" borderId="3" xfId="6" applyNumberFormat="1" applyFont="1" applyFill="1" applyBorder="1" applyAlignment="1" applyProtection="1">
      <alignment horizontal="center" vertical="center" wrapText="1"/>
      <protection locked="0" hidden="1"/>
    </xf>
    <xf numFmtId="2" fontId="4" fillId="0" borderId="3" xfId="6" applyNumberFormat="1" applyFont="1" applyBorder="1" applyAlignment="1" applyProtection="1">
      <alignment horizontal="center" vertical="center" wrapText="1"/>
      <protection locked="0" hidden="1"/>
    </xf>
    <xf numFmtId="10" fontId="4" fillId="0" borderId="3" xfId="2" applyNumberFormat="1" applyFont="1" applyBorder="1" applyAlignment="1" applyProtection="1">
      <alignment horizontal="center" vertical="center" wrapText="1"/>
      <protection hidden="1"/>
    </xf>
    <xf numFmtId="0" fontId="2" fillId="2" borderId="0" xfId="3" applyFont="1" applyFill="1"/>
    <xf numFmtId="0" fontId="2" fillId="2" borderId="0" xfId="3" applyFont="1" applyFill="1" applyAlignment="1">
      <alignment horizontal="left" vertical="center"/>
    </xf>
    <xf numFmtId="1" fontId="10" fillId="0" borderId="0" xfId="4" applyNumberFormat="1" applyFont="1" applyFill="1" applyBorder="1" applyAlignment="1">
      <alignment horizontal="center" vertical="center" wrapText="1"/>
    </xf>
    <xf numFmtId="9" fontId="11" fillId="0" borderId="0" xfId="4" applyFont="1" applyFill="1" applyBorder="1" applyAlignment="1" applyProtection="1">
      <alignment horizontal="center" vertical="center"/>
    </xf>
    <xf numFmtId="0" fontId="2" fillId="2" borderId="0" xfId="3" applyFont="1" applyFill="1" applyAlignment="1">
      <alignment vertical="center"/>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10" xfId="3" applyFont="1" applyBorder="1" applyAlignment="1">
      <alignment horizontal="center" vertical="center" wrapText="1"/>
    </xf>
    <xf numFmtId="0" fontId="14" fillId="2" borderId="7" xfId="3" applyFont="1" applyFill="1" applyBorder="1" applyAlignment="1">
      <alignment horizontal="justify" vertical="center" wrapText="1"/>
    </xf>
    <xf numFmtId="0" fontId="14" fillId="2" borderId="8" xfId="3" applyFont="1" applyFill="1" applyBorder="1" applyAlignment="1">
      <alignment horizontal="justify" vertical="center" wrapText="1"/>
    </xf>
    <xf numFmtId="0" fontId="14" fillId="2" borderId="10" xfId="3" applyFont="1" applyFill="1" applyBorder="1" applyAlignment="1">
      <alignment horizontal="justify" vertical="center" wrapText="1"/>
    </xf>
    <xf numFmtId="0" fontId="2" fillId="0" borderId="7" xfId="3" applyFont="1" applyBorder="1" applyAlignment="1">
      <alignment horizontal="center" vertical="center" wrapText="1"/>
    </xf>
    <xf numFmtId="0" fontId="2" fillId="0" borderId="8" xfId="3" applyFont="1" applyBorder="1" applyAlignment="1">
      <alignment horizontal="center" vertical="center" wrapText="1"/>
    </xf>
    <xf numFmtId="0" fontId="2" fillId="0" borderId="10" xfId="3" applyFont="1" applyBorder="1" applyAlignment="1">
      <alignment horizontal="center" vertical="center" wrapText="1"/>
    </xf>
    <xf numFmtId="0" fontId="2" fillId="2" borderId="7"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4" fillId="2" borderId="7" xfId="3" applyFont="1" applyFill="1" applyBorder="1" applyAlignment="1">
      <alignment horizontal="justify" vertical="center" wrapText="1"/>
    </xf>
    <xf numFmtId="0" fontId="4" fillId="2" borderId="10" xfId="3" applyFont="1" applyFill="1" applyBorder="1" applyAlignment="1">
      <alignment horizontal="justify" vertical="center" wrapText="1"/>
    </xf>
    <xf numFmtId="0" fontId="2" fillId="2" borderId="7" xfId="3" applyFont="1" applyFill="1" applyBorder="1" applyAlignment="1">
      <alignment horizontal="justify" vertical="center" wrapText="1"/>
    </xf>
    <xf numFmtId="0" fontId="2" fillId="2" borderId="8" xfId="3" applyFont="1" applyFill="1" applyBorder="1" applyAlignment="1">
      <alignment horizontal="justify" vertical="center" wrapText="1"/>
    </xf>
    <xf numFmtId="0" fontId="2" fillId="2" borderId="10" xfId="3" applyFont="1" applyFill="1" applyBorder="1" applyAlignment="1">
      <alignment horizontal="justify" vertical="center" wrapText="1"/>
    </xf>
    <xf numFmtId="0" fontId="2" fillId="0" borderId="7"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7" xfId="5" applyFont="1" applyFill="1" applyBorder="1" applyAlignment="1">
      <alignment horizontal="justify" vertical="center" wrapText="1"/>
    </xf>
    <xf numFmtId="0" fontId="2" fillId="2" borderId="8" xfId="5" applyFont="1" applyFill="1" applyBorder="1" applyAlignment="1">
      <alignment horizontal="justify" vertical="center" wrapText="1"/>
    </xf>
    <xf numFmtId="0" fontId="2" fillId="2" borderId="10" xfId="5" applyFont="1" applyFill="1" applyBorder="1" applyAlignment="1">
      <alignment horizontal="justify" vertical="center" wrapText="1"/>
    </xf>
    <xf numFmtId="0" fontId="2" fillId="2" borderId="3" xfId="3" applyFont="1" applyFill="1" applyBorder="1" applyAlignment="1">
      <alignment horizontal="center" vertical="center" wrapText="1"/>
    </xf>
    <xf numFmtId="0" fontId="4" fillId="11" borderId="3" xfId="3" applyFont="1" applyFill="1" applyBorder="1"/>
    <xf numFmtId="0" fontId="2" fillId="0" borderId="3" xfId="5" applyFont="1" applyBorder="1" applyAlignment="1">
      <alignment horizontal="center" vertical="center" wrapText="1"/>
    </xf>
    <xf numFmtId="0" fontId="2" fillId="20" borderId="7" xfId="5" applyFont="1" applyFill="1" applyBorder="1" applyAlignment="1">
      <alignment horizontal="center" vertical="center" wrapText="1"/>
    </xf>
    <xf numFmtId="0" fontId="2" fillId="20" borderId="8" xfId="5" applyFont="1" applyFill="1" applyBorder="1" applyAlignment="1">
      <alignment horizontal="center" vertical="center" wrapText="1"/>
    </xf>
    <xf numFmtId="0" fontId="2" fillId="20" borderId="10" xfId="5" applyFont="1" applyFill="1" applyBorder="1" applyAlignment="1">
      <alignment horizontal="center" vertical="center" wrapText="1"/>
    </xf>
    <xf numFmtId="0" fontId="2" fillId="2" borderId="3" xfId="3" applyFont="1" applyFill="1" applyBorder="1" applyAlignment="1">
      <alignment horizontal="justify" vertical="center" wrapText="1"/>
    </xf>
    <xf numFmtId="0" fontId="4" fillId="0" borderId="3" xfId="3" applyFont="1" applyBorder="1" applyAlignment="1">
      <alignment horizontal="justify" vertical="center"/>
    </xf>
    <xf numFmtId="0" fontId="2" fillId="7" borderId="7" xfId="3" applyFont="1" applyFill="1" applyBorder="1" applyAlignment="1">
      <alignment horizontal="center" vertical="center" wrapText="1"/>
    </xf>
    <xf numFmtId="0" fontId="2" fillId="7" borderId="8" xfId="3" applyFont="1" applyFill="1" applyBorder="1" applyAlignment="1">
      <alignment horizontal="center" vertical="center" wrapText="1"/>
    </xf>
    <xf numFmtId="0" fontId="2" fillId="7" borderId="10"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4" fillId="0" borderId="3" xfId="3" applyFont="1" applyBorder="1"/>
    <xf numFmtId="0" fontId="5" fillId="4" borderId="3" xfId="3" applyFont="1" applyFill="1" applyBorder="1" applyAlignment="1">
      <alignment horizontal="center" vertical="center" wrapText="1"/>
    </xf>
    <xf numFmtId="0" fontId="6" fillId="5" borderId="3" xfId="3" applyFont="1" applyFill="1" applyBorder="1" applyAlignment="1">
      <alignment horizontal="center" vertical="center" wrapText="1"/>
    </xf>
    <xf numFmtId="0" fontId="2" fillId="0" borderId="1" xfId="3" applyFont="1" applyBorder="1" applyAlignment="1">
      <alignment horizontal="center" vertical="center" wrapText="1"/>
    </xf>
    <xf numFmtId="0" fontId="2" fillId="0" borderId="4" xfId="3" applyFont="1" applyBorder="1" applyAlignment="1">
      <alignment horizontal="center" vertical="center" wrapText="1"/>
    </xf>
    <xf numFmtId="0" fontId="3" fillId="2" borderId="0" xfId="3" applyFont="1" applyFill="1" applyAlignment="1">
      <alignment horizontal="center" vertical="center"/>
    </xf>
    <xf numFmtId="0" fontId="3" fillId="2" borderId="2"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3" borderId="3" xfId="3" applyFont="1" applyFill="1" applyBorder="1" applyAlignment="1">
      <alignment horizontal="center" vertical="center"/>
    </xf>
  </cellXfs>
  <cellStyles count="7">
    <cellStyle name="Millares" xfId="1" builtinId="3"/>
    <cellStyle name="Millares 2" xfId="6"/>
    <cellStyle name="Normal" xfId="0" builtinId="0"/>
    <cellStyle name="Normal 2" xfId="5"/>
    <cellStyle name="Normal 5" xfId="3"/>
    <cellStyle name="Porcentaje 2" xfId="4"/>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19050</xdr:rowOff>
    </xdr:from>
    <xdr:ext cx="1114425" cy="485775"/>
    <xdr:pic>
      <xdr:nvPicPr>
        <xdr:cNvPr id="2" name="image1.jpg">
          <a:extLst>
            <a:ext uri="{FF2B5EF4-FFF2-40B4-BE49-F238E27FC236}">
              <a16:creationId xmlns:a16="http://schemas.microsoft.com/office/drawing/2014/main" xmlns="" id="{F84E29DB-16F4-4736-9BD0-C7EC10C76B31}"/>
            </a:ext>
          </a:extLst>
        </xdr:cNvPr>
        <xdr:cNvPicPr preferRelativeResize="0"/>
      </xdr:nvPicPr>
      <xdr:blipFill>
        <a:blip xmlns:r="http://schemas.openxmlformats.org/officeDocument/2006/relationships" r:embed="rId1" cstate="print"/>
        <a:stretch>
          <a:fillRect/>
        </a:stretch>
      </xdr:blipFill>
      <xdr:spPr>
        <a:xfrm>
          <a:off x="638175" y="19050"/>
          <a:ext cx="1114425" cy="485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BDD6EE"/>
  </sheetPr>
  <dimension ref="A1:BD1010"/>
  <sheetViews>
    <sheetView tabSelected="1" zoomScale="60" zoomScaleNormal="60" workbookViewId="0">
      <pane ySplit="4" topLeftCell="A5" activePane="bottomLeft" state="frozen"/>
      <selection activeCell="BA6" sqref="BA6:BA13"/>
      <selection pane="bottomLeft" activeCell="B1" sqref="B1:B3"/>
    </sheetView>
  </sheetViews>
  <sheetFormatPr baseColWidth="10" defaultColWidth="0" defaultRowHeight="15" customHeight="1"/>
  <cols>
    <col min="1" max="1" width="15.88671875" style="2" customWidth="1"/>
    <col min="2" max="2" width="22.5546875" style="2" customWidth="1"/>
    <col min="3" max="3" width="20.44140625" style="2" customWidth="1"/>
    <col min="4" max="4" width="6.88671875" style="2" hidden="1" customWidth="1"/>
    <col min="5" max="7" width="5" style="2" hidden="1" customWidth="1"/>
    <col min="8" max="9" width="5.109375" style="2" hidden="1" customWidth="1"/>
    <col min="10" max="10" width="17.88671875" style="2" customWidth="1"/>
    <col min="11" max="11" width="13.109375" style="2" customWidth="1"/>
    <col min="12" max="12" width="53" style="2" customWidth="1"/>
    <col min="13" max="13" width="25" style="2" customWidth="1"/>
    <col min="14" max="14" width="16.109375" style="2" customWidth="1"/>
    <col min="15" max="46" width="8.44140625" style="2" customWidth="1"/>
    <col min="47" max="47" width="12.5546875" style="2" customWidth="1"/>
    <col min="48" max="48" width="8.88671875" style="2" customWidth="1"/>
    <col min="49" max="53" width="7.109375" style="2" hidden="1" customWidth="1"/>
    <col min="54" max="54" width="36" style="2" customWidth="1"/>
    <col min="55" max="56" width="0" style="2" hidden="1" customWidth="1"/>
    <col min="57" max="16384" width="14.44140625" style="2" hidden="1"/>
  </cols>
  <sheetData>
    <row r="1" spans="1:54" ht="12.75" customHeight="1">
      <c r="A1" s="222"/>
      <c r="B1" s="222"/>
      <c r="C1" s="224" t="s">
        <v>0</v>
      </c>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5"/>
      <c r="BB1" s="1" t="s">
        <v>1</v>
      </c>
    </row>
    <row r="2" spans="1:54" ht="12" customHeight="1">
      <c r="A2" s="223"/>
      <c r="B2" s="223"/>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5"/>
      <c r="BB2" s="1" t="s">
        <v>2</v>
      </c>
    </row>
    <row r="3" spans="1:54" ht="19.5" customHeight="1">
      <c r="A3" s="223"/>
      <c r="B3" s="223"/>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7"/>
      <c r="BB3" s="3" t="s">
        <v>3</v>
      </c>
    </row>
    <row r="4" spans="1:54" s="7" customFormat="1" ht="26.25" customHeight="1">
      <c r="A4" s="4" t="s">
        <v>4</v>
      </c>
      <c r="B4" s="4" t="s">
        <v>5</v>
      </c>
      <c r="C4" s="4" t="s">
        <v>6</v>
      </c>
      <c r="D4" s="4" t="s">
        <v>7</v>
      </c>
      <c r="E4" s="228" t="s">
        <v>8</v>
      </c>
      <c r="F4" s="219"/>
      <c r="G4" s="219"/>
      <c r="H4" s="219"/>
      <c r="I4" s="219"/>
      <c r="J4" s="4" t="s">
        <v>9</v>
      </c>
      <c r="K4" s="4" t="s">
        <v>10</v>
      </c>
      <c r="L4" s="4" t="s">
        <v>11</v>
      </c>
      <c r="M4" s="4" t="s">
        <v>12</v>
      </c>
      <c r="N4" s="4" t="s">
        <v>13</v>
      </c>
      <c r="O4" s="218" t="s">
        <v>14</v>
      </c>
      <c r="P4" s="219"/>
      <c r="Q4" s="218" t="s">
        <v>15</v>
      </c>
      <c r="R4" s="219"/>
      <c r="S4" s="218" t="s">
        <v>16</v>
      </c>
      <c r="T4" s="219"/>
      <c r="U4" s="220" t="s">
        <v>17</v>
      </c>
      <c r="V4" s="219"/>
      <c r="W4" s="218" t="s">
        <v>18</v>
      </c>
      <c r="X4" s="219"/>
      <c r="Y4" s="218" t="s">
        <v>19</v>
      </c>
      <c r="Z4" s="219"/>
      <c r="AA4" s="218" t="s">
        <v>20</v>
      </c>
      <c r="AB4" s="219"/>
      <c r="AC4" s="220" t="s">
        <v>21</v>
      </c>
      <c r="AD4" s="219"/>
      <c r="AE4" s="218" t="s">
        <v>22</v>
      </c>
      <c r="AF4" s="219"/>
      <c r="AG4" s="218" t="s">
        <v>23</v>
      </c>
      <c r="AH4" s="219"/>
      <c r="AI4" s="218" t="s">
        <v>24</v>
      </c>
      <c r="AJ4" s="219"/>
      <c r="AK4" s="220" t="s">
        <v>25</v>
      </c>
      <c r="AL4" s="219"/>
      <c r="AM4" s="218" t="s">
        <v>26</v>
      </c>
      <c r="AN4" s="219"/>
      <c r="AO4" s="218" t="s">
        <v>27</v>
      </c>
      <c r="AP4" s="219"/>
      <c r="AQ4" s="218" t="s">
        <v>28</v>
      </c>
      <c r="AR4" s="219"/>
      <c r="AS4" s="220" t="s">
        <v>29</v>
      </c>
      <c r="AT4" s="219"/>
      <c r="AU4" s="221" t="s">
        <v>30</v>
      </c>
      <c r="AV4" s="219"/>
      <c r="AW4" s="221" t="s">
        <v>31</v>
      </c>
      <c r="AX4" s="219"/>
      <c r="AY4" s="219"/>
      <c r="AZ4" s="219"/>
      <c r="BA4" s="5" t="s">
        <v>32</v>
      </c>
      <c r="BB4" s="6" t="s">
        <v>33</v>
      </c>
    </row>
    <row r="5" spans="1:54" s="13" customFormat="1" ht="17.25" customHeight="1">
      <c r="A5" s="4"/>
      <c r="B5" s="4"/>
      <c r="C5" s="4"/>
      <c r="D5" s="4"/>
      <c r="E5" s="4">
        <v>2020</v>
      </c>
      <c r="F5" s="4">
        <v>2021</v>
      </c>
      <c r="G5" s="4">
        <v>2022</v>
      </c>
      <c r="H5" s="4">
        <v>2023</v>
      </c>
      <c r="I5" s="4">
        <v>2024</v>
      </c>
      <c r="J5" s="4"/>
      <c r="K5" s="4"/>
      <c r="L5" s="4"/>
      <c r="M5" s="4"/>
      <c r="N5" s="4"/>
      <c r="O5" s="8" t="s">
        <v>34</v>
      </c>
      <c r="P5" s="9" t="s">
        <v>35</v>
      </c>
      <c r="Q5" s="8" t="s">
        <v>34</v>
      </c>
      <c r="R5" s="9" t="s">
        <v>35</v>
      </c>
      <c r="S5" s="8" t="s">
        <v>34</v>
      </c>
      <c r="T5" s="9" t="s">
        <v>35</v>
      </c>
      <c r="U5" s="10" t="s">
        <v>34</v>
      </c>
      <c r="V5" s="11" t="s">
        <v>35</v>
      </c>
      <c r="W5" s="8" t="s">
        <v>34</v>
      </c>
      <c r="X5" s="9" t="s">
        <v>35</v>
      </c>
      <c r="Y5" s="8" t="s">
        <v>34</v>
      </c>
      <c r="Z5" s="9" t="s">
        <v>35</v>
      </c>
      <c r="AA5" s="8" t="s">
        <v>34</v>
      </c>
      <c r="AB5" s="9" t="s">
        <v>35</v>
      </c>
      <c r="AC5" s="10" t="s">
        <v>34</v>
      </c>
      <c r="AD5" s="11" t="s">
        <v>35</v>
      </c>
      <c r="AE5" s="8" t="s">
        <v>34</v>
      </c>
      <c r="AF5" s="9" t="s">
        <v>35</v>
      </c>
      <c r="AG5" s="8" t="s">
        <v>34</v>
      </c>
      <c r="AH5" s="9" t="s">
        <v>35</v>
      </c>
      <c r="AI5" s="8" t="s">
        <v>34</v>
      </c>
      <c r="AJ5" s="9" t="s">
        <v>35</v>
      </c>
      <c r="AK5" s="10" t="s">
        <v>34</v>
      </c>
      <c r="AL5" s="11" t="s">
        <v>35</v>
      </c>
      <c r="AM5" s="8" t="s">
        <v>34</v>
      </c>
      <c r="AN5" s="9" t="s">
        <v>35</v>
      </c>
      <c r="AO5" s="8" t="s">
        <v>34</v>
      </c>
      <c r="AP5" s="9" t="s">
        <v>35</v>
      </c>
      <c r="AQ5" s="8" t="s">
        <v>34</v>
      </c>
      <c r="AR5" s="9" t="s">
        <v>35</v>
      </c>
      <c r="AS5" s="10" t="s">
        <v>34</v>
      </c>
      <c r="AT5" s="11" t="s">
        <v>35</v>
      </c>
      <c r="AU5" s="12" t="s">
        <v>34</v>
      </c>
      <c r="AV5" s="12" t="s">
        <v>35</v>
      </c>
      <c r="AW5" s="12" t="s">
        <v>36</v>
      </c>
      <c r="AX5" s="12" t="s">
        <v>37</v>
      </c>
      <c r="AY5" s="12" t="s">
        <v>38</v>
      </c>
      <c r="AZ5" s="12" t="s">
        <v>39</v>
      </c>
      <c r="BA5" s="5"/>
      <c r="BB5" s="6"/>
    </row>
    <row r="6" spans="1:54" s="25" customFormat="1" ht="117.75" customHeight="1">
      <c r="A6" s="215" t="s">
        <v>40</v>
      </c>
      <c r="B6" s="215" t="s">
        <v>41</v>
      </c>
      <c r="C6" s="14" t="s">
        <v>42</v>
      </c>
      <c r="D6" s="14" t="s">
        <v>43</v>
      </c>
      <c r="E6" s="15"/>
      <c r="F6" s="16">
        <v>1</v>
      </c>
      <c r="G6" s="15"/>
      <c r="H6" s="15"/>
      <c r="I6" s="15"/>
      <c r="J6" s="14" t="s">
        <v>44</v>
      </c>
      <c r="K6" s="17" t="s">
        <v>45</v>
      </c>
      <c r="L6" s="17" t="s">
        <v>46</v>
      </c>
      <c r="M6" s="17" t="s">
        <v>47</v>
      </c>
      <c r="N6" s="17" t="s">
        <v>48</v>
      </c>
      <c r="O6" s="18">
        <f>9/100</f>
        <v>0.09</v>
      </c>
      <c r="P6" s="18"/>
      <c r="Q6" s="19">
        <f>10/100</f>
        <v>0.1</v>
      </c>
      <c r="R6" s="18"/>
      <c r="S6" s="19">
        <v>0.08</v>
      </c>
      <c r="T6" s="18"/>
      <c r="U6" s="20">
        <f t="shared" ref="U6:V9" si="0">SUM(O6,Q6,S6)</f>
        <v>0.27</v>
      </c>
      <c r="V6" s="20">
        <f t="shared" si="0"/>
        <v>0</v>
      </c>
      <c r="W6" s="19">
        <v>0.1</v>
      </c>
      <c r="X6" s="19"/>
      <c r="Y6" s="19">
        <v>7.0000000000000007E-2</v>
      </c>
      <c r="Z6" s="18"/>
      <c r="AA6" s="19">
        <v>7.0000000000000007E-2</v>
      </c>
      <c r="AB6" s="18"/>
      <c r="AC6" s="20">
        <f t="shared" ref="AC6:AD9" si="1">SUM(W6,Y6,AA6)</f>
        <v>0.24000000000000002</v>
      </c>
      <c r="AD6" s="20">
        <f t="shared" si="1"/>
        <v>0</v>
      </c>
      <c r="AE6" s="19">
        <v>0.09</v>
      </c>
      <c r="AF6" s="18"/>
      <c r="AG6" s="19">
        <v>0.09</v>
      </c>
      <c r="AH6" s="18"/>
      <c r="AI6" s="19">
        <v>0.05</v>
      </c>
      <c r="AJ6" s="18"/>
      <c r="AK6" s="20">
        <f>SUM(AE6,AG6,AI6)</f>
        <v>0.22999999999999998</v>
      </c>
      <c r="AL6" s="20">
        <f t="shared" ref="AK6:AL9" si="2">SUM(AF6,AH6,AJ6)</f>
        <v>0</v>
      </c>
      <c r="AM6" s="19">
        <v>0.08</v>
      </c>
      <c r="AN6" s="18"/>
      <c r="AO6" s="19">
        <v>0.05</v>
      </c>
      <c r="AP6" s="18"/>
      <c r="AQ6" s="19">
        <v>0.09</v>
      </c>
      <c r="AR6" s="18"/>
      <c r="AS6" s="20">
        <f t="shared" ref="AS6:AT9" si="3">SUM(AM6,AO6,AQ6)</f>
        <v>0.22</v>
      </c>
      <c r="AT6" s="20">
        <f t="shared" si="3"/>
        <v>0</v>
      </c>
      <c r="AU6" s="21">
        <f>SUM(U6,AC6,AK6,AS6)</f>
        <v>0.96</v>
      </c>
      <c r="AV6" s="22">
        <f t="shared" ref="AV6" si="4">SUM(V6,AD6,AL6,AT6)</f>
        <v>0</v>
      </c>
      <c r="AW6" s="23">
        <f>IFERROR(V6/U6,"")</f>
        <v>0</v>
      </c>
      <c r="AX6" s="23">
        <f>IFERROR((V6+AD6)/(U6+AC6),"")</f>
        <v>0</v>
      </c>
      <c r="AY6" s="23">
        <f>IFERROR((V6+AD6+AL6)/(U6+AC6+AK6),"")</f>
        <v>0</v>
      </c>
      <c r="AZ6" s="23">
        <f>IFERROR((V6+AD6+AL6+AT6)/(U6+AC6+AK6+AS6),"")</f>
        <v>0</v>
      </c>
      <c r="BA6" s="23">
        <f>IFERROR(AV6/AU6,"")</f>
        <v>0</v>
      </c>
      <c r="BB6" s="24"/>
    </row>
    <row r="7" spans="1:54" s="25" customFormat="1" ht="117.75" customHeight="1">
      <c r="A7" s="216"/>
      <c r="B7" s="216"/>
      <c r="C7" s="14" t="s">
        <v>49</v>
      </c>
      <c r="D7" s="14" t="s">
        <v>50</v>
      </c>
      <c r="E7" s="15" t="s">
        <v>51</v>
      </c>
      <c r="F7" s="26">
        <v>2</v>
      </c>
      <c r="G7" s="15" t="s">
        <v>51</v>
      </c>
      <c r="H7" s="15" t="s">
        <v>51</v>
      </c>
      <c r="I7" s="15" t="s">
        <v>51</v>
      </c>
      <c r="J7" s="14" t="s">
        <v>52</v>
      </c>
      <c r="K7" s="17" t="s">
        <v>53</v>
      </c>
      <c r="L7" s="17" t="s">
        <v>54</v>
      </c>
      <c r="M7" s="17" t="s">
        <v>55</v>
      </c>
      <c r="N7" s="17" t="s">
        <v>48</v>
      </c>
      <c r="O7" s="27">
        <f t="shared" ref="O7:S9" si="5">100%/12</f>
        <v>8.3333333333333329E-2</v>
      </c>
      <c r="P7" s="27"/>
      <c r="Q7" s="27">
        <f t="shared" si="5"/>
        <v>8.3333333333333329E-2</v>
      </c>
      <c r="R7" s="27"/>
      <c r="S7" s="27">
        <f t="shared" si="5"/>
        <v>8.3333333333333329E-2</v>
      </c>
      <c r="T7" s="18"/>
      <c r="U7" s="28">
        <f t="shared" si="0"/>
        <v>0.25</v>
      </c>
      <c r="V7" s="28">
        <f t="shared" si="0"/>
        <v>0</v>
      </c>
      <c r="W7" s="27">
        <f t="shared" ref="W7:Y9" si="6">100%/12</f>
        <v>8.3333333333333329E-2</v>
      </c>
      <c r="X7" s="27"/>
      <c r="Y7" s="27">
        <f t="shared" si="6"/>
        <v>8.3333333333333329E-2</v>
      </c>
      <c r="Z7" s="27"/>
      <c r="AA7" s="27">
        <f>100%/12</f>
        <v>8.3333333333333329E-2</v>
      </c>
      <c r="AB7" s="27"/>
      <c r="AC7" s="28">
        <f t="shared" si="1"/>
        <v>0.25</v>
      </c>
      <c r="AD7" s="28">
        <f t="shared" si="1"/>
        <v>0</v>
      </c>
      <c r="AE7" s="27">
        <f>100%/12</f>
        <v>8.3333333333333329E-2</v>
      </c>
      <c r="AF7" s="27"/>
      <c r="AG7" s="27">
        <f>100%/12</f>
        <v>8.3333333333333329E-2</v>
      </c>
      <c r="AH7" s="27"/>
      <c r="AI7" s="27">
        <f>100%/12</f>
        <v>8.3333333333333329E-2</v>
      </c>
      <c r="AJ7" s="27"/>
      <c r="AK7" s="28">
        <f t="shared" si="2"/>
        <v>0.25</v>
      </c>
      <c r="AL7" s="28">
        <f t="shared" si="2"/>
        <v>0</v>
      </c>
      <c r="AM7" s="27">
        <f t="shared" ref="AM7:AQ9" si="7">100%/12</f>
        <v>8.3333333333333329E-2</v>
      </c>
      <c r="AN7" s="27"/>
      <c r="AO7" s="27">
        <f t="shared" si="7"/>
        <v>8.3333333333333329E-2</v>
      </c>
      <c r="AP7" s="27"/>
      <c r="AQ7" s="27">
        <f t="shared" si="7"/>
        <v>8.3333333333333329E-2</v>
      </c>
      <c r="AR7" s="27"/>
      <c r="AS7" s="28">
        <f t="shared" si="3"/>
        <v>0.25</v>
      </c>
      <c r="AT7" s="28">
        <f t="shared" si="3"/>
        <v>0</v>
      </c>
      <c r="AU7" s="21">
        <f t="shared" ref="AU7:AV9" si="8">SUM(U7,AC7,AK7,AS7)</f>
        <v>1</v>
      </c>
      <c r="AV7" s="22">
        <f t="shared" si="8"/>
        <v>0</v>
      </c>
      <c r="AW7" s="23">
        <f t="shared" ref="AW7:AW27" si="9">IFERROR(V7/U7,"")</f>
        <v>0</v>
      </c>
      <c r="AX7" s="23">
        <f t="shared" ref="AX7:AX67" si="10">IFERROR((V7+AD7)/(U7+AC7),"")</f>
        <v>0</v>
      </c>
      <c r="AY7" s="23">
        <f t="shared" ref="AY7:AZ67" si="11">IFERROR((V7+AD7+AL7)/(U7+AC7+AK7),"")</f>
        <v>0</v>
      </c>
      <c r="AZ7" s="23">
        <f t="shared" ref="AZ7:AZ27" si="12">IFERROR((V7+AD7+AL7+AT7)/(U7+AC7+AK7+AS7),"")</f>
        <v>0</v>
      </c>
      <c r="BA7" s="23">
        <f t="shared" ref="BA7:BA63" si="13">IFERROR(AV7/AU7,"")</f>
        <v>0</v>
      </c>
      <c r="BB7" s="24"/>
    </row>
    <row r="8" spans="1:54" s="25" customFormat="1" ht="117.75" customHeight="1">
      <c r="A8" s="216"/>
      <c r="B8" s="216"/>
      <c r="C8" s="14" t="s">
        <v>56</v>
      </c>
      <c r="D8" s="14" t="s">
        <v>50</v>
      </c>
      <c r="E8" s="15" t="s">
        <v>51</v>
      </c>
      <c r="F8" s="16">
        <v>1</v>
      </c>
      <c r="G8" s="15" t="s">
        <v>51</v>
      </c>
      <c r="H8" s="15" t="s">
        <v>51</v>
      </c>
      <c r="I8" s="15" t="s">
        <v>51</v>
      </c>
      <c r="J8" s="14" t="s">
        <v>57</v>
      </c>
      <c r="K8" s="17" t="s">
        <v>53</v>
      </c>
      <c r="L8" s="17" t="s">
        <v>58</v>
      </c>
      <c r="M8" s="17" t="s">
        <v>59</v>
      </c>
      <c r="N8" s="17" t="s">
        <v>48</v>
      </c>
      <c r="O8" s="27">
        <f t="shared" si="5"/>
        <v>8.3333333333333329E-2</v>
      </c>
      <c r="P8" s="27"/>
      <c r="Q8" s="27">
        <f t="shared" si="5"/>
        <v>8.3333333333333329E-2</v>
      </c>
      <c r="R8" s="27"/>
      <c r="S8" s="27">
        <f t="shared" si="5"/>
        <v>8.3333333333333329E-2</v>
      </c>
      <c r="T8" s="27"/>
      <c r="U8" s="28">
        <f t="shared" si="0"/>
        <v>0.25</v>
      </c>
      <c r="V8" s="28">
        <f t="shared" si="0"/>
        <v>0</v>
      </c>
      <c r="W8" s="27">
        <f t="shared" si="6"/>
        <v>8.3333333333333329E-2</v>
      </c>
      <c r="X8" s="27"/>
      <c r="Y8" s="27">
        <f t="shared" si="6"/>
        <v>8.3333333333333329E-2</v>
      </c>
      <c r="Z8" s="27"/>
      <c r="AA8" s="27">
        <f>100%/12</f>
        <v>8.3333333333333329E-2</v>
      </c>
      <c r="AB8" s="27"/>
      <c r="AC8" s="28">
        <f t="shared" si="1"/>
        <v>0.25</v>
      </c>
      <c r="AD8" s="28">
        <f t="shared" si="1"/>
        <v>0</v>
      </c>
      <c r="AE8" s="27">
        <f>100%/12</f>
        <v>8.3333333333333329E-2</v>
      </c>
      <c r="AF8" s="27"/>
      <c r="AG8" s="27">
        <f>100%/12</f>
        <v>8.3333333333333329E-2</v>
      </c>
      <c r="AH8" s="27"/>
      <c r="AI8" s="27">
        <f>100%/12</f>
        <v>8.3333333333333329E-2</v>
      </c>
      <c r="AJ8" s="27"/>
      <c r="AK8" s="28">
        <f t="shared" si="2"/>
        <v>0.25</v>
      </c>
      <c r="AL8" s="28">
        <f t="shared" si="2"/>
        <v>0</v>
      </c>
      <c r="AM8" s="27">
        <f t="shared" si="7"/>
        <v>8.3333333333333329E-2</v>
      </c>
      <c r="AN8" s="27"/>
      <c r="AO8" s="27">
        <f t="shared" si="7"/>
        <v>8.3333333333333329E-2</v>
      </c>
      <c r="AP8" s="27"/>
      <c r="AQ8" s="27">
        <f t="shared" si="7"/>
        <v>8.3333333333333329E-2</v>
      </c>
      <c r="AR8" s="27"/>
      <c r="AS8" s="28">
        <f t="shared" si="3"/>
        <v>0.25</v>
      </c>
      <c r="AT8" s="28">
        <f t="shared" si="3"/>
        <v>0</v>
      </c>
      <c r="AU8" s="21">
        <f t="shared" si="8"/>
        <v>1</v>
      </c>
      <c r="AV8" s="22">
        <f t="shared" si="8"/>
        <v>0</v>
      </c>
      <c r="AW8" s="23">
        <f t="shared" si="9"/>
        <v>0</v>
      </c>
      <c r="AX8" s="23">
        <f t="shared" si="10"/>
        <v>0</v>
      </c>
      <c r="AY8" s="23">
        <f t="shared" si="11"/>
        <v>0</v>
      </c>
      <c r="AZ8" s="23">
        <f t="shared" si="12"/>
        <v>0</v>
      </c>
      <c r="BA8" s="23">
        <f t="shared" si="13"/>
        <v>0</v>
      </c>
      <c r="BB8" s="24"/>
    </row>
    <row r="9" spans="1:54" s="25" customFormat="1" ht="117.75" customHeight="1">
      <c r="A9" s="216"/>
      <c r="B9" s="216"/>
      <c r="C9" s="14" t="s">
        <v>60</v>
      </c>
      <c r="D9" s="14" t="s">
        <v>50</v>
      </c>
      <c r="E9" s="15" t="s">
        <v>51</v>
      </c>
      <c r="F9" s="16">
        <v>1</v>
      </c>
      <c r="G9" s="15" t="s">
        <v>51</v>
      </c>
      <c r="H9" s="15" t="s">
        <v>51</v>
      </c>
      <c r="I9" s="15" t="s">
        <v>51</v>
      </c>
      <c r="J9" s="14" t="s">
        <v>61</v>
      </c>
      <c r="K9" s="17" t="s">
        <v>53</v>
      </c>
      <c r="L9" s="17" t="s">
        <v>62</v>
      </c>
      <c r="M9" s="17" t="s">
        <v>63</v>
      </c>
      <c r="N9" s="17" t="s">
        <v>48</v>
      </c>
      <c r="O9" s="27">
        <f t="shared" si="5"/>
        <v>8.3333333333333329E-2</v>
      </c>
      <c r="P9" s="27"/>
      <c r="Q9" s="27">
        <f t="shared" si="5"/>
        <v>8.3333333333333329E-2</v>
      </c>
      <c r="R9" s="27"/>
      <c r="S9" s="27">
        <f t="shared" si="5"/>
        <v>8.3333333333333329E-2</v>
      </c>
      <c r="T9" s="27"/>
      <c r="U9" s="28">
        <f t="shared" si="0"/>
        <v>0.25</v>
      </c>
      <c r="V9" s="28">
        <f t="shared" si="0"/>
        <v>0</v>
      </c>
      <c r="W9" s="27">
        <f t="shared" si="6"/>
        <v>8.3333333333333329E-2</v>
      </c>
      <c r="X9" s="27"/>
      <c r="Y9" s="27">
        <f t="shared" si="6"/>
        <v>8.3333333333333329E-2</v>
      </c>
      <c r="Z9" s="27"/>
      <c r="AA9" s="27">
        <f>100%/12</f>
        <v>8.3333333333333329E-2</v>
      </c>
      <c r="AB9" s="27"/>
      <c r="AC9" s="28">
        <f t="shared" si="1"/>
        <v>0.25</v>
      </c>
      <c r="AD9" s="28">
        <f t="shared" si="1"/>
        <v>0</v>
      </c>
      <c r="AE9" s="27">
        <f>100%/12</f>
        <v>8.3333333333333329E-2</v>
      </c>
      <c r="AF9" s="27"/>
      <c r="AG9" s="27">
        <f>100%/12</f>
        <v>8.3333333333333329E-2</v>
      </c>
      <c r="AH9" s="27"/>
      <c r="AI9" s="27">
        <f>100%/12</f>
        <v>8.3333333333333329E-2</v>
      </c>
      <c r="AJ9" s="27"/>
      <c r="AK9" s="28">
        <f t="shared" si="2"/>
        <v>0.25</v>
      </c>
      <c r="AL9" s="28">
        <f t="shared" si="2"/>
        <v>0</v>
      </c>
      <c r="AM9" s="27">
        <f t="shared" si="7"/>
        <v>8.3333333333333329E-2</v>
      </c>
      <c r="AN9" s="27"/>
      <c r="AO9" s="27">
        <f t="shared" si="7"/>
        <v>8.3333333333333329E-2</v>
      </c>
      <c r="AP9" s="27"/>
      <c r="AQ9" s="27">
        <f t="shared" si="7"/>
        <v>8.3333333333333329E-2</v>
      </c>
      <c r="AR9" s="27"/>
      <c r="AS9" s="28">
        <f t="shared" si="3"/>
        <v>0.25</v>
      </c>
      <c r="AT9" s="28">
        <f t="shared" si="3"/>
        <v>0</v>
      </c>
      <c r="AU9" s="21">
        <f t="shared" si="8"/>
        <v>1</v>
      </c>
      <c r="AV9" s="22">
        <f t="shared" si="8"/>
        <v>0</v>
      </c>
      <c r="AW9" s="23">
        <f t="shared" si="9"/>
        <v>0</v>
      </c>
      <c r="AX9" s="23">
        <f t="shared" si="10"/>
        <v>0</v>
      </c>
      <c r="AY9" s="23">
        <f t="shared" si="11"/>
        <v>0</v>
      </c>
      <c r="AZ9" s="23">
        <f t="shared" si="12"/>
        <v>0</v>
      </c>
      <c r="BA9" s="23">
        <f t="shared" si="13"/>
        <v>0</v>
      </c>
      <c r="BB9" s="24"/>
    </row>
    <row r="10" spans="1:54" s="25" customFormat="1" ht="117.75" customHeight="1">
      <c r="A10" s="216"/>
      <c r="B10" s="216"/>
      <c r="C10" s="14" t="s">
        <v>64</v>
      </c>
      <c r="D10" s="14" t="s">
        <v>50</v>
      </c>
      <c r="E10" s="15" t="s">
        <v>51</v>
      </c>
      <c r="F10" s="16">
        <v>1</v>
      </c>
      <c r="G10" s="15" t="s">
        <v>51</v>
      </c>
      <c r="H10" s="15" t="s">
        <v>51</v>
      </c>
      <c r="I10" s="15" t="s">
        <v>51</v>
      </c>
      <c r="J10" s="14" t="s">
        <v>65</v>
      </c>
      <c r="K10" s="17" t="s">
        <v>45</v>
      </c>
      <c r="L10" s="17" t="s">
        <v>66</v>
      </c>
      <c r="M10" s="17" t="s">
        <v>67</v>
      </c>
      <c r="N10" s="17" t="s">
        <v>48</v>
      </c>
      <c r="O10" s="19">
        <v>1</v>
      </c>
      <c r="P10" s="18"/>
      <c r="Q10" s="19">
        <v>1</v>
      </c>
      <c r="R10" s="18"/>
      <c r="S10" s="19">
        <v>1</v>
      </c>
      <c r="T10" s="18"/>
      <c r="U10" s="20">
        <f>AVERAGE(O10,Q10,S10)</f>
        <v>1</v>
      </c>
      <c r="V10" s="20" t="str">
        <f>IFERROR(AVERAGE(P10,R10,T10),"")</f>
        <v/>
      </c>
      <c r="W10" s="19">
        <v>1</v>
      </c>
      <c r="X10" s="19"/>
      <c r="Y10" s="18">
        <v>1</v>
      </c>
      <c r="Z10" s="18"/>
      <c r="AA10" s="19">
        <v>1</v>
      </c>
      <c r="AB10" s="18"/>
      <c r="AC10" s="20">
        <f>AVERAGE(W10,Y10,AA10)</f>
        <v>1</v>
      </c>
      <c r="AD10" s="20" t="str">
        <f>IFERROR(AVERAGE(X10,Z10,AB10),"")</f>
        <v/>
      </c>
      <c r="AE10" s="19">
        <v>1</v>
      </c>
      <c r="AF10" s="18"/>
      <c r="AG10" s="19">
        <v>1</v>
      </c>
      <c r="AH10" s="18"/>
      <c r="AI10" s="19">
        <v>1</v>
      </c>
      <c r="AJ10" s="18"/>
      <c r="AK10" s="20">
        <f>AVERAGE(AE10,AG10,AI10)</f>
        <v>1</v>
      </c>
      <c r="AL10" s="20" t="str">
        <f>IFERROR(AVERAGE(AF10,AH10,AJ10),"")</f>
        <v/>
      </c>
      <c r="AM10" s="19">
        <v>1</v>
      </c>
      <c r="AN10" s="18"/>
      <c r="AO10" s="19">
        <v>1</v>
      </c>
      <c r="AP10" s="18"/>
      <c r="AQ10" s="19">
        <v>1</v>
      </c>
      <c r="AR10" s="18"/>
      <c r="AS10" s="20">
        <f>AVERAGE(AM10,AO10,AQ10)</f>
        <v>1</v>
      </c>
      <c r="AT10" s="20" t="str">
        <f>IFERROR(AVERAGE(AN10,AP10,AR10),"")</f>
        <v/>
      </c>
      <c r="AU10" s="21">
        <f>AVERAGE(U10,AC10,AK10,AS10)</f>
        <v>1</v>
      </c>
      <c r="AV10" s="22" t="str">
        <f>IFERROR(AVERAGE(V10,AD10,AL10,AT10),"")</f>
        <v/>
      </c>
      <c r="AW10" s="23" t="str">
        <f t="shared" si="9"/>
        <v/>
      </c>
      <c r="AX10" s="23" t="str">
        <f t="shared" si="10"/>
        <v/>
      </c>
      <c r="AY10" s="23" t="str">
        <f t="shared" si="11"/>
        <v/>
      </c>
      <c r="AZ10" s="23" t="str">
        <f t="shared" si="12"/>
        <v/>
      </c>
      <c r="BA10" s="23" t="str">
        <f t="shared" si="13"/>
        <v/>
      </c>
      <c r="BB10" s="24"/>
    </row>
    <row r="11" spans="1:54" s="25" customFormat="1" ht="116.25" customHeight="1">
      <c r="A11" s="216"/>
      <c r="B11" s="216"/>
      <c r="C11" s="14" t="s">
        <v>68</v>
      </c>
      <c r="D11" s="14" t="s">
        <v>50</v>
      </c>
      <c r="E11" s="15" t="s">
        <v>51</v>
      </c>
      <c r="F11" s="16">
        <v>1</v>
      </c>
      <c r="G11" s="15" t="s">
        <v>51</v>
      </c>
      <c r="H11" s="15" t="s">
        <v>51</v>
      </c>
      <c r="I11" s="15" t="s">
        <v>51</v>
      </c>
      <c r="J11" s="14" t="s">
        <v>69</v>
      </c>
      <c r="K11" s="17" t="s">
        <v>53</v>
      </c>
      <c r="L11" s="17" t="s">
        <v>70</v>
      </c>
      <c r="M11" s="17" t="s">
        <v>71</v>
      </c>
      <c r="N11" s="17" t="s">
        <v>48</v>
      </c>
      <c r="O11" s="19">
        <v>1</v>
      </c>
      <c r="P11" s="19"/>
      <c r="Q11" s="19">
        <v>1</v>
      </c>
      <c r="R11" s="19"/>
      <c r="S11" s="19">
        <v>1</v>
      </c>
      <c r="T11" s="19"/>
      <c r="U11" s="20">
        <f>AVERAGE(O11,Q11,S11)</f>
        <v>1</v>
      </c>
      <c r="V11" s="20" t="str">
        <f>IFERROR(AVERAGE(P11,R11,T11),"")</f>
        <v/>
      </c>
      <c r="W11" s="19">
        <v>1</v>
      </c>
      <c r="X11" s="19"/>
      <c r="Y11" s="19">
        <v>1</v>
      </c>
      <c r="Z11" s="19"/>
      <c r="AA11" s="19">
        <v>1</v>
      </c>
      <c r="AB11" s="19"/>
      <c r="AC11" s="20">
        <f>AVERAGE(W11,Y11,AA11)</f>
        <v>1</v>
      </c>
      <c r="AD11" s="20" t="str">
        <f>IFERROR(AVERAGE(X11,Z11,AB11),"")</f>
        <v/>
      </c>
      <c r="AE11" s="19">
        <v>1</v>
      </c>
      <c r="AF11" s="18"/>
      <c r="AG11" s="19">
        <v>1</v>
      </c>
      <c r="AH11" s="18"/>
      <c r="AI11" s="19">
        <v>1</v>
      </c>
      <c r="AJ11" s="18"/>
      <c r="AK11" s="20">
        <f>AVERAGE(AE11,AG11,AI11)</f>
        <v>1</v>
      </c>
      <c r="AL11" s="20" t="str">
        <f>IFERROR(AVERAGE(AF11,AH11,AJ11),"")</f>
        <v/>
      </c>
      <c r="AM11" s="19">
        <v>1</v>
      </c>
      <c r="AN11" s="19"/>
      <c r="AO11" s="19">
        <v>1</v>
      </c>
      <c r="AP11" s="19"/>
      <c r="AQ11" s="19">
        <v>1</v>
      </c>
      <c r="AR11" s="19"/>
      <c r="AS11" s="21">
        <f>AVERAGE(S11,AA11,AI11,AQ11)</f>
        <v>1</v>
      </c>
      <c r="AT11" s="20" t="str">
        <f>IFERROR(AVERAGE(AN11,AP11,AR11),"")</f>
        <v/>
      </c>
      <c r="AU11" s="21">
        <f>AVERAGE(U11,AC11,AK11,AS11)</f>
        <v>1</v>
      </c>
      <c r="AV11" s="22" t="str">
        <f>IFERROR(AVERAGE(V11,AD11,AL11,AT11),"")</f>
        <v/>
      </c>
      <c r="AW11" s="23" t="str">
        <f t="shared" si="9"/>
        <v/>
      </c>
      <c r="AX11" s="23" t="str">
        <f t="shared" si="10"/>
        <v/>
      </c>
      <c r="AY11" s="23" t="str">
        <f t="shared" si="11"/>
        <v/>
      </c>
      <c r="AZ11" s="23" t="str">
        <f t="shared" si="12"/>
        <v/>
      </c>
      <c r="BA11" s="23" t="str">
        <f t="shared" si="13"/>
        <v/>
      </c>
      <c r="BB11" s="29"/>
    </row>
    <row r="12" spans="1:54" s="39" customFormat="1" ht="116.25" customHeight="1">
      <c r="A12" s="217"/>
      <c r="B12" s="217"/>
      <c r="C12" s="14" t="s">
        <v>72</v>
      </c>
      <c r="D12" s="14" t="s">
        <v>50</v>
      </c>
      <c r="E12" s="15"/>
      <c r="F12" s="16"/>
      <c r="G12" s="30">
        <v>1</v>
      </c>
      <c r="H12" s="30">
        <v>1</v>
      </c>
      <c r="I12" s="30">
        <v>1</v>
      </c>
      <c r="J12" s="31" t="s">
        <v>73</v>
      </c>
      <c r="K12" s="31" t="s">
        <v>53</v>
      </c>
      <c r="L12" s="32" t="s">
        <v>74</v>
      </c>
      <c r="M12" s="33" t="s">
        <v>75</v>
      </c>
      <c r="N12" s="34" t="s">
        <v>48</v>
      </c>
      <c r="O12" s="35">
        <v>1</v>
      </c>
      <c r="P12" s="31"/>
      <c r="Q12" s="35">
        <v>1</v>
      </c>
      <c r="R12" s="31"/>
      <c r="S12" s="35">
        <v>1</v>
      </c>
      <c r="T12" s="31"/>
      <c r="U12" s="20">
        <f>AVERAGE(O12,Q12,S12)</f>
        <v>1</v>
      </c>
      <c r="V12" s="20" t="str">
        <f>IFERROR(AVERAGE(P12,R12,T12),"")</f>
        <v/>
      </c>
      <c r="W12" s="35">
        <v>1</v>
      </c>
      <c r="X12" s="31"/>
      <c r="Y12" s="35">
        <v>1</v>
      </c>
      <c r="Z12" s="31"/>
      <c r="AA12" s="35">
        <v>1</v>
      </c>
      <c r="AB12" s="36"/>
      <c r="AC12" s="20">
        <f>AVERAGE(W12,Y12,AA12)</f>
        <v>1</v>
      </c>
      <c r="AD12" s="20" t="str">
        <f t="shared" ref="AD12:AD15" si="14">IFERROR(AVERAGE(X12,Z12,AB12),"")</f>
        <v/>
      </c>
      <c r="AE12" s="35">
        <v>1</v>
      </c>
      <c r="AF12" s="36"/>
      <c r="AG12" s="35">
        <v>1</v>
      </c>
      <c r="AH12" s="36"/>
      <c r="AI12" s="35">
        <v>1</v>
      </c>
      <c r="AJ12" s="36"/>
      <c r="AK12" s="21">
        <f>AVERAGE(K12,S12,AA12,AI12)</f>
        <v>1</v>
      </c>
      <c r="AL12" s="37"/>
      <c r="AM12" s="35">
        <v>1</v>
      </c>
      <c r="AN12" s="36"/>
      <c r="AO12" s="35">
        <v>1</v>
      </c>
      <c r="AP12" s="36"/>
      <c r="AQ12" s="35">
        <v>1</v>
      </c>
      <c r="AR12" s="36"/>
      <c r="AS12" s="21">
        <f>AVERAGE(S12,AA12,AI12,AQ12)</f>
        <v>1</v>
      </c>
      <c r="AT12" s="37"/>
      <c r="AU12" s="21">
        <f>AVERAGE(U12,AC12,AK12,AS12)</f>
        <v>1</v>
      </c>
      <c r="AV12" s="22" t="str">
        <f>IFERROR(AVERAGE(V12,AD12,AL12,AT12),"")</f>
        <v/>
      </c>
      <c r="AW12" s="23"/>
      <c r="AX12" s="23"/>
      <c r="AY12" s="23"/>
      <c r="AZ12" s="23"/>
      <c r="BA12" s="23"/>
      <c r="BB12" s="38"/>
    </row>
    <row r="13" spans="1:54" s="39" customFormat="1" ht="116.25" customHeight="1">
      <c r="A13" s="215"/>
      <c r="B13" s="215" t="s">
        <v>76</v>
      </c>
      <c r="C13" s="3" t="s">
        <v>77</v>
      </c>
      <c r="D13" s="40" t="s">
        <v>50</v>
      </c>
      <c r="E13" s="41" t="s">
        <v>51</v>
      </c>
      <c r="F13" s="41" t="s">
        <v>51</v>
      </c>
      <c r="G13" s="41" t="s">
        <v>51</v>
      </c>
      <c r="H13" s="41" t="s">
        <v>51</v>
      </c>
      <c r="I13" s="41" t="s">
        <v>51</v>
      </c>
      <c r="J13" s="40" t="s">
        <v>78</v>
      </c>
      <c r="K13" s="40" t="s">
        <v>53</v>
      </c>
      <c r="L13" s="42" t="s">
        <v>79</v>
      </c>
      <c r="M13" s="3" t="s">
        <v>80</v>
      </c>
      <c r="N13" s="3" t="s">
        <v>81</v>
      </c>
      <c r="O13" s="43">
        <v>0</v>
      </c>
      <c r="P13" s="43">
        <v>0</v>
      </c>
      <c r="Q13" s="43">
        <v>0</v>
      </c>
      <c r="R13" s="43">
        <v>0</v>
      </c>
      <c r="S13" s="43">
        <v>0</v>
      </c>
      <c r="T13" s="43">
        <v>0</v>
      </c>
      <c r="U13" s="44">
        <f t="shared" ref="U13:V13" si="15">SUM(O13,Q13,S13)</f>
        <v>0</v>
      </c>
      <c r="V13" s="44">
        <f t="shared" si="15"/>
        <v>0</v>
      </c>
      <c r="W13" s="43">
        <v>0</v>
      </c>
      <c r="X13" s="43">
        <v>0</v>
      </c>
      <c r="Y13" s="43">
        <v>0</v>
      </c>
      <c r="Z13" s="43">
        <v>0</v>
      </c>
      <c r="AA13" s="43">
        <v>0</v>
      </c>
      <c r="AB13" s="43">
        <v>0</v>
      </c>
      <c r="AC13" s="45">
        <f t="shared" ref="AC13:AD14" si="16">SUM(W13,Y13,AA13)</f>
        <v>0</v>
      </c>
      <c r="AD13" s="45">
        <f t="shared" si="16"/>
        <v>0</v>
      </c>
      <c r="AE13" s="43">
        <v>0.5</v>
      </c>
      <c r="AF13" s="43">
        <v>0</v>
      </c>
      <c r="AG13" s="43">
        <v>0</v>
      </c>
      <c r="AH13" s="43">
        <v>0</v>
      </c>
      <c r="AI13" s="43">
        <v>0</v>
      </c>
      <c r="AJ13" s="43">
        <v>0</v>
      </c>
      <c r="AK13" s="45">
        <f t="shared" ref="AK13:AK14" si="17">SUM(AE13,AG13,AI13)</f>
        <v>0.5</v>
      </c>
      <c r="AL13" s="45">
        <f>SUM(AF13,AH13,AJ13)</f>
        <v>0</v>
      </c>
      <c r="AM13" s="43">
        <v>0</v>
      </c>
      <c r="AN13" s="43">
        <v>0</v>
      </c>
      <c r="AO13" s="43">
        <v>0</v>
      </c>
      <c r="AP13" s="43">
        <v>0</v>
      </c>
      <c r="AQ13" s="43">
        <v>0.5</v>
      </c>
      <c r="AR13" s="43">
        <v>0</v>
      </c>
      <c r="AS13" s="45">
        <f t="shared" ref="AS13:AT14" si="18">SUM(AM13,AO13,AQ13)</f>
        <v>0.5</v>
      </c>
      <c r="AT13" s="45">
        <f t="shared" si="18"/>
        <v>0</v>
      </c>
      <c r="AU13" s="46">
        <f t="shared" ref="AU13:AU14" si="19">SUM(U13,AC13,AK13,AS13)</f>
        <v>1</v>
      </c>
      <c r="AV13" s="22"/>
      <c r="AW13" s="23"/>
      <c r="AX13" s="23"/>
      <c r="AY13" s="23"/>
      <c r="AZ13" s="23"/>
      <c r="BA13" s="23"/>
      <c r="BB13" s="38"/>
    </row>
    <row r="14" spans="1:54" s="39" customFormat="1" ht="116.25" customHeight="1">
      <c r="A14" s="217"/>
      <c r="B14" s="217"/>
      <c r="C14" s="3" t="s">
        <v>82</v>
      </c>
      <c r="D14" s="40" t="s">
        <v>50</v>
      </c>
      <c r="E14" s="41" t="s">
        <v>51</v>
      </c>
      <c r="F14" s="41" t="s">
        <v>51</v>
      </c>
      <c r="G14" s="41" t="s">
        <v>51</v>
      </c>
      <c r="H14" s="41" t="s">
        <v>51</v>
      </c>
      <c r="I14" s="41" t="s">
        <v>51</v>
      </c>
      <c r="J14" s="40" t="s">
        <v>83</v>
      </c>
      <c r="K14" s="40" t="s">
        <v>53</v>
      </c>
      <c r="L14" s="42" t="s">
        <v>84</v>
      </c>
      <c r="M14" s="3" t="s">
        <v>85</v>
      </c>
      <c r="N14" s="3" t="s">
        <v>81</v>
      </c>
      <c r="O14" s="47">
        <v>0</v>
      </c>
      <c r="P14" s="47">
        <v>0</v>
      </c>
      <c r="Q14" s="47">
        <v>0</v>
      </c>
      <c r="R14" s="47">
        <v>0</v>
      </c>
      <c r="S14" s="47">
        <v>0</v>
      </c>
      <c r="T14" s="48">
        <v>0</v>
      </c>
      <c r="U14" s="45">
        <f>AVERAGE(O14,Q14,S14)</f>
        <v>0</v>
      </c>
      <c r="V14" s="45">
        <f t="shared" ref="V14" si="20">IFERROR(AVERAGE(P14,R14,T14),"")</f>
        <v>0</v>
      </c>
      <c r="W14" s="48">
        <v>0</v>
      </c>
      <c r="X14" s="48">
        <v>0</v>
      </c>
      <c r="Y14" s="48">
        <v>0</v>
      </c>
      <c r="Z14" s="48">
        <v>0</v>
      </c>
      <c r="AA14" s="49">
        <v>0.375</v>
      </c>
      <c r="AB14" s="48">
        <v>0</v>
      </c>
      <c r="AC14" s="45">
        <f t="shared" si="16"/>
        <v>0.375</v>
      </c>
      <c r="AD14" s="45">
        <f>SUM(X14,Z14,AB14)</f>
        <v>0</v>
      </c>
      <c r="AE14" s="48">
        <v>0</v>
      </c>
      <c r="AF14" s="48">
        <v>0</v>
      </c>
      <c r="AG14" s="48">
        <v>0</v>
      </c>
      <c r="AH14" s="48">
        <v>0</v>
      </c>
      <c r="AI14" s="48">
        <v>0</v>
      </c>
      <c r="AJ14" s="48">
        <v>0</v>
      </c>
      <c r="AK14" s="45">
        <f t="shared" si="17"/>
        <v>0</v>
      </c>
      <c r="AL14" s="45">
        <f>SUM(AF14,AH14,AJ14)</f>
        <v>0</v>
      </c>
      <c r="AM14" s="48">
        <v>0</v>
      </c>
      <c r="AN14" s="48">
        <v>0</v>
      </c>
      <c r="AO14" s="48">
        <v>0</v>
      </c>
      <c r="AP14" s="48">
        <v>0</v>
      </c>
      <c r="AQ14" s="49">
        <v>0.375</v>
      </c>
      <c r="AR14" s="48">
        <v>0</v>
      </c>
      <c r="AS14" s="45">
        <f t="shared" si="18"/>
        <v>0.375</v>
      </c>
      <c r="AT14" s="45">
        <f>SUM(AN14,AP14,AR14)</f>
        <v>0</v>
      </c>
      <c r="AU14" s="46">
        <f t="shared" si="19"/>
        <v>0.75</v>
      </c>
      <c r="AV14" s="22"/>
      <c r="AW14" s="23"/>
      <c r="AX14" s="23"/>
      <c r="AY14" s="23"/>
      <c r="AZ14" s="23"/>
      <c r="BA14" s="23"/>
      <c r="BB14" s="38"/>
    </row>
    <row r="15" spans="1:54" s="39" customFormat="1" ht="116.25" customHeight="1">
      <c r="A15" s="190" t="s">
        <v>86</v>
      </c>
      <c r="B15" s="193" t="s">
        <v>87</v>
      </c>
      <c r="C15" s="24" t="s">
        <v>88</v>
      </c>
      <c r="D15" s="24" t="s">
        <v>50</v>
      </c>
      <c r="E15" s="50" t="s">
        <v>51</v>
      </c>
      <c r="F15" s="50" t="s">
        <v>51</v>
      </c>
      <c r="G15" s="50" t="s">
        <v>51</v>
      </c>
      <c r="H15" s="50" t="s">
        <v>51</v>
      </c>
      <c r="I15" s="50" t="s">
        <v>51</v>
      </c>
      <c r="J15" s="24" t="s">
        <v>89</v>
      </c>
      <c r="K15" s="24" t="s">
        <v>53</v>
      </c>
      <c r="L15" s="24" t="s">
        <v>90</v>
      </c>
      <c r="M15" s="24" t="s">
        <v>91</v>
      </c>
      <c r="N15" s="24" t="s">
        <v>92</v>
      </c>
      <c r="O15" s="51">
        <f t="shared" ref="O15:S16" si="21">1/12</f>
        <v>8.3333333333333329E-2</v>
      </c>
      <c r="P15" s="51"/>
      <c r="Q15" s="51">
        <f t="shared" si="21"/>
        <v>8.3333333333333329E-2</v>
      </c>
      <c r="R15" s="51"/>
      <c r="S15" s="51">
        <f t="shared" si="21"/>
        <v>8.3333333333333329E-2</v>
      </c>
      <c r="T15" s="51"/>
      <c r="U15" s="37">
        <f>SUM(O15,Q15,S15)</f>
        <v>0.25</v>
      </c>
      <c r="V15" s="37">
        <f>SUM(P15,R15,T15)</f>
        <v>0</v>
      </c>
      <c r="W15" s="51">
        <f t="shared" ref="W15:AA16" si="22">1/12</f>
        <v>8.3333333333333329E-2</v>
      </c>
      <c r="X15" s="51"/>
      <c r="Y15" s="51">
        <f t="shared" si="22"/>
        <v>8.3333333333333329E-2</v>
      </c>
      <c r="Z15" s="51"/>
      <c r="AA15" s="51">
        <f t="shared" si="22"/>
        <v>8.3333333333333329E-2</v>
      </c>
      <c r="AB15" s="51"/>
      <c r="AC15" s="37">
        <f>SUM(W15,Y15,AA15)</f>
        <v>0.25</v>
      </c>
      <c r="AD15" s="20" t="str">
        <f t="shared" si="14"/>
        <v/>
      </c>
      <c r="AE15" s="51">
        <f t="shared" ref="AE15:AI16" si="23">1/12</f>
        <v>8.3333333333333329E-2</v>
      </c>
      <c r="AF15" s="51"/>
      <c r="AG15" s="51">
        <f t="shared" si="23"/>
        <v>8.3333333333333329E-2</v>
      </c>
      <c r="AH15" s="51"/>
      <c r="AI15" s="51">
        <f t="shared" si="23"/>
        <v>8.3333333333333329E-2</v>
      </c>
      <c r="AJ15" s="51"/>
      <c r="AK15" s="37">
        <f>SUM(AE15,AG15,AI15)</f>
        <v>0.25</v>
      </c>
      <c r="AL15" s="37">
        <f>SUM(AF15,AH15,AJ15)</f>
        <v>0</v>
      </c>
      <c r="AM15" s="51">
        <f t="shared" ref="AM15:AQ16" si="24">1/12</f>
        <v>8.3333333333333329E-2</v>
      </c>
      <c r="AN15" s="51"/>
      <c r="AO15" s="51">
        <f t="shared" si="24"/>
        <v>8.3333333333333329E-2</v>
      </c>
      <c r="AP15" s="51"/>
      <c r="AQ15" s="51">
        <f t="shared" si="24"/>
        <v>8.3333333333333329E-2</v>
      </c>
      <c r="AR15" s="51"/>
      <c r="AS15" s="37">
        <f>SUM(AM15,AO15,AQ15)</f>
        <v>0.25</v>
      </c>
      <c r="AT15" s="37">
        <f>SUM(AN15,AP15,AR15)</f>
        <v>0</v>
      </c>
      <c r="AU15" s="21">
        <f>SUM(U15,AC15,AK15,AS15)</f>
        <v>1</v>
      </c>
      <c r="AV15" s="22">
        <f>SUM(V15,AD15,AL15,AT15)</f>
        <v>0</v>
      </c>
      <c r="AW15" s="23">
        <f t="shared" si="9"/>
        <v>0</v>
      </c>
      <c r="AX15" s="23" t="str">
        <f t="shared" si="10"/>
        <v/>
      </c>
      <c r="AY15" s="23" t="str">
        <f t="shared" si="11"/>
        <v/>
      </c>
      <c r="AZ15" s="23" t="str">
        <f t="shared" si="12"/>
        <v/>
      </c>
      <c r="BA15" s="23">
        <f t="shared" si="13"/>
        <v>0</v>
      </c>
      <c r="BB15" s="38"/>
    </row>
    <row r="16" spans="1:54" s="39" customFormat="1" ht="116.25" customHeight="1">
      <c r="A16" s="191"/>
      <c r="B16" s="194"/>
      <c r="C16" s="24" t="s">
        <v>93</v>
      </c>
      <c r="D16" s="24" t="s">
        <v>50</v>
      </c>
      <c r="E16" s="50" t="s">
        <v>51</v>
      </c>
      <c r="F16" s="50" t="s">
        <v>51</v>
      </c>
      <c r="G16" s="50" t="s">
        <v>51</v>
      </c>
      <c r="H16" s="50" t="s">
        <v>51</v>
      </c>
      <c r="I16" s="50" t="s">
        <v>51</v>
      </c>
      <c r="J16" s="24" t="s">
        <v>94</v>
      </c>
      <c r="K16" s="24" t="s">
        <v>53</v>
      </c>
      <c r="L16" s="24" t="s">
        <v>95</v>
      </c>
      <c r="M16" s="24" t="s">
        <v>96</v>
      </c>
      <c r="N16" s="24" t="s">
        <v>92</v>
      </c>
      <c r="O16" s="51">
        <f t="shared" si="21"/>
        <v>8.3333333333333329E-2</v>
      </c>
      <c r="P16" s="51"/>
      <c r="Q16" s="51">
        <f t="shared" si="21"/>
        <v>8.3333333333333329E-2</v>
      </c>
      <c r="R16" s="51"/>
      <c r="S16" s="51">
        <f t="shared" si="21"/>
        <v>8.3333333333333329E-2</v>
      </c>
      <c r="T16" s="51"/>
      <c r="U16" s="37">
        <f>SUM(O16,Q16,S16)</f>
        <v>0.25</v>
      </c>
      <c r="V16" s="37">
        <f>SUM(P16,R16,T16)</f>
        <v>0</v>
      </c>
      <c r="W16" s="51">
        <f t="shared" si="22"/>
        <v>8.3333333333333329E-2</v>
      </c>
      <c r="X16" s="51"/>
      <c r="Y16" s="51">
        <f t="shared" si="22"/>
        <v>8.3333333333333329E-2</v>
      </c>
      <c r="Z16" s="51"/>
      <c r="AA16" s="51">
        <f t="shared" si="22"/>
        <v>8.3333333333333329E-2</v>
      </c>
      <c r="AB16" s="51"/>
      <c r="AC16" s="37">
        <f>SUM(W16,Y16,AA16)</f>
        <v>0.25</v>
      </c>
      <c r="AD16" s="37">
        <f>SUM(X16,Z16,AB16)</f>
        <v>0</v>
      </c>
      <c r="AE16" s="51">
        <f t="shared" si="23"/>
        <v>8.3333333333333329E-2</v>
      </c>
      <c r="AF16" s="51"/>
      <c r="AG16" s="51">
        <f t="shared" si="23"/>
        <v>8.3333333333333329E-2</v>
      </c>
      <c r="AH16" s="51"/>
      <c r="AI16" s="51">
        <f t="shared" si="23"/>
        <v>8.3333333333333329E-2</v>
      </c>
      <c r="AJ16" s="51"/>
      <c r="AK16" s="37">
        <f>SUM(AE16,AG16,AI16)</f>
        <v>0.25</v>
      </c>
      <c r="AL16" s="37">
        <f>SUM(AF16,AH16,AJ16)</f>
        <v>0</v>
      </c>
      <c r="AM16" s="51">
        <f t="shared" si="24"/>
        <v>8.3333333333333329E-2</v>
      </c>
      <c r="AN16" s="51"/>
      <c r="AO16" s="51">
        <f t="shared" si="24"/>
        <v>8.3333333333333329E-2</v>
      </c>
      <c r="AP16" s="51"/>
      <c r="AQ16" s="51">
        <f t="shared" si="24"/>
        <v>8.3333333333333329E-2</v>
      </c>
      <c r="AR16" s="51"/>
      <c r="AS16" s="37">
        <f>SUM(AM16,AO16,AQ16)</f>
        <v>0.25</v>
      </c>
      <c r="AT16" s="37">
        <f>SUM(AN16,AP16,AR16)</f>
        <v>0</v>
      </c>
      <c r="AU16" s="21">
        <f>SUM(U16,AC16,AK16,AS16)</f>
        <v>1</v>
      </c>
      <c r="AV16" s="22">
        <f>SUM(V16,AD16,AL16,AT16)</f>
        <v>0</v>
      </c>
      <c r="AW16" s="23">
        <f t="shared" si="9"/>
        <v>0</v>
      </c>
      <c r="AX16" s="23">
        <f t="shared" si="10"/>
        <v>0</v>
      </c>
      <c r="AY16" s="23">
        <f t="shared" si="11"/>
        <v>0</v>
      </c>
      <c r="AZ16" s="23">
        <f t="shared" si="12"/>
        <v>0</v>
      </c>
      <c r="BA16" s="23">
        <f t="shared" si="13"/>
        <v>0</v>
      </c>
      <c r="BB16" s="52"/>
    </row>
    <row r="17" spans="1:54" s="39" customFormat="1" ht="116.25" customHeight="1">
      <c r="A17" s="191"/>
      <c r="B17" s="194"/>
      <c r="C17" s="24" t="s">
        <v>97</v>
      </c>
      <c r="D17" s="24" t="s">
        <v>50</v>
      </c>
      <c r="E17" s="50" t="s">
        <v>51</v>
      </c>
      <c r="F17" s="50" t="s">
        <v>51</v>
      </c>
      <c r="G17" s="50" t="s">
        <v>51</v>
      </c>
      <c r="H17" s="50" t="s">
        <v>51</v>
      </c>
      <c r="I17" s="50" t="s">
        <v>51</v>
      </c>
      <c r="J17" s="24" t="s">
        <v>98</v>
      </c>
      <c r="K17" s="24" t="s">
        <v>53</v>
      </c>
      <c r="L17" s="24" t="s">
        <v>99</v>
      </c>
      <c r="M17" s="24" t="s">
        <v>100</v>
      </c>
      <c r="N17" s="24" t="s">
        <v>92</v>
      </c>
      <c r="O17" s="53">
        <f>100/100</f>
        <v>1</v>
      </c>
      <c r="P17" s="53"/>
      <c r="Q17" s="53">
        <f t="shared" ref="Q17:S18" si="25">100/100</f>
        <v>1</v>
      </c>
      <c r="R17" s="53"/>
      <c r="S17" s="53">
        <f t="shared" si="25"/>
        <v>1</v>
      </c>
      <c r="T17" s="48"/>
      <c r="U17" s="20">
        <f>AVERAGE(O17,Q17,S17)</f>
        <v>1</v>
      </c>
      <c r="V17" s="20" t="str">
        <f>IFERROR(AVERAGE(P17,R17,T17),"")</f>
        <v/>
      </c>
      <c r="W17" s="48">
        <f t="shared" ref="W17:AA18" si="26">100/100</f>
        <v>1</v>
      </c>
      <c r="X17" s="48"/>
      <c r="Y17" s="48">
        <f t="shared" si="26"/>
        <v>1</v>
      </c>
      <c r="Z17" s="48"/>
      <c r="AA17" s="48">
        <f t="shared" si="26"/>
        <v>1</v>
      </c>
      <c r="AB17" s="48"/>
      <c r="AC17" s="37">
        <f>AVERAGE(W17,Y17,AA17)</f>
        <v>1</v>
      </c>
      <c r="AD17" s="37" t="str">
        <f>IFERROR(AVERAGE(X17,Z17,AB17),"")</f>
        <v/>
      </c>
      <c r="AE17" s="48">
        <f>100/100</f>
        <v>1</v>
      </c>
      <c r="AF17" s="48"/>
      <c r="AG17" s="48">
        <f>100/100</f>
        <v>1</v>
      </c>
      <c r="AH17" s="48"/>
      <c r="AI17" s="48">
        <f>100/100</f>
        <v>1</v>
      </c>
      <c r="AJ17" s="48"/>
      <c r="AK17" s="37">
        <f>AVERAGE(AE17,AG17,AI17)</f>
        <v>1</v>
      </c>
      <c r="AL17" s="37" t="str">
        <f>IFERROR(AVERAGE(AF17,AH17,AJ17),"")</f>
        <v/>
      </c>
      <c r="AM17" s="48">
        <f t="shared" ref="AM17:AQ18" si="27">100/100</f>
        <v>1</v>
      </c>
      <c r="AN17" s="48"/>
      <c r="AO17" s="48">
        <f t="shared" si="27"/>
        <v>1</v>
      </c>
      <c r="AP17" s="48"/>
      <c r="AQ17" s="48">
        <f t="shared" si="27"/>
        <v>1</v>
      </c>
      <c r="AR17" s="48"/>
      <c r="AS17" s="37">
        <f>AVERAGE(AM17,AO17,AQ17)</f>
        <v>1</v>
      </c>
      <c r="AT17" s="37" t="str">
        <f>IFERROR(AVERAGE(AN17,AP17,AR17),"")</f>
        <v/>
      </c>
      <c r="AU17" s="21">
        <f>AVERAGE(U17,AC17,AK17,AS17)</f>
        <v>1</v>
      </c>
      <c r="AV17" s="22" t="str">
        <f>IFERROR(AVERAGE(V17,AD17,AL17,AT17),"")</f>
        <v/>
      </c>
      <c r="AW17" s="23" t="str">
        <f t="shared" si="9"/>
        <v/>
      </c>
      <c r="AX17" s="23" t="str">
        <f t="shared" si="10"/>
        <v/>
      </c>
      <c r="AY17" s="23" t="str">
        <f t="shared" si="11"/>
        <v/>
      </c>
      <c r="AZ17" s="23" t="str">
        <f t="shared" si="12"/>
        <v/>
      </c>
      <c r="BA17" s="23" t="str">
        <f t="shared" si="13"/>
        <v/>
      </c>
      <c r="BB17" s="52"/>
    </row>
    <row r="18" spans="1:54" s="39" customFormat="1" ht="116.25" customHeight="1">
      <c r="A18" s="191"/>
      <c r="B18" s="194"/>
      <c r="C18" s="24" t="s">
        <v>88</v>
      </c>
      <c r="D18" s="24" t="s">
        <v>50</v>
      </c>
      <c r="E18" s="50" t="s">
        <v>51</v>
      </c>
      <c r="F18" s="50" t="s">
        <v>51</v>
      </c>
      <c r="G18" s="50" t="s">
        <v>51</v>
      </c>
      <c r="H18" s="50" t="s">
        <v>51</v>
      </c>
      <c r="I18" s="50" t="s">
        <v>51</v>
      </c>
      <c r="J18" s="54" t="s">
        <v>101</v>
      </c>
      <c r="K18" s="24" t="s">
        <v>53</v>
      </c>
      <c r="L18" s="24" t="s">
        <v>102</v>
      </c>
      <c r="M18" s="24" t="s">
        <v>103</v>
      </c>
      <c r="N18" s="24" t="s">
        <v>92</v>
      </c>
      <c r="O18" s="48">
        <f>100/100</f>
        <v>1</v>
      </c>
      <c r="P18" s="48"/>
      <c r="Q18" s="48">
        <f t="shared" si="25"/>
        <v>1</v>
      </c>
      <c r="R18" s="48"/>
      <c r="S18" s="48">
        <f>100/100</f>
        <v>1</v>
      </c>
      <c r="T18" s="48"/>
      <c r="U18" s="20">
        <f>AVERAGE(O18,Q18,S18)</f>
        <v>1</v>
      </c>
      <c r="V18" s="20" t="str">
        <f>IFERROR(AVERAGE(P18,R18,T18),"")</f>
        <v/>
      </c>
      <c r="W18" s="48">
        <f t="shared" si="26"/>
        <v>1</v>
      </c>
      <c r="X18" s="48"/>
      <c r="Y18" s="48">
        <f t="shared" si="26"/>
        <v>1</v>
      </c>
      <c r="Z18" s="48"/>
      <c r="AA18" s="48">
        <f t="shared" si="26"/>
        <v>1</v>
      </c>
      <c r="AB18" s="48"/>
      <c r="AC18" s="20">
        <f>100/100</f>
        <v>1</v>
      </c>
      <c r="AD18" s="20"/>
      <c r="AE18" s="48">
        <f>100/100</f>
        <v>1</v>
      </c>
      <c r="AF18" s="48"/>
      <c r="AG18" s="48">
        <f>100/100</f>
        <v>1</v>
      </c>
      <c r="AH18" s="48"/>
      <c r="AI18" s="48">
        <f>100/100</f>
        <v>1</v>
      </c>
      <c r="AJ18" s="48"/>
      <c r="AK18" s="20">
        <f>100/100</f>
        <v>1</v>
      </c>
      <c r="AL18" s="55" t="str">
        <f>IFERROR(AVERAGE(AF18,AH18,AJ18),"")</f>
        <v/>
      </c>
      <c r="AM18" s="48">
        <f t="shared" si="27"/>
        <v>1</v>
      </c>
      <c r="AN18" s="48"/>
      <c r="AO18" s="48">
        <f t="shared" si="27"/>
        <v>1</v>
      </c>
      <c r="AP18" s="48"/>
      <c r="AQ18" s="48">
        <f t="shared" si="27"/>
        <v>1</v>
      </c>
      <c r="AR18" s="48"/>
      <c r="AS18" s="37">
        <f>AVERAGE(AM18,AO18,AQ18)</f>
        <v>1</v>
      </c>
      <c r="AT18" s="37" t="str">
        <f>IFERROR(AVERAGE(AN18,AP18,AR18),"")</f>
        <v/>
      </c>
      <c r="AU18" s="21">
        <f>AVERAGE(U18,AC18,AK18,AS18)</f>
        <v>1</v>
      </c>
      <c r="AV18" s="22" t="str">
        <f>IFERROR(AVERAGE(V18,AD18,AL18,AT18),"")</f>
        <v/>
      </c>
      <c r="AW18" s="23" t="str">
        <f t="shared" si="9"/>
        <v/>
      </c>
      <c r="AX18" s="23" t="str">
        <f t="shared" si="10"/>
        <v/>
      </c>
      <c r="AY18" s="23" t="str">
        <f t="shared" si="11"/>
        <v/>
      </c>
      <c r="AZ18" s="23" t="str">
        <f t="shared" si="12"/>
        <v/>
      </c>
      <c r="BA18" s="23" t="str">
        <f t="shared" si="13"/>
        <v/>
      </c>
      <c r="BB18" s="56"/>
    </row>
    <row r="19" spans="1:54" s="39" customFormat="1" ht="116.25" customHeight="1">
      <c r="A19" s="191"/>
      <c r="B19" s="194"/>
      <c r="C19" s="57" t="s">
        <v>104</v>
      </c>
      <c r="D19" s="40" t="s">
        <v>50</v>
      </c>
      <c r="E19" s="41"/>
      <c r="F19" s="41"/>
      <c r="G19" s="58">
        <v>1</v>
      </c>
      <c r="H19" s="58">
        <v>1</v>
      </c>
      <c r="I19" s="58">
        <v>1</v>
      </c>
      <c r="J19" s="59" t="s">
        <v>105</v>
      </c>
      <c r="K19" s="40" t="s">
        <v>53</v>
      </c>
      <c r="L19" s="60" t="s">
        <v>106</v>
      </c>
      <c r="M19" s="61" t="s">
        <v>107</v>
      </c>
      <c r="N19" s="3" t="s">
        <v>92</v>
      </c>
      <c r="O19" s="62">
        <v>1</v>
      </c>
      <c r="P19" s="3"/>
      <c r="Q19" s="62">
        <v>1</v>
      </c>
      <c r="R19" s="3"/>
      <c r="S19" s="62">
        <v>1</v>
      </c>
      <c r="T19" s="3"/>
      <c r="U19" s="20">
        <f>AVERAGE(O19,Q19,S19)</f>
        <v>1</v>
      </c>
      <c r="V19" s="20" t="str">
        <f>IFERROR(AVERAGE(P19,R19,T19),"")</f>
        <v/>
      </c>
      <c r="W19" s="62">
        <v>1</v>
      </c>
      <c r="X19" s="3"/>
      <c r="Y19" s="62">
        <v>1</v>
      </c>
      <c r="Z19" s="3"/>
      <c r="AA19" s="62">
        <v>1</v>
      </c>
      <c r="AB19" s="63"/>
      <c r="AC19" s="64"/>
      <c r="AD19" s="64"/>
      <c r="AE19" s="62">
        <v>1</v>
      </c>
      <c r="AF19" s="63"/>
      <c r="AG19" s="62">
        <v>1</v>
      </c>
      <c r="AH19" s="63"/>
      <c r="AI19" s="62">
        <v>1</v>
      </c>
      <c r="AJ19" s="63"/>
      <c r="AK19" s="64"/>
      <c r="AL19" s="64"/>
      <c r="AM19" s="62">
        <v>1</v>
      </c>
      <c r="AN19" s="63"/>
      <c r="AO19" s="62">
        <v>1</v>
      </c>
      <c r="AP19" s="63"/>
      <c r="AQ19" s="62">
        <v>1</v>
      </c>
      <c r="AR19" s="63"/>
      <c r="AS19" s="37">
        <f>AVERAGE(AM19,AO19,AQ19)</f>
        <v>1</v>
      </c>
      <c r="AT19" s="37" t="str">
        <f>IFERROR(AVERAGE(AN19,AP19,AR19),"")</f>
        <v/>
      </c>
      <c r="AU19" s="21">
        <f>AVERAGE(U19,AC19,AK19,AS19)</f>
        <v>1</v>
      </c>
      <c r="AV19" s="22" t="str">
        <f>IFERROR(AVERAGE(V19,AD19,AL19,AT19),"")</f>
        <v/>
      </c>
      <c r="AW19" s="23"/>
      <c r="AX19" s="23"/>
      <c r="AY19" s="23"/>
      <c r="AZ19" s="23"/>
      <c r="BA19" s="23"/>
      <c r="BB19" s="65"/>
    </row>
    <row r="20" spans="1:54" s="39" customFormat="1" ht="116.25" customHeight="1">
      <c r="A20" s="191"/>
      <c r="B20" s="194"/>
      <c r="C20" s="57" t="s">
        <v>108</v>
      </c>
      <c r="D20" s="40" t="s">
        <v>50</v>
      </c>
      <c r="E20" s="41"/>
      <c r="F20" s="41"/>
      <c r="G20" s="58">
        <v>1</v>
      </c>
      <c r="H20" s="58">
        <v>1</v>
      </c>
      <c r="I20" s="58">
        <v>1</v>
      </c>
      <c r="J20" s="59" t="s">
        <v>109</v>
      </c>
      <c r="K20" s="40" t="s">
        <v>53</v>
      </c>
      <c r="L20" s="60" t="s">
        <v>110</v>
      </c>
      <c r="M20" s="61" t="s">
        <v>111</v>
      </c>
      <c r="N20" s="3" t="s">
        <v>92</v>
      </c>
      <c r="O20" s="62">
        <v>1</v>
      </c>
      <c r="P20" s="3"/>
      <c r="Q20" s="62">
        <v>1</v>
      </c>
      <c r="R20" s="3"/>
      <c r="S20" s="62">
        <v>1</v>
      </c>
      <c r="T20" s="3"/>
      <c r="U20" s="20">
        <f>100/100</f>
        <v>1</v>
      </c>
      <c r="V20" s="20"/>
      <c r="W20" s="62">
        <v>1</v>
      </c>
      <c r="X20" s="3"/>
      <c r="Y20" s="62">
        <v>1</v>
      </c>
      <c r="Z20" s="3"/>
      <c r="AA20" s="62">
        <v>1</v>
      </c>
      <c r="AB20" s="63"/>
      <c r="AC20" s="64"/>
      <c r="AD20" s="64"/>
      <c r="AE20" s="62">
        <v>1</v>
      </c>
      <c r="AF20" s="63"/>
      <c r="AG20" s="62">
        <v>1</v>
      </c>
      <c r="AH20" s="63"/>
      <c r="AI20" s="62">
        <v>1</v>
      </c>
      <c r="AJ20" s="63"/>
      <c r="AK20" s="64"/>
      <c r="AL20" s="64"/>
      <c r="AM20" s="62">
        <v>1</v>
      </c>
      <c r="AN20" s="63"/>
      <c r="AO20" s="62">
        <v>1</v>
      </c>
      <c r="AP20" s="63"/>
      <c r="AQ20" s="62">
        <v>1</v>
      </c>
      <c r="AR20" s="63"/>
      <c r="AS20" s="37">
        <f>AVERAGE(AM20,AO20,AQ20)</f>
        <v>1</v>
      </c>
      <c r="AT20" s="37" t="str">
        <f>IFERROR(AVERAGE(AN20,AP20,AR20),"")</f>
        <v/>
      </c>
      <c r="AU20" s="21">
        <f>AVERAGE(U20,AC20,AK20,AS20)</f>
        <v>1</v>
      </c>
      <c r="AV20" s="22" t="str">
        <f>IFERROR(AVERAGE(V20,AD20,AL20,AT20),"")</f>
        <v/>
      </c>
      <c r="AW20" s="23"/>
      <c r="AX20" s="23"/>
      <c r="AY20" s="23"/>
      <c r="AZ20" s="23"/>
      <c r="BA20" s="23"/>
      <c r="BB20" s="24"/>
    </row>
    <row r="21" spans="1:54" s="66" customFormat="1" ht="116.25" customHeight="1">
      <c r="A21" s="192"/>
      <c r="B21" s="195"/>
      <c r="C21" s="57" t="s">
        <v>112</v>
      </c>
      <c r="D21" s="40" t="s">
        <v>50</v>
      </c>
      <c r="E21" s="41" t="s">
        <v>51</v>
      </c>
      <c r="F21" s="41" t="s">
        <v>51</v>
      </c>
      <c r="G21" s="58">
        <v>1</v>
      </c>
      <c r="H21" s="58">
        <v>1</v>
      </c>
      <c r="I21" s="58">
        <v>1</v>
      </c>
      <c r="J21" s="59" t="s">
        <v>113</v>
      </c>
      <c r="K21" s="40" t="s">
        <v>53</v>
      </c>
      <c r="L21" s="60" t="s">
        <v>114</v>
      </c>
      <c r="M21" s="61" t="s">
        <v>115</v>
      </c>
      <c r="N21" s="3" t="s">
        <v>92</v>
      </c>
      <c r="O21" s="62">
        <v>1</v>
      </c>
      <c r="P21" s="3"/>
      <c r="Q21" s="62">
        <v>1</v>
      </c>
      <c r="R21" s="3"/>
      <c r="S21" s="62">
        <v>1</v>
      </c>
      <c r="T21" s="3"/>
      <c r="U21" s="20">
        <f>AVERAGE(O21,Q21,S21)</f>
        <v>1</v>
      </c>
      <c r="V21" s="20" t="str">
        <f>IFERROR(AVERAGE(P21,R21,T21),"")</f>
        <v/>
      </c>
      <c r="W21" s="62">
        <v>1</v>
      </c>
      <c r="X21" s="3"/>
      <c r="Y21" s="62">
        <v>1</v>
      </c>
      <c r="Z21" s="3"/>
      <c r="AA21" s="62">
        <v>1</v>
      </c>
      <c r="AB21" s="63"/>
      <c r="AC21" s="64"/>
      <c r="AD21" s="64"/>
      <c r="AE21" s="62">
        <v>1</v>
      </c>
      <c r="AF21" s="63"/>
      <c r="AG21" s="62">
        <v>1</v>
      </c>
      <c r="AH21" s="63"/>
      <c r="AI21" s="62">
        <v>1</v>
      </c>
      <c r="AJ21" s="63"/>
      <c r="AK21" s="64"/>
      <c r="AL21" s="64"/>
      <c r="AM21" s="62">
        <v>1</v>
      </c>
      <c r="AN21" s="63"/>
      <c r="AO21" s="62">
        <v>1</v>
      </c>
      <c r="AP21" s="63"/>
      <c r="AQ21" s="62">
        <v>1</v>
      </c>
      <c r="AR21" s="63"/>
      <c r="AS21" s="37">
        <f>AVERAGE(AM21,AO21,AQ21)</f>
        <v>1</v>
      </c>
      <c r="AT21" s="37" t="str">
        <f>IFERROR(AVERAGE(AN21,AP21,AR21),"")</f>
        <v/>
      </c>
      <c r="AU21" s="21">
        <f>AVERAGE(U21,AC21,AK21,AS21)</f>
        <v>1</v>
      </c>
      <c r="AV21" s="22" t="str">
        <f>IFERROR(AVERAGE(V21,AD21,AL21,AT21),"")</f>
        <v/>
      </c>
      <c r="AW21" s="23"/>
      <c r="AX21" s="23"/>
      <c r="AY21" s="23"/>
      <c r="AZ21" s="23"/>
      <c r="BA21" s="23"/>
      <c r="BB21" s="24"/>
    </row>
    <row r="22" spans="1:54" s="66" customFormat="1" ht="54.75" customHeight="1">
      <c r="A22" s="190" t="s">
        <v>116</v>
      </c>
      <c r="B22" s="213" t="s">
        <v>117</v>
      </c>
      <c r="C22" s="67" t="s">
        <v>118</v>
      </c>
      <c r="D22" s="67" t="s">
        <v>50</v>
      </c>
      <c r="E22" s="68"/>
      <c r="F22" s="68"/>
      <c r="G22" s="68"/>
      <c r="H22" s="68"/>
      <c r="I22" s="68"/>
      <c r="J22" s="67" t="s">
        <v>119</v>
      </c>
      <c r="K22" s="67" t="s">
        <v>120</v>
      </c>
      <c r="L22" s="67" t="s">
        <v>121</v>
      </c>
      <c r="M22" s="67" t="s">
        <v>122</v>
      </c>
      <c r="N22" s="67" t="s">
        <v>123</v>
      </c>
      <c r="O22" s="69">
        <v>0</v>
      </c>
      <c r="P22" s="69"/>
      <c r="Q22" s="69">
        <v>300000</v>
      </c>
      <c r="R22" s="69"/>
      <c r="S22" s="69">
        <v>300000</v>
      </c>
      <c r="T22" s="69"/>
      <c r="U22" s="70">
        <f>SUM(O22,Q22,S22)</f>
        <v>600000</v>
      </c>
      <c r="V22" s="70">
        <f>SUM(P22,R22,T22)</f>
        <v>0</v>
      </c>
      <c r="W22" s="69">
        <v>300000</v>
      </c>
      <c r="X22" s="69"/>
      <c r="Y22" s="69">
        <v>300000</v>
      </c>
      <c r="Z22" s="69"/>
      <c r="AA22" s="69">
        <v>300000</v>
      </c>
      <c r="AB22" s="69"/>
      <c r="AC22" s="71">
        <f>SUM(W22,Y22,AA22)</f>
        <v>900000</v>
      </c>
      <c r="AD22" s="71">
        <f>SUM(X22,Z22,AB22)</f>
        <v>0</v>
      </c>
      <c r="AE22" s="72">
        <v>300000</v>
      </c>
      <c r="AF22" s="72"/>
      <c r="AG22" s="72">
        <v>300000</v>
      </c>
      <c r="AH22" s="72"/>
      <c r="AI22" s="73">
        <v>300000</v>
      </c>
      <c r="AJ22" s="73"/>
      <c r="AK22" s="64">
        <f>SUM(AE22,AG22,AI22)</f>
        <v>900000</v>
      </c>
      <c r="AL22" s="64">
        <f>SUM(AF22,AH22,AJ22)</f>
        <v>0</v>
      </c>
      <c r="AM22" s="69">
        <v>600000</v>
      </c>
      <c r="AN22" s="69"/>
      <c r="AO22" s="69">
        <v>300000</v>
      </c>
      <c r="AP22" s="74"/>
      <c r="AQ22" s="69">
        <v>200000</v>
      </c>
      <c r="AR22" s="74"/>
      <c r="AS22" s="64">
        <f>SUM(AM22,AO22,AQ22)</f>
        <v>1100000</v>
      </c>
      <c r="AT22" s="64">
        <f>SUM(AN22,AP22,AR22)</f>
        <v>0</v>
      </c>
      <c r="AU22" s="75">
        <f>SUM(U22,AC22,AK22,AS22)</f>
        <v>3500000</v>
      </c>
      <c r="AV22" s="22">
        <f>SUM(V22,AD22,AL22,AT22)</f>
        <v>0</v>
      </c>
      <c r="AW22" s="23">
        <f t="shared" si="9"/>
        <v>0</v>
      </c>
      <c r="AX22" s="23">
        <f t="shared" si="10"/>
        <v>0</v>
      </c>
      <c r="AY22" s="23">
        <f t="shared" si="11"/>
        <v>0</v>
      </c>
      <c r="AZ22" s="23">
        <f t="shared" si="12"/>
        <v>0</v>
      </c>
      <c r="BA22" s="23">
        <f t="shared" si="13"/>
        <v>0</v>
      </c>
      <c r="BB22" s="52"/>
    </row>
    <row r="23" spans="1:54" s="66" customFormat="1" ht="63.75" customHeight="1">
      <c r="A23" s="191"/>
      <c r="B23" s="214"/>
      <c r="C23" s="24" t="s">
        <v>124</v>
      </c>
      <c r="D23" s="24" t="s">
        <v>50</v>
      </c>
      <c r="E23" s="50" t="s">
        <v>51</v>
      </c>
      <c r="F23" s="50">
        <v>100</v>
      </c>
      <c r="G23" s="50" t="s">
        <v>51</v>
      </c>
      <c r="H23" s="50" t="s">
        <v>51</v>
      </c>
      <c r="I23" s="50" t="s">
        <v>51</v>
      </c>
      <c r="J23" s="24" t="s">
        <v>125</v>
      </c>
      <c r="K23" s="24" t="s">
        <v>53</v>
      </c>
      <c r="L23" s="24" t="s">
        <v>126</v>
      </c>
      <c r="M23" s="24" t="s">
        <v>127</v>
      </c>
      <c r="N23" s="24" t="s">
        <v>123</v>
      </c>
      <c r="O23" s="48">
        <v>1</v>
      </c>
      <c r="P23" s="49"/>
      <c r="Q23" s="48">
        <v>1</v>
      </c>
      <c r="R23" s="49"/>
      <c r="S23" s="48">
        <v>1</v>
      </c>
      <c r="T23" s="49"/>
      <c r="U23" s="20">
        <f>AVERAGE(O23,Q23,S23)</f>
        <v>1</v>
      </c>
      <c r="V23" s="20" t="str">
        <f>IFERROR(AVERAGE(P23,R23,T23),"")</f>
        <v/>
      </c>
      <c r="W23" s="48">
        <v>1</v>
      </c>
      <c r="X23" s="48"/>
      <c r="Y23" s="48">
        <v>1</v>
      </c>
      <c r="Z23" s="49"/>
      <c r="AA23" s="48">
        <v>1</v>
      </c>
      <c r="AB23" s="49"/>
      <c r="AC23" s="20">
        <f>AVERAGE(W23,Y23,AA23)</f>
        <v>1</v>
      </c>
      <c r="AD23" s="20" t="str">
        <f>IFERROR(AVERAGE(X23,Z23,AB23),"")</f>
        <v/>
      </c>
      <c r="AE23" s="48">
        <v>1</v>
      </c>
      <c r="AF23" s="49"/>
      <c r="AG23" s="48">
        <v>1</v>
      </c>
      <c r="AH23" s="49"/>
      <c r="AI23" s="48">
        <v>1</v>
      </c>
      <c r="AJ23" s="49"/>
      <c r="AK23" s="20">
        <f>AVERAGE(AE23,AG23,AI23)</f>
        <v>1</v>
      </c>
      <c r="AL23" s="20" t="str">
        <f>IFERROR(AVERAGE(AF23,AH23,AJ23),"")</f>
        <v/>
      </c>
      <c r="AM23" s="48">
        <v>1</v>
      </c>
      <c r="AN23" s="49"/>
      <c r="AO23" s="48">
        <v>1</v>
      </c>
      <c r="AP23" s="49"/>
      <c r="AQ23" s="48">
        <v>1</v>
      </c>
      <c r="AR23" s="49"/>
      <c r="AS23" s="20">
        <f>AVERAGE(AM23,AO23,AQ23)</f>
        <v>1</v>
      </c>
      <c r="AT23" s="20" t="str">
        <f>IFERROR(AVERAGE(AN23,AP23,AR23),"")</f>
        <v/>
      </c>
      <c r="AU23" s="21">
        <f>AVERAGE(U23,AC23,AK23,AS23)</f>
        <v>1</v>
      </c>
      <c r="AV23" s="22" t="str">
        <f>IFERROR(AVERAGE(V23,AD23,AL23,AT23),"")</f>
        <v/>
      </c>
      <c r="AW23" s="23" t="str">
        <f t="shared" si="9"/>
        <v/>
      </c>
      <c r="AX23" s="23" t="str">
        <f t="shared" si="10"/>
        <v/>
      </c>
      <c r="AY23" s="23" t="str">
        <f t="shared" si="11"/>
        <v/>
      </c>
      <c r="AZ23" s="23" t="str">
        <f t="shared" si="12"/>
        <v/>
      </c>
      <c r="BA23" s="23" t="str">
        <f t="shared" si="13"/>
        <v/>
      </c>
      <c r="BB23" s="52"/>
    </row>
    <row r="24" spans="1:54" s="66" customFormat="1" ht="105.75" customHeight="1">
      <c r="A24" s="191"/>
      <c r="B24" s="214"/>
      <c r="C24" s="24" t="s">
        <v>128</v>
      </c>
      <c r="D24" s="24" t="s">
        <v>50</v>
      </c>
      <c r="E24" s="50" t="s">
        <v>51</v>
      </c>
      <c r="F24" s="50">
        <v>100</v>
      </c>
      <c r="G24" s="50" t="s">
        <v>51</v>
      </c>
      <c r="H24" s="50" t="s">
        <v>51</v>
      </c>
      <c r="I24" s="50" t="s">
        <v>51</v>
      </c>
      <c r="J24" s="54" t="s">
        <v>129</v>
      </c>
      <c r="K24" s="24" t="s">
        <v>53</v>
      </c>
      <c r="L24" s="24" t="s">
        <v>130</v>
      </c>
      <c r="M24" s="24" t="s">
        <v>131</v>
      </c>
      <c r="N24" s="24" t="s">
        <v>123</v>
      </c>
      <c r="O24" s="48">
        <v>1</v>
      </c>
      <c r="P24" s="49"/>
      <c r="Q24" s="48">
        <v>1</v>
      </c>
      <c r="R24" s="49"/>
      <c r="S24" s="48">
        <v>1</v>
      </c>
      <c r="T24" s="49"/>
      <c r="U24" s="20">
        <f>AVERAGE(O24,Q24,S24)</f>
        <v>1</v>
      </c>
      <c r="V24" s="20" t="str">
        <f>IFERROR(AVERAGE(P24,R24,T24),"")</f>
        <v/>
      </c>
      <c r="W24" s="48">
        <v>1</v>
      </c>
      <c r="X24" s="48"/>
      <c r="Y24" s="48">
        <v>1</v>
      </c>
      <c r="Z24" s="49"/>
      <c r="AA24" s="48">
        <v>1</v>
      </c>
      <c r="AB24" s="49"/>
      <c r="AC24" s="20">
        <f>AVERAGE(W24,Y24,AA24)</f>
        <v>1</v>
      </c>
      <c r="AD24" s="20" t="str">
        <f>IFERROR(AVERAGE(X24,Z24,AB24),"")</f>
        <v/>
      </c>
      <c r="AE24" s="48">
        <v>1</v>
      </c>
      <c r="AF24" s="49"/>
      <c r="AG24" s="48">
        <v>1</v>
      </c>
      <c r="AH24" s="49"/>
      <c r="AI24" s="48">
        <v>1</v>
      </c>
      <c r="AJ24" s="49"/>
      <c r="AK24" s="20">
        <f>AVERAGE(AE24,AG24,AI24)</f>
        <v>1</v>
      </c>
      <c r="AL24" s="20" t="str">
        <f>IFERROR(AVERAGE(AF24,AH24,AJ24),"")</f>
        <v/>
      </c>
      <c r="AM24" s="48">
        <v>1</v>
      </c>
      <c r="AN24" s="48"/>
      <c r="AO24" s="48">
        <v>1</v>
      </c>
      <c r="AP24" s="48"/>
      <c r="AQ24" s="48">
        <v>1</v>
      </c>
      <c r="AR24" s="48"/>
      <c r="AS24" s="20">
        <f>AVERAGE(AM24,AO24,AQ24)</f>
        <v>1</v>
      </c>
      <c r="AT24" s="20" t="str">
        <f>IFERROR(AVERAGE(AN24,AP24,AR24),"")</f>
        <v/>
      </c>
      <c r="AU24" s="21">
        <f>AVERAGE(U24,AC24,AK24,AS24)</f>
        <v>1</v>
      </c>
      <c r="AV24" s="22" t="str">
        <f>IFERROR(AVERAGE(V24,AD24,AL24,AT24),"")</f>
        <v/>
      </c>
      <c r="AW24" s="23" t="str">
        <f t="shared" si="9"/>
        <v/>
      </c>
      <c r="AX24" s="23" t="str">
        <f t="shared" si="10"/>
        <v/>
      </c>
      <c r="AY24" s="23" t="str">
        <f t="shared" si="11"/>
        <v/>
      </c>
      <c r="AZ24" s="23" t="str">
        <f t="shared" si="12"/>
        <v/>
      </c>
      <c r="BA24" s="23" t="str">
        <f t="shared" si="13"/>
        <v/>
      </c>
      <c r="BB24" s="52"/>
    </row>
    <row r="25" spans="1:54" s="66" customFormat="1" ht="68.25" customHeight="1">
      <c r="A25" s="191"/>
      <c r="B25" s="214"/>
      <c r="C25" s="24" t="s">
        <v>132</v>
      </c>
      <c r="D25" s="24" t="s">
        <v>50</v>
      </c>
      <c r="E25" s="50" t="s">
        <v>51</v>
      </c>
      <c r="F25" s="50">
        <v>100</v>
      </c>
      <c r="G25" s="50" t="s">
        <v>51</v>
      </c>
      <c r="H25" s="50" t="s">
        <v>51</v>
      </c>
      <c r="I25" s="50" t="s">
        <v>51</v>
      </c>
      <c r="J25" s="24" t="s">
        <v>133</v>
      </c>
      <c r="K25" s="24" t="s">
        <v>134</v>
      </c>
      <c r="L25" s="24" t="s">
        <v>135</v>
      </c>
      <c r="M25" s="24" t="s">
        <v>136</v>
      </c>
      <c r="N25" s="24" t="s">
        <v>123</v>
      </c>
      <c r="O25" s="76">
        <v>0</v>
      </c>
      <c r="P25" s="76"/>
      <c r="Q25" s="76">
        <v>0</v>
      </c>
      <c r="R25" s="76"/>
      <c r="S25" s="53">
        <v>0.11</v>
      </c>
      <c r="T25" s="53"/>
      <c r="U25" s="37">
        <f>SUM(O25,Q25,S25)</f>
        <v>0.11</v>
      </c>
      <c r="V25" s="37">
        <f>SUM(P25,R25,T25)</f>
        <v>0</v>
      </c>
      <c r="W25" s="53">
        <f t="shared" ref="W25:AA25" si="28">(100/9)/100</f>
        <v>0.1111111111111111</v>
      </c>
      <c r="X25" s="53"/>
      <c r="Y25" s="53">
        <f t="shared" si="28"/>
        <v>0.1111111111111111</v>
      </c>
      <c r="Z25" s="53"/>
      <c r="AA25" s="53">
        <f t="shared" si="28"/>
        <v>0.1111111111111111</v>
      </c>
      <c r="AB25" s="53"/>
      <c r="AC25" s="37">
        <f>SUM(W25,Y25,AA25)</f>
        <v>0.33333333333333331</v>
      </c>
      <c r="AD25" s="37">
        <f>SUM(X25,Z25,AB25)</f>
        <v>0</v>
      </c>
      <c r="AE25" s="53">
        <f>(100/9)/100</f>
        <v>0.1111111111111111</v>
      </c>
      <c r="AF25" s="53"/>
      <c r="AG25" s="53">
        <f>(100/9)/100</f>
        <v>0.1111111111111111</v>
      </c>
      <c r="AH25" s="53"/>
      <c r="AI25" s="53">
        <f>(100/9)/100</f>
        <v>0.1111111111111111</v>
      </c>
      <c r="AJ25" s="76"/>
      <c r="AK25" s="37">
        <f>SUM(AE25,AG25,AI25)</f>
        <v>0.33333333333333331</v>
      </c>
      <c r="AL25" s="37">
        <f>SUM(AF25,AH25,AJ25)</f>
        <v>0</v>
      </c>
      <c r="AM25" s="53">
        <f>(100/9)/100</f>
        <v>0.1111111111111111</v>
      </c>
      <c r="AN25" s="53"/>
      <c r="AO25" s="53">
        <f>(100/9)/100</f>
        <v>0.1111111111111111</v>
      </c>
      <c r="AP25" s="53"/>
      <c r="AQ25" s="53">
        <f>(100/9)/100</f>
        <v>0.1111111111111111</v>
      </c>
      <c r="AR25" s="53"/>
      <c r="AS25" s="37">
        <f>SUM(AM25,AO25,AQ25)</f>
        <v>0.33333333333333331</v>
      </c>
      <c r="AT25" s="37">
        <f>SUM(AN25,AP25,AR25)</f>
        <v>0</v>
      </c>
      <c r="AU25" s="21">
        <f>SUM(U25,AC25,AK25,AS25)</f>
        <v>1.1099999999999999</v>
      </c>
      <c r="AV25" s="22">
        <f>SUM(V25,AD25,AL25,AT25)</f>
        <v>0</v>
      </c>
      <c r="AW25" s="23">
        <f t="shared" si="9"/>
        <v>0</v>
      </c>
      <c r="AX25" s="23">
        <f t="shared" si="10"/>
        <v>0</v>
      </c>
      <c r="AY25" s="23">
        <f t="shared" si="11"/>
        <v>0</v>
      </c>
      <c r="AZ25" s="23">
        <f t="shared" si="12"/>
        <v>0</v>
      </c>
      <c r="BA25" s="23">
        <f t="shared" si="13"/>
        <v>0</v>
      </c>
      <c r="BB25" s="52"/>
    </row>
    <row r="26" spans="1:54" s="66" customFormat="1" ht="88.5" customHeight="1">
      <c r="A26" s="192"/>
      <c r="B26" s="214"/>
      <c r="C26" s="24" t="s">
        <v>137</v>
      </c>
      <c r="D26" s="24" t="s">
        <v>50</v>
      </c>
      <c r="E26" s="50" t="s">
        <v>51</v>
      </c>
      <c r="F26" s="50">
        <v>100</v>
      </c>
      <c r="G26" s="50" t="s">
        <v>51</v>
      </c>
      <c r="H26" s="50" t="s">
        <v>51</v>
      </c>
      <c r="I26" s="50" t="s">
        <v>51</v>
      </c>
      <c r="J26" s="24" t="s">
        <v>138</v>
      </c>
      <c r="K26" s="24" t="s">
        <v>53</v>
      </c>
      <c r="L26" s="24" t="s">
        <v>139</v>
      </c>
      <c r="M26" s="24" t="s">
        <v>140</v>
      </c>
      <c r="N26" s="24" t="s">
        <v>123</v>
      </c>
      <c r="O26" s="48">
        <v>1</v>
      </c>
      <c r="P26" s="49"/>
      <c r="Q26" s="48">
        <v>1</v>
      </c>
      <c r="R26" s="49"/>
      <c r="S26" s="48">
        <v>1</v>
      </c>
      <c r="T26" s="49"/>
      <c r="U26" s="20">
        <f>AVERAGE(O26,Q26,S26)</f>
        <v>1</v>
      </c>
      <c r="V26" s="20" t="str">
        <f>IFERROR(AVERAGE(P26,R26,T26),"")</f>
        <v/>
      </c>
      <c r="W26" s="48">
        <v>1</v>
      </c>
      <c r="X26" s="48"/>
      <c r="Y26" s="48">
        <v>1</v>
      </c>
      <c r="Z26" s="49"/>
      <c r="AA26" s="48">
        <v>1</v>
      </c>
      <c r="AB26" s="49"/>
      <c r="AC26" s="20">
        <f>AVERAGE(W26,Y26,AA26)</f>
        <v>1</v>
      </c>
      <c r="AD26" s="20" t="str">
        <f>IFERROR(AVERAGE(X26,Z26,AB26),"")</f>
        <v/>
      </c>
      <c r="AE26" s="48">
        <v>1</v>
      </c>
      <c r="AF26" s="49"/>
      <c r="AG26" s="48">
        <v>1</v>
      </c>
      <c r="AH26" s="49"/>
      <c r="AI26" s="48">
        <v>1</v>
      </c>
      <c r="AJ26" s="49"/>
      <c r="AK26" s="20">
        <f>AVERAGE(AE26,AG26,AI26)</f>
        <v>1</v>
      </c>
      <c r="AL26" s="20" t="str">
        <f>IFERROR(AVERAGE(AF26,AH26,AJ26),"")</f>
        <v/>
      </c>
      <c r="AM26" s="48">
        <v>1</v>
      </c>
      <c r="AN26" s="48"/>
      <c r="AO26" s="48">
        <v>1</v>
      </c>
      <c r="AP26" s="48"/>
      <c r="AQ26" s="48">
        <v>1</v>
      </c>
      <c r="AR26" s="48"/>
      <c r="AS26" s="20">
        <f>AVERAGE(AM26,AO26,AQ26)</f>
        <v>1</v>
      </c>
      <c r="AT26" s="20" t="str">
        <f>IFERROR(AVERAGE(AN26,AP26,AR26),"")</f>
        <v/>
      </c>
      <c r="AU26" s="21">
        <f>AVERAGE(U26,AC26,AK26,AS26)</f>
        <v>1</v>
      </c>
      <c r="AV26" s="22" t="str">
        <f>IFERROR(AVERAGE(V26,AD26,AL26,AT26),"")</f>
        <v/>
      </c>
      <c r="AW26" s="23" t="str">
        <f t="shared" si="9"/>
        <v/>
      </c>
      <c r="AX26" s="23" t="str">
        <f t="shared" si="10"/>
        <v/>
      </c>
      <c r="AY26" s="23" t="str">
        <f t="shared" si="11"/>
        <v/>
      </c>
      <c r="AZ26" s="23" t="str">
        <f t="shared" si="12"/>
        <v/>
      </c>
      <c r="BA26" s="23" t="str">
        <f t="shared" si="13"/>
        <v/>
      </c>
      <c r="BB26" s="24"/>
    </row>
    <row r="27" spans="1:54" s="7" customFormat="1" ht="144.75" customHeight="1">
      <c r="A27" s="193" t="s">
        <v>141</v>
      </c>
      <c r="B27" s="193" t="s">
        <v>142</v>
      </c>
      <c r="C27" s="24" t="s">
        <v>143</v>
      </c>
      <c r="D27" s="24" t="s">
        <v>50</v>
      </c>
      <c r="E27" s="50" t="s">
        <v>51</v>
      </c>
      <c r="F27" s="24">
        <v>105</v>
      </c>
      <c r="G27" s="50" t="s">
        <v>51</v>
      </c>
      <c r="H27" s="50" t="s">
        <v>51</v>
      </c>
      <c r="I27" s="50" t="s">
        <v>51</v>
      </c>
      <c r="J27" s="24" t="s">
        <v>144</v>
      </c>
      <c r="K27" s="24" t="s">
        <v>45</v>
      </c>
      <c r="L27" s="54" t="s">
        <v>145</v>
      </c>
      <c r="M27" s="54" t="s">
        <v>146</v>
      </c>
      <c r="N27" s="24" t="s">
        <v>147</v>
      </c>
      <c r="O27" s="47">
        <f>5/100</f>
        <v>0.05</v>
      </c>
      <c r="P27" s="47"/>
      <c r="Q27" s="47">
        <f>5/100</f>
        <v>0.05</v>
      </c>
      <c r="R27" s="76"/>
      <c r="S27" s="47">
        <f>5/100</f>
        <v>0.05</v>
      </c>
      <c r="T27" s="47"/>
      <c r="U27" s="77">
        <f>SUM(O27,Q27,S27)</f>
        <v>0.15000000000000002</v>
      </c>
      <c r="V27" s="78">
        <f t="shared" ref="V27:V28" si="29">SUM(P27,R27,T27)</f>
        <v>0</v>
      </c>
      <c r="W27" s="47">
        <f>5/100</f>
        <v>0.05</v>
      </c>
      <c r="X27" s="47"/>
      <c r="Y27" s="47">
        <f>5/100</f>
        <v>0.05</v>
      </c>
      <c r="Z27" s="47"/>
      <c r="AA27" s="47">
        <f>10/100</f>
        <v>0.1</v>
      </c>
      <c r="AB27" s="76"/>
      <c r="AC27" s="77">
        <f>SUM(W27,Y27,AA27)</f>
        <v>0.2</v>
      </c>
      <c r="AD27" s="77">
        <f t="shared" ref="AD27:AD28" si="30">SUM(X27,Z27,AB27)</f>
        <v>0</v>
      </c>
      <c r="AE27" s="47">
        <f>10/100</f>
        <v>0.1</v>
      </c>
      <c r="AF27" s="47"/>
      <c r="AG27" s="47">
        <f>10/100</f>
        <v>0.1</v>
      </c>
      <c r="AH27" s="47"/>
      <c r="AI27" s="47">
        <f>15/100</f>
        <v>0.15</v>
      </c>
      <c r="AJ27" s="47"/>
      <c r="AK27" s="77">
        <f>SUM(AE27,AG27,AI27)</f>
        <v>0.35</v>
      </c>
      <c r="AL27" s="77">
        <f>SUM(AF27,AH27,AJ27)</f>
        <v>0</v>
      </c>
      <c r="AM27" s="47">
        <f>15/100</f>
        <v>0.15</v>
      </c>
      <c r="AN27" s="47"/>
      <c r="AO27" s="47">
        <f>10/100</f>
        <v>0.1</v>
      </c>
      <c r="AP27" s="47"/>
      <c r="AQ27" s="47">
        <f>5/100</f>
        <v>0.05</v>
      </c>
      <c r="AR27" s="47"/>
      <c r="AS27" s="77">
        <f>SUM(AM27,AO27,AQ27)</f>
        <v>0.3</v>
      </c>
      <c r="AT27" s="77">
        <f>SUM(AN27,AP27,AR27)</f>
        <v>0</v>
      </c>
      <c r="AU27" s="21">
        <f>SUM(U27,AC27,AK27,AS27)</f>
        <v>1</v>
      </c>
      <c r="AV27" s="22">
        <f>SUM(V27,AD27,AL27,AT27)</f>
        <v>0</v>
      </c>
      <c r="AW27" s="23">
        <f t="shared" si="9"/>
        <v>0</v>
      </c>
      <c r="AX27" s="23">
        <f>IFERROR((V27+AD27)/(U27+AC27),"")</f>
        <v>0</v>
      </c>
      <c r="AY27" s="23">
        <f t="shared" si="11"/>
        <v>0</v>
      </c>
      <c r="AZ27" s="23">
        <f t="shared" si="12"/>
        <v>0</v>
      </c>
      <c r="BA27" s="23">
        <f>IFERROR(AV27/AU27,"")</f>
        <v>0</v>
      </c>
      <c r="BB27" s="79"/>
    </row>
    <row r="28" spans="1:54" s="7" customFormat="1" ht="144.75" customHeight="1">
      <c r="A28" s="194"/>
      <c r="B28" s="194"/>
      <c r="C28" s="24" t="s">
        <v>148</v>
      </c>
      <c r="D28" s="24" t="s">
        <v>50</v>
      </c>
      <c r="E28" s="50" t="s">
        <v>51</v>
      </c>
      <c r="F28" s="24">
        <v>1800</v>
      </c>
      <c r="G28" s="50" t="s">
        <v>51</v>
      </c>
      <c r="H28" s="50" t="s">
        <v>51</v>
      </c>
      <c r="I28" s="50" t="s">
        <v>51</v>
      </c>
      <c r="J28" s="24" t="s">
        <v>149</v>
      </c>
      <c r="K28" s="24" t="s">
        <v>45</v>
      </c>
      <c r="L28" s="54" t="s">
        <v>150</v>
      </c>
      <c r="M28" s="54" t="s">
        <v>151</v>
      </c>
      <c r="N28" s="24" t="s">
        <v>147</v>
      </c>
      <c r="O28" s="76">
        <v>150</v>
      </c>
      <c r="P28" s="76"/>
      <c r="Q28" s="76">
        <v>150</v>
      </c>
      <c r="R28" s="76"/>
      <c r="S28" s="76">
        <v>150</v>
      </c>
      <c r="T28" s="76"/>
      <c r="U28" s="78">
        <f>SUM(O28,Q28,S28)</f>
        <v>450</v>
      </c>
      <c r="V28" s="78">
        <f t="shared" si="29"/>
        <v>0</v>
      </c>
      <c r="W28" s="76">
        <v>150</v>
      </c>
      <c r="X28" s="76"/>
      <c r="Y28" s="76">
        <v>150</v>
      </c>
      <c r="Z28" s="76"/>
      <c r="AA28" s="76">
        <v>150</v>
      </c>
      <c r="AB28" s="76"/>
      <c r="AC28" s="64">
        <f>SUM(W28,Y28,AA28)</f>
        <v>450</v>
      </c>
      <c r="AD28" s="64">
        <f t="shared" si="30"/>
        <v>0</v>
      </c>
      <c r="AE28" s="76">
        <v>150</v>
      </c>
      <c r="AF28" s="76"/>
      <c r="AG28" s="76">
        <v>150</v>
      </c>
      <c r="AH28" s="76"/>
      <c r="AI28" s="76">
        <v>150</v>
      </c>
      <c r="AJ28" s="76"/>
      <c r="AK28" s="64">
        <f>SUM(AE28,AG28,AI28)</f>
        <v>450</v>
      </c>
      <c r="AL28" s="64">
        <f t="shared" ref="AL28" si="31">SUM(AF28,AH28,AJ28)</f>
        <v>0</v>
      </c>
      <c r="AM28" s="76">
        <v>150</v>
      </c>
      <c r="AN28" s="76"/>
      <c r="AO28" s="76">
        <v>150</v>
      </c>
      <c r="AP28" s="76"/>
      <c r="AQ28" s="76">
        <v>150</v>
      </c>
      <c r="AR28" s="76"/>
      <c r="AS28" s="64">
        <f>SUM(AM28,AO28,AQ28)</f>
        <v>450</v>
      </c>
      <c r="AT28" s="78">
        <f>SUM(AN28,AP28,AR28)</f>
        <v>0</v>
      </c>
      <c r="AU28" s="22">
        <f>SUM(U28,AC28,AK28,AS28)</f>
        <v>1800</v>
      </c>
      <c r="AV28" s="22">
        <f>SUM(V28,AD28,AL28,AT28)</f>
        <v>0</v>
      </c>
      <c r="AW28" s="23">
        <f>100%-(V28*100%/U28)</f>
        <v>1</v>
      </c>
      <c r="AX28" s="23">
        <f>100%-(AD28*100%/AC28)</f>
        <v>1</v>
      </c>
      <c r="AY28" s="23">
        <f>100%-(AL28*100%/AK28)</f>
        <v>1</v>
      </c>
      <c r="AZ28" s="23">
        <f>100%-(AT28*100%/AS28)</f>
        <v>1</v>
      </c>
      <c r="BA28" s="23">
        <f>100%-(AV28*100%/AU28)</f>
        <v>1</v>
      </c>
      <c r="BB28" s="80"/>
    </row>
    <row r="29" spans="1:54" ht="144.75" customHeight="1">
      <c r="A29" s="194"/>
      <c r="B29" s="194"/>
      <c r="C29" s="3" t="s">
        <v>152</v>
      </c>
      <c r="D29" s="3" t="s">
        <v>50</v>
      </c>
      <c r="E29" s="41"/>
      <c r="F29" s="3"/>
      <c r="G29" s="58">
        <v>1</v>
      </c>
      <c r="H29" s="58">
        <v>1</v>
      </c>
      <c r="I29" s="58">
        <v>1</v>
      </c>
      <c r="J29" s="3" t="s">
        <v>153</v>
      </c>
      <c r="K29" s="40" t="s">
        <v>45</v>
      </c>
      <c r="L29" s="3" t="s">
        <v>154</v>
      </c>
      <c r="M29" s="3" t="s">
        <v>155</v>
      </c>
      <c r="N29" s="3" t="s">
        <v>147</v>
      </c>
      <c r="O29" s="62">
        <v>1</v>
      </c>
      <c r="P29" s="3"/>
      <c r="Q29" s="62">
        <v>1</v>
      </c>
      <c r="R29" s="3"/>
      <c r="S29" s="62">
        <v>1</v>
      </c>
      <c r="T29" s="3"/>
      <c r="U29" s="20">
        <f>AVERAGE(O29,Q29,S29)</f>
        <v>1</v>
      </c>
      <c r="V29" s="20" t="str">
        <f>IFERROR(AVERAGE(P29,R29,T29),"")</f>
        <v/>
      </c>
      <c r="W29" s="62">
        <v>1</v>
      </c>
      <c r="X29" s="3"/>
      <c r="Y29" s="62">
        <v>1</v>
      </c>
      <c r="Z29" s="3"/>
      <c r="AA29" s="62">
        <v>1</v>
      </c>
      <c r="AB29" s="76"/>
      <c r="AC29" s="64"/>
      <c r="AD29" s="64"/>
      <c r="AE29" s="62">
        <v>1</v>
      </c>
      <c r="AF29" s="76"/>
      <c r="AG29" s="62">
        <v>1</v>
      </c>
      <c r="AH29" s="76"/>
      <c r="AI29" s="62">
        <v>1</v>
      </c>
      <c r="AJ29" s="76"/>
      <c r="AK29" s="20">
        <f t="shared" ref="AK29:AK35" si="32">AVERAGE(AE29,AG29,AI29)</f>
        <v>1</v>
      </c>
      <c r="AL29" s="20" t="str">
        <f t="shared" ref="AL29:AL34" si="33">IFERROR(AVERAGE(AF29,AH29,AJ29),"")</f>
        <v/>
      </c>
      <c r="AM29" s="62">
        <v>1</v>
      </c>
      <c r="AN29" s="76"/>
      <c r="AO29" s="62">
        <v>1</v>
      </c>
      <c r="AP29" s="76"/>
      <c r="AQ29" s="62">
        <v>1</v>
      </c>
      <c r="AR29" s="76"/>
      <c r="AS29" s="20">
        <f t="shared" ref="AS29:AS35" si="34">AVERAGE(AM29,AO29,AQ29)</f>
        <v>1</v>
      </c>
      <c r="AT29" s="20" t="str">
        <f t="shared" ref="AT29:AT35" si="35">IFERROR(AVERAGE(AN29,AP29,AR29),"")</f>
        <v/>
      </c>
      <c r="AU29" s="21">
        <f t="shared" ref="AU29:AU35" si="36">AVERAGE(U29,AC29,AK29,AS29)</f>
        <v>1</v>
      </c>
      <c r="AV29" s="22"/>
      <c r="AW29" s="23"/>
      <c r="AX29" s="23"/>
      <c r="AY29" s="23"/>
      <c r="AZ29" s="23"/>
      <c r="BA29" s="23"/>
      <c r="BB29" s="24"/>
    </row>
    <row r="30" spans="1:54" ht="144.75" customHeight="1">
      <c r="A30" s="194"/>
      <c r="B30" s="194"/>
      <c r="C30" s="3" t="s">
        <v>156</v>
      </c>
      <c r="D30" s="3" t="s">
        <v>50</v>
      </c>
      <c r="E30" s="41"/>
      <c r="F30" s="3"/>
      <c r="G30" s="58">
        <v>1</v>
      </c>
      <c r="H30" s="58">
        <v>1</v>
      </c>
      <c r="I30" s="58">
        <v>1</v>
      </c>
      <c r="J30" s="3" t="s">
        <v>157</v>
      </c>
      <c r="K30" s="40" t="s">
        <v>45</v>
      </c>
      <c r="L30" s="3" t="s">
        <v>158</v>
      </c>
      <c r="M30" s="81" t="s">
        <v>159</v>
      </c>
      <c r="N30" s="3" t="s">
        <v>147</v>
      </c>
      <c r="O30" s="62">
        <v>1</v>
      </c>
      <c r="P30" s="3"/>
      <c r="Q30" s="62">
        <v>1</v>
      </c>
      <c r="R30" s="3"/>
      <c r="S30" s="62">
        <v>1</v>
      </c>
      <c r="T30" s="3"/>
      <c r="U30" s="20">
        <f>AVERAGE(O30,Q30,S30)</f>
        <v>1</v>
      </c>
      <c r="V30" s="20" t="str">
        <f>IFERROR(AVERAGE(P30,R30,T30),"")</f>
        <v/>
      </c>
      <c r="W30" s="62">
        <v>1</v>
      </c>
      <c r="X30" s="3"/>
      <c r="Y30" s="62">
        <v>1</v>
      </c>
      <c r="Z30" s="3"/>
      <c r="AA30" s="62">
        <v>1</v>
      </c>
      <c r="AB30" s="76"/>
      <c r="AC30" s="64"/>
      <c r="AD30" s="64"/>
      <c r="AE30" s="62">
        <v>1</v>
      </c>
      <c r="AF30" s="76"/>
      <c r="AG30" s="62">
        <v>1</v>
      </c>
      <c r="AH30" s="76"/>
      <c r="AI30" s="62">
        <v>1</v>
      </c>
      <c r="AJ30" s="76"/>
      <c r="AK30" s="20">
        <f t="shared" si="32"/>
        <v>1</v>
      </c>
      <c r="AL30" s="20" t="str">
        <f t="shared" si="33"/>
        <v/>
      </c>
      <c r="AM30" s="62">
        <v>1</v>
      </c>
      <c r="AN30" s="76"/>
      <c r="AO30" s="62">
        <v>1</v>
      </c>
      <c r="AP30" s="76"/>
      <c r="AQ30" s="62">
        <v>1</v>
      </c>
      <c r="AR30" s="76"/>
      <c r="AS30" s="20">
        <f t="shared" si="34"/>
        <v>1</v>
      </c>
      <c r="AT30" s="20" t="str">
        <f t="shared" si="35"/>
        <v/>
      </c>
      <c r="AU30" s="21">
        <f t="shared" si="36"/>
        <v>1</v>
      </c>
      <c r="AV30" s="22"/>
      <c r="AW30" s="23"/>
      <c r="AX30" s="23"/>
      <c r="AY30" s="23"/>
      <c r="AZ30" s="23"/>
      <c r="BA30" s="23"/>
      <c r="BB30" s="24"/>
    </row>
    <row r="31" spans="1:54" ht="144.75" customHeight="1">
      <c r="A31" s="194"/>
      <c r="B31" s="194"/>
      <c r="C31" s="3" t="s">
        <v>160</v>
      </c>
      <c r="D31" s="3" t="s">
        <v>50</v>
      </c>
      <c r="E31" s="41"/>
      <c r="F31" s="3"/>
      <c r="G31" s="58">
        <v>1</v>
      </c>
      <c r="H31" s="58">
        <v>1</v>
      </c>
      <c r="I31" s="58">
        <v>1</v>
      </c>
      <c r="J31" s="3" t="s">
        <v>161</v>
      </c>
      <c r="K31" s="40" t="s">
        <v>45</v>
      </c>
      <c r="L31" s="81" t="s">
        <v>162</v>
      </c>
      <c r="M31" s="81" t="s">
        <v>163</v>
      </c>
      <c r="N31" s="3" t="s">
        <v>147</v>
      </c>
      <c r="O31" s="62">
        <v>1</v>
      </c>
      <c r="P31" s="3"/>
      <c r="Q31" s="62">
        <v>1</v>
      </c>
      <c r="R31" s="3"/>
      <c r="S31" s="62">
        <v>1</v>
      </c>
      <c r="T31" s="3"/>
      <c r="U31" s="20">
        <f>AVERAGE(O31,Q31,S31)</f>
        <v>1</v>
      </c>
      <c r="V31" s="20" t="str">
        <f>IFERROR(AVERAGE(P31,R31,T31),"")</f>
        <v/>
      </c>
      <c r="W31" s="62">
        <v>1</v>
      </c>
      <c r="X31" s="3"/>
      <c r="Y31" s="62">
        <v>1</v>
      </c>
      <c r="Z31" s="3"/>
      <c r="AA31" s="62">
        <v>1</v>
      </c>
      <c r="AB31" s="76"/>
      <c r="AC31" s="64"/>
      <c r="AD31" s="64"/>
      <c r="AE31" s="62">
        <v>1</v>
      </c>
      <c r="AF31" s="76"/>
      <c r="AG31" s="62">
        <v>1</v>
      </c>
      <c r="AH31" s="76"/>
      <c r="AI31" s="62">
        <v>1</v>
      </c>
      <c r="AJ31" s="76"/>
      <c r="AK31" s="20">
        <f t="shared" si="32"/>
        <v>1</v>
      </c>
      <c r="AL31" s="20" t="str">
        <f t="shared" si="33"/>
        <v/>
      </c>
      <c r="AM31" s="62">
        <v>1</v>
      </c>
      <c r="AN31" s="76"/>
      <c r="AO31" s="62">
        <v>1</v>
      </c>
      <c r="AP31" s="76"/>
      <c r="AQ31" s="62">
        <v>1</v>
      </c>
      <c r="AR31" s="76"/>
      <c r="AS31" s="20">
        <f t="shared" si="34"/>
        <v>1</v>
      </c>
      <c r="AT31" s="20" t="str">
        <f t="shared" si="35"/>
        <v/>
      </c>
      <c r="AU31" s="21">
        <f t="shared" si="36"/>
        <v>1</v>
      </c>
      <c r="AV31" s="22"/>
      <c r="AW31" s="23"/>
      <c r="AX31" s="23"/>
      <c r="AY31" s="23"/>
      <c r="AZ31" s="23"/>
      <c r="BA31" s="23"/>
      <c r="BB31" s="24"/>
    </row>
    <row r="32" spans="1:54" ht="144.75" customHeight="1">
      <c r="A32" s="194"/>
      <c r="B32" s="194"/>
      <c r="C32" s="3" t="s">
        <v>164</v>
      </c>
      <c r="D32" s="3" t="s">
        <v>50</v>
      </c>
      <c r="E32" s="41"/>
      <c r="F32" s="3"/>
      <c r="G32" s="58">
        <v>1</v>
      </c>
      <c r="H32" s="58">
        <v>1</v>
      </c>
      <c r="I32" s="58">
        <v>1</v>
      </c>
      <c r="J32" s="3" t="s">
        <v>165</v>
      </c>
      <c r="K32" s="40" t="s">
        <v>45</v>
      </c>
      <c r="L32" s="3" t="s">
        <v>166</v>
      </c>
      <c r="M32" s="81" t="s">
        <v>163</v>
      </c>
      <c r="N32" s="3" t="s">
        <v>147</v>
      </c>
      <c r="O32" s="62">
        <v>1</v>
      </c>
      <c r="P32" s="3"/>
      <c r="Q32" s="62">
        <v>1</v>
      </c>
      <c r="R32" s="3"/>
      <c r="S32" s="62">
        <v>1</v>
      </c>
      <c r="T32" s="3"/>
      <c r="U32" s="20">
        <f>AVERAGE(O32,Q32,S32)</f>
        <v>1</v>
      </c>
      <c r="V32" s="20" t="str">
        <f>IFERROR(AVERAGE(P32,R32,T32),"")</f>
        <v/>
      </c>
      <c r="W32" s="62">
        <v>1</v>
      </c>
      <c r="X32" s="3"/>
      <c r="Y32" s="62">
        <v>1</v>
      </c>
      <c r="Z32" s="3"/>
      <c r="AA32" s="62">
        <v>1</v>
      </c>
      <c r="AB32" s="76"/>
      <c r="AC32" s="64"/>
      <c r="AD32" s="64"/>
      <c r="AE32" s="62">
        <v>1</v>
      </c>
      <c r="AF32" s="76"/>
      <c r="AG32" s="62">
        <v>1</v>
      </c>
      <c r="AH32" s="76"/>
      <c r="AI32" s="62">
        <v>1</v>
      </c>
      <c r="AJ32" s="76"/>
      <c r="AK32" s="20">
        <f t="shared" si="32"/>
        <v>1</v>
      </c>
      <c r="AL32" s="20" t="str">
        <f t="shared" si="33"/>
        <v/>
      </c>
      <c r="AM32" s="62">
        <v>1</v>
      </c>
      <c r="AN32" s="76"/>
      <c r="AO32" s="62">
        <v>1</v>
      </c>
      <c r="AP32" s="76"/>
      <c r="AQ32" s="62">
        <v>1</v>
      </c>
      <c r="AR32" s="76"/>
      <c r="AS32" s="20">
        <f t="shared" si="34"/>
        <v>1</v>
      </c>
      <c r="AT32" s="20" t="str">
        <f t="shared" si="35"/>
        <v/>
      </c>
      <c r="AU32" s="21">
        <f t="shared" si="36"/>
        <v>1</v>
      </c>
      <c r="AV32" s="22"/>
      <c r="AW32" s="23"/>
      <c r="AX32" s="23"/>
      <c r="AY32" s="23"/>
      <c r="AZ32" s="23"/>
      <c r="BA32" s="23"/>
      <c r="BB32" s="24"/>
    </row>
    <row r="33" spans="1:54" ht="144.75" customHeight="1">
      <c r="A33" s="194"/>
      <c r="B33" s="194"/>
      <c r="C33" s="3" t="s">
        <v>167</v>
      </c>
      <c r="D33" s="3" t="s">
        <v>50</v>
      </c>
      <c r="E33" s="41"/>
      <c r="F33" s="3"/>
      <c r="G33" s="58">
        <v>1</v>
      </c>
      <c r="H33" s="58">
        <v>1</v>
      </c>
      <c r="I33" s="58">
        <v>1</v>
      </c>
      <c r="J33" s="3" t="s">
        <v>168</v>
      </c>
      <c r="K33" s="40" t="s">
        <v>45</v>
      </c>
      <c r="L33" s="3" t="s">
        <v>169</v>
      </c>
      <c r="M33" s="3" t="s">
        <v>170</v>
      </c>
      <c r="N33" s="3" t="s">
        <v>147</v>
      </c>
      <c r="O33" s="62">
        <v>1</v>
      </c>
      <c r="P33" s="3"/>
      <c r="Q33" s="62">
        <v>1</v>
      </c>
      <c r="R33" s="3"/>
      <c r="S33" s="62">
        <v>1</v>
      </c>
      <c r="T33" s="3"/>
      <c r="U33" s="20">
        <f t="shared" ref="U33:U38" si="37">AVERAGE(O33,Q33,S33)</f>
        <v>1</v>
      </c>
      <c r="V33" s="20" t="str">
        <f t="shared" ref="V33:V38" si="38">IFERROR(AVERAGE(P33,R33,T33),"")</f>
        <v/>
      </c>
      <c r="W33" s="62">
        <v>1</v>
      </c>
      <c r="X33" s="3"/>
      <c r="Y33" s="62">
        <v>1</v>
      </c>
      <c r="Z33" s="3"/>
      <c r="AA33" s="62">
        <v>1</v>
      </c>
      <c r="AB33" s="76"/>
      <c r="AC33" s="20">
        <f>AVERAGE(W33,Y33,AA33)</f>
        <v>1</v>
      </c>
      <c r="AD33" s="20" t="str">
        <f t="shared" ref="AD33:AD35" si="39">IFERROR(AVERAGE(X33,Z33,AB33),"")</f>
        <v/>
      </c>
      <c r="AE33" s="62">
        <v>1</v>
      </c>
      <c r="AF33" s="76"/>
      <c r="AG33" s="62">
        <v>1</v>
      </c>
      <c r="AH33" s="76"/>
      <c r="AI33" s="62">
        <v>1</v>
      </c>
      <c r="AJ33" s="76"/>
      <c r="AK33" s="20">
        <f t="shared" si="32"/>
        <v>1</v>
      </c>
      <c r="AL33" s="20" t="str">
        <f t="shared" si="33"/>
        <v/>
      </c>
      <c r="AM33" s="62">
        <v>1</v>
      </c>
      <c r="AN33" s="76"/>
      <c r="AO33" s="62">
        <v>1</v>
      </c>
      <c r="AP33" s="76"/>
      <c r="AQ33" s="62">
        <v>1</v>
      </c>
      <c r="AR33" s="76"/>
      <c r="AS33" s="20">
        <f t="shared" si="34"/>
        <v>1</v>
      </c>
      <c r="AT33" s="20" t="str">
        <f t="shared" si="35"/>
        <v/>
      </c>
      <c r="AU33" s="21">
        <f t="shared" si="36"/>
        <v>1</v>
      </c>
      <c r="AV33" s="22"/>
      <c r="AW33" s="23"/>
      <c r="AX33" s="23"/>
      <c r="AY33" s="23"/>
      <c r="AZ33" s="23"/>
      <c r="BA33" s="23"/>
      <c r="BB33" s="24"/>
    </row>
    <row r="34" spans="1:54" ht="144.75" customHeight="1">
      <c r="A34" s="195"/>
      <c r="B34" s="195"/>
      <c r="C34" s="3" t="s">
        <v>171</v>
      </c>
      <c r="D34" s="3" t="s">
        <v>50</v>
      </c>
      <c r="E34" s="41"/>
      <c r="F34" s="3"/>
      <c r="G34" s="58">
        <v>1</v>
      </c>
      <c r="H34" s="58">
        <v>1</v>
      </c>
      <c r="I34" s="58">
        <v>1</v>
      </c>
      <c r="J34" s="3" t="s">
        <v>172</v>
      </c>
      <c r="K34" s="40" t="s">
        <v>45</v>
      </c>
      <c r="L34" s="3" t="s">
        <v>173</v>
      </c>
      <c r="M34" s="3" t="s">
        <v>174</v>
      </c>
      <c r="N34" s="3" t="s">
        <v>147</v>
      </c>
      <c r="O34" s="62">
        <v>1</v>
      </c>
      <c r="P34" s="3"/>
      <c r="Q34" s="62">
        <v>1</v>
      </c>
      <c r="R34" s="3"/>
      <c r="S34" s="62">
        <v>1</v>
      </c>
      <c r="T34" s="3"/>
      <c r="U34" s="20">
        <f t="shared" si="37"/>
        <v>1</v>
      </c>
      <c r="V34" s="20" t="str">
        <f t="shared" si="38"/>
        <v/>
      </c>
      <c r="W34" s="62">
        <v>1</v>
      </c>
      <c r="X34" s="3"/>
      <c r="Y34" s="62">
        <v>1</v>
      </c>
      <c r="Z34" s="3"/>
      <c r="AA34" s="62">
        <v>1</v>
      </c>
      <c r="AB34" s="76"/>
      <c r="AC34" s="20">
        <f>AVERAGE(W34,Y34,AA34)</f>
        <v>1</v>
      </c>
      <c r="AD34" s="20" t="str">
        <f t="shared" si="39"/>
        <v/>
      </c>
      <c r="AE34" s="62">
        <v>1</v>
      </c>
      <c r="AF34" s="76"/>
      <c r="AG34" s="62">
        <v>1</v>
      </c>
      <c r="AH34" s="76"/>
      <c r="AI34" s="62">
        <v>1</v>
      </c>
      <c r="AJ34" s="76"/>
      <c r="AK34" s="20">
        <f t="shared" si="32"/>
        <v>1</v>
      </c>
      <c r="AL34" s="20" t="str">
        <f t="shared" si="33"/>
        <v/>
      </c>
      <c r="AM34" s="62">
        <v>1</v>
      </c>
      <c r="AN34" s="76"/>
      <c r="AO34" s="62">
        <v>1</v>
      </c>
      <c r="AP34" s="76"/>
      <c r="AQ34" s="62">
        <v>1</v>
      </c>
      <c r="AR34" s="76"/>
      <c r="AS34" s="20">
        <f t="shared" si="34"/>
        <v>1</v>
      </c>
      <c r="AT34" s="20" t="str">
        <f t="shared" si="35"/>
        <v/>
      </c>
      <c r="AU34" s="21">
        <f t="shared" si="36"/>
        <v>1</v>
      </c>
      <c r="AV34" s="22"/>
      <c r="AW34" s="23"/>
      <c r="AX34" s="23"/>
      <c r="AY34" s="23"/>
      <c r="AZ34" s="23"/>
      <c r="BA34" s="23"/>
      <c r="BB34" s="24"/>
    </row>
    <row r="35" spans="1:54" ht="144.75" customHeight="1">
      <c r="A35" s="193" t="s">
        <v>175</v>
      </c>
      <c r="B35" s="213" t="s">
        <v>176</v>
      </c>
      <c r="C35" s="3" t="s">
        <v>177</v>
      </c>
      <c r="D35" s="40" t="s">
        <v>43</v>
      </c>
      <c r="E35" s="41">
        <v>9</v>
      </c>
      <c r="F35" s="41">
        <v>9</v>
      </c>
      <c r="G35" s="41">
        <v>9</v>
      </c>
      <c r="H35" s="41">
        <v>9</v>
      </c>
      <c r="I35" s="41">
        <v>9</v>
      </c>
      <c r="J35" s="40" t="s">
        <v>178</v>
      </c>
      <c r="K35" s="40" t="s">
        <v>120</v>
      </c>
      <c r="L35" s="42" t="s">
        <v>179</v>
      </c>
      <c r="M35" s="3" t="s">
        <v>180</v>
      </c>
      <c r="N35" s="3" t="s">
        <v>92</v>
      </c>
      <c r="O35" s="48">
        <v>1</v>
      </c>
      <c r="P35" s="49"/>
      <c r="Q35" s="48">
        <v>1</v>
      </c>
      <c r="R35" s="49">
        <v>1</v>
      </c>
      <c r="S35" s="48">
        <v>1</v>
      </c>
      <c r="T35" s="49"/>
      <c r="U35" s="20">
        <f t="shared" si="37"/>
        <v>1</v>
      </c>
      <c r="V35" s="20">
        <f t="shared" si="38"/>
        <v>1</v>
      </c>
      <c r="W35" s="48">
        <v>1</v>
      </c>
      <c r="X35" s="48"/>
      <c r="Y35" s="48">
        <v>1</v>
      </c>
      <c r="Z35" s="48"/>
      <c r="AA35" s="48">
        <v>1</v>
      </c>
      <c r="AB35" s="48"/>
      <c r="AC35" s="20">
        <f t="shared" ref="AC35:AC36" si="40">AVERAGE(W35,Y35,AA35)</f>
        <v>1</v>
      </c>
      <c r="AD35" s="20" t="str">
        <f t="shared" si="39"/>
        <v/>
      </c>
      <c r="AE35" s="48">
        <v>1</v>
      </c>
      <c r="AF35" s="48"/>
      <c r="AG35" s="48">
        <v>1</v>
      </c>
      <c r="AH35" s="48"/>
      <c r="AI35" s="48">
        <v>1</v>
      </c>
      <c r="AJ35" s="48"/>
      <c r="AK35" s="20">
        <f t="shared" si="32"/>
        <v>1</v>
      </c>
      <c r="AL35" s="20" t="str">
        <f>IFERROR(AVERAGE(AF35,AH35,AJ35),"")</f>
        <v/>
      </c>
      <c r="AM35" s="48">
        <v>1</v>
      </c>
      <c r="AN35" s="48"/>
      <c r="AO35" s="48">
        <v>1</v>
      </c>
      <c r="AP35" s="48"/>
      <c r="AQ35" s="48">
        <v>1</v>
      </c>
      <c r="AR35" s="48"/>
      <c r="AS35" s="20">
        <f t="shared" si="34"/>
        <v>1</v>
      </c>
      <c r="AT35" s="20" t="str">
        <f t="shared" si="35"/>
        <v/>
      </c>
      <c r="AU35" s="21">
        <f t="shared" si="36"/>
        <v>1</v>
      </c>
      <c r="AV35" s="22">
        <f t="shared" ref="AV35" si="41">IFERROR(AVERAGE(V35,AD35,AL35,AT35),"")</f>
        <v>1</v>
      </c>
      <c r="AW35" s="23">
        <f t="shared" ref="AW35:AW46" si="42">IFERROR(V35/U35,"")</f>
        <v>1</v>
      </c>
      <c r="AX35" s="23" t="str">
        <f t="shared" ref="AX35:AX46" si="43">IFERROR((V35+AD35)/(U35+AC35),"")</f>
        <v/>
      </c>
      <c r="AY35" s="23" t="str">
        <f t="shared" ref="AY35:AY46" si="44">IFERROR((V35+AD35+AL35)/(U35+AC35+AK35),"")</f>
        <v/>
      </c>
      <c r="AZ35" s="23" t="str">
        <f t="shared" ref="AZ35:AZ46" si="45">IFERROR((V35+AD35+AL35+AT35)/(U35+AC35+AK35+AS35),"")</f>
        <v/>
      </c>
      <c r="BA35" s="23">
        <f t="shared" ref="BA35:BA46" si="46">IFERROR(AV35/AU35,"")</f>
        <v>1</v>
      </c>
      <c r="BB35" s="79"/>
    </row>
    <row r="36" spans="1:54" ht="144.75" customHeight="1">
      <c r="A36" s="194"/>
      <c r="B36" s="213"/>
      <c r="C36" s="3" t="s">
        <v>181</v>
      </c>
      <c r="D36" s="40" t="s">
        <v>43</v>
      </c>
      <c r="E36" s="82">
        <v>1</v>
      </c>
      <c r="F36" s="82">
        <v>1</v>
      </c>
      <c r="G36" s="82">
        <v>1</v>
      </c>
      <c r="H36" s="82">
        <v>1</v>
      </c>
      <c r="I36" s="82">
        <v>1</v>
      </c>
      <c r="J36" s="40" t="s">
        <v>182</v>
      </c>
      <c r="K36" s="40" t="s">
        <v>120</v>
      </c>
      <c r="L36" s="42" t="s">
        <v>183</v>
      </c>
      <c r="M36" s="3" t="s">
        <v>184</v>
      </c>
      <c r="N36" s="3" t="s">
        <v>92</v>
      </c>
      <c r="O36" s="76">
        <v>0</v>
      </c>
      <c r="P36" s="76"/>
      <c r="Q36" s="76">
        <v>0</v>
      </c>
      <c r="R36" s="76">
        <v>0</v>
      </c>
      <c r="S36" s="76">
        <v>0</v>
      </c>
      <c r="T36" s="76"/>
      <c r="U36" s="20">
        <f t="shared" si="37"/>
        <v>0</v>
      </c>
      <c r="V36" s="20">
        <f t="shared" si="38"/>
        <v>0</v>
      </c>
      <c r="W36" s="76">
        <v>0</v>
      </c>
      <c r="X36" s="76"/>
      <c r="Y36" s="76">
        <v>0</v>
      </c>
      <c r="Z36" s="76"/>
      <c r="AA36" s="76">
        <v>0</v>
      </c>
      <c r="AB36" s="76"/>
      <c r="AC36" s="20">
        <f t="shared" si="40"/>
        <v>0</v>
      </c>
      <c r="AD36" s="55">
        <f t="shared" ref="AC36:AD46" si="47">SUM(X36,Z36,AB36)</f>
        <v>0</v>
      </c>
      <c r="AE36" s="76">
        <v>0</v>
      </c>
      <c r="AF36" s="76"/>
      <c r="AG36" s="76">
        <v>0</v>
      </c>
      <c r="AH36" s="76"/>
      <c r="AI36" s="76">
        <v>1</v>
      </c>
      <c r="AJ36" s="76"/>
      <c r="AK36" s="55">
        <f t="shared" ref="AK36:AL46" si="48">SUM(AE36,AG36,AI36)</f>
        <v>1</v>
      </c>
      <c r="AL36" s="55">
        <f t="shared" si="48"/>
        <v>0</v>
      </c>
      <c r="AM36" s="76">
        <v>1</v>
      </c>
      <c r="AN36" s="76"/>
      <c r="AO36" s="76">
        <v>1</v>
      </c>
      <c r="AP36" s="76"/>
      <c r="AQ36" s="76">
        <v>1</v>
      </c>
      <c r="AR36" s="76"/>
      <c r="AS36" s="55">
        <f t="shared" ref="AS36:AT46" si="49">SUM(AM36,AO36,AQ36)</f>
        <v>3</v>
      </c>
      <c r="AT36" s="55">
        <f t="shared" si="49"/>
        <v>0</v>
      </c>
      <c r="AU36" s="22">
        <f t="shared" ref="AU36:AV46" si="50">SUM(U36,AC36,AK36,AS36)</f>
        <v>4</v>
      </c>
      <c r="AV36" s="22">
        <f t="shared" si="50"/>
        <v>0</v>
      </c>
      <c r="AW36" s="23" t="str">
        <f t="shared" si="42"/>
        <v/>
      </c>
      <c r="AX36" s="23" t="str">
        <f t="shared" si="43"/>
        <v/>
      </c>
      <c r="AY36" s="23">
        <f t="shared" si="44"/>
        <v>0</v>
      </c>
      <c r="AZ36" s="23">
        <f t="shared" si="45"/>
        <v>0</v>
      </c>
      <c r="BA36" s="23">
        <f t="shared" si="46"/>
        <v>0</v>
      </c>
      <c r="BB36" s="79"/>
    </row>
    <row r="37" spans="1:54" ht="144.75" customHeight="1">
      <c r="A37" s="194"/>
      <c r="B37" s="213"/>
      <c r="C37" s="83" t="s">
        <v>185</v>
      </c>
      <c r="D37" s="84" t="s">
        <v>43</v>
      </c>
      <c r="E37" s="85">
        <v>1</v>
      </c>
      <c r="F37" s="85">
        <v>1</v>
      </c>
      <c r="G37" s="85">
        <v>1</v>
      </c>
      <c r="H37" s="85">
        <v>1</v>
      </c>
      <c r="I37" s="85">
        <v>1</v>
      </c>
      <c r="J37" s="40" t="s">
        <v>186</v>
      </c>
      <c r="K37" s="84" t="s">
        <v>53</v>
      </c>
      <c r="L37" s="86" t="s">
        <v>187</v>
      </c>
      <c r="M37" s="83" t="s">
        <v>188</v>
      </c>
      <c r="N37" s="83" t="s">
        <v>92</v>
      </c>
      <c r="O37" s="87">
        <v>1</v>
      </c>
      <c r="P37" s="88"/>
      <c r="Q37" s="87">
        <v>1</v>
      </c>
      <c r="R37" s="88">
        <v>1</v>
      </c>
      <c r="S37" s="87">
        <v>1</v>
      </c>
      <c r="T37" s="88"/>
      <c r="U37" s="20">
        <f t="shared" si="37"/>
        <v>1</v>
      </c>
      <c r="V37" s="20">
        <f t="shared" si="38"/>
        <v>1</v>
      </c>
      <c r="W37" s="87">
        <v>1</v>
      </c>
      <c r="X37" s="89"/>
      <c r="Y37" s="87">
        <v>1</v>
      </c>
      <c r="Z37" s="88"/>
      <c r="AA37" s="87">
        <v>1</v>
      </c>
      <c r="AB37" s="88"/>
      <c r="AC37" s="90">
        <f>AVERAGE(W37,Y37,AA37)</f>
        <v>1</v>
      </c>
      <c r="AD37" s="90" t="str">
        <f>IFERROR(AVERAGE(X37,Z37,AB37),"")</f>
        <v/>
      </c>
      <c r="AE37" s="87">
        <v>1</v>
      </c>
      <c r="AF37" s="88"/>
      <c r="AG37" s="87">
        <v>1</v>
      </c>
      <c r="AH37" s="88"/>
      <c r="AI37" s="87">
        <v>1</v>
      </c>
      <c r="AJ37" s="88"/>
      <c r="AK37" s="90">
        <f>AVERAGE(AE37,AG37,AI37)</f>
        <v>1</v>
      </c>
      <c r="AL37" s="90" t="str">
        <f>IFERROR(AVERAGE(AF37,AH37,AJ37),"")</f>
        <v/>
      </c>
      <c r="AM37" s="87">
        <v>1</v>
      </c>
      <c r="AN37" s="87"/>
      <c r="AO37" s="87">
        <v>1</v>
      </c>
      <c r="AP37" s="87"/>
      <c r="AQ37" s="87">
        <v>1</v>
      </c>
      <c r="AR37" s="87"/>
      <c r="AS37" s="90">
        <f>AVERAGE(AM37,AO37,AQ37)</f>
        <v>1</v>
      </c>
      <c r="AT37" s="90" t="str">
        <f>IFERROR(AVERAGE(AN37,AP37,AR37),"")</f>
        <v/>
      </c>
      <c r="AU37" s="21">
        <f>AVERAGE(U37,AC37,AK37,AS37)</f>
        <v>1</v>
      </c>
      <c r="AV37" s="22">
        <f>IFERROR(AVERAGE(V37,AD37,AL37,AT37),"")</f>
        <v>1</v>
      </c>
      <c r="AW37" s="23">
        <f>IFERROR(V37/U37,"")</f>
        <v>1</v>
      </c>
      <c r="AX37" s="23" t="str">
        <f>IFERROR((V37+AD37)/(U37+AC37),"")</f>
        <v/>
      </c>
      <c r="AY37" s="23" t="str">
        <f>IFERROR((V37+AD37+AL37)/(U37+AC37+AK37),"")</f>
        <v/>
      </c>
      <c r="AZ37" s="23" t="str">
        <f>IFERROR((V37+AD37+AL37+AT37)/(U37+AC37+AK37+AS37),"")</f>
        <v/>
      </c>
      <c r="BA37" s="23">
        <f>IFERROR(AV37/AU37,"")</f>
        <v>1</v>
      </c>
      <c r="BB37" s="79"/>
    </row>
    <row r="38" spans="1:54" ht="144.75" customHeight="1">
      <c r="A38" s="194"/>
      <c r="B38" s="213"/>
      <c r="C38" s="3" t="s">
        <v>185</v>
      </c>
      <c r="D38" s="40" t="s">
        <v>43</v>
      </c>
      <c r="E38" s="82">
        <v>1</v>
      </c>
      <c r="F38" s="82">
        <v>1</v>
      </c>
      <c r="G38" s="82">
        <v>1</v>
      </c>
      <c r="H38" s="82">
        <v>1</v>
      </c>
      <c r="I38" s="82">
        <v>1</v>
      </c>
      <c r="J38" s="40" t="s">
        <v>189</v>
      </c>
      <c r="K38" s="40" t="s">
        <v>53</v>
      </c>
      <c r="L38" s="42" t="s">
        <v>190</v>
      </c>
      <c r="M38" s="3" t="s">
        <v>191</v>
      </c>
      <c r="N38" s="3" t="s">
        <v>92</v>
      </c>
      <c r="O38" s="87">
        <v>1</v>
      </c>
      <c r="P38" s="88"/>
      <c r="Q38" s="87">
        <v>1</v>
      </c>
      <c r="R38" s="88">
        <v>1</v>
      </c>
      <c r="S38" s="87">
        <v>1</v>
      </c>
      <c r="T38" s="88"/>
      <c r="U38" s="20">
        <f t="shared" si="37"/>
        <v>1</v>
      </c>
      <c r="V38" s="20">
        <f t="shared" si="38"/>
        <v>1</v>
      </c>
      <c r="W38" s="87">
        <v>1</v>
      </c>
      <c r="X38" s="89"/>
      <c r="Y38" s="87">
        <v>1</v>
      </c>
      <c r="Z38" s="88"/>
      <c r="AA38" s="87">
        <v>1</v>
      </c>
      <c r="AB38" s="88"/>
      <c r="AC38" s="90">
        <f>AVERAGE(W38,Y38,AA38)</f>
        <v>1</v>
      </c>
      <c r="AD38" s="90" t="str">
        <f>IFERROR(AVERAGE(X38,Z38,AB38),"")</f>
        <v/>
      </c>
      <c r="AE38" s="87">
        <v>1</v>
      </c>
      <c r="AF38" s="88"/>
      <c r="AG38" s="87">
        <v>1</v>
      </c>
      <c r="AH38" s="88"/>
      <c r="AI38" s="87">
        <v>1</v>
      </c>
      <c r="AJ38" s="88"/>
      <c r="AK38" s="90">
        <f>AVERAGE(AE38,AG38,AI38)</f>
        <v>1</v>
      </c>
      <c r="AL38" s="90" t="str">
        <f>IFERROR(AVERAGE(AF38,AH38,AJ38),"")</f>
        <v/>
      </c>
      <c r="AM38" s="87">
        <v>1</v>
      </c>
      <c r="AN38" s="87"/>
      <c r="AO38" s="87">
        <v>1</v>
      </c>
      <c r="AP38" s="87"/>
      <c r="AQ38" s="87">
        <v>1</v>
      </c>
      <c r="AR38" s="87"/>
      <c r="AS38" s="90">
        <f>AVERAGE(AM38,AO38,AQ38)</f>
        <v>1</v>
      </c>
      <c r="AT38" s="90" t="str">
        <f>IFERROR(AVERAGE(AN38,AP38,AR38),"")</f>
        <v/>
      </c>
      <c r="AU38" s="21">
        <f>AVERAGE(U38,AC38,AK38,AS38)</f>
        <v>1</v>
      </c>
      <c r="AV38" s="22"/>
      <c r="AW38" s="23">
        <f>IFERROR(V38/U38,"")</f>
        <v>1</v>
      </c>
      <c r="AX38" s="23" t="str">
        <f>IFERROR((V38+AD38)/(U38+AC38),"")</f>
        <v/>
      </c>
      <c r="AY38" s="23" t="str">
        <f>IFERROR((V38+AD38+AL38)/(U38+AC38+AK38),"")</f>
        <v/>
      </c>
      <c r="AZ38" s="23" t="str">
        <f>IFERROR((V38+AD38+AL38+AT38)/(U38+AC38+AK38+AS38),"")</f>
        <v/>
      </c>
      <c r="BA38" s="23">
        <f>IFERROR(AV38/AU38,"")</f>
        <v>0</v>
      </c>
      <c r="BB38" s="79"/>
    </row>
    <row r="39" spans="1:54" ht="144.75" customHeight="1">
      <c r="A39" s="194"/>
      <c r="B39" s="213"/>
      <c r="C39" s="207" t="s">
        <v>192</v>
      </c>
      <c r="D39" s="40" t="s">
        <v>43</v>
      </c>
      <c r="E39" s="41">
        <v>10</v>
      </c>
      <c r="F39" s="41">
        <v>15</v>
      </c>
      <c r="G39" s="41">
        <v>15</v>
      </c>
      <c r="H39" s="41">
        <v>15</v>
      </c>
      <c r="I39" s="41">
        <v>9</v>
      </c>
      <c r="J39" s="40" t="s">
        <v>193</v>
      </c>
      <c r="K39" s="40" t="s">
        <v>120</v>
      </c>
      <c r="L39" s="42" t="s">
        <v>194</v>
      </c>
      <c r="M39" s="3" t="s">
        <v>195</v>
      </c>
      <c r="N39" s="3" t="s">
        <v>92</v>
      </c>
      <c r="O39" s="91">
        <v>1</v>
      </c>
      <c r="P39" s="92"/>
      <c r="Q39" s="91">
        <v>1</v>
      </c>
      <c r="R39" s="92">
        <v>0</v>
      </c>
      <c r="S39" s="91">
        <v>1</v>
      </c>
      <c r="T39" s="92"/>
      <c r="U39" s="93">
        <f t="shared" ref="U39:V46" si="51">SUM(O39,Q39,S39)</f>
        <v>3</v>
      </c>
      <c r="V39" s="93">
        <f t="shared" si="51"/>
        <v>0</v>
      </c>
      <c r="W39" s="91">
        <v>1</v>
      </c>
      <c r="X39" s="92"/>
      <c r="Y39" s="91">
        <v>1</v>
      </c>
      <c r="Z39" s="92"/>
      <c r="AA39" s="91">
        <v>2</v>
      </c>
      <c r="AB39" s="92"/>
      <c r="AC39" s="93">
        <f t="shared" si="47"/>
        <v>4</v>
      </c>
      <c r="AD39" s="93">
        <f t="shared" si="47"/>
        <v>0</v>
      </c>
      <c r="AE39" s="91">
        <v>2</v>
      </c>
      <c r="AF39" s="94"/>
      <c r="AG39" s="91">
        <v>2</v>
      </c>
      <c r="AH39" s="94"/>
      <c r="AI39" s="91">
        <v>1</v>
      </c>
      <c r="AJ39" s="95"/>
      <c r="AK39" s="93">
        <f t="shared" si="48"/>
        <v>5</v>
      </c>
      <c r="AL39" s="93">
        <f t="shared" si="48"/>
        <v>0</v>
      </c>
      <c r="AM39" s="91">
        <v>1</v>
      </c>
      <c r="AN39" s="94"/>
      <c r="AO39" s="91">
        <v>1</v>
      </c>
      <c r="AP39" s="94"/>
      <c r="AQ39" s="91">
        <v>1</v>
      </c>
      <c r="AR39" s="94"/>
      <c r="AS39" s="93">
        <f t="shared" si="49"/>
        <v>3</v>
      </c>
      <c r="AT39" s="93">
        <f t="shared" si="49"/>
        <v>0</v>
      </c>
      <c r="AU39" s="22">
        <f t="shared" si="50"/>
        <v>15</v>
      </c>
      <c r="AV39" s="22">
        <f t="shared" si="50"/>
        <v>0</v>
      </c>
      <c r="AW39" s="23">
        <f t="shared" si="42"/>
        <v>0</v>
      </c>
      <c r="AX39" s="23">
        <f t="shared" si="43"/>
        <v>0</v>
      </c>
      <c r="AY39" s="23">
        <f t="shared" si="44"/>
        <v>0</v>
      </c>
      <c r="AZ39" s="23">
        <f t="shared" si="45"/>
        <v>0</v>
      </c>
      <c r="BA39" s="23">
        <f t="shared" si="46"/>
        <v>0</v>
      </c>
      <c r="BB39" s="79"/>
    </row>
    <row r="40" spans="1:54" ht="144.75" customHeight="1">
      <c r="A40" s="194"/>
      <c r="B40" s="213"/>
      <c r="C40" s="208"/>
      <c r="D40" s="40" t="s">
        <v>43</v>
      </c>
      <c r="E40" s="41">
        <v>45</v>
      </c>
      <c r="F40" s="41">
        <v>80</v>
      </c>
      <c r="G40" s="41">
        <v>80</v>
      </c>
      <c r="H40" s="41">
        <v>80</v>
      </c>
      <c r="I40" s="41">
        <v>45</v>
      </c>
      <c r="J40" s="40" t="s">
        <v>196</v>
      </c>
      <c r="K40" s="40" t="s">
        <v>53</v>
      </c>
      <c r="L40" s="42" t="s">
        <v>197</v>
      </c>
      <c r="M40" s="3" t="s">
        <v>198</v>
      </c>
      <c r="N40" s="3" t="s">
        <v>92</v>
      </c>
      <c r="O40" s="91">
        <v>7</v>
      </c>
      <c r="P40" s="92"/>
      <c r="Q40" s="91">
        <v>6</v>
      </c>
      <c r="R40" s="92"/>
      <c r="S40" s="91">
        <v>7</v>
      </c>
      <c r="T40" s="92"/>
      <c r="U40" s="93">
        <f t="shared" si="51"/>
        <v>20</v>
      </c>
      <c r="V40" s="93">
        <f t="shared" si="51"/>
        <v>0</v>
      </c>
      <c r="W40" s="91">
        <v>6</v>
      </c>
      <c r="X40" s="92"/>
      <c r="Y40" s="91">
        <v>7</v>
      </c>
      <c r="Z40" s="92"/>
      <c r="AA40" s="91">
        <v>7</v>
      </c>
      <c r="AB40" s="92"/>
      <c r="AC40" s="93">
        <f t="shared" si="47"/>
        <v>20</v>
      </c>
      <c r="AD40" s="93">
        <f t="shared" si="47"/>
        <v>0</v>
      </c>
      <c r="AE40" s="91">
        <v>7</v>
      </c>
      <c r="AF40" s="94"/>
      <c r="AG40" s="91">
        <v>6</v>
      </c>
      <c r="AH40" s="94"/>
      <c r="AI40" s="91">
        <v>7</v>
      </c>
      <c r="AJ40" s="95"/>
      <c r="AK40" s="93">
        <f t="shared" si="48"/>
        <v>20</v>
      </c>
      <c r="AL40" s="93">
        <f t="shared" si="48"/>
        <v>0</v>
      </c>
      <c r="AM40" s="91">
        <v>6</v>
      </c>
      <c r="AN40" s="94"/>
      <c r="AO40" s="91">
        <v>7</v>
      </c>
      <c r="AP40" s="94"/>
      <c r="AQ40" s="91">
        <v>7</v>
      </c>
      <c r="AR40" s="94"/>
      <c r="AS40" s="93">
        <f t="shared" si="49"/>
        <v>20</v>
      </c>
      <c r="AT40" s="93">
        <f t="shared" si="49"/>
        <v>0</v>
      </c>
      <c r="AU40" s="22">
        <f t="shared" si="50"/>
        <v>80</v>
      </c>
      <c r="AV40" s="22">
        <f t="shared" si="50"/>
        <v>0</v>
      </c>
      <c r="AW40" s="23">
        <f t="shared" si="42"/>
        <v>0</v>
      </c>
      <c r="AX40" s="23">
        <f t="shared" si="43"/>
        <v>0</v>
      </c>
      <c r="AY40" s="23">
        <f t="shared" si="44"/>
        <v>0</v>
      </c>
      <c r="AZ40" s="23">
        <f t="shared" si="45"/>
        <v>0</v>
      </c>
      <c r="BA40" s="23">
        <f t="shared" si="46"/>
        <v>0</v>
      </c>
      <c r="BB40" s="79"/>
    </row>
    <row r="41" spans="1:54" ht="144.75" customHeight="1">
      <c r="A41" s="194"/>
      <c r="B41" s="213"/>
      <c r="C41" s="208"/>
      <c r="D41" s="40" t="s">
        <v>43</v>
      </c>
      <c r="E41" s="41">
        <v>35</v>
      </c>
      <c r="F41" s="41">
        <v>50</v>
      </c>
      <c r="G41" s="41">
        <v>50</v>
      </c>
      <c r="H41" s="41">
        <v>50</v>
      </c>
      <c r="I41" s="41">
        <v>20</v>
      </c>
      <c r="J41" s="40" t="s">
        <v>199</v>
      </c>
      <c r="K41" s="40" t="s">
        <v>200</v>
      </c>
      <c r="L41" s="42" t="s">
        <v>201</v>
      </c>
      <c r="M41" s="3" t="s">
        <v>202</v>
      </c>
      <c r="N41" s="3" t="s">
        <v>92</v>
      </c>
      <c r="O41" s="91">
        <v>3</v>
      </c>
      <c r="P41" s="92"/>
      <c r="Q41" s="91">
        <v>4</v>
      </c>
      <c r="R41" s="92"/>
      <c r="S41" s="91">
        <v>5</v>
      </c>
      <c r="T41" s="92"/>
      <c r="U41" s="93">
        <f t="shared" si="51"/>
        <v>12</v>
      </c>
      <c r="V41" s="93">
        <f>SUM(P41,R41,T41)</f>
        <v>0</v>
      </c>
      <c r="W41" s="91">
        <v>4</v>
      </c>
      <c r="X41" s="92"/>
      <c r="Y41" s="91">
        <v>4</v>
      </c>
      <c r="Z41" s="92"/>
      <c r="AA41" s="91">
        <v>4</v>
      </c>
      <c r="AB41" s="92"/>
      <c r="AC41" s="93">
        <f t="shared" si="47"/>
        <v>12</v>
      </c>
      <c r="AD41" s="93">
        <f t="shared" si="47"/>
        <v>0</v>
      </c>
      <c r="AE41" s="91">
        <v>4</v>
      </c>
      <c r="AF41" s="94"/>
      <c r="AG41" s="91">
        <v>4</v>
      </c>
      <c r="AH41" s="94"/>
      <c r="AI41" s="91">
        <v>5</v>
      </c>
      <c r="AJ41" s="95"/>
      <c r="AK41" s="93">
        <f t="shared" si="48"/>
        <v>13</v>
      </c>
      <c r="AL41" s="93">
        <f t="shared" si="48"/>
        <v>0</v>
      </c>
      <c r="AM41" s="91">
        <v>5</v>
      </c>
      <c r="AN41" s="94"/>
      <c r="AO41" s="91">
        <v>4</v>
      </c>
      <c r="AP41" s="94"/>
      <c r="AQ41" s="91">
        <v>4</v>
      </c>
      <c r="AR41" s="94"/>
      <c r="AS41" s="93">
        <f t="shared" si="49"/>
        <v>13</v>
      </c>
      <c r="AT41" s="93">
        <f t="shared" si="49"/>
        <v>0</v>
      </c>
      <c r="AU41" s="22">
        <f t="shared" si="50"/>
        <v>50</v>
      </c>
      <c r="AV41" s="22">
        <f t="shared" si="50"/>
        <v>0</v>
      </c>
      <c r="AW41" s="23">
        <f>IFERROR(V41/U41,"")</f>
        <v>0</v>
      </c>
      <c r="AX41" s="23">
        <f t="shared" si="43"/>
        <v>0</v>
      </c>
      <c r="AY41" s="23">
        <f>IFERROR((V41+AD41+AL41)/(U41+AC41+AK41),"")</f>
        <v>0</v>
      </c>
      <c r="AZ41" s="23">
        <f t="shared" si="45"/>
        <v>0</v>
      </c>
      <c r="BA41" s="23">
        <f>IFERROR(AV41/AU41,"")</f>
        <v>0</v>
      </c>
      <c r="BB41" s="79"/>
    </row>
    <row r="42" spans="1:54" ht="144.75" customHeight="1">
      <c r="A42" s="194"/>
      <c r="B42" s="213"/>
      <c r="C42" s="208"/>
      <c r="D42" s="40" t="s">
        <v>43</v>
      </c>
      <c r="E42" s="41">
        <v>772</v>
      </c>
      <c r="F42" s="41">
        <v>1600</v>
      </c>
      <c r="G42" s="41">
        <v>1965</v>
      </c>
      <c r="H42" s="41">
        <v>1965</v>
      </c>
      <c r="I42" s="41">
        <v>650</v>
      </c>
      <c r="J42" s="40" t="s">
        <v>203</v>
      </c>
      <c r="K42" s="40" t="s">
        <v>200</v>
      </c>
      <c r="L42" s="42" t="s">
        <v>204</v>
      </c>
      <c r="M42" s="3" t="s">
        <v>205</v>
      </c>
      <c r="N42" s="3" t="s">
        <v>92</v>
      </c>
      <c r="O42" s="91">
        <v>120</v>
      </c>
      <c r="P42" s="92"/>
      <c r="Q42" s="91">
        <v>120</v>
      </c>
      <c r="R42" s="92"/>
      <c r="S42" s="91">
        <v>120</v>
      </c>
      <c r="T42" s="92"/>
      <c r="U42" s="93">
        <f t="shared" si="51"/>
        <v>360</v>
      </c>
      <c r="V42" s="93">
        <f t="shared" si="51"/>
        <v>0</v>
      </c>
      <c r="W42" s="91">
        <v>120</v>
      </c>
      <c r="X42" s="92"/>
      <c r="Y42" s="91">
        <v>160</v>
      </c>
      <c r="Z42" s="92"/>
      <c r="AA42" s="91">
        <v>160</v>
      </c>
      <c r="AB42" s="92"/>
      <c r="AC42" s="93">
        <f t="shared" si="47"/>
        <v>440</v>
      </c>
      <c r="AD42" s="93">
        <f t="shared" si="47"/>
        <v>0</v>
      </c>
      <c r="AE42" s="91">
        <v>120</v>
      </c>
      <c r="AF42" s="94"/>
      <c r="AG42" s="91">
        <v>120</v>
      </c>
      <c r="AH42" s="94"/>
      <c r="AI42" s="91">
        <v>120</v>
      </c>
      <c r="AJ42" s="95"/>
      <c r="AK42" s="93">
        <f t="shared" si="48"/>
        <v>360</v>
      </c>
      <c r="AL42" s="93">
        <f t="shared" si="48"/>
        <v>0</v>
      </c>
      <c r="AM42" s="91">
        <v>120</v>
      </c>
      <c r="AN42" s="94"/>
      <c r="AO42" s="91">
        <v>160</v>
      </c>
      <c r="AP42" s="94"/>
      <c r="AQ42" s="91">
        <v>160</v>
      </c>
      <c r="AR42" s="91"/>
      <c r="AS42" s="93">
        <f t="shared" si="49"/>
        <v>440</v>
      </c>
      <c r="AT42" s="93">
        <f t="shared" si="49"/>
        <v>0</v>
      </c>
      <c r="AU42" s="22">
        <f t="shared" si="50"/>
        <v>1600</v>
      </c>
      <c r="AV42" s="22">
        <f t="shared" si="50"/>
        <v>0</v>
      </c>
      <c r="AW42" s="23">
        <f t="shared" si="42"/>
        <v>0</v>
      </c>
      <c r="AX42" s="23">
        <f t="shared" si="43"/>
        <v>0</v>
      </c>
      <c r="AY42" s="23">
        <f t="shared" si="44"/>
        <v>0</v>
      </c>
      <c r="AZ42" s="23">
        <f t="shared" si="45"/>
        <v>0</v>
      </c>
      <c r="BA42" s="23">
        <f t="shared" si="46"/>
        <v>0</v>
      </c>
      <c r="BB42" s="79"/>
    </row>
    <row r="43" spans="1:54" ht="144.75" customHeight="1">
      <c r="A43" s="194"/>
      <c r="B43" s="213"/>
      <c r="C43" s="208"/>
      <c r="D43" s="40" t="s">
        <v>43</v>
      </c>
      <c r="E43" s="41">
        <v>20</v>
      </c>
      <c r="F43" s="41">
        <v>50</v>
      </c>
      <c r="G43" s="41">
        <v>50</v>
      </c>
      <c r="H43" s="41">
        <v>50</v>
      </c>
      <c r="I43" s="41">
        <v>25</v>
      </c>
      <c r="J43" s="40" t="s">
        <v>206</v>
      </c>
      <c r="K43" s="40" t="s">
        <v>200</v>
      </c>
      <c r="L43" s="42" t="s">
        <v>204</v>
      </c>
      <c r="M43" s="3"/>
      <c r="N43" s="3" t="s">
        <v>92</v>
      </c>
      <c r="O43" s="91">
        <v>0</v>
      </c>
      <c r="P43" s="96"/>
      <c r="Q43" s="91">
        <v>2</v>
      </c>
      <c r="R43" s="92"/>
      <c r="S43" s="91">
        <v>3</v>
      </c>
      <c r="T43" s="92"/>
      <c r="U43" s="93">
        <f t="shared" si="51"/>
        <v>5</v>
      </c>
      <c r="V43" s="93">
        <f t="shared" si="51"/>
        <v>0</v>
      </c>
      <c r="W43" s="91">
        <v>5</v>
      </c>
      <c r="X43" s="92"/>
      <c r="Y43" s="91">
        <v>5</v>
      </c>
      <c r="Z43" s="92"/>
      <c r="AA43" s="91">
        <v>5</v>
      </c>
      <c r="AB43" s="92"/>
      <c r="AC43" s="93">
        <f t="shared" si="47"/>
        <v>15</v>
      </c>
      <c r="AD43" s="93">
        <f t="shared" si="47"/>
        <v>0</v>
      </c>
      <c r="AE43" s="91">
        <v>5</v>
      </c>
      <c r="AF43" s="94"/>
      <c r="AG43" s="91">
        <v>5</v>
      </c>
      <c r="AH43" s="94"/>
      <c r="AI43" s="91">
        <v>5</v>
      </c>
      <c r="AJ43" s="95"/>
      <c r="AK43" s="93">
        <f t="shared" si="48"/>
        <v>15</v>
      </c>
      <c r="AL43" s="93">
        <f t="shared" si="48"/>
        <v>0</v>
      </c>
      <c r="AM43" s="91">
        <v>5</v>
      </c>
      <c r="AN43" s="94"/>
      <c r="AO43" s="91">
        <v>5</v>
      </c>
      <c r="AP43" s="94"/>
      <c r="AQ43" s="91">
        <v>5</v>
      </c>
      <c r="AR43" s="94"/>
      <c r="AS43" s="93">
        <f t="shared" si="49"/>
        <v>15</v>
      </c>
      <c r="AT43" s="93">
        <f t="shared" si="49"/>
        <v>0</v>
      </c>
      <c r="AU43" s="22">
        <f t="shared" si="50"/>
        <v>50</v>
      </c>
      <c r="AV43" s="22">
        <f t="shared" si="50"/>
        <v>0</v>
      </c>
      <c r="AW43" s="23">
        <f t="shared" si="42"/>
        <v>0</v>
      </c>
      <c r="AX43" s="23">
        <f t="shared" si="43"/>
        <v>0</v>
      </c>
      <c r="AY43" s="23">
        <f t="shared" si="44"/>
        <v>0</v>
      </c>
      <c r="AZ43" s="23">
        <f t="shared" si="45"/>
        <v>0</v>
      </c>
      <c r="BA43" s="23">
        <f t="shared" si="46"/>
        <v>0</v>
      </c>
      <c r="BB43" s="79"/>
    </row>
    <row r="44" spans="1:54" ht="144.75" customHeight="1">
      <c r="A44" s="194"/>
      <c r="B44" s="213"/>
      <c r="C44" s="208"/>
      <c r="D44" s="40" t="s">
        <v>43</v>
      </c>
      <c r="E44" s="41">
        <v>7</v>
      </c>
      <c r="F44" s="41">
        <v>10</v>
      </c>
      <c r="G44" s="41">
        <v>10</v>
      </c>
      <c r="H44" s="41">
        <v>10</v>
      </c>
      <c r="I44" s="41">
        <v>5</v>
      </c>
      <c r="J44" s="40" t="s">
        <v>207</v>
      </c>
      <c r="K44" s="40" t="s">
        <v>200</v>
      </c>
      <c r="L44" s="42" t="s">
        <v>204</v>
      </c>
      <c r="M44" s="3"/>
      <c r="N44" s="3" t="s">
        <v>92</v>
      </c>
      <c r="O44" s="91">
        <v>0</v>
      </c>
      <c r="P44" s="92"/>
      <c r="Q44" s="91">
        <v>0</v>
      </c>
      <c r="R44" s="92"/>
      <c r="S44" s="97">
        <v>1</v>
      </c>
      <c r="T44" s="98"/>
      <c r="U44" s="93">
        <f t="shared" si="51"/>
        <v>1</v>
      </c>
      <c r="V44" s="93">
        <f t="shared" si="51"/>
        <v>0</v>
      </c>
      <c r="W44" s="91">
        <v>1</v>
      </c>
      <c r="X44" s="92"/>
      <c r="Y44" s="91">
        <v>1</v>
      </c>
      <c r="Z44" s="92"/>
      <c r="AA44" s="91">
        <v>1</v>
      </c>
      <c r="AB44" s="92"/>
      <c r="AC44" s="93">
        <f t="shared" si="47"/>
        <v>3</v>
      </c>
      <c r="AD44" s="93">
        <f t="shared" si="47"/>
        <v>0</v>
      </c>
      <c r="AE44" s="91">
        <v>1</v>
      </c>
      <c r="AF44" s="94"/>
      <c r="AG44" s="91">
        <v>1</v>
      </c>
      <c r="AH44" s="94"/>
      <c r="AI44" s="91">
        <v>1</v>
      </c>
      <c r="AJ44" s="95"/>
      <c r="AK44" s="93">
        <f t="shared" si="48"/>
        <v>3</v>
      </c>
      <c r="AL44" s="93">
        <f t="shared" si="48"/>
        <v>0</v>
      </c>
      <c r="AM44" s="91">
        <v>1</v>
      </c>
      <c r="AN44" s="94"/>
      <c r="AO44" s="91">
        <v>1</v>
      </c>
      <c r="AP44" s="94"/>
      <c r="AQ44" s="91">
        <v>1</v>
      </c>
      <c r="AR44" s="94"/>
      <c r="AS44" s="93">
        <f t="shared" si="49"/>
        <v>3</v>
      </c>
      <c r="AT44" s="93">
        <f t="shared" si="49"/>
        <v>0</v>
      </c>
      <c r="AU44" s="22">
        <f>SUM(U44,AC44,AK44,AS44)</f>
        <v>10</v>
      </c>
      <c r="AV44" s="22">
        <f>SUM(V44,AD44,AL44,AT44)</f>
        <v>0</v>
      </c>
      <c r="AW44" s="23">
        <f t="shared" si="42"/>
        <v>0</v>
      </c>
      <c r="AX44" s="23">
        <f t="shared" si="43"/>
        <v>0</v>
      </c>
      <c r="AY44" s="23">
        <f t="shared" si="44"/>
        <v>0</v>
      </c>
      <c r="AZ44" s="23">
        <f t="shared" si="45"/>
        <v>0</v>
      </c>
      <c r="BA44" s="23">
        <f t="shared" si="46"/>
        <v>0</v>
      </c>
      <c r="BB44" s="79"/>
    </row>
    <row r="45" spans="1:54" ht="144.75" customHeight="1">
      <c r="A45" s="194"/>
      <c r="B45" s="213"/>
      <c r="C45" s="208"/>
      <c r="D45" s="40" t="s">
        <v>43</v>
      </c>
      <c r="E45" s="41">
        <v>1080</v>
      </c>
      <c r="F45" s="41">
        <v>3000</v>
      </c>
      <c r="G45" s="41">
        <v>3000</v>
      </c>
      <c r="H45" s="41">
        <v>3000</v>
      </c>
      <c r="I45" s="41">
        <v>1440</v>
      </c>
      <c r="J45" s="40" t="s">
        <v>208</v>
      </c>
      <c r="K45" s="40" t="s">
        <v>200</v>
      </c>
      <c r="L45" s="42"/>
      <c r="M45" s="3"/>
      <c r="N45" s="3" t="s">
        <v>92</v>
      </c>
      <c r="O45" s="91">
        <v>159</v>
      </c>
      <c r="P45" s="91"/>
      <c r="Q45" s="91">
        <v>235</v>
      </c>
      <c r="R45" s="92"/>
      <c r="S45" s="91">
        <v>256</v>
      </c>
      <c r="T45" s="92"/>
      <c r="U45" s="93">
        <f t="shared" si="51"/>
        <v>650</v>
      </c>
      <c r="V45" s="93">
        <f t="shared" si="51"/>
        <v>0</v>
      </c>
      <c r="W45" s="91">
        <v>260</v>
      </c>
      <c r="X45" s="92"/>
      <c r="Y45" s="91">
        <v>250</v>
      </c>
      <c r="Z45" s="92"/>
      <c r="AA45" s="91">
        <v>250</v>
      </c>
      <c r="AB45" s="92"/>
      <c r="AC45" s="93">
        <f t="shared" si="47"/>
        <v>760</v>
      </c>
      <c r="AD45" s="93">
        <f t="shared" si="47"/>
        <v>0</v>
      </c>
      <c r="AE45" s="91">
        <v>250</v>
      </c>
      <c r="AF45" s="94"/>
      <c r="AG45" s="91">
        <v>260</v>
      </c>
      <c r="AH45" s="94"/>
      <c r="AI45" s="91">
        <v>270</v>
      </c>
      <c r="AJ45" s="95"/>
      <c r="AK45" s="93">
        <f t="shared" si="48"/>
        <v>780</v>
      </c>
      <c r="AL45" s="93">
        <f t="shared" si="48"/>
        <v>0</v>
      </c>
      <c r="AM45" s="91">
        <v>270</v>
      </c>
      <c r="AN45" s="94"/>
      <c r="AO45" s="91">
        <v>270</v>
      </c>
      <c r="AP45" s="94"/>
      <c r="AQ45" s="91">
        <v>270</v>
      </c>
      <c r="AR45" s="94"/>
      <c r="AS45" s="93">
        <f t="shared" si="49"/>
        <v>810</v>
      </c>
      <c r="AT45" s="93">
        <f t="shared" si="49"/>
        <v>0</v>
      </c>
      <c r="AU45" s="22">
        <f t="shared" si="50"/>
        <v>3000</v>
      </c>
      <c r="AV45" s="22">
        <f t="shared" si="50"/>
        <v>0</v>
      </c>
      <c r="AW45" s="23">
        <f t="shared" si="42"/>
        <v>0</v>
      </c>
      <c r="AX45" s="23">
        <f t="shared" si="43"/>
        <v>0</v>
      </c>
      <c r="AY45" s="23">
        <f t="shared" si="44"/>
        <v>0</v>
      </c>
      <c r="AZ45" s="23">
        <f t="shared" si="45"/>
        <v>0</v>
      </c>
      <c r="BA45" s="23">
        <f t="shared" si="46"/>
        <v>0</v>
      </c>
      <c r="BB45" s="79"/>
    </row>
    <row r="46" spans="1:54" ht="144.75" customHeight="1">
      <c r="A46" s="195"/>
      <c r="B46" s="213"/>
      <c r="C46" s="208"/>
      <c r="D46" s="40" t="s">
        <v>43</v>
      </c>
      <c r="E46" s="41">
        <v>21</v>
      </c>
      <c r="F46" s="41">
        <v>35</v>
      </c>
      <c r="G46" s="41">
        <v>36</v>
      </c>
      <c r="H46" s="41">
        <v>36</v>
      </c>
      <c r="I46" s="41">
        <v>21</v>
      </c>
      <c r="J46" s="40" t="s">
        <v>209</v>
      </c>
      <c r="K46" s="40" t="s">
        <v>53</v>
      </c>
      <c r="L46" s="42" t="s">
        <v>197</v>
      </c>
      <c r="M46" s="3" t="s">
        <v>198</v>
      </c>
      <c r="N46" s="3" t="s">
        <v>92</v>
      </c>
      <c r="O46" s="91">
        <v>3</v>
      </c>
      <c r="P46" s="92"/>
      <c r="Q46" s="91">
        <v>2</v>
      </c>
      <c r="R46" s="92"/>
      <c r="S46" s="91">
        <v>3</v>
      </c>
      <c r="T46" s="92"/>
      <c r="U46" s="93">
        <f t="shared" si="51"/>
        <v>8</v>
      </c>
      <c r="V46" s="93">
        <f t="shared" si="51"/>
        <v>0</v>
      </c>
      <c r="W46" s="91">
        <v>3</v>
      </c>
      <c r="X46" s="92"/>
      <c r="Y46" s="91">
        <v>3</v>
      </c>
      <c r="Z46" s="92"/>
      <c r="AA46" s="91">
        <v>3</v>
      </c>
      <c r="AB46" s="92"/>
      <c r="AC46" s="93">
        <f t="shared" si="47"/>
        <v>9</v>
      </c>
      <c r="AD46" s="93">
        <f t="shared" si="47"/>
        <v>0</v>
      </c>
      <c r="AE46" s="91">
        <v>3</v>
      </c>
      <c r="AF46" s="94"/>
      <c r="AG46" s="91">
        <v>3</v>
      </c>
      <c r="AH46" s="94"/>
      <c r="AI46" s="91">
        <v>3</v>
      </c>
      <c r="AJ46" s="95"/>
      <c r="AK46" s="93">
        <f t="shared" si="48"/>
        <v>9</v>
      </c>
      <c r="AL46" s="93">
        <f t="shared" si="48"/>
        <v>0</v>
      </c>
      <c r="AM46" s="91">
        <v>3</v>
      </c>
      <c r="AN46" s="94"/>
      <c r="AO46" s="91">
        <v>3</v>
      </c>
      <c r="AP46" s="94"/>
      <c r="AQ46" s="91">
        <v>3</v>
      </c>
      <c r="AR46" s="94"/>
      <c r="AS46" s="93">
        <f t="shared" si="49"/>
        <v>9</v>
      </c>
      <c r="AT46" s="93">
        <f t="shared" si="49"/>
        <v>0</v>
      </c>
      <c r="AU46" s="22">
        <f t="shared" si="50"/>
        <v>35</v>
      </c>
      <c r="AV46" s="22">
        <f t="shared" si="50"/>
        <v>0</v>
      </c>
      <c r="AW46" s="23">
        <f t="shared" si="42"/>
        <v>0</v>
      </c>
      <c r="AX46" s="23">
        <f t="shared" si="43"/>
        <v>0</v>
      </c>
      <c r="AY46" s="23">
        <f t="shared" si="44"/>
        <v>0</v>
      </c>
      <c r="AZ46" s="23">
        <f t="shared" si="45"/>
        <v>0</v>
      </c>
      <c r="BA46" s="23">
        <f t="shared" si="46"/>
        <v>0</v>
      </c>
      <c r="BB46" s="99"/>
    </row>
    <row r="47" spans="1:54" ht="144.75" customHeight="1">
      <c r="A47" s="209" t="s">
        <v>210</v>
      </c>
      <c r="B47" s="210" t="s">
        <v>211</v>
      </c>
      <c r="C47" s="100" t="s">
        <v>212</v>
      </c>
      <c r="D47" s="101" t="s">
        <v>43</v>
      </c>
      <c r="E47" s="101">
        <v>0</v>
      </c>
      <c r="F47" s="102">
        <v>200</v>
      </c>
      <c r="G47" s="101">
        <v>200</v>
      </c>
      <c r="H47" s="101">
        <v>200</v>
      </c>
      <c r="I47" s="101">
        <v>0</v>
      </c>
      <c r="J47" s="103" t="s">
        <v>213</v>
      </c>
      <c r="K47" s="101" t="s">
        <v>214</v>
      </c>
      <c r="L47" s="104" t="s">
        <v>215</v>
      </c>
      <c r="M47" s="104" t="s">
        <v>216</v>
      </c>
      <c r="N47" s="104" t="s">
        <v>92</v>
      </c>
      <c r="O47" s="105">
        <v>0</v>
      </c>
      <c r="P47" s="105"/>
      <c r="Q47" s="105">
        <v>0</v>
      </c>
      <c r="R47" s="105"/>
      <c r="S47" s="105">
        <v>0</v>
      </c>
      <c r="T47" s="105"/>
      <c r="U47" s="106">
        <f>SUM(O47,Q47,S47)</f>
        <v>0</v>
      </c>
      <c r="V47" s="106">
        <f>SUM(P47,R47,T47)</f>
        <v>0</v>
      </c>
      <c r="W47" s="105">
        <v>0</v>
      </c>
      <c r="X47" s="105"/>
      <c r="Y47" s="105">
        <v>0</v>
      </c>
      <c r="Z47" s="105"/>
      <c r="AA47" s="105">
        <v>30</v>
      </c>
      <c r="AB47" s="105"/>
      <c r="AC47" s="106">
        <f>SUM(W47,Y47,AA47)</f>
        <v>30</v>
      </c>
      <c r="AD47" s="106">
        <f>SUM(X47,Z47,AB47)</f>
        <v>0</v>
      </c>
      <c r="AE47" s="105">
        <v>30</v>
      </c>
      <c r="AF47" s="105"/>
      <c r="AG47" s="105">
        <v>35</v>
      </c>
      <c r="AH47" s="105"/>
      <c r="AI47" s="105">
        <v>35</v>
      </c>
      <c r="AJ47" s="105"/>
      <c r="AK47" s="106">
        <f>SUM(AE47,AG47,AI47)</f>
        <v>100</v>
      </c>
      <c r="AL47" s="106">
        <f>SUM(AF47,AH47,AJ47)</f>
        <v>0</v>
      </c>
      <c r="AM47" s="105">
        <v>30</v>
      </c>
      <c r="AN47" s="105"/>
      <c r="AO47" s="105">
        <v>30</v>
      </c>
      <c r="AP47" s="105"/>
      <c r="AQ47" s="105">
        <v>10</v>
      </c>
      <c r="AR47" s="105"/>
      <c r="AS47" s="106">
        <f>SUM(AM47,AO47,AQ47)</f>
        <v>70</v>
      </c>
      <c r="AT47" s="106">
        <f>SUM(AN47,AP47,AR47)</f>
        <v>0</v>
      </c>
      <c r="AU47" s="22">
        <f>SUM(U47,AC47,AK47,AS47)</f>
        <v>200</v>
      </c>
      <c r="AV47" s="22">
        <f>IFERROR(AVERAGE(V47,AD47,AL47,AT47),"")</f>
        <v>0</v>
      </c>
      <c r="AW47" s="23" t="str">
        <f>IFERROR(V47/U47,"")</f>
        <v/>
      </c>
      <c r="AX47" s="23">
        <f>IFERROR((V47+AD47)/(U47+AC47),"")</f>
        <v>0</v>
      </c>
      <c r="AY47" s="23">
        <f>IFERROR((V47+AD47+AL47)/(U47+AC47+AK47),"")</f>
        <v>0</v>
      </c>
      <c r="AZ47" s="23">
        <f>IFERROR((V47+AD47+AL47+AT47)/(U47+AC47+AK47+AS47),"")</f>
        <v>0</v>
      </c>
      <c r="BA47" s="23">
        <f>IFERROR(AV47/AU47,"")</f>
        <v>0</v>
      </c>
      <c r="BB47" s="79"/>
    </row>
    <row r="48" spans="1:54" ht="144.75" customHeight="1">
      <c r="A48" s="209"/>
      <c r="B48" s="211"/>
      <c r="C48" s="100" t="s">
        <v>217</v>
      </c>
      <c r="D48" s="101">
        <v>200</v>
      </c>
      <c r="E48" s="101">
        <v>200</v>
      </c>
      <c r="F48" s="102">
        <v>200</v>
      </c>
      <c r="G48" s="101">
        <v>200</v>
      </c>
      <c r="H48" s="101">
        <v>200</v>
      </c>
      <c r="I48" s="101">
        <v>200</v>
      </c>
      <c r="J48" s="101" t="s">
        <v>218</v>
      </c>
      <c r="K48" s="101" t="s">
        <v>214</v>
      </c>
      <c r="L48" s="104" t="s">
        <v>219</v>
      </c>
      <c r="M48" s="104" t="s">
        <v>220</v>
      </c>
      <c r="N48" s="104" t="s">
        <v>92</v>
      </c>
      <c r="O48" s="76">
        <v>65</v>
      </c>
      <c r="P48" s="76"/>
      <c r="Q48" s="76">
        <v>75</v>
      </c>
      <c r="R48" s="76"/>
      <c r="S48" s="76">
        <v>62</v>
      </c>
      <c r="T48" s="76"/>
      <c r="U48" s="55">
        <f>SUM(O48,Q48,S48)</f>
        <v>202</v>
      </c>
      <c r="V48" s="55">
        <f>SUM(P48,R48,T48)</f>
        <v>0</v>
      </c>
      <c r="W48" s="76">
        <v>68</v>
      </c>
      <c r="X48" s="76"/>
      <c r="Y48" s="76">
        <v>71</v>
      </c>
      <c r="Z48" s="76"/>
      <c r="AA48" s="76">
        <v>46</v>
      </c>
      <c r="AB48" s="76"/>
      <c r="AC48" s="55">
        <f>SUM(W48,Y48,AA48)</f>
        <v>185</v>
      </c>
      <c r="AD48" s="55">
        <f>SUM(X48,Z48,AB48)</f>
        <v>0</v>
      </c>
      <c r="AE48" s="76">
        <v>0</v>
      </c>
      <c r="AF48" s="76"/>
      <c r="AG48" s="76">
        <v>69</v>
      </c>
      <c r="AH48" s="76"/>
      <c r="AI48" s="76">
        <v>75</v>
      </c>
      <c r="AJ48" s="76"/>
      <c r="AK48" s="55">
        <f>SUM(AE48,AG48,AI48)</f>
        <v>144</v>
      </c>
      <c r="AL48" s="55">
        <f>SUM(AF48,AH48,AJ48)</f>
        <v>0</v>
      </c>
      <c r="AM48" s="76">
        <v>65</v>
      </c>
      <c r="AN48" s="76"/>
      <c r="AO48" s="76">
        <v>73</v>
      </c>
      <c r="AP48" s="76"/>
      <c r="AQ48" s="76">
        <v>62</v>
      </c>
      <c r="AR48" s="76"/>
      <c r="AS48" s="106">
        <f>SUM(AM48,AO48,AQ48)</f>
        <v>200</v>
      </c>
      <c r="AT48" s="106">
        <f>SUM(AN48,AP48,AR48)</f>
        <v>0</v>
      </c>
      <c r="AU48" s="22">
        <f>SUM(U48,AC48,AK48,AS48)</f>
        <v>731</v>
      </c>
      <c r="AV48" s="22">
        <f>SUM(V48,AD48,AL48,AT48)</f>
        <v>0</v>
      </c>
      <c r="AW48" s="23">
        <f>IFERROR(V48/U48,"")</f>
        <v>0</v>
      </c>
      <c r="AX48" s="23">
        <f>IFERROR((V48+AD48)/(U48+AC48),"")</f>
        <v>0</v>
      </c>
      <c r="AY48" s="23">
        <f>IFERROR((V48+AD48+AL48)/(U48+AC48+AK48),"")</f>
        <v>0</v>
      </c>
      <c r="AZ48" s="23">
        <f>IFERROR((V48+AD48+AL48+AT48)/(U48+AC48+AK48+AS48),"")</f>
        <v>0</v>
      </c>
      <c r="BA48" s="23">
        <f>IFERROR(AV48/AU48,"")</f>
        <v>0</v>
      </c>
      <c r="BB48" s="79"/>
    </row>
    <row r="49" spans="1:54" ht="144.75" customHeight="1">
      <c r="A49" s="209"/>
      <c r="B49" s="211"/>
      <c r="C49" s="100" t="s">
        <v>221</v>
      </c>
      <c r="D49" s="101" t="s">
        <v>43</v>
      </c>
      <c r="E49" s="107">
        <v>0.15</v>
      </c>
      <c r="F49" s="108">
        <v>0.3</v>
      </c>
      <c r="G49" s="107">
        <v>0.3</v>
      </c>
      <c r="H49" s="107">
        <v>0.2</v>
      </c>
      <c r="I49" s="107">
        <v>0.1</v>
      </c>
      <c r="J49" s="101" t="s">
        <v>222</v>
      </c>
      <c r="K49" s="101" t="s">
        <v>214</v>
      </c>
      <c r="L49" s="104" t="s">
        <v>223</v>
      </c>
      <c r="M49" s="104" t="s">
        <v>224</v>
      </c>
      <c r="N49" s="104" t="s">
        <v>92</v>
      </c>
      <c r="O49" s="47">
        <v>0.03</v>
      </c>
      <c r="P49" s="47"/>
      <c r="Q49" s="47">
        <v>0</v>
      </c>
      <c r="R49" s="47"/>
      <c r="S49" s="47">
        <v>0.01</v>
      </c>
      <c r="T49" s="47"/>
      <c r="U49" s="77">
        <f>SUM(O49,Q49,S49)</f>
        <v>0.04</v>
      </c>
      <c r="V49" s="77">
        <f t="shared" ref="V49" si="52">SUM(P49,R49,T49)</f>
        <v>0</v>
      </c>
      <c r="W49" s="47">
        <v>0.03</v>
      </c>
      <c r="X49" s="47"/>
      <c r="Y49" s="47">
        <v>0.03</v>
      </c>
      <c r="Z49" s="47"/>
      <c r="AA49" s="47">
        <v>0.03</v>
      </c>
      <c r="AB49" s="47"/>
      <c r="AC49" s="77">
        <f t="shared" ref="AC49:AD52" si="53">SUM(W49,Y49,AA49)</f>
        <v>0.09</v>
      </c>
      <c r="AD49" s="77">
        <f t="shared" si="53"/>
        <v>0</v>
      </c>
      <c r="AE49" s="47">
        <v>0.02</v>
      </c>
      <c r="AF49" s="47"/>
      <c r="AG49" s="47">
        <v>0.03</v>
      </c>
      <c r="AH49" s="47"/>
      <c r="AI49" s="47">
        <v>0.03</v>
      </c>
      <c r="AJ49" s="47"/>
      <c r="AK49" s="77">
        <f t="shared" ref="AK49:AL49" si="54">SUM(AE49,AG49,AI49)</f>
        <v>0.08</v>
      </c>
      <c r="AL49" s="77">
        <f t="shared" si="54"/>
        <v>0</v>
      </c>
      <c r="AM49" s="47">
        <v>0.03</v>
      </c>
      <c r="AN49" s="47"/>
      <c r="AO49" s="47">
        <v>0.03</v>
      </c>
      <c r="AP49" s="47"/>
      <c r="AQ49" s="47">
        <v>0.03</v>
      </c>
      <c r="AR49" s="47"/>
      <c r="AS49" s="77">
        <f t="shared" ref="AS49:AT49" si="55">SUM(AM49,AO49,AQ49)</f>
        <v>0.09</v>
      </c>
      <c r="AT49" s="77">
        <f t="shared" si="55"/>
        <v>0</v>
      </c>
      <c r="AU49" s="21">
        <f>SUM(U49,AC49,AK49,AS49)</f>
        <v>0.30000000000000004</v>
      </c>
      <c r="AV49" s="22">
        <f>SUM(V49,AD49,AL49,AT49)</f>
        <v>0</v>
      </c>
      <c r="AW49" s="23">
        <f>IFERROR(V49/U49,"")</f>
        <v>0</v>
      </c>
      <c r="AX49" s="23">
        <f>IFERROR((V49+AD49)/(U49+AC49),"")</f>
        <v>0</v>
      </c>
      <c r="AY49" s="23">
        <f>IFERROR((V49+AD49+AL49)/(U49+AC49+AK49),"")</f>
        <v>0</v>
      </c>
      <c r="AZ49" s="23">
        <f>IFERROR((V49+AD49+AL49+AT49)/(U49+AC49+AK49+AS49),"")</f>
        <v>0</v>
      </c>
      <c r="BA49" s="23">
        <f>IFERROR(AV49/AU49,"")</f>
        <v>0</v>
      </c>
      <c r="BB49" s="79"/>
    </row>
    <row r="50" spans="1:54" ht="144.75" customHeight="1">
      <c r="A50" s="209"/>
      <c r="B50" s="211"/>
      <c r="C50" s="100" t="s">
        <v>225</v>
      </c>
      <c r="D50" s="101" t="s">
        <v>43</v>
      </c>
      <c r="E50" s="101">
        <v>15</v>
      </c>
      <c r="F50" s="102">
        <v>25</v>
      </c>
      <c r="G50" s="101">
        <v>20</v>
      </c>
      <c r="H50" s="101">
        <v>25</v>
      </c>
      <c r="I50" s="101">
        <v>15</v>
      </c>
      <c r="J50" s="101" t="s">
        <v>226</v>
      </c>
      <c r="K50" s="101" t="s">
        <v>214</v>
      </c>
      <c r="L50" s="104" t="s">
        <v>227</v>
      </c>
      <c r="M50" s="104" t="s">
        <v>228</v>
      </c>
      <c r="N50" s="104" t="s">
        <v>92</v>
      </c>
      <c r="O50" s="105">
        <v>1</v>
      </c>
      <c r="P50" s="105"/>
      <c r="Q50" s="105">
        <v>1</v>
      </c>
      <c r="R50" s="105"/>
      <c r="S50" s="105">
        <v>3</v>
      </c>
      <c r="T50" s="105"/>
      <c r="U50" s="106">
        <f>SUM(O50,Q50,S50)</f>
        <v>5</v>
      </c>
      <c r="V50" s="106">
        <f>SUM(P50,R50,T50)</f>
        <v>0</v>
      </c>
      <c r="W50" s="105">
        <v>1</v>
      </c>
      <c r="X50" s="105"/>
      <c r="Y50" s="105">
        <v>2</v>
      </c>
      <c r="Z50" s="105"/>
      <c r="AA50" s="105">
        <v>3</v>
      </c>
      <c r="AB50" s="105"/>
      <c r="AC50" s="106">
        <f t="shared" si="53"/>
        <v>6</v>
      </c>
      <c r="AD50" s="106">
        <f>SUM(X50,Z50,AB50)</f>
        <v>0</v>
      </c>
      <c r="AE50" s="105">
        <v>2</v>
      </c>
      <c r="AF50" s="105"/>
      <c r="AG50" s="105">
        <v>3</v>
      </c>
      <c r="AH50" s="105"/>
      <c r="AI50" s="105">
        <v>2</v>
      </c>
      <c r="AJ50" s="105"/>
      <c r="AK50" s="106">
        <f>SUM(AE50,AG50,AI50)</f>
        <v>7</v>
      </c>
      <c r="AL50" s="106">
        <f>SUM(AF50,AH50,AJ50)</f>
        <v>0</v>
      </c>
      <c r="AM50" s="105">
        <v>3</v>
      </c>
      <c r="AN50" s="105"/>
      <c r="AO50" s="105">
        <v>3</v>
      </c>
      <c r="AP50" s="105"/>
      <c r="AQ50" s="105">
        <v>1</v>
      </c>
      <c r="AR50" s="105"/>
      <c r="AS50" s="106">
        <f>SUM(AM50,AO50,AQ50)</f>
        <v>7</v>
      </c>
      <c r="AT50" s="106">
        <f>SUM(AN50,AP50,AR50)</f>
        <v>0</v>
      </c>
      <c r="AU50" s="22">
        <f>SUM(U50,AC50,AK50,AS50)</f>
        <v>25</v>
      </c>
      <c r="AV50" s="22">
        <f>SUM(V50,AD50,AL50,AT50)</f>
        <v>0</v>
      </c>
      <c r="AW50" s="23">
        <f>IFERROR(V50/U50,"")</f>
        <v>0</v>
      </c>
      <c r="AX50" s="23">
        <f>IFERROR((V50+AD50)/(U50+AC50),"")</f>
        <v>0</v>
      </c>
      <c r="AY50" s="23">
        <f>IFERROR((V50+AD50+AL50)/(U50+AC50+AK50),"")</f>
        <v>0</v>
      </c>
      <c r="AZ50" s="23">
        <f>IFERROR((V50+AD50+AL50+AT50)/(U50+AC50+AK50+AS50),"")</f>
        <v>0</v>
      </c>
      <c r="BA50" s="23">
        <f>IFERROR(AV50/AU50,"")</f>
        <v>0</v>
      </c>
      <c r="BB50" s="79"/>
    </row>
    <row r="51" spans="1:54" ht="144.75" customHeight="1">
      <c r="A51" s="209"/>
      <c r="B51" s="211"/>
      <c r="C51" s="109" t="s">
        <v>229</v>
      </c>
      <c r="D51" s="110" t="s">
        <v>43</v>
      </c>
      <c r="E51" s="111">
        <v>0</v>
      </c>
      <c r="F51" s="108">
        <v>0.5</v>
      </c>
      <c r="G51" s="111">
        <v>0.25</v>
      </c>
      <c r="H51" s="111">
        <v>0.15</v>
      </c>
      <c r="I51" s="111">
        <v>0</v>
      </c>
      <c r="J51" s="103" t="s">
        <v>230</v>
      </c>
      <c r="K51" s="110" t="s">
        <v>214</v>
      </c>
      <c r="L51" s="112" t="s">
        <v>231</v>
      </c>
      <c r="M51" s="112" t="s">
        <v>232</v>
      </c>
      <c r="N51" s="112" t="s">
        <v>92</v>
      </c>
      <c r="O51" s="105">
        <v>10</v>
      </c>
      <c r="P51" s="105"/>
      <c r="Q51" s="105">
        <v>10</v>
      </c>
      <c r="R51" s="105"/>
      <c r="S51" s="105">
        <v>10</v>
      </c>
      <c r="T51" s="105"/>
      <c r="U51" s="106">
        <f t="shared" ref="U51:V52" si="56">SUM(O51,Q51,S51)</f>
        <v>30</v>
      </c>
      <c r="V51" s="106">
        <f t="shared" si="56"/>
        <v>0</v>
      </c>
      <c r="W51" s="105">
        <v>10</v>
      </c>
      <c r="X51" s="105"/>
      <c r="Y51" s="105">
        <v>10</v>
      </c>
      <c r="Z51" s="105"/>
      <c r="AA51" s="105">
        <v>10</v>
      </c>
      <c r="AB51" s="105"/>
      <c r="AC51" s="106">
        <f t="shared" si="53"/>
        <v>30</v>
      </c>
      <c r="AD51" s="106">
        <f t="shared" si="53"/>
        <v>0</v>
      </c>
      <c r="AE51" s="105">
        <v>10</v>
      </c>
      <c r="AF51" s="105"/>
      <c r="AG51" s="105">
        <v>10</v>
      </c>
      <c r="AH51" s="105"/>
      <c r="AI51" s="105">
        <v>6</v>
      </c>
      <c r="AJ51" s="105"/>
      <c r="AK51" s="106">
        <f t="shared" ref="AK51:AL52" si="57">SUM(AE51,AG51,AI51)</f>
        <v>26</v>
      </c>
      <c r="AL51" s="106">
        <f t="shared" si="57"/>
        <v>0</v>
      </c>
      <c r="AM51" s="105">
        <v>6</v>
      </c>
      <c r="AN51" s="105"/>
      <c r="AO51" s="105">
        <v>4</v>
      </c>
      <c r="AP51" s="105"/>
      <c r="AQ51" s="105">
        <v>4</v>
      </c>
      <c r="AR51" s="105"/>
      <c r="AS51" s="106">
        <f t="shared" ref="AS51:AT52" si="58">SUM(AM51,AO51,AQ51)</f>
        <v>14</v>
      </c>
      <c r="AT51" s="106">
        <f t="shared" si="58"/>
        <v>0</v>
      </c>
      <c r="AU51" s="22">
        <f t="shared" ref="AU51:AV52" si="59">SUM(U51,AC51,AK51,AS51)</f>
        <v>100</v>
      </c>
      <c r="AV51" s="22">
        <f t="shared" si="59"/>
        <v>0</v>
      </c>
      <c r="AW51" s="23">
        <f t="shared" ref="AW51:AW52" si="60">IFERROR(V51/U51,"")</f>
        <v>0</v>
      </c>
      <c r="AX51" s="23">
        <f t="shared" ref="AX51:AX52" si="61">IFERROR((V51+AD51)/(U51+AC51),"")</f>
        <v>0</v>
      </c>
      <c r="AY51" s="23">
        <f t="shared" ref="AY51:AY52" si="62">IFERROR((V51+AD51+AL51)/(U51+AC51+AK51),"")</f>
        <v>0</v>
      </c>
      <c r="AZ51" s="23">
        <f t="shared" ref="AZ51:AZ52" si="63">IFERROR((V51+AD51+AL51+AT51)/(U51+AC51+AK51+AS51),"")</f>
        <v>0</v>
      </c>
      <c r="BA51" s="23">
        <f t="shared" ref="BA51:BA52" si="64">IFERROR(AV51/AU51,"")</f>
        <v>0</v>
      </c>
      <c r="BB51" s="79"/>
    </row>
    <row r="52" spans="1:54" ht="144.75" customHeight="1">
      <c r="A52" s="209"/>
      <c r="B52" s="211"/>
      <c r="C52" s="100" t="s">
        <v>233</v>
      </c>
      <c r="D52" s="101" t="s">
        <v>43</v>
      </c>
      <c r="E52" s="107">
        <v>0</v>
      </c>
      <c r="F52" s="108">
        <v>0.5</v>
      </c>
      <c r="G52" s="107">
        <v>0.25</v>
      </c>
      <c r="H52" s="107">
        <v>0.15</v>
      </c>
      <c r="I52" s="107">
        <v>0</v>
      </c>
      <c r="J52" s="103" t="s">
        <v>234</v>
      </c>
      <c r="K52" s="101" t="s">
        <v>214</v>
      </c>
      <c r="L52" s="104" t="s">
        <v>235</v>
      </c>
      <c r="M52" s="104" t="s">
        <v>236</v>
      </c>
      <c r="N52" s="104" t="s">
        <v>92</v>
      </c>
      <c r="O52" s="105">
        <v>4</v>
      </c>
      <c r="P52" s="105"/>
      <c r="Q52" s="105">
        <v>6</v>
      </c>
      <c r="R52" s="105"/>
      <c r="S52" s="105">
        <v>10</v>
      </c>
      <c r="T52" s="105"/>
      <c r="U52" s="106">
        <f t="shared" si="56"/>
        <v>20</v>
      </c>
      <c r="V52" s="106">
        <f t="shared" si="56"/>
        <v>0</v>
      </c>
      <c r="W52" s="105">
        <v>4</v>
      </c>
      <c r="X52" s="105"/>
      <c r="Y52" s="105">
        <v>6</v>
      </c>
      <c r="Z52" s="105"/>
      <c r="AA52" s="105">
        <v>10</v>
      </c>
      <c r="AB52" s="105"/>
      <c r="AC52" s="106">
        <f t="shared" si="53"/>
        <v>20</v>
      </c>
      <c r="AD52" s="106">
        <f t="shared" si="53"/>
        <v>0</v>
      </c>
      <c r="AE52" s="105">
        <v>10</v>
      </c>
      <c r="AF52" s="105"/>
      <c r="AG52" s="105">
        <v>10</v>
      </c>
      <c r="AH52" s="105"/>
      <c r="AI52" s="105">
        <v>10</v>
      </c>
      <c r="AJ52" s="105"/>
      <c r="AK52" s="106">
        <f t="shared" si="57"/>
        <v>30</v>
      </c>
      <c r="AL52" s="106">
        <f t="shared" si="57"/>
        <v>0</v>
      </c>
      <c r="AM52" s="105">
        <v>10</v>
      </c>
      <c r="AN52" s="105"/>
      <c r="AO52" s="105">
        <v>10</v>
      </c>
      <c r="AP52" s="105"/>
      <c r="AQ52" s="105">
        <v>10</v>
      </c>
      <c r="AR52" s="105"/>
      <c r="AS52" s="106">
        <f t="shared" si="58"/>
        <v>30</v>
      </c>
      <c r="AT52" s="106">
        <f t="shared" si="58"/>
        <v>0</v>
      </c>
      <c r="AU52" s="22">
        <f t="shared" si="59"/>
        <v>100</v>
      </c>
      <c r="AV52" s="22">
        <f t="shared" si="59"/>
        <v>0</v>
      </c>
      <c r="AW52" s="23">
        <f t="shared" si="60"/>
        <v>0</v>
      </c>
      <c r="AX52" s="23">
        <f t="shared" si="61"/>
        <v>0</v>
      </c>
      <c r="AY52" s="23">
        <f t="shared" si="62"/>
        <v>0</v>
      </c>
      <c r="AZ52" s="23">
        <f t="shared" si="63"/>
        <v>0</v>
      </c>
      <c r="BA52" s="23">
        <f t="shared" si="64"/>
        <v>0</v>
      </c>
      <c r="BB52" s="79"/>
    </row>
    <row r="53" spans="1:54" ht="144.75" customHeight="1">
      <c r="A53" s="209"/>
      <c r="B53" s="211"/>
      <c r="C53" s="100" t="s">
        <v>237</v>
      </c>
      <c r="D53" s="101" t="s">
        <v>43</v>
      </c>
      <c r="E53" s="101">
        <v>20</v>
      </c>
      <c r="F53" s="102">
        <v>100</v>
      </c>
      <c r="G53" s="101">
        <v>100</v>
      </c>
      <c r="H53" s="101">
        <v>100</v>
      </c>
      <c r="I53" s="101">
        <v>30</v>
      </c>
      <c r="J53" s="103" t="s">
        <v>238</v>
      </c>
      <c r="K53" s="101" t="s">
        <v>214</v>
      </c>
      <c r="L53" s="104" t="s">
        <v>239</v>
      </c>
      <c r="M53" s="104" t="s">
        <v>240</v>
      </c>
      <c r="N53" s="104" t="s">
        <v>92</v>
      </c>
      <c r="O53" s="105">
        <v>5</v>
      </c>
      <c r="P53" s="105"/>
      <c r="Q53" s="105">
        <v>1</v>
      </c>
      <c r="R53" s="105"/>
      <c r="S53" s="105">
        <v>3</v>
      </c>
      <c r="T53" s="105"/>
      <c r="U53" s="106">
        <f>SUM(O53,Q53,S53)</f>
        <v>9</v>
      </c>
      <c r="V53" s="106">
        <f>SUM(P53,R53,T53)</f>
        <v>0</v>
      </c>
      <c r="W53" s="105">
        <v>4</v>
      </c>
      <c r="X53" s="105"/>
      <c r="Y53" s="105">
        <v>0</v>
      </c>
      <c r="Z53" s="105"/>
      <c r="AA53" s="105">
        <v>6</v>
      </c>
      <c r="AB53" s="105"/>
      <c r="AC53" s="106">
        <f>SUM(W53,Y53,AA53)</f>
        <v>10</v>
      </c>
      <c r="AD53" s="106">
        <f>SUM(X53,Z53,AB53)</f>
        <v>0</v>
      </c>
      <c r="AE53" s="105">
        <v>2</v>
      </c>
      <c r="AF53" s="105"/>
      <c r="AG53" s="105">
        <v>1</v>
      </c>
      <c r="AH53" s="105"/>
      <c r="AI53" s="105">
        <v>0</v>
      </c>
      <c r="AJ53" s="105"/>
      <c r="AK53" s="106">
        <f>SUM(AE53,AG53,AI53)</f>
        <v>3</v>
      </c>
      <c r="AL53" s="106">
        <f>SUM(AF53,AH53,AJ53)</f>
        <v>0</v>
      </c>
      <c r="AM53" s="105">
        <v>2</v>
      </c>
      <c r="AN53" s="105"/>
      <c r="AO53" s="105">
        <v>1</v>
      </c>
      <c r="AP53" s="105"/>
      <c r="AQ53" s="105">
        <v>10</v>
      </c>
      <c r="AR53" s="105"/>
      <c r="AS53" s="106">
        <f>SUM(AM53,AO53,AQ53)</f>
        <v>13</v>
      </c>
      <c r="AT53" s="106">
        <f>SUM(AN53,AP53,AR53)</f>
        <v>0</v>
      </c>
      <c r="AU53" s="22">
        <f>SUM(U53,AC53,AK53,AS53)</f>
        <v>35</v>
      </c>
      <c r="AV53" s="22">
        <f>SUM(V53,AD53,AL53,AT53)</f>
        <v>0</v>
      </c>
      <c r="AW53" s="23">
        <f>IFERROR(V53/U53,"")</f>
        <v>0</v>
      </c>
      <c r="AX53" s="23">
        <f>IFERROR((V53+AD53)/(U53+AC53),"")</f>
        <v>0</v>
      </c>
      <c r="AY53" s="23">
        <f>IFERROR((V53+AD53+AL53)/(U53+AC53+AK53),"")</f>
        <v>0</v>
      </c>
      <c r="AZ53" s="23">
        <f>IFERROR((V53+AD53+AL53+AT53)/(U53+AC53+AK53+AS53),"")</f>
        <v>0</v>
      </c>
      <c r="BA53" s="23">
        <f>IFERROR(AV53/AU53,"")</f>
        <v>0</v>
      </c>
      <c r="BB53" s="79"/>
    </row>
    <row r="54" spans="1:54" ht="144.75" customHeight="1">
      <c r="A54" s="209"/>
      <c r="B54" s="211"/>
      <c r="C54" s="100" t="s">
        <v>241</v>
      </c>
      <c r="D54" s="101" t="s">
        <v>43</v>
      </c>
      <c r="E54" s="101">
        <v>0.5</v>
      </c>
      <c r="F54" s="102">
        <v>1</v>
      </c>
      <c r="G54" s="101">
        <v>1</v>
      </c>
      <c r="H54" s="101">
        <v>1</v>
      </c>
      <c r="I54" s="101">
        <v>0.5</v>
      </c>
      <c r="J54" s="113" t="s">
        <v>242</v>
      </c>
      <c r="K54" s="101" t="s">
        <v>214</v>
      </c>
      <c r="L54" s="114" t="s">
        <v>243</v>
      </c>
      <c r="M54" s="104" t="s">
        <v>244</v>
      </c>
      <c r="N54" s="104" t="s">
        <v>92</v>
      </c>
      <c r="O54" s="105">
        <v>0.05</v>
      </c>
      <c r="P54" s="105"/>
      <c r="Q54" s="105">
        <v>0.05</v>
      </c>
      <c r="R54" s="105"/>
      <c r="S54" s="105">
        <v>0.05</v>
      </c>
      <c r="T54" s="105"/>
      <c r="U54" s="106">
        <f t="shared" ref="U54:V54" si="65">SUM(O54,Q54,S54)</f>
        <v>0.15000000000000002</v>
      </c>
      <c r="V54" s="106">
        <f t="shared" si="65"/>
        <v>0</v>
      </c>
      <c r="W54" s="105">
        <v>0.05</v>
      </c>
      <c r="X54" s="105"/>
      <c r="Y54" s="105">
        <v>0.1</v>
      </c>
      <c r="Z54" s="105"/>
      <c r="AA54" s="105">
        <v>0.1</v>
      </c>
      <c r="AB54" s="105"/>
      <c r="AC54" s="106">
        <f t="shared" ref="AC54:AD54" si="66">SUM(W54,Y54,AA54)</f>
        <v>0.25</v>
      </c>
      <c r="AD54" s="106">
        <f t="shared" si="66"/>
        <v>0</v>
      </c>
      <c r="AE54" s="105">
        <v>0.1</v>
      </c>
      <c r="AF54" s="105"/>
      <c r="AG54" s="105">
        <v>0.1</v>
      </c>
      <c r="AH54" s="105"/>
      <c r="AI54" s="105">
        <v>0.1</v>
      </c>
      <c r="AJ54" s="105"/>
      <c r="AK54" s="106">
        <f t="shared" ref="AK54:AL54" si="67">SUM(AE54,AG54,AI54)</f>
        <v>0.30000000000000004</v>
      </c>
      <c r="AL54" s="106">
        <f t="shared" si="67"/>
        <v>0</v>
      </c>
      <c r="AM54" s="105">
        <v>0.1</v>
      </c>
      <c r="AN54" s="105"/>
      <c r="AO54" s="105">
        <v>0.1</v>
      </c>
      <c r="AP54" s="105"/>
      <c r="AQ54" s="105">
        <v>0.1</v>
      </c>
      <c r="AR54" s="105"/>
      <c r="AS54" s="106">
        <f t="shared" ref="AS54:AT54" si="68">SUM(AM54,AO54,AQ54)</f>
        <v>0.30000000000000004</v>
      </c>
      <c r="AT54" s="106">
        <f t="shared" si="68"/>
        <v>0</v>
      </c>
      <c r="AU54" s="22">
        <f t="shared" ref="AU54:AV54" si="69">SUM(U54,AC54,AK54,AS54)</f>
        <v>1</v>
      </c>
      <c r="AV54" s="22">
        <f t="shared" si="69"/>
        <v>0</v>
      </c>
      <c r="AW54" s="23">
        <f t="shared" ref="AW54" si="70">IFERROR(V54/U54,"")</f>
        <v>0</v>
      </c>
      <c r="AX54" s="23">
        <f t="shared" ref="AX54" si="71">IFERROR((V54+AD54)/(U54+AC54),"")</f>
        <v>0</v>
      </c>
      <c r="AY54" s="23">
        <f t="shared" ref="AY54" si="72">IFERROR((V54+AD54+AL54)/(U54+AC54+AK54),"")</f>
        <v>0</v>
      </c>
      <c r="AZ54" s="23">
        <f t="shared" ref="AZ54" si="73">IFERROR((V54+AD54+AL54+AT54)/(U54+AC54+AK54+AS54),"")</f>
        <v>0</v>
      </c>
      <c r="BA54" s="23">
        <f t="shared" ref="BA54" si="74">IFERROR(AV54/AU54,"")</f>
        <v>0</v>
      </c>
      <c r="BB54" s="79"/>
    </row>
    <row r="55" spans="1:54" ht="144.75" customHeight="1">
      <c r="A55" s="209"/>
      <c r="B55" s="211"/>
      <c r="C55" s="100" t="s">
        <v>245</v>
      </c>
      <c r="D55" s="40" t="s">
        <v>43</v>
      </c>
      <c r="E55" s="82">
        <v>1</v>
      </c>
      <c r="F55" s="115">
        <v>1</v>
      </c>
      <c r="G55" s="82">
        <v>1</v>
      </c>
      <c r="H55" s="82">
        <v>1</v>
      </c>
      <c r="I55" s="82">
        <v>1</v>
      </c>
      <c r="J55" s="40" t="s">
        <v>246</v>
      </c>
      <c r="K55" s="40" t="s">
        <v>214</v>
      </c>
      <c r="L55" s="42" t="s">
        <v>247</v>
      </c>
      <c r="M55" s="3" t="s">
        <v>248</v>
      </c>
      <c r="N55" s="3" t="s">
        <v>92</v>
      </c>
      <c r="O55" s="116">
        <f>100/100</f>
        <v>1</v>
      </c>
      <c r="P55" s="116"/>
      <c r="Q55" s="116">
        <f>100/100</f>
        <v>1</v>
      </c>
      <c r="R55" s="117"/>
      <c r="S55" s="116">
        <f>100/100</f>
        <v>1</v>
      </c>
      <c r="T55" s="116"/>
      <c r="U55" s="118">
        <f>AVERAGE(O55,Q55,S55)</f>
        <v>1</v>
      </c>
      <c r="V55" s="118" t="str">
        <f t="shared" ref="V55" si="75">IFERROR(AVERAGE(P55,R55,T55),"")</f>
        <v/>
      </c>
      <c r="W55" s="116">
        <f t="shared" ref="W55:AQ55" si="76">100/100</f>
        <v>1</v>
      </c>
      <c r="X55" s="116"/>
      <c r="Y55" s="116">
        <f t="shared" si="76"/>
        <v>1</v>
      </c>
      <c r="Z55" s="116"/>
      <c r="AA55" s="116">
        <f t="shared" si="76"/>
        <v>1</v>
      </c>
      <c r="AB55" s="116"/>
      <c r="AC55" s="118">
        <f>AVERAGE(W55,Y55,AA55)</f>
        <v>1</v>
      </c>
      <c r="AD55" s="118" t="str">
        <f t="shared" ref="AD55" si="77">IFERROR(AVERAGE(X55,Z55,AB55),"")</f>
        <v/>
      </c>
      <c r="AE55" s="116">
        <f t="shared" si="76"/>
        <v>1</v>
      </c>
      <c r="AF55" s="116"/>
      <c r="AG55" s="116">
        <f t="shared" si="76"/>
        <v>1</v>
      </c>
      <c r="AH55" s="116"/>
      <c r="AI55" s="116">
        <f t="shared" si="76"/>
        <v>1</v>
      </c>
      <c r="AJ55" s="116"/>
      <c r="AK55" s="118">
        <f>AVERAGE(AE55,AG55,AI55)</f>
        <v>1</v>
      </c>
      <c r="AL55" s="118" t="str">
        <f t="shared" ref="AL55" si="78">IFERROR(AVERAGE(AF55,AH55,AJ55),"")</f>
        <v/>
      </c>
      <c r="AM55" s="116">
        <f t="shared" si="76"/>
        <v>1</v>
      </c>
      <c r="AN55" s="116"/>
      <c r="AO55" s="116">
        <f t="shared" si="76"/>
        <v>1</v>
      </c>
      <c r="AP55" s="116"/>
      <c r="AQ55" s="116">
        <f t="shared" si="76"/>
        <v>1</v>
      </c>
      <c r="AR55" s="116"/>
      <c r="AS55" s="118">
        <f>100/100</f>
        <v>1</v>
      </c>
      <c r="AT55" s="118" t="str">
        <f t="shared" ref="AT55" si="79">IFERROR(AVERAGE(AN55,AP55,AR55),"")</f>
        <v/>
      </c>
      <c r="AU55" s="21">
        <f>AVERAGE(U55,AC55,AK55,AS55)</f>
        <v>1</v>
      </c>
      <c r="AV55" s="22" t="str">
        <f t="shared" ref="AV55" si="80">IFERROR(AVERAGE(V55,AD55,AL55,AT55),"")</f>
        <v/>
      </c>
      <c r="AW55" s="23" t="str">
        <f>IFERROR(V55/U55,"")</f>
        <v/>
      </c>
      <c r="AX55" s="23" t="str">
        <f>IFERROR((V55+AD55)/(U55+AC55),"")</f>
        <v/>
      </c>
      <c r="AY55" s="23" t="str">
        <f>IFERROR((V55+AD55+AL55)/(U55+AC55+AK55),"")</f>
        <v/>
      </c>
      <c r="AZ55" s="23" t="str">
        <f>IFERROR((V55+AD55+AL55+AT55)/(U55+AC55+AK55+AS55),"")</f>
        <v/>
      </c>
      <c r="BA55" s="23" t="str">
        <f>IFERROR(AV55/AU55,"")</f>
        <v/>
      </c>
      <c r="BB55" s="79"/>
    </row>
    <row r="56" spans="1:54" ht="144.75" customHeight="1">
      <c r="A56" s="209"/>
      <c r="B56" s="211"/>
      <c r="C56" s="100" t="s">
        <v>249</v>
      </c>
      <c r="D56" s="101" t="s">
        <v>43</v>
      </c>
      <c r="E56" s="107">
        <v>1</v>
      </c>
      <c r="F56" s="108">
        <v>1</v>
      </c>
      <c r="G56" s="107">
        <v>1</v>
      </c>
      <c r="H56" s="107">
        <v>1</v>
      </c>
      <c r="I56" s="107">
        <v>1</v>
      </c>
      <c r="J56" s="113" t="s">
        <v>250</v>
      </c>
      <c r="K56" s="101" t="s">
        <v>214</v>
      </c>
      <c r="L56" s="104" t="s">
        <v>251</v>
      </c>
      <c r="M56" s="104" t="s">
        <v>252</v>
      </c>
      <c r="N56" s="119" t="s">
        <v>92</v>
      </c>
      <c r="O56" s="105">
        <v>10</v>
      </c>
      <c r="P56" s="105"/>
      <c r="Q56" s="105">
        <v>9</v>
      </c>
      <c r="R56" s="105"/>
      <c r="S56" s="105">
        <v>9</v>
      </c>
      <c r="T56" s="105"/>
      <c r="U56" s="120">
        <f t="shared" ref="U56:V56" si="81">SUM(O56,Q56,S56)</f>
        <v>28</v>
      </c>
      <c r="V56" s="120">
        <f t="shared" si="81"/>
        <v>0</v>
      </c>
      <c r="W56" s="105">
        <v>9</v>
      </c>
      <c r="X56" s="105"/>
      <c r="Y56" s="105">
        <v>9</v>
      </c>
      <c r="Z56" s="105"/>
      <c r="AA56" s="105">
        <v>9</v>
      </c>
      <c r="AB56" s="105"/>
      <c r="AC56" s="120">
        <f t="shared" ref="AC56:AD56" si="82">SUM(W56,Y56,AA56)</f>
        <v>27</v>
      </c>
      <c r="AD56" s="120">
        <f t="shared" si="82"/>
        <v>0</v>
      </c>
      <c r="AE56" s="105">
        <v>22.5</v>
      </c>
      <c r="AF56" s="105"/>
      <c r="AG56" s="105">
        <v>22.5</v>
      </c>
      <c r="AH56" s="105"/>
      <c r="AI56" s="105">
        <v>0</v>
      </c>
      <c r="AJ56" s="105"/>
      <c r="AK56" s="120">
        <f t="shared" ref="AK56:AL56" si="83">SUM(AE56,AG56,AI56)</f>
        <v>45</v>
      </c>
      <c r="AL56" s="120">
        <f t="shared" si="83"/>
        <v>0</v>
      </c>
      <c r="AM56" s="105">
        <v>0</v>
      </c>
      <c r="AN56" s="47"/>
      <c r="AO56" s="105">
        <v>0</v>
      </c>
      <c r="AP56" s="47"/>
      <c r="AQ56" s="105">
        <v>0</v>
      </c>
      <c r="AR56" s="47"/>
      <c r="AS56" s="120">
        <f t="shared" ref="AS56:AT56" si="84">SUM(AM56,AO56,AQ56)</f>
        <v>0</v>
      </c>
      <c r="AT56" s="120">
        <f t="shared" si="84"/>
        <v>0</v>
      </c>
      <c r="AU56" s="75">
        <f>SUM(U56,AC56,AK56,AS56)</f>
        <v>100</v>
      </c>
      <c r="AV56" s="22">
        <f t="shared" ref="AV56" si="85">SUM(V56,AD56,AL56,AT56)</f>
        <v>0</v>
      </c>
      <c r="AW56" s="23">
        <f t="shared" ref="AW56:AW57" si="86">IFERROR(V56/U56,"")</f>
        <v>0</v>
      </c>
      <c r="AX56" s="23">
        <f t="shared" ref="AX56:AX60" si="87">IFERROR((V56+AD56)/(U56+AC56),"")</f>
        <v>0</v>
      </c>
      <c r="AY56" s="23">
        <f t="shared" ref="AY56:AY60" si="88">IFERROR((V56+AD56+AL56)/(U56+AC56+AK56),"")</f>
        <v>0</v>
      </c>
      <c r="AZ56" s="23">
        <f t="shared" ref="AZ56:AZ57" si="89">IFERROR((V56+AD56+AL56+AT56)/(U56+AC56+AK56+AS56),"")</f>
        <v>0</v>
      </c>
      <c r="BA56" s="23">
        <f t="shared" ref="BA56:BA60" si="90">IFERROR(AV56/AU56,"")</f>
        <v>0</v>
      </c>
      <c r="BB56" s="79"/>
    </row>
    <row r="57" spans="1:54" ht="144.75" customHeight="1">
      <c r="A57" s="209"/>
      <c r="B57" s="211"/>
      <c r="C57" s="100" t="s">
        <v>253</v>
      </c>
      <c r="D57" s="101" t="s">
        <v>43</v>
      </c>
      <c r="E57" s="107">
        <v>1</v>
      </c>
      <c r="F57" s="108">
        <v>1</v>
      </c>
      <c r="G57" s="107">
        <v>1</v>
      </c>
      <c r="H57" s="107">
        <v>1</v>
      </c>
      <c r="I57" s="107">
        <v>1</v>
      </c>
      <c r="J57" s="113" t="s">
        <v>254</v>
      </c>
      <c r="K57" s="101" t="s">
        <v>214</v>
      </c>
      <c r="L57" s="104" t="s">
        <v>255</v>
      </c>
      <c r="M57" s="104" t="s">
        <v>256</v>
      </c>
      <c r="N57" s="104" t="s">
        <v>92</v>
      </c>
      <c r="O57" s="121">
        <f>100/100</f>
        <v>1</v>
      </c>
      <c r="P57" s="121"/>
      <c r="Q57" s="121">
        <f t="shared" ref="Q57:S57" si="91">100/100</f>
        <v>1</v>
      </c>
      <c r="R57" s="121"/>
      <c r="S57" s="121">
        <f t="shared" si="91"/>
        <v>1</v>
      </c>
      <c r="T57" s="121"/>
      <c r="U57" s="122">
        <f>AVERAGE(O57,Q57,S57)</f>
        <v>1</v>
      </c>
      <c r="V57" s="122" t="str">
        <f>IFERROR(AVERAGE(P57,R57,T57),"")</f>
        <v/>
      </c>
      <c r="W57" s="121">
        <f>100/100</f>
        <v>1</v>
      </c>
      <c r="X57" s="121"/>
      <c r="Y57" s="121">
        <f t="shared" ref="Y57:AA57" si="92">100/100</f>
        <v>1</v>
      </c>
      <c r="Z57" s="121"/>
      <c r="AA57" s="121">
        <f t="shared" si="92"/>
        <v>1</v>
      </c>
      <c r="AB57" s="121"/>
      <c r="AC57" s="122">
        <f>AVERAGE(W57,Y57,AA57)</f>
        <v>1</v>
      </c>
      <c r="AD57" s="122" t="str">
        <f>IFERROR(AVERAGE(X57,Z57,AB57),"")</f>
        <v/>
      </c>
      <c r="AE57" s="121">
        <f>100/100</f>
        <v>1</v>
      </c>
      <c r="AF57" s="121"/>
      <c r="AG57" s="121">
        <f t="shared" ref="AG57:AI57" si="93">100/100</f>
        <v>1</v>
      </c>
      <c r="AH57" s="121"/>
      <c r="AI57" s="121">
        <f t="shared" si="93"/>
        <v>1</v>
      </c>
      <c r="AJ57" s="121"/>
      <c r="AK57" s="122">
        <f>AVERAGE(AE57,AG57,AI57)</f>
        <v>1</v>
      </c>
      <c r="AL57" s="122" t="str">
        <f>IFERROR(AVERAGE(AF57,AH57,AJ57),"")</f>
        <v/>
      </c>
      <c r="AM57" s="121">
        <f>100/100</f>
        <v>1</v>
      </c>
      <c r="AN57" s="121"/>
      <c r="AO57" s="121">
        <f t="shared" ref="AO57" si="94">100/100</f>
        <v>1</v>
      </c>
      <c r="AP57" s="121"/>
      <c r="AQ57" s="121">
        <v>1</v>
      </c>
      <c r="AR57" s="121"/>
      <c r="AS57" s="122">
        <f>AVERAGE(AM57,AO57,AQ57)</f>
        <v>1</v>
      </c>
      <c r="AT57" s="122" t="str">
        <f>IFERROR(AVERAGE(AN57,AP57,AR57),"")</f>
        <v/>
      </c>
      <c r="AU57" s="21">
        <f t="shared" ref="AU57" si="95">AVERAGE(U57,AC57,AK57,AS57)</f>
        <v>1</v>
      </c>
      <c r="AV57" s="22" t="str">
        <f>IFERROR(AVERAGE(V57,AD57,AL57,AT57),"")</f>
        <v/>
      </c>
      <c r="AW57" s="23" t="str">
        <f t="shared" si="86"/>
        <v/>
      </c>
      <c r="AX57" s="23" t="str">
        <f t="shared" si="87"/>
        <v/>
      </c>
      <c r="AY57" s="23" t="str">
        <f t="shared" si="88"/>
        <v/>
      </c>
      <c r="AZ57" s="23" t="str">
        <f t="shared" si="89"/>
        <v/>
      </c>
      <c r="BA57" s="23" t="str">
        <f t="shared" si="90"/>
        <v/>
      </c>
      <c r="BB57" s="79"/>
    </row>
    <row r="58" spans="1:54" ht="144.75" customHeight="1">
      <c r="A58" s="209"/>
      <c r="B58" s="211"/>
      <c r="C58" s="100" t="s">
        <v>257</v>
      </c>
      <c r="D58" s="101" t="s">
        <v>43</v>
      </c>
      <c r="E58" s="101">
        <v>0</v>
      </c>
      <c r="F58" s="102">
        <v>3</v>
      </c>
      <c r="G58" s="101">
        <v>3</v>
      </c>
      <c r="H58" s="101">
        <v>2</v>
      </c>
      <c r="I58" s="101">
        <v>0</v>
      </c>
      <c r="J58" s="113" t="s">
        <v>258</v>
      </c>
      <c r="K58" s="101" t="s">
        <v>214</v>
      </c>
      <c r="L58" s="104" t="s">
        <v>259</v>
      </c>
      <c r="M58" s="104" t="s">
        <v>260</v>
      </c>
      <c r="N58" s="104" t="s">
        <v>92</v>
      </c>
      <c r="O58" s="105">
        <v>0</v>
      </c>
      <c r="P58" s="105"/>
      <c r="Q58" s="105">
        <v>0</v>
      </c>
      <c r="R58" s="105"/>
      <c r="S58" s="105">
        <v>0</v>
      </c>
      <c r="T58" s="105"/>
      <c r="U58" s="106">
        <f t="shared" ref="U58:V60" si="96">SUM(O58,Q58,S58)</f>
        <v>0</v>
      </c>
      <c r="V58" s="106">
        <f t="shared" si="96"/>
        <v>0</v>
      </c>
      <c r="W58" s="105">
        <v>0</v>
      </c>
      <c r="X58" s="105"/>
      <c r="Y58" s="105">
        <v>1</v>
      </c>
      <c r="Z58" s="105"/>
      <c r="AA58" s="105">
        <v>0</v>
      </c>
      <c r="AB58" s="105"/>
      <c r="AC58" s="106">
        <f t="shared" ref="AC58:AD60" si="97">SUM(W58,Y58,AA58)</f>
        <v>1</v>
      </c>
      <c r="AD58" s="106">
        <f t="shared" si="97"/>
        <v>0</v>
      </c>
      <c r="AE58" s="105">
        <v>0</v>
      </c>
      <c r="AF58" s="105"/>
      <c r="AG58" s="105">
        <v>0</v>
      </c>
      <c r="AH58" s="105"/>
      <c r="AI58" s="105">
        <v>0</v>
      </c>
      <c r="AJ58" s="105"/>
      <c r="AK58" s="106">
        <f t="shared" ref="AK58:AL60" si="98">SUM(AE58,AG58,AI58)</f>
        <v>0</v>
      </c>
      <c r="AL58" s="106">
        <f t="shared" si="98"/>
        <v>0</v>
      </c>
      <c r="AM58" s="105">
        <v>0</v>
      </c>
      <c r="AN58" s="105"/>
      <c r="AO58" s="105">
        <v>0</v>
      </c>
      <c r="AP58" s="105"/>
      <c r="AQ58" s="105">
        <v>2</v>
      </c>
      <c r="AR58" s="105"/>
      <c r="AS58" s="106">
        <f t="shared" ref="AS58:AT60" si="99">SUM(AM58,AO58,AQ58)</f>
        <v>2</v>
      </c>
      <c r="AT58" s="106">
        <f t="shared" si="99"/>
        <v>0</v>
      </c>
      <c r="AU58" s="22">
        <f>SUM(U58,AC58,AK58,AS58)</f>
        <v>3</v>
      </c>
      <c r="AV58" s="22">
        <f t="shared" ref="AV58" si="100">SUM(V58,AD58,AL58,AT58)</f>
        <v>0</v>
      </c>
      <c r="AW58" s="23" t="str">
        <f>IFERROR(V58/U58,"")</f>
        <v/>
      </c>
      <c r="AX58" s="23">
        <f t="shared" si="87"/>
        <v>0</v>
      </c>
      <c r="AY58" s="23">
        <f t="shared" si="88"/>
        <v>0</v>
      </c>
      <c r="AZ58" s="23">
        <f>IFERROR((V58+AD58+AL58+AT58)/(U58+AC58+AK58+AS58),"")</f>
        <v>0</v>
      </c>
      <c r="BA58" s="23">
        <f t="shared" si="90"/>
        <v>0</v>
      </c>
      <c r="BB58" s="80"/>
    </row>
    <row r="59" spans="1:54" ht="144.75" customHeight="1">
      <c r="A59" s="209"/>
      <c r="B59" s="211"/>
      <c r="C59" s="100" t="s">
        <v>261</v>
      </c>
      <c r="D59" s="101" t="s">
        <v>43</v>
      </c>
      <c r="E59" s="101">
        <v>0.05</v>
      </c>
      <c r="F59" s="102">
        <v>0.5</v>
      </c>
      <c r="G59" s="101">
        <v>0.25</v>
      </c>
      <c r="H59" s="101">
        <v>0.1</v>
      </c>
      <c r="I59" s="101">
        <v>0.1</v>
      </c>
      <c r="J59" s="113" t="s">
        <v>262</v>
      </c>
      <c r="K59" s="101" t="s">
        <v>214</v>
      </c>
      <c r="L59" s="104" t="s">
        <v>263</v>
      </c>
      <c r="M59" s="104" t="s">
        <v>264</v>
      </c>
      <c r="N59" s="104" t="s">
        <v>92</v>
      </c>
      <c r="O59" s="105">
        <v>0</v>
      </c>
      <c r="P59" s="105"/>
      <c r="Q59" s="105">
        <v>0</v>
      </c>
      <c r="R59" s="105">
        <v>0</v>
      </c>
      <c r="S59" s="105">
        <v>0.1</v>
      </c>
      <c r="T59" s="105"/>
      <c r="U59" s="106">
        <f t="shared" si="96"/>
        <v>0.1</v>
      </c>
      <c r="V59" s="106">
        <f t="shared" si="96"/>
        <v>0</v>
      </c>
      <c r="W59" s="105">
        <v>0</v>
      </c>
      <c r="X59" s="105"/>
      <c r="Y59" s="105">
        <v>0</v>
      </c>
      <c r="Z59" s="105"/>
      <c r="AA59" s="105">
        <v>0.2</v>
      </c>
      <c r="AB59" s="105"/>
      <c r="AC59" s="106">
        <f t="shared" si="97"/>
        <v>0.2</v>
      </c>
      <c r="AD59" s="106">
        <f t="shared" si="97"/>
        <v>0</v>
      </c>
      <c r="AE59" s="105">
        <v>0</v>
      </c>
      <c r="AF59" s="105"/>
      <c r="AG59" s="105">
        <v>0</v>
      </c>
      <c r="AH59" s="105"/>
      <c r="AI59" s="105">
        <v>0.1</v>
      </c>
      <c r="AJ59" s="105"/>
      <c r="AK59" s="106">
        <f t="shared" si="98"/>
        <v>0.1</v>
      </c>
      <c r="AL59" s="106">
        <f t="shared" si="98"/>
        <v>0</v>
      </c>
      <c r="AM59" s="105">
        <v>0</v>
      </c>
      <c r="AN59" s="105"/>
      <c r="AO59" s="105">
        <v>0</v>
      </c>
      <c r="AP59" s="105"/>
      <c r="AQ59" s="105">
        <v>0.1</v>
      </c>
      <c r="AR59" s="105"/>
      <c r="AS59" s="106">
        <f t="shared" si="99"/>
        <v>0.1</v>
      </c>
      <c r="AT59" s="106">
        <f t="shared" si="99"/>
        <v>0</v>
      </c>
      <c r="AU59" s="22">
        <f t="shared" ref="AU59:AV63" si="101">SUM(U59,AC59,AK59,AS59)</f>
        <v>0.5</v>
      </c>
      <c r="AV59" s="22">
        <f t="shared" si="101"/>
        <v>0</v>
      </c>
      <c r="AW59" s="23">
        <f t="shared" ref="AW59:AW60" si="102">IFERROR(V59/U59,"")</f>
        <v>0</v>
      </c>
      <c r="AX59" s="23">
        <f t="shared" si="87"/>
        <v>0</v>
      </c>
      <c r="AY59" s="23">
        <f t="shared" si="88"/>
        <v>0</v>
      </c>
      <c r="AZ59" s="23">
        <f t="shared" ref="AZ59:AZ60" si="103">IFERROR((V59+AD59+AL59+AT59)/(U59+AC59+AK59+AS59),"")</f>
        <v>0</v>
      </c>
      <c r="BA59" s="23">
        <f t="shared" si="90"/>
        <v>0</v>
      </c>
      <c r="BB59" s="80"/>
    </row>
    <row r="60" spans="1:54" ht="144.75" customHeight="1">
      <c r="A60" s="209"/>
      <c r="B60" s="212"/>
      <c r="C60" s="100" t="s">
        <v>265</v>
      </c>
      <c r="D60" s="101" t="s">
        <v>43</v>
      </c>
      <c r="E60" s="101">
        <v>1</v>
      </c>
      <c r="F60" s="102">
        <v>1</v>
      </c>
      <c r="G60" s="101">
        <v>1</v>
      </c>
      <c r="H60" s="101">
        <v>1</v>
      </c>
      <c r="I60" s="101">
        <v>1</v>
      </c>
      <c r="J60" s="113" t="s">
        <v>266</v>
      </c>
      <c r="K60" s="101" t="s">
        <v>214</v>
      </c>
      <c r="L60" s="104" t="s">
        <v>267</v>
      </c>
      <c r="M60" s="104" t="s">
        <v>268</v>
      </c>
      <c r="N60" s="104" t="s">
        <v>92</v>
      </c>
      <c r="O60" s="105">
        <v>0</v>
      </c>
      <c r="P60" s="105"/>
      <c r="Q60" s="105">
        <v>0</v>
      </c>
      <c r="R60" s="105">
        <v>0</v>
      </c>
      <c r="S60" s="105">
        <v>1</v>
      </c>
      <c r="T60" s="105"/>
      <c r="U60" s="106">
        <f t="shared" si="96"/>
        <v>1</v>
      </c>
      <c r="V60" s="106">
        <f t="shared" si="96"/>
        <v>0</v>
      </c>
      <c r="W60" s="105">
        <v>0</v>
      </c>
      <c r="X60" s="105"/>
      <c r="Y60" s="105">
        <v>0</v>
      </c>
      <c r="Z60" s="105"/>
      <c r="AA60" s="105">
        <v>1</v>
      </c>
      <c r="AB60" s="105"/>
      <c r="AC60" s="106">
        <f t="shared" si="97"/>
        <v>1</v>
      </c>
      <c r="AD60" s="106">
        <f t="shared" si="97"/>
        <v>0</v>
      </c>
      <c r="AE60" s="105">
        <v>0</v>
      </c>
      <c r="AF60" s="105"/>
      <c r="AG60" s="105">
        <v>0</v>
      </c>
      <c r="AH60" s="105"/>
      <c r="AI60" s="105">
        <v>1</v>
      </c>
      <c r="AJ60" s="105"/>
      <c r="AK60" s="106">
        <f t="shared" si="98"/>
        <v>1</v>
      </c>
      <c r="AL60" s="106">
        <f t="shared" si="98"/>
        <v>0</v>
      </c>
      <c r="AM60" s="105">
        <v>0</v>
      </c>
      <c r="AN60" s="105"/>
      <c r="AO60" s="105">
        <v>0</v>
      </c>
      <c r="AP60" s="105"/>
      <c r="AQ60" s="105">
        <v>1</v>
      </c>
      <c r="AR60" s="105"/>
      <c r="AS60" s="106">
        <f t="shared" si="99"/>
        <v>1</v>
      </c>
      <c r="AT60" s="106">
        <f t="shared" si="99"/>
        <v>0</v>
      </c>
      <c r="AU60" s="22">
        <f t="shared" si="101"/>
        <v>4</v>
      </c>
      <c r="AV60" s="22">
        <f t="shared" si="101"/>
        <v>0</v>
      </c>
      <c r="AW60" s="23">
        <f t="shared" si="102"/>
        <v>0</v>
      </c>
      <c r="AX60" s="23">
        <f t="shared" si="87"/>
        <v>0</v>
      </c>
      <c r="AY60" s="23">
        <f t="shared" si="88"/>
        <v>0</v>
      </c>
      <c r="AZ60" s="23">
        <f t="shared" si="103"/>
        <v>0</v>
      </c>
      <c r="BA60" s="23">
        <f t="shared" si="90"/>
        <v>0</v>
      </c>
      <c r="BB60" s="80"/>
    </row>
    <row r="61" spans="1:54" ht="144.75" customHeight="1">
      <c r="A61" s="191" t="s">
        <v>269</v>
      </c>
      <c r="B61" s="198" t="s">
        <v>270</v>
      </c>
      <c r="C61" s="65" t="s">
        <v>271</v>
      </c>
      <c r="D61" s="54" t="s">
        <v>43</v>
      </c>
      <c r="E61" s="123">
        <v>10</v>
      </c>
      <c r="F61" s="123">
        <v>30</v>
      </c>
      <c r="G61" s="123">
        <v>30</v>
      </c>
      <c r="H61" s="123">
        <v>20</v>
      </c>
      <c r="I61" s="123">
        <v>10</v>
      </c>
      <c r="J61" s="105" t="s">
        <v>272</v>
      </c>
      <c r="K61" s="24" t="s">
        <v>273</v>
      </c>
      <c r="L61" s="24" t="s">
        <v>274</v>
      </c>
      <c r="M61" s="24" t="s">
        <v>275</v>
      </c>
      <c r="N61" s="24" t="s">
        <v>92</v>
      </c>
      <c r="O61" s="91">
        <v>0</v>
      </c>
      <c r="P61" s="92"/>
      <c r="Q61" s="124">
        <v>6.5</v>
      </c>
      <c r="R61" s="124"/>
      <c r="S61" s="124">
        <v>6.5</v>
      </c>
      <c r="T61" s="124"/>
      <c r="U61" s="125">
        <f>SUM(O61,Q61,S61)</f>
        <v>13</v>
      </c>
      <c r="V61" s="125">
        <f>SUM(P61,R61,T61)</f>
        <v>0</v>
      </c>
      <c r="W61" s="124">
        <v>12.5</v>
      </c>
      <c r="X61" s="124"/>
      <c r="Y61" s="124">
        <v>6.5</v>
      </c>
      <c r="Z61" s="124"/>
      <c r="AA61" s="124">
        <v>6.5</v>
      </c>
      <c r="AB61" s="124"/>
      <c r="AC61" s="125">
        <f>SUM(W61,Y61,AA61)</f>
        <v>25.5</v>
      </c>
      <c r="AD61" s="125">
        <f>SUM(X61,Z61,AB61)</f>
        <v>0</v>
      </c>
      <c r="AE61" s="124">
        <v>3</v>
      </c>
      <c r="AF61" s="124"/>
      <c r="AG61" s="126">
        <v>0</v>
      </c>
      <c r="AH61" s="127"/>
      <c r="AI61" s="128">
        <v>0.95</v>
      </c>
      <c r="AJ61" s="129"/>
      <c r="AK61" s="125">
        <f>SUM(AE61,AG61,AI61)</f>
        <v>3.95</v>
      </c>
      <c r="AL61" s="125">
        <f>SUM(AF61,AH61,AJ61)</f>
        <v>0</v>
      </c>
      <c r="AM61" s="91">
        <v>0</v>
      </c>
      <c r="AN61" s="94"/>
      <c r="AO61" s="130">
        <v>49</v>
      </c>
      <c r="AP61" s="131"/>
      <c r="AQ61" s="91">
        <v>0</v>
      </c>
      <c r="AR61" s="94"/>
      <c r="AS61" s="125">
        <f>AVERAGE(AM61,AO61,AQ61)</f>
        <v>16.333333333333332</v>
      </c>
      <c r="AT61" s="125" t="str">
        <f>IFERROR(AVERAGE(AN61,AP61,AR61),"")</f>
        <v/>
      </c>
      <c r="AU61" s="22">
        <f t="shared" si="101"/>
        <v>58.783333333333331</v>
      </c>
      <c r="AV61" s="22">
        <f t="shared" si="101"/>
        <v>0</v>
      </c>
      <c r="AW61" s="23">
        <f>IFERROR(V61/U61,"")</f>
        <v>0</v>
      </c>
      <c r="AX61" s="23">
        <f t="shared" si="10"/>
        <v>0</v>
      </c>
      <c r="AY61" s="23">
        <f t="shared" si="11"/>
        <v>0</v>
      </c>
      <c r="AZ61" s="23" t="str">
        <f>IFERROR((V61+AD61+AL61+AT61)/(U61+AC61+AK61+AS61),"")</f>
        <v/>
      </c>
      <c r="BA61" s="23">
        <f t="shared" si="13"/>
        <v>0</v>
      </c>
      <c r="BB61" s="79"/>
    </row>
    <row r="62" spans="1:54" ht="144.75" customHeight="1">
      <c r="A62" s="191"/>
      <c r="B62" s="199"/>
      <c r="C62" s="65" t="s">
        <v>276</v>
      </c>
      <c r="D62" s="54" t="s">
        <v>43</v>
      </c>
      <c r="E62" s="132">
        <v>0</v>
      </c>
      <c r="F62" s="132" t="s">
        <v>277</v>
      </c>
      <c r="G62" s="132" t="s">
        <v>278</v>
      </c>
      <c r="H62" s="132" t="s">
        <v>278</v>
      </c>
      <c r="I62" s="132" t="s">
        <v>278</v>
      </c>
      <c r="J62" s="105" t="s">
        <v>279</v>
      </c>
      <c r="K62" s="24" t="s">
        <v>273</v>
      </c>
      <c r="L62" s="24" t="s">
        <v>280</v>
      </c>
      <c r="M62" s="24" t="s">
        <v>281</v>
      </c>
      <c r="N62" s="24" t="s">
        <v>92</v>
      </c>
      <c r="O62" s="128">
        <v>1</v>
      </c>
      <c r="P62" s="133"/>
      <c r="Q62" s="128">
        <v>1</v>
      </c>
      <c r="R62" s="133"/>
      <c r="S62" s="128">
        <v>1</v>
      </c>
      <c r="T62" s="133"/>
      <c r="U62" s="125">
        <f t="shared" ref="U62:V64" si="104">SUM(O62,Q62,S62)</f>
        <v>3</v>
      </c>
      <c r="V62" s="125">
        <f t="shared" si="104"/>
        <v>0</v>
      </c>
      <c r="W62" s="128">
        <v>2</v>
      </c>
      <c r="X62" s="133"/>
      <c r="Y62" s="128">
        <v>0</v>
      </c>
      <c r="Z62" s="133"/>
      <c r="AA62" s="91">
        <v>1</v>
      </c>
      <c r="AB62" s="92"/>
      <c r="AC62" s="93">
        <f t="shared" ref="AC62:AD63" si="105">SUM(W62,Y62,AA62)</f>
        <v>3</v>
      </c>
      <c r="AD62" s="93">
        <f t="shared" si="105"/>
        <v>0</v>
      </c>
      <c r="AE62" s="91">
        <v>1</v>
      </c>
      <c r="AF62" s="94"/>
      <c r="AG62" s="91">
        <v>2</v>
      </c>
      <c r="AH62" s="94"/>
      <c r="AI62" s="91">
        <v>2</v>
      </c>
      <c r="AJ62" s="95"/>
      <c r="AK62" s="93">
        <f t="shared" ref="AK62:AL64" si="106">SUM(AE62,AG62,AI62)</f>
        <v>5</v>
      </c>
      <c r="AL62" s="93">
        <f t="shared" si="106"/>
        <v>0</v>
      </c>
      <c r="AM62" s="91">
        <v>2</v>
      </c>
      <c r="AN62" s="94"/>
      <c r="AO62" s="91">
        <v>2</v>
      </c>
      <c r="AP62" s="94"/>
      <c r="AQ62" s="91">
        <v>2</v>
      </c>
      <c r="AR62" s="94"/>
      <c r="AS62" s="93">
        <f t="shared" ref="AS62:AT64" si="107">SUM(AM62,AO62,AQ62)</f>
        <v>6</v>
      </c>
      <c r="AT62" s="93">
        <f t="shared" si="107"/>
        <v>0</v>
      </c>
      <c r="AU62" s="22">
        <f t="shared" si="101"/>
        <v>17</v>
      </c>
      <c r="AV62" s="22">
        <f t="shared" si="101"/>
        <v>0</v>
      </c>
      <c r="AW62" s="23">
        <f t="shared" ref="AW62:AW66" si="108">IFERROR(V62/U62,"")</f>
        <v>0</v>
      </c>
      <c r="AX62" s="23">
        <f t="shared" si="10"/>
        <v>0</v>
      </c>
      <c r="AY62" s="23">
        <f t="shared" si="11"/>
        <v>0</v>
      </c>
      <c r="AZ62" s="23">
        <f>IFERROR((V62+AD62+AL62+AT62)/(U62+AC62+AK62+AS62),"")</f>
        <v>0</v>
      </c>
      <c r="BA62" s="23">
        <f t="shared" si="13"/>
        <v>0</v>
      </c>
      <c r="BB62" s="79"/>
    </row>
    <row r="63" spans="1:54" ht="144.75" customHeight="1">
      <c r="A63" s="191"/>
      <c r="B63" s="199"/>
      <c r="C63" s="54" t="s">
        <v>282</v>
      </c>
      <c r="D63" s="54" t="s">
        <v>43</v>
      </c>
      <c r="E63" s="132">
        <v>0</v>
      </c>
      <c r="F63" s="132">
        <v>1</v>
      </c>
      <c r="G63" s="132">
        <v>1</v>
      </c>
      <c r="H63" s="132">
        <v>1</v>
      </c>
      <c r="I63" s="132">
        <v>1</v>
      </c>
      <c r="J63" s="54" t="s">
        <v>283</v>
      </c>
      <c r="K63" s="24" t="s">
        <v>273</v>
      </c>
      <c r="L63" s="24" t="s">
        <v>284</v>
      </c>
      <c r="M63" s="24" t="s">
        <v>285</v>
      </c>
      <c r="N63" s="24" t="s">
        <v>92</v>
      </c>
      <c r="O63" s="91">
        <v>93</v>
      </c>
      <c r="P63" s="92"/>
      <c r="Q63" s="91">
        <v>20</v>
      </c>
      <c r="R63" s="92"/>
      <c r="S63" s="91">
        <v>300</v>
      </c>
      <c r="T63" s="92"/>
      <c r="U63" s="93">
        <f t="shared" si="104"/>
        <v>413</v>
      </c>
      <c r="V63" s="93">
        <f t="shared" si="104"/>
        <v>0</v>
      </c>
      <c r="W63" s="91">
        <v>50</v>
      </c>
      <c r="X63" s="92"/>
      <c r="Y63" s="91">
        <v>113</v>
      </c>
      <c r="Z63" s="92"/>
      <c r="AA63" s="91">
        <v>0</v>
      </c>
      <c r="AB63" s="92"/>
      <c r="AC63" s="93">
        <f t="shared" si="105"/>
        <v>163</v>
      </c>
      <c r="AD63" s="93">
        <f t="shared" si="105"/>
        <v>0</v>
      </c>
      <c r="AE63" s="91">
        <v>124</v>
      </c>
      <c r="AF63" s="94"/>
      <c r="AG63" s="91">
        <v>345</v>
      </c>
      <c r="AH63" s="94"/>
      <c r="AI63" s="91">
        <v>25</v>
      </c>
      <c r="AJ63" s="95"/>
      <c r="AK63" s="93">
        <f t="shared" si="106"/>
        <v>494</v>
      </c>
      <c r="AL63" s="93">
        <f t="shared" si="106"/>
        <v>0</v>
      </c>
      <c r="AM63" s="91">
        <v>0</v>
      </c>
      <c r="AN63" s="94"/>
      <c r="AO63" s="91">
        <v>0</v>
      </c>
      <c r="AP63" s="94"/>
      <c r="AQ63" s="91">
        <v>0</v>
      </c>
      <c r="AR63" s="94"/>
      <c r="AS63" s="93">
        <f t="shared" si="107"/>
        <v>0</v>
      </c>
      <c r="AT63" s="93">
        <f t="shared" si="107"/>
        <v>0</v>
      </c>
      <c r="AU63" s="22">
        <f t="shared" si="101"/>
        <v>1070</v>
      </c>
      <c r="AV63" s="22">
        <f t="shared" si="101"/>
        <v>0</v>
      </c>
      <c r="AW63" s="23">
        <f t="shared" si="108"/>
        <v>0</v>
      </c>
      <c r="AX63" s="23">
        <f t="shared" si="10"/>
        <v>0</v>
      </c>
      <c r="AY63" s="23">
        <f t="shared" si="11"/>
        <v>0</v>
      </c>
      <c r="AZ63" s="23">
        <f t="shared" ref="AZ63:AZ66" si="109">IFERROR((V63+AD63+AL63+AT63)/(U63+AC63+AK63+AS63),"")</f>
        <v>0</v>
      </c>
      <c r="BA63" s="23">
        <f t="shared" si="13"/>
        <v>0</v>
      </c>
      <c r="BB63" s="79"/>
    </row>
    <row r="64" spans="1:54" ht="144.75" customHeight="1">
      <c r="A64" s="191"/>
      <c r="B64" s="199"/>
      <c r="C64" s="134" t="s">
        <v>286</v>
      </c>
      <c r="D64" s="134" t="s">
        <v>43</v>
      </c>
      <c r="E64" s="135">
        <v>0</v>
      </c>
      <c r="F64" s="135">
        <v>38000</v>
      </c>
      <c r="G64" s="135">
        <v>38000</v>
      </c>
      <c r="H64" s="135">
        <v>38000</v>
      </c>
      <c r="I64" s="135">
        <v>17500</v>
      </c>
      <c r="J64" s="134" t="s">
        <v>287</v>
      </c>
      <c r="K64" s="136" t="s">
        <v>273</v>
      </c>
      <c r="L64" s="136" t="s">
        <v>288</v>
      </c>
      <c r="M64" s="136" t="s">
        <v>289</v>
      </c>
      <c r="N64" s="136" t="s">
        <v>92</v>
      </c>
      <c r="O64" s="137">
        <v>2318</v>
      </c>
      <c r="P64" s="137"/>
      <c r="Q64" s="137">
        <v>3587</v>
      </c>
      <c r="R64" s="137"/>
      <c r="S64" s="137">
        <v>4641</v>
      </c>
      <c r="T64" s="137"/>
      <c r="U64" s="138">
        <f>SUM(O64,Q64,S64)</f>
        <v>10546</v>
      </c>
      <c r="V64" s="138">
        <f t="shared" si="104"/>
        <v>0</v>
      </c>
      <c r="W64" s="137">
        <v>4736</v>
      </c>
      <c r="X64" s="137"/>
      <c r="Y64" s="137">
        <v>4736</v>
      </c>
      <c r="Z64" s="137"/>
      <c r="AA64" s="137">
        <v>4576</v>
      </c>
      <c r="AB64" s="137"/>
      <c r="AC64" s="138">
        <f>W64+Y64+AA64</f>
        <v>14048</v>
      </c>
      <c r="AD64" s="138">
        <f>SUM(X64,Z64,AB64)</f>
        <v>0</v>
      </c>
      <c r="AE64" s="130">
        <v>4414</v>
      </c>
      <c r="AF64" s="131"/>
      <c r="AG64" s="130">
        <v>5211</v>
      </c>
      <c r="AH64" s="131"/>
      <c r="AI64" s="130">
        <v>9648</v>
      </c>
      <c r="AJ64" s="139"/>
      <c r="AK64" s="138">
        <f t="shared" si="106"/>
        <v>19273</v>
      </c>
      <c r="AL64" s="138">
        <f t="shared" si="106"/>
        <v>0</v>
      </c>
      <c r="AM64" s="130">
        <v>7000</v>
      </c>
      <c r="AN64" s="131"/>
      <c r="AO64" s="130">
        <v>4311</v>
      </c>
      <c r="AP64" s="131"/>
      <c r="AQ64" s="130">
        <v>1701</v>
      </c>
      <c r="AR64" s="130"/>
      <c r="AS64" s="93">
        <f t="shared" si="107"/>
        <v>13012</v>
      </c>
      <c r="AT64" s="93">
        <f t="shared" si="107"/>
        <v>0</v>
      </c>
      <c r="AU64" s="22">
        <f>SUM(U64+AC64+AK64+AS64)</f>
        <v>56879</v>
      </c>
      <c r="AV64" s="22">
        <f>SUM(V64,AD64,AL64,AT64)</f>
        <v>0</v>
      </c>
      <c r="AW64" s="23">
        <f t="shared" si="108"/>
        <v>0</v>
      </c>
      <c r="AX64" s="23">
        <f t="shared" si="10"/>
        <v>0</v>
      </c>
      <c r="AY64" s="23">
        <f t="shared" si="11"/>
        <v>0</v>
      </c>
      <c r="AZ64" s="23">
        <f>IFERROR((V64+AD64+AL64+AT64)/(U64+AC64+AK64+AS64),"")</f>
        <v>0</v>
      </c>
      <c r="BA64" s="23">
        <f>IFERROR(AV64/AU64,"")</f>
        <v>0</v>
      </c>
      <c r="BB64" s="79"/>
    </row>
    <row r="65" spans="1:54" ht="144.75" customHeight="1">
      <c r="A65" s="191"/>
      <c r="B65" s="199"/>
      <c r="C65" s="54" t="s">
        <v>290</v>
      </c>
      <c r="D65" s="54" t="s">
        <v>43</v>
      </c>
      <c r="E65" s="132">
        <v>0</v>
      </c>
      <c r="F65" s="132">
        <v>1</v>
      </c>
      <c r="G65" s="132">
        <v>1</v>
      </c>
      <c r="H65" s="132">
        <v>1</v>
      </c>
      <c r="I65" s="132">
        <v>1</v>
      </c>
      <c r="J65" s="54" t="s">
        <v>291</v>
      </c>
      <c r="K65" s="24" t="s">
        <v>273</v>
      </c>
      <c r="L65" s="24" t="s">
        <v>292</v>
      </c>
      <c r="M65" s="24" t="s">
        <v>293</v>
      </c>
      <c r="N65" s="24" t="s">
        <v>92</v>
      </c>
      <c r="O65" s="87">
        <v>1</v>
      </c>
      <c r="P65" s="88"/>
      <c r="Q65" s="87">
        <v>1</v>
      </c>
      <c r="R65" s="88"/>
      <c r="S65" s="87">
        <v>1</v>
      </c>
      <c r="T65" s="88"/>
      <c r="U65" s="90">
        <f>AVERAGE(O65,Q65,S65)</f>
        <v>1</v>
      </c>
      <c r="V65" s="90" t="str">
        <f>IFERROR(AVERAGE(P65,R65,T65),"")</f>
        <v/>
      </c>
      <c r="W65" s="87">
        <v>1</v>
      </c>
      <c r="X65" s="89"/>
      <c r="Y65" s="87">
        <v>1</v>
      </c>
      <c r="Z65" s="88"/>
      <c r="AA65" s="87">
        <v>1</v>
      </c>
      <c r="AB65" s="88"/>
      <c r="AC65" s="90">
        <f>AVERAGE(W65,Y65,AA65)</f>
        <v>1</v>
      </c>
      <c r="AD65" s="90" t="str">
        <f>IFERROR(AVERAGE(X65,Z65,AB65),"")</f>
        <v/>
      </c>
      <c r="AE65" s="87">
        <v>1</v>
      </c>
      <c r="AF65" s="88"/>
      <c r="AG65" s="87">
        <v>1</v>
      </c>
      <c r="AH65" s="88"/>
      <c r="AI65" s="87">
        <v>1</v>
      </c>
      <c r="AJ65" s="88"/>
      <c r="AK65" s="90">
        <f>AVERAGE(AE65,AG65,AI65)</f>
        <v>1</v>
      </c>
      <c r="AL65" s="90" t="str">
        <f>IFERROR(AVERAGE(AF65,AH65,AJ65),"")</f>
        <v/>
      </c>
      <c r="AM65" s="87">
        <v>1</v>
      </c>
      <c r="AN65" s="87"/>
      <c r="AO65" s="87">
        <v>1</v>
      </c>
      <c r="AP65" s="87"/>
      <c r="AQ65" s="87">
        <v>1</v>
      </c>
      <c r="AR65" s="87"/>
      <c r="AS65" s="90">
        <f>AVERAGE(AM65,AO65,AQ65)</f>
        <v>1</v>
      </c>
      <c r="AT65" s="90" t="str">
        <f>IFERROR(AVERAGE(AN65,AP65,AR65),"")</f>
        <v/>
      </c>
      <c r="AU65" s="21">
        <f t="shared" ref="AU65:AU67" si="110">AVERAGE(U65,AC65,AK65,AS65)</f>
        <v>1</v>
      </c>
      <c r="AV65" s="22" t="str">
        <f t="shared" ref="AV65:AV67" si="111">IFERROR(AVERAGE(V65,AD65,AL65,AT65),"")</f>
        <v/>
      </c>
      <c r="AW65" s="23" t="str">
        <f t="shared" si="108"/>
        <v/>
      </c>
      <c r="AX65" s="23" t="str">
        <f t="shared" si="10"/>
        <v/>
      </c>
      <c r="AY65" s="23" t="str">
        <f t="shared" si="11"/>
        <v/>
      </c>
      <c r="AZ65" s="23" t="str">
        <f t="shared" si="109"/>
        <v/>
      </c>
      <c r="BA65" s="23" t="str">
        <f t="shared" ref="BA65" si="112">IFERROR(AV65/AU65,"")</f>
        <v/>
      </c>
      <c r="BB65" s="79"/>
    </row>
    <row r="66" spans="1:54" ht="144.75" customHeight="1">
      <c r="A66" s="191"/>
      <c r="B66" s="199"/>
      <c r="C66" s="54" t="s">
        <v>294</v>
      </c>
      <c r="D66" s="54" t="s">
        <v>43</v>
      </c>
      <c r="E66" s="140">
        <v>1</v>
      </c>
      <c r="F66" s="140">
        <v>1</v>
      </c>
      <c r="G66" s="140">
        <v>1</v>
      </c>
      <c r="H66" s="140">
        <v>1</v>
      </c>
      <c r="I66" s="140">
        <v>1</v>
      </c>
      <c r="J66" s="54" t="s">
        <v>295</v>
      </c>
      <c r="K66" s="24" t="s">
        <v>273</v>
      </c>
      <c r="L66" s="24" t="s">
        <v>296</v>
      </c>
      <c r="M66" s="24" t="s">
        <v>297</v>
      </c>
      <c r="N66" s="24" t="s">
        <v>92</v>
      </c>
      <c r="O66" s="87">
        <v>1</v>
      </c>
      <c r="P66" s="88"/>
      <c r="Q66" s="87">
        <v>1</v>
      </c>
      <c r="R66" s="88"/>
      <c r="S66" s="87">
        <v>1</v>
      </c>
      <c r="T66" s="88"/>
      <c r="U66" s="90">
        <f>AVERAGE(O66,Q66,S66)</f>
        <v>1</v>
      </c>
      <c r="V66" s="90" t="str">
        <f>IFERROR(AVERAGE(P66,R66,T66),"")</f>
        <v/>
      </c>
      <c r="W66" s="87">
        <v>1</v>
      </c>
      <c r="X66" s="89"/>
      <c r="Y66" s="87">
        <v>1</v>
      </c>
      <c r="Z66" s="88"/>
      <c r="AA66" s="87">
        <v>1</v>
      </c>
      <c r="AB66" s="88"/>
      <c r="AC66" s="90">
        <f>AVERAGE(W66,Y66,AA66)</f>
        <v>1</v>
      </c>
      <c r="AD66" s="90" t="str">
        <f>IFERROR(AVERAGE(X66,Z66,AB66),"")</f>
        <v/>
      </c>
      <c r="AE66" s="87">
        <v>1</v>
      </c>
      <c r="AF66" s="88"/>
      <c r="AG66" s="87">
        <v>1</v>
      </c>
      <c r="AH66" s="88"/>
      <c r="AI66" s="87">
        <v>1</v>
      </c>
      <c r="AJ66" s="88"/>
      <c r="AK66" s="90">
        <f>AVERAGE(AE66,AG66,AI66)</f>
        <v>1</v>
      </c>
      <c r="AL66" s="90" t="str">
        <f>IFERROR(AVERAGE(AF66,AH66,AJ66),"")</f>
        <v/>
      </c>
      <c r="AM66" s="87">
        <v>1</v>
      </c>
      <c r="AN66" s="87"/>
      <c r="AO66" s="87">
        <v>1</v>
      </c>
      <c r="AP66" s="87"/>
      <c r="AQ66" s="87">
        <v>1</v>
      </c>
      <c r="AR66" s="87"/>
      <c r="AS66" s="90">
        <f>AVERAGE(AM66,AO66,AQ66)</f>
        <v>1</v>
      </c>
      <c r="AT66" s="90" t="str">
        <f>IFERROR(AVERAGE(AN66,AP66,AR66),"")</f>
        <v/>
      </c>
      <c r="AU66" s="21">
        <f t="shared" si="110"/>
        <v>1</v>
      </c>
      <c r="AV66" s="22" t="str">
        <f t="shared" si="111"/>
        <v/>
      </c>
      <c r="AW66" s="23" t="str">
        <f t="shared" si="108"/>
        <v/>
      </c>
      <c r="AX66" s="23" t="str">
        <f t="shared" si="10"/>
        <v/>
      </c>
      <c r="AY66" s="23" t="str">
        <f t="shared" si="11"/>
        <v/>
      </c>
      <c r="AZ66" s="23" t="str">
        <f t="shared" si="109"/>
        <v/>
      </c>
      <c r="BA66" s="23">
        <f t="shared" ref="BA66" si="113">IFERROR(Z66/Y66,"")</f>
        <v>0</v>
      </c>
      <c r="BB66" s="79"/>
    </row>
    <row r="67" spans="1:54" ht="144.75" customHeight="1">
      <c r="A67" s="191"/>
      <c r="B67" s="199"/>
      <c r="C67" s="54" t="s">
        <v>298</v>
      </c>
      <c r="D67" s="54" t="s">
        <v>299</v>
      </c>
      <c r="E67" s="140">
        <v>1</v>
      </c>
      <c r="F67" s="140">
        <v>1</v>
      </c>
      <c r="G67" s="140">
        <v>1</v>
      </c>
      <c r="H67" s="140">
        <v>1</v>
      </c>
      <c r="I67" s="140">
        <v>1</v>
      </c>
      <c r="J67" s="54" t="s">
        <v>300</v>
      </c>
      <c r="K67" s="24" t="s">
        <v>273</v>
      </c>
      <c r="L67" s="24" t="s">
        <v>301</v>
      </c>
      <c r="M67" s="24" t="s">
        <v>302</v>
      </c>
      <c r="N67" s="24" t="s">
        <v>92</v>
      </c>
      <c r="O67" s="87">
        <v>1</v>
      </c>
      <c r="P67" s="88"/>
      <c r="Q67" s="87">
        <v>1</v>
      </c>
      <c r="R67" s="88"/>
      <c r="S67" s="87">
        <v>1</v>
      </c>
      <c r="T67" s="88"/>
      <c r="U67" s="90">
        <f>AVERAGE(O67,Q67,S67)</f>
        <v>1</v>
      </c>
      <c r="V67" s="90" t="str">
        <f>IFERROR(AVERAGE(P67,R67,T67),"")</f>
        <v/>
      </c>
      <c r="W67" s="87">
        <v>1</v>
      </c>
      <c r="X67" s="89"/>
      <c r="Y67" s="87">
        <v>1</v>
      </c>
      <c r="Z67" s="88"/>
      <c r="AA67" s="87">
        <v>1</v>
      </c>
      <c r="AB67" s="88"/>
      <c r="AC67" s="90">
        <f>AVERAGE(W67,Y67,AA67)</f>
        <v>1</v>
      </c>
      <c r="AD67" s="90" t="str">
        <f>IFERROR(AVERAGE(X67,Z67,AB67),"")</f>
        <v/>
      </c>
      <c r="AE67" s="87">
        <v>1</v>
      </c>
      <c r="AF67" s="88"/>
      <c r="AG67" s="87">
        <v>1</v>
      </c>
      <c r="AH67" s="88"/>
      <c r="AI67" s="87">
        <v>1</v>
      </c>
      <c r="AJ67" s="88"/>
      <c r="AK67" s="90">
        <f>AVERAGE(AE67,AG67,AI67)</f>
        <v>1</v>
      </c>
      <c r="AL67" s="90" t="str">
        <f>IFERROR(AVERAGE(AF67,AH67,AJ67),"")</f>
        <v/>
      </c>
      <c r="AM67" s="87">
        <v>1</v>
      </c>
      <c r="AN67" s="87"/>
      <c r="AO67" s="87">
        <v>1</v>
      </c>
      <c r="AP67" s="87"/>
      <c r="AQ67" s="87">
        <v>1</v>
      </c>
      <c r="AR67" s="87"/>
      <c r="AS67" s="90">
        <f>AVERAGE(AM67,AO67,AQ67)</f>
        <v>1</v>
      </c>
      <c r="AT67" s="90" t="str">
        <f>IFERROR(AVERAGE(AN67,AP67,AR67),"")</f>
        <v/>
      </c>
      <c r="AU67" s="21">
        <f t="shared" si="110"/>
        <v>1</v>
      </c>
      <c r="AV67" s="22" t="str">
        <f t="shared" si="111"/>
        <v/>
      </c>
      <c r="AW67" s="23" t="str">
        <f>IFERROR(V67/U67,"")</f>
        <v/>
      </c>
      <c r="AX67" s="23" t="str">
        <f t="shared" si="10"/>
        <v/>
      </c>
      <c r="AY67" s="23" t="str">
        <f t="shared" si="11"/>
        <v/>
      </c>
      <c r="AZ67" s="23" t="str">
        <f t="shared" si="11"/>
        <v/>
      </c>
      <c r="BA67" s="23" t="str">
        <f t="shared" ref="BA67:BA90" si="114">IFERROR(AV67/AU67,"")</f>
        <v/>
      </c>
      <c r="BB67" s="79"/>
    </row>
    <row r="68" spans="1:54" ht="144.75" customHeight="1">
      <c r="A68" s="192"/>
      <c r="B68" s="200"/>
      <c r="C68" s="54" t="s">
        <v>303</v>
      </c>
      <c r="D68" s="54" t="s">
        <v>43</v>
      </c>
      <c r="E68" s="140">
        <v>1</v>
      </c>
      <c r="F68" s="140">
        <v>1</v>
      </c>
      <c r="G68" s="140">
        <v>1</v>
      </c>
      <c r="H68" s="140">
        <v>1</v>
      </c>
      <c r="I68" s="140">
        <v>1</v>
      </c>
      <c r="J68" s="54" t="s">
        <v>304</v>
      </c>
      <c r="K68" s="24" t="s">
        <v>273</v>
      </c>
      <c r="L68" s="24" t="s">
        <v>305</v>
      </c>
      <c r="M68" s="24" t="s">
        <v>306</v>
      </c>
      <c r="N68" s="24" t="s">
        <v>92</v>
      </c>
      <c r="O68" s="128">
        <v>0</v>
      </c>
      <c r="P68" s="133"/>
      <c r="Q68" s="124">
        <v>0</v>
      </c>
      <c r="R68" s="141"/>
      <c r="S68" s="124">
        <v>10</v>
      </c>
      <c r="T68" s="141"/>
      <c r="U68" s="125">
        <f>SUM(O68,Q68,S68)</f>
        <v>10</v>
      </c>
      <c r="V68" s="125">
        <f>SUM(P68,R68,T68)</f>
        <v>0</v>
      </c>
      <c r="W68" s="124">
        <v>10</v>
      </c>
      <c r="X68" s="141"/>
      <c r="Y68" s="124">
        <v>10</v>
      </c>
      <c r="Z68" s="141"/>
      <c r="AA68" s="124">
        <v>10</v>
      </c>
      <c r="AB68" s="141"/>
      <c r="AC68" s="125">
        <f>SUM(W68,Y68,AA68)</f>
        <v>30</v>
      </c>
      <c r="AD68" s="125">
        <f>SUM(X68,Z68,AB68)</f>
        <v>0</v>
      </c>
      <c r="AE68" s="124">
        <v>10</v>
      </c>
      <c r="AF68" s="141"/>
      <c r="AG68" s="126">
        <v>10</v>
      </c>
      <c r="AH68" s="127"/>
      <c r="AI68" s="128">
        <v>10</v>
      </c>
      <c r="AJ68" s="142"/>
      <c r="AK68" s="125">
        <f>SUM(AE68,AG68,AI68)</f>
        <v>30</v>
      </c>
      <c r="AL68" s="125">
        <f>SUM(AF68,AH68,AJ68)</f>
        <v>0</v>
      </c>
      <c r="AM68" s="128">
        <v>10</v>
      </c>
      <c r="AN68" s="133"/>
      <c r="AO68" s="126">
        <v>10</v>
      </c>
      <c r="AP68" s="126"/>
      <c r="AQ68" s="128">
        <v>10</v>
      </c>
      <c r="AR68" s="128"/>
      <c r="AS68" s="125">
        <f>SUM(AM68,AO68,AQ68)</f>
        <v>30</v>
      </c>
      <c r="AT68" s="125">
        <f>SUM(AN68,AP68,AR68)</f>
        <v>0</v>
      </c>
      <c r="AU68" s="75">
        <f>SUM(U68,AC68,AK68,AS68)</f>
        <v>100</v>
      </c>
      <c r="AV68" s="22">
        <f t="shared" ref="AV68" si="115">SUM(V68,AD68,AL68,AT68)</f>
        <v>0</v>
      </c>
      <c r="AW68" s="23">
        <f>IFERROR(V68/U68,"")</f>
        <v>0</v>
      </c>
      <c r="AX68" s="23" t="str">
        <f>IFERROR(W68/V68,"")</f>
        <v/>
      </c>
      <c r="AY68" s="23">
        <f>IFERROR((V68+AD68+AL68)/(U68+AC68+AK68),"")</f>
        <v>0</v>
      </c>
      <c r="AZ68" s="23" t="str">
        <f>IFERROR((W68+AE68+AM68)/(V68+AD68+AL68),"")</f>
        <v/>
      </c>
      <c r="BA68" s="23">
        <f t="shared" si="114"/>
        <v>0</v>
      </c>
      <c r="BB68" s="79"/>
    </row>
    <row r="69" spans="1:54" ht="144.75" customHeight="1">
      <c r="A69" s="201" t="s">
        <v>307</v>
      </c>
      <c r="B69" s="204" t="s">
        <v>308</v>
      </c>
      <c r="C69" s="143" t="s">
        <v>309</v>
      </c>
      <c r="D69" s="143" t="s">
        <v>50</v>
      </c>
      <c r="E69" s="144" t="s">
        <v>51</v>
      </c>
      <c r="F69" s="144" t="s">
        <v>51</v>
      </c>
      <c r="G69" s="144" t="s">
        <v>51</v>
      </c>
      <c r="H69" s="144" t="s">
        <v>51</v>
      </c>
      <c r="I69" s="144" t="s">
        <v>51</v>
      </c>
      <c r="J69" s="143" t="s">
        <v>310</v>
      </c>
      <c r="K69" s="143" t="s">
        <v>45</v>
      </c>
      <c r="L69" s="143" t="s">
        <v>311</v>
      </c>
      <c r="M69" s="143" t="s">
        <v>312</v>
      </c>
      <c r="N69" s="143" t="s">
        <v>92</v>
      </c>
      <c r="O69" s="87">
        <v>1</v>
      </c>
      <c r="P69" s="88"/>
      <c r="Q69" s="87">
        <v>1</v>
      </c>
      <c r="R69" s="88"/>
      <c r="S69" s="87">
        <v>1</v>
      </c>
      <c r="T69" s="88"/>
      <c r="U69" s="145">
        <f>AVERAGE(O69,Q69,S69)</f>
        <v>1</v>
      </c>
      <c r="V69" s="145" t="str">
        <f>IFERROR(AVERAGE(P69,R69,T69),"")</f>
        <v/>
      </c>
      <c r="W69" s="87">
        <v>1</v>
      </c>
      <c r="X69" s="89"/>
      <c r="Y69" s="87">
        <v>1</v>
      </c>
      <c r="Z69" s="88"/>
      <c r="AA69" s="87">
        <v>1</v>
      </c>
      <c r="AB69" s="88"/>
      <c r="AC69" s="90">
        <f>AVERAGE(W69,Y69,AA69)</f>
        <v>1</v>
      </c>
      <c r="AD69" s="90" t="str">
        <f>IFERROR(AVERAGE(X69,Z69,AB69),"")</f>
        <v/>
      </c>
      <c r="AE69" s="87">
        <v>1</v>
      </c>
      <c r="AF69" s="88"/>
      <c r="AG69" s="87">
        <v>1</v>
      </c>
      <c r="AH69" s="88"/>
      <c r="AI69" s="87">
        <v>1</v>
      </c>
      <c r="AJ69" s="88"/>
      <c r="AK69" s="125">
        <f>AVERAGE(AE69,AG69,AI69)</f>
        <v>1</v>
      </c>
      <c r="AL69" s="125" t="str">
        <f>IFERROR(AVERAGE(AF69,AH69,AJ69),"")</f>
        <v/>
      </c>
      <c r="AM69" s="87">
        <v>1</v>
      </c>
      <c r="AN69" s="87"/>
      <c r="AO69" s="87">
        <v>1</v>
      </c>
      <c r="AP69" s="87"/>
      <c r="AQ69" s="87">
        <v>1</v>
      </c>
      <c r="AR69" s="146"/>
      <c r="AS69" s="125">
        <f>AVERAGE(AM69,AO69,AQ69)</f>
        <v>1</v>
      </c>
      <c r="AT69" s="125" t="str">
        <f>IFERROR(AVERAGE(AN69,AP69,AR69),"")</f>
        <v/>
      </c>
      <c r="AU69" s="21">
        <f>AVERAGE(U69,AC69,AK69,AS69)</f>
        <v>1</v>
      </c>
      <c r="AV69" s="22" t="str">
        <f>IFERROR(AVERAGE(V69,AD69,AL69,AT69),"")</f>
        <v/>
      </c>
      <c r="AW69" s="23" t="str">
        <f t="shared" ref="AW69" si="116">IFERROR(V69/U69,"")</f>
        <v/>
      </c>
      <c r="AX69" s="23" t="str">
        <f t="shared" ref="AX69:AX70" si="117">IFERROR((V69+AD69)/(U69+AC69),"")</f>
        <v/>
      </c>
      <c r="AY69" s="23" t="str">
        <f t="shared" ref="AY69:AY70" si="118">IFERROR((V69+AD69+AL69)/(U69+AC69+AK69),"")</f>
        <v/>
      </c>
      <c r="AZ69" s="23" t="str">
        <f t="shared" ref="AZ69:AZ70" si="119">IFERROR((V69+AD69+AL69+AT69)/(U69+AC69+AK69+AS69),"")</f>
        <v/>
      </c>
      <c r="BA69" s="23" t="str">
        <f t="shared" si="114"/>
        <v/>
      </c>
      <c r="BB69" s="147"/>
    </row>
    <row r="70" spans="1:54" ht="144.75" customHeight="1">
      <c r="A70" s="202"/>
      <c r="B70" s="205"/>
      <c r="C70" s="143" t="s">
        <v>313</v>
      </c>
      <c r="D70" s="143" t="s">
        <v>50</v>
      </c>
      <c r="E70" s="144" t="s">
        <v>51</v>
      </c>
      <c r="F70" s="144" t="s">
        <v>51</v>
      </c>
      <c r="G70" s="144" t="s">
        <v>51</v>
      </c>
      <c r="H70" s="144" t="s">
        <v>51</v>
      </c>
      <c r="I70" s="144" t="s">
        <v>51</v>
      </c>
      <c r="J70" s="143" t="s">
        <v>314</v>
      </c>
      <c r="K70" s="143" t="s">
        <v>45</v>
      </c>
      <c r="L70" s="143" t="s">
        <v>315</v>
      </c>
      <c r="M70" s="143" t="s">
        <v>316</v>
      </c>
      <c r="N70" s="143" t="s">
        <v>92</v>
      </c>
      <c r="O70" s="91">
        <v>1</v>
      </c>
      <c r="P70" s="92"/>
      <c r="Q70" s="91">
        <v>1</v>
      </c>
      <c r="R70" s="92"/>
      <c r="S70" s="91">
        <v>1</v>
      </c>
      <c r="T70" s="92"/>
      <c r="U70" s="145">
        <f t="shared" ref="U70:V71" si="120">SUM(O70,Q70,S70)</f>
        <v>3</v>
      </c>
      <c r="V70" s="145">
        <f t="shared" si="120"/>
        <v>0</v>
      </c>
      <c r="W70" s="91">
        <v>1</v>
      </c>
      <c r="X70" s="92"/>
      <c r="Y70" s="91">
        <v>1</v>
      </c>
      <c r="Z70" s="92"/>
      <c r="AA70" s="91">
        <v>1</v>
      </c>
      <c r="AB70" s="92"/>
      <c r="AC70" s="93">
        <f t="shared" ref="AC70:AD71" si="121">SUM(W70,Y70,AA70)</f>
        <v>3</v>
      </c>
      <c r="AD70" s="93">
        <f t="shared" si="121"/>
        <v>0</v>
      </c>
      <c r="AE70" s="91">
        <v>1</v>
      </c>
      <c r="AF70" s="94"/>
      <c r="AG70" s="91">
        <v>1</v>
      </c>
      <c r="AH70" s="94"/>
      <c r="AI70" s="91">
        <v>1</v>
      </c>
      <c r="AJ70" s="95"/>
      <c r="AK70" s="125">
        <f t="shared" ref="AK70:AL71" si="122">SUM(AE70,AG70,AI70)</f>
        <v>3</v>
      </c>
      <c r="AL70" s="125">
        <f t="shared" si="122"/>
        <v>0</v>
      </c>
      <c r="AM70" s="91">
        <v>1</v>
      </c>
      <c r="AN70" s="94"/>
      <c r="AO70" s="91">
        <v>1</v>
      </c>
      <c r="AP70" s="94"/>
      <c r="AQ70" s="91">
        <v>1</v>
      </c>
      <c r="AR70" s="148"/>
      <c r="AS70" s="125">
        <f t="shared" ref="AS70:AT71" si="123">SUM(AM70,AO70,AQ70)</f>
        <v>3</v>
      </c>
      <c r="AT70" s="125">
        <f t="shared" si="123"/>
        <v>0</v>
      </c>
      <c r="AU70" s="22">
        <f t="shared" ref="AU70:AV71" si="124">SUM(U70,AC70,AK70,AS70)</f>
        <v>12</v>
      </c>
      <c r="AV70" s="22">
        <f>SUM(V70,AD70,AL70,AT70)</f>
        <v>0</v>
      </c>
      <c r="AW70" s="23">
        <f>IFERROR(V70/U70,"")</f>
        <v>0</v>
      </c>
      <c r="AX70" s="23">
        <f t="shared" si="117"/>
        <v>0</v>
      </c>
      <c r="AY70" s="23">
        <f t="shared" si="118"/>
        <v>0</v>
      </c>
      <c r="AZ70" s="23">
        <f t="shared" si="119"/>
        <v>0</v>
      </c>
      <c r="BA70" s="23">
        <f t="shared" si="114"/>
        <v>0</v>
      </c>
      <c r="BB70" s="79"/>
    </row>
    <row r="71" spans="1:54" ht="144.75" customHeight="1">
      <c r="A71" s="203"/>
      <c r="B71" s="206"/>
      <c r="C71" s="143" t="s">
        <v>317</v>
      </c>
      <c r="D71" s="143" t="s">
        <v>50</v>
      </c>
      <c r="E71" s="144" t="s">
        <v>51</v>
      </c>
      <c r="F71" s="144" t="s">
        <v>51</v>
      </c>
      <c r="G71" s="144" t="s">
        <v>51</v>
      </c>
      <c r="H71" s="144" t="s">
        <v>51</v>
      </c>
      <c r="I71" s="144" t="s">
        <v>51</v>
      </c>
      <c r="J71" s="143" t="s">
        <v>318</v>
      </c>
      <c r="K71" s="143" t="s">
        <v>45</v>
      </c>
      <c r="L71" s="143" t="s">
        <v>319</v>
      </c>
      <c r="M71" s="143" t="s">
        <v>320</v>
      </c>
      <c r="N71" s="143" t="s">
        <v>92</v>
      </c>
      <c r="O71" s="91">
        <v>3</v>
      </c>
      <c r="P71" s="92"/>
      <c r="Q71" s="91">
        <v>3</v>
      </c>
      <c r="R71" s="92"/>
      <c r="S71" s="91">
        <v>3</v>
      </c>
      <c r="T71" s="92"/>
      <c r="U71" s="93">
        <f t="shared" si="120"/>
        <v>9</v>
      </c>
      <c r="V71" s="93">
        <f t="shared" si="120"/>
        <v>0</v>
      </c>
      <c r="W71" s="91">
        <v>3</v>
      </c>
      <c r="X71" s="92"/>
      <c r="Y71" s="91">
        <v>3</v>
      </c>
      <c r="Z71" s="92"/>
      <c r="AA71" s="91">
        <v>3</v>
      </c>
      <c r="AB71" s="92"/>
      <c r="AC71" s="93">
        <f t="shared" si="121"/>
        <v>9</v>
      </c>
      <c r="AD71" s="93">
        <f t="shared" si="121"/>
        <v>0</v>
      </c>
      <c r="AE71" s="91">
        <v>3</v>
      </c>
      <c r="AF71" s="94"/>
      <c r="AG71" s="91">
        <v>3</v>
      </c>
      <c r="AH71" s="94"/>
      <c r="AI71" s="91">
        <v>3</v>
      </c>
      <c r="AJ71" s="95"/>
      <c r="AK71" s="125">
        <f t="shared" si="122"/>
        <v>9</v>
      </c>
      <c r="AL71" s="125">
        <f t="shared" si="122"/>
        <v>0</v>
      </c>
      <c r="AM71" s="91">
        <v>3</v>
      </c>
      <c r="AN71" s="94"/>
      <c r="AO71" s="91">
        <v>3</v>
      </c>
      <c r="AP71" s="94"/>
      <c r="AQ71" s="91">
        <v>3</v>
      </c>
      <c r="AR71" s="148"/>
      <c r="AS71" s="93">
        <f t="shared" si="123"/>
        <v>9</v>
      </c>
      <c r="AT71" s="93">
        <f t="shared" si="123"/>
        <v>0</v>
      </c>
      <c r="AU71" s="22">
        <f t="shared" si="124"/>
        <v>36</v>
      </c>
      <c r="AV71" s="22">
        <f t="shared" si="124"/>
        <v>0</v>
      </c>
      <c r="AW71" s="23">
        <f>IFERROR(V71/U71,"")</f>
        <v>0</v>
      </c>
      <c r="AX71" s="23">
        <f>IFERROR((V71+AD71)/(U71+AC71),"")</f>
        <v>0</v>
      </c>
      <c r="AY71" s="23">
        <f>IFERROR((V71+AD71+AL71)/(U71+AC71+AK71),"")</f>
        <v>0</v>
      </c>
      <c r="AZ71" s="23">
        <f>IFERROR((V71+AD71+AL71+AT71)/(U71+AC71+AK71+AS71),"")</f>
        <v>0</v>
      </c>
      <c r="BA71" s="23">
        <f t="shared" si="114"/>
        <v>0</v>
      </c>
      <c r="BB71" s="149"/>
    </row>
    <row r="72" spans="1:54" ht="144.75" customHeight="1">
      <c r="A72" s="201" t="s">
        <v>321</v>
      </c>
      <c r="B72" s="204" t="s">
        <v>322</v>
      </c>
      <c r="C72" s="143" t="s">
        <v>323</v>
      </c>
      <c r="D72" s="143" t="s">
        <v>50</v>
      </c>
      <c r="E72" s="144" t="s">
        <v>51</v>
      </c>
      <c r="F72" s="144">
        <v>100</v>
      </c>
      <c r="G72" s="144" t="s">
        <v>51</v>
      </c>
      <c r="H72" s="144" t="s">
        <v>51</v>
      </c>
      <c r="I72" s="144" t="s">
        <v>51</v>
      </c>
      <c r="J72" s="143" t="s">
        <v>324</v>
      </c>
      <c r="K72" s="143" t="s">
        <v>45</v>
      </c>
      <c r="L72" s="143" t="s">
        <v>325</v>
      </c>
      <c r="M72" s="143" t="s">
        <v>326</v>
      </c>
      <c r="N72" s="143" t="s">
        <v>92</v>
      </c>
      <c r="O72" s="87">
        <v>1</v>
      </c>
      <c r="P72" s="88"/>
      <c r="Q72" s="87">
        <v>1</v>
      </c>
      <c r="R72" s="88"/>
      <c r="S72" s="87">
        <v>1</v>
      </c>
      <c r="T72" s="87"/>
      <c r="U72" s="145">
        <f>AVERAGE(O72,Q72,S72)</f>
        <v>1</v>
      </c>
      <c r="V72" s="145" t="str">
        <f>IFERROR(AVERAGE(P72,R72,T72),"")</f>
        <v/>
      </c>
      <c r="W72" s="87">
        <v>1</v>
      </c>
      <c r="X72" s="87"/>
      <c r="Y72" s="87">
        <v>1</v>
      </c>
      <c r="Z72" s="87"/>
      <c r="AA72" s="87">
        <v>1</v>
      </c>
      <c r="AB72" s="87"/>
      <c r="AC72" s="90">
        <f>AVERAGE(W72,Y72,AA72)</f>
        <v>1</v>
      </c>
      <c r="AD72" s="90" t="str">
        <f>IFERROR(AVERAGE(X72,Z72,AB72),"")</f>
        <v/>
      </c>
      <c r="AE72" s="87">
        <v>1</v>
      </c>
      <c r="AF72" s="88"/>
      <c r="AG72" s="87">
        <v>1</v>
      </c>
      <c r="AH72" s="88"/>
      <c r="AI72" s="87">
        <v>1</v>
      </c>
      <c r="AJ72" s="88"/>
      <c r="AK72" s="125">
        <f>AVERAGE(AE72,AG72,AI72)</f>
        <v>1</v>
      </c>
      <c r="AL72" s="125" t="str">
        <f>IFERROR(AVERAGE(AF72,AH72,AJ72),"")</f>
        <v/>
      </c>
      <c r="AM72" s="87">
        <v>1</v>
      </c>
      <c r="AN72" s="87"/>
      <c r="AO72" s="87">
        <v>1</v>
      </c>
      <c r="AP72" s="87"/>
      <c r="AQ72" s="87">
        <v>1</v>
      </c>
      <c r="AR72" s="150"/>
      <c r="AS72" s="93">
        <f>AVERAGE(AM72,AO72,AQ72)</f>
        <v>1</v>
      </c>
      <c r="AT72" s="93" t="str">
        <f>IFERROR(AVERAGE(AN72,AP72,AR72),"")</f>
        <v/>
      </c>
      <c r="AU72" s="21">
        <f>AVERAGE(U72,AC72,AK72,AS72)</f>
        <v>1</v>
      </c>
      <c r="AV72" s="22" t="str">
        <f>IFERROR(AVERAGE(V72,AD72,AL72,AT72),"")</f>
        <v/>
      </c>
      <c r="AW72" s="23" t="str">
        <f>IFERROR(V72/U72,"")</f>
        <v/>
      </c>
      <c r="AX72" s="23" t="str">
        <f>IFERROR((V72+AD72)/(U72+AC72),"")</f>
        <v/>
      </c>
      <c r="AY72" s="23" t="str">
        <f>IFERROR((V72+AD72+AL72)/(U72+AC72+AK72),"")</f>
        <v/>
      </c>
      <c r="AZ72" s="23" t="str">
        <f>IFERROR((V72+AD72+AL72+AT72)/(U72+AC72+AK72+AS72),"")</f>
        <v/>
      </c>
      <c r="BA72" s="23" t="str">
        <f t="shared" si="114"/>
        <v/>
      </c>
      <c r="BB72" s="147"/>
    </row>
    <row r="73" spans="1:54" ht="144.75" customHeight="1">
      <c r="A73" s="202"/>
      <c r="B73" s="205"/>
      <c r="C73" s="143" t="s">
        <v>327</v>
      </c>
      <c r="D73" s="143" t="s">
        <v>50</v>
      </c>
      <c r="E73" s="144" t="s">
        <v>51</v>
      </c>
      <c r="F73" s="144" t="s">
        <v>51</v>
      </c>
      <c r="G73" s="144" t="s">
        <v>51</v>
      </c>
      <c r="H73" s="144" t="s">
        <v>51</v>
      </c>
      <c r="I73" s="144" t="s">
        <v>51</v>
      </c>
      <c r="J73" s="143" t="s">
        <v>328</v>
      </c>
      <c r="K73" s="143" t="s">
        <v>45</v>
      </c>
      <c r="L73" s="143" t="s">
        <v>329</v>
      </c>
      <c r="M73" s="143" t="s">
        <v>330</v>
      </c>
      <c r="N73" s="143" t="s">
        <v>92</v>
      </c>
      <c r="O73" s="87">
        <v>1</v>
      </c>
      <c r="P73" s="88"/>
      <c r="Q73" s="87">
        <v>1</v>
      </c>
      <c r="R73" s="88"/>
      <c r="S73" s="87">
        <v>1</v>
      </c>
      <c r="T73" s="88"/>
      <c r="U73" s="145">
        <f>AVERAGE(O73,Q73,S73)</f>
        <v>1</v>
      </c>
      <c r="V73" s="145" t="str">
        <f>IFERROR(AVERAGE(P73,R73,T73),"")</f>
        <v/>
      </c>
      <c r="W73" s="87">
        <v>1</v>
      </c>
      <c r="X73" s="89"/>
      <c r="Y73" s="87">
        <v>1</v>
      </c>
      <c r="Z73" s="87"/>
      <c r="AA73" s="87">
        <v>1</v>
      </c>
      <c r="AB73" s="87"/>
      <c r="AC73" s="90">
        <f>AVERAGE(W73,Y73,AA73)</f>
        <v>1</v>
      </c>
      <c r="AD73" s="90" t="str">
        <f>IFERROR(AVERAGE(X73,Z73,AB73),"")</f>
        <v/>
      </c>
      <c r="AE73" s="87">
        <v>1</v>
      </c>
      <c r="AF73" s="88"/>
      <c r="AG73" s="87">
        <v>1</v>
      </c>
      <c r="AH73" s="88"/>
      <c r="AI73" s="87">
        <v>1</v>
      </c>
      <c r="AJ73" s="88"/>
      <c r="AK73" s="93">
        <f>AVERAGE(AE73,AG73,AI73)</f>
        <v>1</v>
      </c>
      <c r="AL73" s="93" t="str">
        <f>IFERROR(AVERAGE(AF73,AH73,AJ73),"")</f>
        <v/>
      </c>
      <c r="AM73" s="87">
        <v>1</v>
      </c>
      <c r="AN73" s="87"/>
      <c r="AO73" s="87">
        <v>1</v>
      </c>
      <c r="AP73" s="87"/>
      <c r="AQ73" s="87">
        <v>1</v>
      </c>
      <c r="AR73" s="151"/>
      <c r="AS73" s="93">
        <f>AVERAGE(AM73,AO73,AQ73)</f>
        <v>1</v>
      </c>
      <c r="AT73" s="93" t="str">
        <f>IFERROR(AVERAGE(AN73,AP73,AR73),"")</f>
        <v/>
      </c>
      <c r="AU73" s="21">
        <f>AVERAGE(U73,AC73,AK73,AS73)</f>
        <v>1</v>
      </c>
      <c r="AV73" s="22" t="str">
        <f>IFERROR(AVERAGE(V73,AD73,AL73,AT73),"")</f>
        <v/>
      </c>
      <c r="AW73" s="23" t="str">
        <f t="shared" ref="AW73" si="125">IFERROR(V73/U73,"")</f>
        <v/>
      </c>
      <c r="AX73" s="23" t="str">
        <f t="shared" ref="AX73:AX88" si="126">IFERROR((V73+AD73)/(U73+AC73),"")</f>
        <v/>
      </c>
      <c r="AY73" s="23" t="str">
        <f t="shared" ref="AY73" si="127">IFERROR((V73+AD73+AL73)/(U73+AC73+AK73),"")</f>
        <v/>
      </c>
      <c r="AZ73" s="23" t="str">
        <f t="shared" ref="AZ73:AZ88" si="128">IFERROR((V73+AD73+AL73+AT73)/(U73+AC73+AK73+AS73),"")</f>
        <v/>
      </c>
      <c r="BA73" s="23" t="str">
        <f t="shared" si="114"/>
        <v/>
      </c>
      <c r="BB73" s="79"/>
    </row>
    <row r="74" spans="1:54" ht="144.75" customHeight="1">
      <c r="A74" s="203"/>
      <c r="B74" s="206"/>
      <c r="C74" s="143" t="s">
        <v>331</v>
      </c>
      <c r="D74" s="143" t="s">
        <v>50</v>
      </c>
      <c r="E74" s="144" t="s">
        <v>51</v>
      </c>
      <c r="F74" s="144">
        <v>100</v>
      </c>
      <c r="G74" s="144" t="s">
        <v>51</v>
      </c>
      <c r="H74" s="144" t="s">
        <v>51</v>
      </c>
      <c r="I74" s="144" t="s">
        <v>51</v>
      </c>
      <c r="J74" s="143" t="s">
        <v>332</v>
      </c>
      <c r="K74" s="143" t="s">
        <v>45</v>
      </c>
      <c r="L74" s="143" t="s">
        <v>333</v>
      </c>
      <c r="M74" s="143" t="s">
        <v>334</v>
      </c>
      <c r="N74" s="143" t="s">
        <v>92</v>
      </c>
      <c r="O74" s="91">
        <v>0</v>
      </c>
      <c r="P74" s="92"/>
      <c r="Q74" s="91">
        <v>0</v>
      </c>
      <c r="R74" s="92"/>
      <c r="S74" s="91">
        <v>0</v>
      </c>
      <c r="T74" s="92"/>
      <c r="U74" s="145">
        <f t="shared" ref="U74:V74" si="129">SUM(O74,Q74,S74)</f>
        <v>0</v>
      </c>
      <c r="V74" s="145">
        <f t="shared" si="129"/>
        <v>0</v>
      </c>
      <c r="W74" s="91">
        <v>0</v>
      </c>
      <c r="X74" s="92"/>
      <c r="Y74" s="91">
        <v>30</v>
      </c>
      <c r="Z74" s="92"/>
      <c r="AA74" s="91">
        <v>0</v>
      </c>
      <c r="AB74" s="92"/>
      <c r="AC74" s="93">
        <f t="shared" ref="AC74:AD74" si="130">SUM(W74,Y74,AA74)</f>
        <v>30</v>
      </c>
      <c r="AD74" s="93">
        <f t="shared" si="130"/>
        <v>0</v>
      </c>
      <c r="AE74" s="91">
        <v>0</v>
      </c>
      <c r="AF74" s="94"/>
      <c r="AG74" s="91">
        <v>0</v>
      </c>
      <c r="AH74" s="94"/>
      <c r="AI74" s="91">
        <v>0</v>
      </c>
      <c r="AJ74" s="95"/>
      <c r="AK74" s="93">
        <f t="shared" ref="AK74:AL74" si="131">SUM(AE74,AG74,AI74)</f>
        <v>0</v>
      </c>
      <c r="AL74" s="93">
        <f t="shared" si="131"/>
        <v>0</v>
      </c>
      <c r="AM74" s="91">
        <v>0</v>
      </c>
      <c r="AN74" s="94"/>
      <c r="AO74" s="91">
        <v>0</v>
      </c>
      <c r="AP74" s="94"/>
      <c r="AQ74" s="91">
        <v>20</v>
      </c>
      <c r="AR74" s="148"/>
      <c r="AS74" s="93">
        <f t="shared" ref="AS74:AT74" si="132">SUM(AM74,AO74,AQ74)</f>
        <v>20</v>
      </c>
      <c r="AT74" s="93">
        <f t="shared" si="132"/>
        <v>0</v>
      </c>
      <c r="AU74" s="22">
        <f>SUM(U74,AC74,AK74,AS74)</f>
        <v>50</v>
      </c>
      <c r="AV74" s="22">
        <f>SUM(V74,AD74,AL74,AT74)</f>
        <v>0</v>
      </c>
      <c r="AW74" s="23" t="s">
        <v>335</v>
      </c>
      <c r="AX74" s="23">
        <f t="shared" si="126"/>
        <v>0</v>
      </c>
      <c r="AY74" s="23">
        <f>IFERROR((V74+AD74+AL74)/(U74+AC74+AK74),"")</f>
        <v>0</v>
      </c>
      <c r="AZ74" s="23">
        <f t="shared" si="128"/>
        <v>0</v>
      </c>
      <c r="BA74" s="23">
        <f t="shared" si="114"/>
        <v>0</v>
      </c>
      <c r="BB74" s="149"/>
    </row>
    <row r="75" spans="1:54" ht="144.75" customHeight="1">
      <c r="A75" s="190" t="s">
        <v>336</v>
      </c>
      <c r="B75" s="198" t="s">
        <v>337</v>
      </c>
      <c r="C75" s="24" t="s">
        <v>338</v>
      </c>
      <c r="D75" s="24" t="s">
        <v>50</v>
      </c>
      <c r="E75" s="50" t="s">
        <v>51</v>
      </c>
      <c r="F75" s="50" t="s">
        <v>51</v>
      </c>
      <c r="G75" s="50" t="s">
        <v>51</v>
      </c>
      <c r="H75" s="50" t="s">
        <v>51</v>
      </c>
      <c r="I75" s="50" t="s">
        <v>51</v>
      </c>
      <c r="J75" s="24" t="s">
        <v>339</v>
      </c>
      <c r="K75" s="24" t="s">
        <v>45</v>
      </c>
      <c r="L75" s="24" t="s">
        <v>340</v>
      </c>
      <c r="M75" s="24" t="s">
        <v>341</v>
      </c>
      <c r="N75" s="24" t="s">
        <v>92</v>
      </c>
      <c r="O75" s="152">
        <v>34</v>
      </c>
      <c r="P75" s="153"/>
      <c r="Q75" s="152">
        <v>53</v>
      </c>
      <c r="R75" s="153"/>
      <c r="S75" s="152">
        <v>40</v>
      </c>
      <c r="T75" s="153"/>
      <c r="U75" s="145">
        <f>SUM(O75,Q75,S75)</f>
        <v>127</v>
      </c>
      <c r="V75" s="145">
        <f>SUM(P75,R75,T75)</f>
        <v>0</v>
      </c>
      <c r="W75" s="152">
        <v>62</v>
      </c>
      <c r="X75" s="153"/>
      <c r="Y75" s="152">
        <v>41</v>
      </c>
      <c r="Z75" s="153"/>
      <c r="AA75" s="152">
        <v>40</v>
      </c>
      <c r="AB75" s="153"/>
      <c r="AC75" s="145">
        <f>SUM(W75,Y75,AA75)</f>
        <v>143</v>
      </c>
      <c r="AD75" s="145">
        <f>SUM(X75,Z75,AB75)</f>
        <v>0</v>
      </c>
      <c r="AE75" s="154">
        <v>69</v>
      </c>
      <c r="AF75" s="155"/>
      <c r="AG75" s="154">
        <v>75</v>
      </c>
      <c r="AH75" s="155"/>
      <c r="AI75" s="154">
        <v>65</v>
      </c>
      <c r="AJ75" s="155"/>
      <c r="AK75" s="145">
        <f>SUM(AE75,AG75,AI75)</f>
        <v>209</v>
      </c>
      <c r="AL75" s="145">
        <f>SUM(AF75,AH75,AJ75)</f>
        <v>0</v>
      </c>
      <c r="AM75" s="154">
        <v>37</v>
      </c>
      <c r="AN75" s="155"/>
      <c r="AO75" s="154">
        <v>84</v>
      </c>
      <c r="AP75" s="155"/>
      <c r="AQ75" s="154">
        <v>47</v>
      </c>
      <c r="AR75" s="155"/>
      <c r="AS75" s="145">
        <f>SUM(AM75,AO75,AQ75)</f>
        <v>168</v>
      </c>
      <c r="AT75" s="145">
        <f>SUM(AN75,AP75,AR75)</f>
        <v>0</v>
      </c>
      <c r="AU75" s="22">
        <f>SUM(U75,AC75,AK75,AS75)</f>
        <v>647</v>
      </c>
      <c r="AV75" s="22">
        <f>SUM(V75,AD75,AL75,AT75)</f>
        <v>0</v>
      </c>
      <c r="AW75" s="23">
        <f t="shared" ref="AW75:AW91" si="133">IFERROR(V75/U75,"")</f>
        <v>0</v>
      </c>
      <c r="AX75" s="23">
        <f t="shared" si="126"/>
        <v>0</v>
      </c>
      <c r="AY75" s="23">
        <f t="shared" ref="AY75:AY88" si="134">IFERROR((V75+AD75+AL75)/(U75+AC75+AK75),"")</f>
        <v>0</v>
      </c>
      <c r="AZ75" s="23">
        <f t="shared" si="128"/>
        <v>0</v>
      </c>
      <c r="BA75" s="23">
        <f t="shared" si="114"/>
        <v>0</v>
      </c>
      <c r="BB75" s="156"/>
    </row>
    <row r="76" spans="1:54" ht="144.75" customHeight="1">
      <c r="A76" s="191"/>
      <c r="B76" s="199"/>
      <c r="C76" s="24" t="s">
        <v>342</v>
      </c>
      <c r="D76" s="24" t="s">
        <v>50</v>
      </c>
      <c r="E76" s="50" t="s">
        <v>51</v>
      </c>
      <c r="F76" s="50" t="s">
        <v>51</v>
      </c>
      <c r="G76" s="50" t="s">
        <v>51</v>
      </c>
      <c r="H76" s="50" t="s">
        <v>51</v>
      </c>
      <c r="I76" s="50" t="s">
        <v>51</v>
      </c>
      <c r="J76" s="24" t="s">
        <v>343</v>
      </c>
      <c r="K76" s="24" t="s">
        <v>45</v>
      </c>
      <c r="L76" s="24" t="s">
        <v>344</v>
      </c>
      <c r="M76" s="24" t="s">
        <v>345</v>
      </c>
      <c r="N76" s="24" t="s">
        <v>92</v>
      </c>
      <c r="O76" s="157">
        <v>100</v>
      </c>
      <c r="P76" s="157"/>
      <c r="Q76" s="157">
        <v>100</v>
      </c>
      <c r="R76" s="157"/>
      <c r="S76" s="157">
        <v>100</v>
      </c>
      <c r="T76" s="157"/>
      <c r="U76" s="158">
        <f t="shared" ref="U76:U85" si="135">AVERAGE(O76,Q76,S76)</f>
        <v>100</v>
      </c>
      <c r="V76" s="158" t="str">
        <f t="shared" ref="V76:V85" si="136">IFERROR(AVERAGE(P76,R76,T76),"")</f>
        <v/>
      </c>
      <c r="W76" s="157">
        <v>100</v>
      </c>
      <c r="X76" s="157"/>
      <c r="Y76" s="157">
        <v>100</v>
      </c>
      <c r="Z76" s="157"/>
      <c r="AA76" s="157">
        <v>100</v>
      </c>
      <c r="AB76" s="157"/>
      <c r="AC76" s="158">
        <f>AVERAGE(W76,Y76,AA76)</f>
        <v>100</v>
      </c>
      <c r="AD76" s="158" t="str">
        <f t="shared" ref="AD76:AD85" si="137">IFERROR(AVERAGE(X76,Z76,AB76),"")</f>
        <v/>
      </c>
      <c r="AE76" s="157">
        <v>100</v>
      </c>
      <c r="AF76" s="157"/>
      <c r="AG76" s="157">
        <v>100</v>
      </c>
      <c r="AH76" s="157"/>
      <c r="AI76" s="157">
        <v>100</v>
      </c>
      <c r="AJ76" s="157"/>
      <c r="AK76" s="158">
        <f t="shared" ref="AK76:AK85" si="138">AVERAGE(AE76,AG76,AI76)</f>
        <v>100</v>
      </c>
      <c r="AL76" s="158" t="str">
        <f t="shared" ref="AL76:AL85" si="139">IFERROR(AVERAGE(AF76,AH76,AJ76),"")</f>
        <v/>
      </c>
      <c r="AM76" s="157">
        <v>100</v>
      </c>
      <c r="AN76" s="157"/>
      <c r="AO76" s="157">
        <v>100</v>
      </c>
      <c r="AP76" s="157"/>
      <c r="AQ76" s="157">
        <v>100</v>
      </c>
      <c r="AR76" s="157"/>
      <c r="AS76" s="158">
        <f t="shared" ref="AS76:AS85" si="140">AVERAGE(AM76,AO76,AQ76)</f>
        <v>100</v>
      </c>
      <c r="AT76" s="158" t="str">
        <f t="shared" ref="AT76:AT85" si="141">IFERROR(AVERAGE(AN76,AP76,AR76),"")</f>
        <v/>
      </c>
      <c r="AU76" s="22">
        <f t="shared" ref="AU76:AU85" si="142">AVERAGE(U76,AC76,AK76,AS76)</f>
        <v>100</v>
      </c>
      <c r="AV76" s="22" t="str">
        <f t="shared" ref="AV76:AV85" si="143">IFERROR(AVERAGE(V76,AD76,AL76,AT76),"")</f>
        <v/>
      </c>
      <c r="AW76" s="23" t="str">
        <f t="shared" si="133"/>
        <v/>
      </c>
      <c r="AX76" s="23" t="str">
        <f t="shared" si="126"/>
        <v/>
      </c>
      <c r="AY76" s="23" t="str">
        <f t="shared" si="134"/>
        <v/>
      </c>
      <c r="AZ76" s="23" t="str">
        <f t="shared" si="128"/>
        <v/>
      </c>
      <c r="BA76" s="23" t="str">
        <f t="shared" si="114"/>
        <v/>
      </c>
      <c r="BB76" s="156"/>
    </row>
    <row r="77" spans="1:54" ht="144.75" customHeight="1">
      <c r="A77" s="191"/>
      <c r="B77" s="199"/>
      <c r="C77" s="24" t="s">
        <v>346</v>
      </c>
      <c r="D77" s="24" t="s">
        <v>50</v>
      </c>
      <c r="E77" s="50" t="s">
        <v>51</v>
      </c>
      <c r="F77" s="50" t="s">
        <v>51</v>
      </c>
      <c r="G77" s="50" t="s">
        <v>51</v>
      </c>
      <c r="H77" s="50" t="s">
        <v>51</v>
      </c>
      <c r="I77" s="50" t="s">
        <v>51</v>
      </c>
      <c r="J77" s="24" t="s">
        <v>347</v>
      </c>
      <c r="K77" s="24" t="s">
        <v>45</v>
      </c>
      <c r="L77" s="24" t="s">
        <v>348</v>
      </c>
      <c r="M77" s="24" t="s">
        <v>349</v>
      </c>
      <c r="N77" s="24" t="s">
        <v>92</v>
      </c>
      <c r="O77" s="157">
        <v>100</v>
      </c>
      <c r="P77" s="157"/>
      <c r="Q77" s="157">
        <v>100</v>
      </c>
      <c r="R77" s="157"/>
      <c r="S77" s="157">
        <v>100</v>
      </c>
      <c r="T77" s="157"/>
      <c r="U77" s="158">
        <f t="shared" si="135"/>
        <v>100</v>
      </c>
      <c r="V77" s="158" t="str">
        <f t="shared" si="136"/>
        <v/>
      </c>
      <c r="W77" s="157">
        <v>100</v>
      </c>
      <c r="X77" s="157"/>
      <c r="Y77" s="157">
        <v>100</v>
      </c>
      <c r="Z77" s="157"/>
      <c r="AA77" s="157">
        <v>100</v>
      </c>
      <c r="AB77" s="157"/>
      <c r="AC77" s="158">
        <f>AVERAGE(W77,Y77,AA77)</f>
        <v>100</v>
      </c>
      <c r="AD77" s="158" t="str">
        <f t="shared" si="137"/>
        <v/>
      </c>
      <c r="AE77" s="157">
        <v>100</v>
      </c>
      <c r="AF77" s="157"/>
      <c r="AG77" s="157">
        <v>100</v>
      </c>
      <c r="AH77" s="157"/>
      <c r="AI77" s="157">
        <v>100</v>
      </c>
      <c r="AJ77" s="157"/>
      <c r="AK77" s="158">
        <f t="shared" si="138"/>
        <v>100</v>
      </c>
      <c r="AL77" s="158" t="str">
        <f t="shared" si="139"/>
        <v/>
      </c>
      <c r="AM77" s="157">
        <v>100</v>
      </c>
      <c r="AN77" s="157"/>
      <c r="AO77" s="157">
        <v>100</v>
      </c>
      <c r="AP77" s="157"/>
      <c r="AQ77" s="157">
        <v>100</v>
      </c>
      <c r="AR77" s="157"/>
      <c r="AS77" s="158">
        <f t="shared" si="140"/>
        <v>100</v>
      </c>
      <c r="AT77" s="158" t="str">
        <f t="shared" si="141"/>
        <v/>
      </c>
      <c r="AU77" s="22">
        <f t="shared" si="142"/>
        <v>100</v>
      </c>
      <c r="AV77" s="22" t="str">
        <f t="shared" si="143"/>
        <v/>
      </c>
      <c r="AW77" s="23" t="str">
        <f t="shared" si="133"/>
        <v/>
      </c>
      <c r="AX77" s="23" t="str">
        <f t="shared" si="126"/>
        <v/>
      </c>
      <c r="AY77" s="23" t="str">
        <f t="shared" si="134"/>
        <v/>
      </c>
      <c r="AZ77" s="23" t="str">
        <f t="shared" si="128"/>
        <v/>
      </c>
      <c r="BA77" s="23" t="str">
        <f t="shared" si="114"/>
        <v/>
      </c>
      <c r="BB77" s="156"/>
    </row>
    <row r="78" spans="1:54" ht="144.75" customHeight="1">
      <c r="A78" s="191"/>
      <c r="B78" s="199"/>
      <c r="C78" s="24" t="s">
        <v>350</v>
      </c>
      <c r="D78" s="24" t="s">
        <v>50</v>
      </c>
      <c r="E78" s="50" t="s">
        <v>51</v>
      </c>
      <c r="F78" s="50" t="s">
        <v>51</v>
      </c>
      <c r="G78" s="50" t="s">
        <v>51</v>
      </c>
      <c r="H78" s="50" t="s">
        <v>51</v>
      </c>
      <c r="I78" s="50" t="s">
        <v>51</v>
      </c>
      <c r="J78" s="24" t="s">
        <v>351</v>
      </c>
      <c r="K78" s="24" t="s">
        <v>45</v>
      </c>
      <c r="L78" s="24" t="s">
        <v>352</v>
      </c>
      <c r="M78" s="24" t="s">
        <v>353</v>
      </c>
      <c r="N78" s="24" t="s">
        <v>92</v>
      </c>
      <c r="O78" s="157">
        <v>100</v>
      </c>
      <c r="P78" s="157"/>
      <c r="Q78" s="157">
        <v>100</v>
      </c>
      <c r="R78" s="157"/>
      <c r="S78" s="157">
        <v>100</v>
      </c>
      <c r="T78" s="157"/>
      <c r="U78" s="158">
        <f t="shared" si="135"/>
        <v>100</v>
      </c>
      <c r="V78" s="158" t="str">
        <f t="shared" si="136"/>
        <v/>
      </c>
      <c r="W78" s="157">
        <v>100</v>
      </c>
      <c r="X78" s="157"/>
      <c r="Y78" s="157">
        <v>100</v>
      </c>
      <c r="Z78" s="157"/>
      <c r="AA78" s="157">
        <v>100</v>
      </c>
      <c r="AB78" s="157"/>
      <c r="AC78" s="158">
        <v>100</v>
      </c>
      <c r="AD78" s="158" t="str">
        <f t="shared" si="137"/>
        <v/>
      </c>
      <c r="AE78" s="157">
        <v>100</v>
      </c>
      <c r="AF78" s="157"/>
      <c r="AG78" s="157">
        <v>100</v>
      </c>
      <c r="AH78" s="157"/>
      <c r="AI78" s="157">
        <v>100</v>
      </c>
      <c r="AJ78" s="157"/>
      <c r="AK78" s="158">
        <f t="shared" si="138"/>
        <v>100</v>
      </c>
      <c r="AL78" s="158" t="str">
        <f t="shared" si="139"/>
        <v/>
      </c>
      <c r="AM78" s="157">
        <v>100</v>
      </c>
      <c r="AN78" s="157"/>
      <c r="AO78" s="157">
        <v>100</v>
      </c>
      <c r="AP78" s="157"/>
      <c r="AQ78" s="157">
        <v>100</v>
      </c>
      <c r="AR78" s="157"/>
      <c r="AS78" s="158">
        <f t="shared" si="140"/>
        <v>100</v>
      </c>
      <c r="AT78" s="158" t="str">
        <f t="shared" si="141"/>
        <v/>
      </c>
      <c r="AU78" s="22">
        <f t="shared" si="142"/>
        <v>100</v>
      </c>
      <c r="AV78" s="22" t="str">
        <f t="shared" si="143"/>
        <v/>
      </c>
      <c r="AW78" s="23" t="str">
        <f t="shared" si="133"/>
        <v/>
      </c>
      <c r="AX78" s="23" t="str">
        <f t="shared" si="126"/>
        <v/>
      </c>
      <c r="AY78" s="23" t="str">
        <f t="shared" si="134"/>
        <v/>
      </c>
      <c r="AZ78" s="23" t="str">
        <f t="shared" si="128"/>
        <v/>
      </c>
      <c r="BA78" s="23" t="str">
        <f t="shared" si="114"/>
        <v/>
      </c>
      <c r="BB78" s="159"/>
    </row>
    <row r="79" spans="1:54" ht="144.75" customHeight="1">
      <c r="A79" s="192"/>
      <c r="B79" s="200"/>
      <c r="C79" s="24" t="s">
        <v>354</v>
      </c>
      <c r="D79" s="24" t="s">
        <v>50</v>
      </c>
      <c r="E79" s="50" t="s">
        <v>51</v>
      </c>
      <c r="F79" s="50" t="s">
        <v>51</v>
      </c>
      <c r="G79" s="50" t="s">
        <v>51</v>
      </c>
      <c r="H79" s="50" t="s">
        <v>51</v>
      </c>
      <c r="I79" s="50" t="s">
        <v>51</v>
      </c>
      <c r="J79" s="24" t="s">
        <v>355</v>
      </c>
      <c r="K79" s="24" t="s">
        <v>45</v>
      </c>
      <c r="L79" s="24" t="s">
        <v>356</v>
      </c>
      <c r="M79" s="24" t="s">
        <v>357</v>
      </c>
      <c r="N79" s="24" t="s">
        <v>92</v>
      </c>
      <c r="O79" s="157">
        <v>100</v>
      </c>
      <c r="P79" s="157"/>
      <c r="Q79" s="157">
        <v>100</v>
      </c>
      <c r="R79" s="157"/>
      <c r="S79" s="157">
        <v>100</v>
      </c>
      <c r="T79" s="157"/>
      <c r="U79" s="158">
        <f t="shared" si="135"/>
        <v>100</v>
      </c>
      <c r="V79" s="158" t="str">
        <f t="shared" si="136"/>
        <v/>
      </c>
      <c r="W79" s="157">
        <v>100</v>
      </c>
      <c r="X79" s="157"/>
      <c r="Y79" s="157">
        <v>100</v>
      </c>
      <c r="Z79" s="157"/>
      <c r="AA79" s="157">
        <v>100</v>
      </c>
      <c r="AB79" s="157"/>
      <c r="AC79" s="158">
        <v>100</v>
      </c>
      <c r="AD79" s="158" t="str">
        <f t="shared" si="137"/>
        <v/>
      </c>
      <c r="AE79" s="157">
        <v>100</v>
      </c>
      <c r="AF79" s="157"/>
      <c r="AG79" s="157">
        <v>100</v>
      </c>
      <c r="AH79" s="157"/>
      <c r="AI79" s="157">
        <v>100</v>
      </c>
      <c r="AJ79" s="157"/>
      <c r="AK79" s="158">
        <f t="shared" si="138"/>
        <v>100</v>
      </c>
      <c r="AL79" s="158" t="str">
        <f t="shared" si="139"/>
        <v/>
      </c>
      <c r="AM79" s="157">
        <v>100</v>
      </c>
      <c r="AN79" s="157"/>
      <c r="AO79" s="157">
        <v>100</v>
      </c>
      <c r="AP79" s="157"/>
      <c r="AQ79" s="157">
        <v>100</v>
      </c>
      <c r="AR79" s="157"/>
      <c r="AS79" s="158">
        <f t="shared" si="140"/>
        <v>100</v>
      </c>
      <c r="AT79" s="158" t="str">
        <f t="shared" si="141"/>
        <v/>
      </c>
      <c r="AU79" s="22">
        <f t="shared" si="142"/>
        <v>100</v>
      </c>
      <c r="AV79" s="22" t="str">
        <f t="shared" si="143"/>
        <v/>
      </c>
      <c r="AW79" s="23" t="str">
        <f t="shared" si="133"/>
        <v/>
      </c>
      <c r="AX79" s="23" t="str">
        <f t="shared" si="126"/>
        <v/>
      </c>
      <c r="AY79" s="23" t="str">
        <f t="shared" si="134"/>
        <v/>
      </c>
      <c r="AZ79" s="23" t="str">
        <f t="shared" si="128"/>
        <v/>
      </c>
      <c r="BA79" s="23" t="str">
        <f t="shared" si="114"/>
        <v/>
      </c>
      <c r="BB79" s="79"/>
    </row>
    <row r="80" spans="1:54" ht="144.75" customHeight="1">
      <c r="A80" s="190" t="s">
        <v>358</v>
      </c>
      <c r="B80" s="193" t="s">
        <v>359</v>
      </c>
      <c r="C80" s="24" t="s">
        <v>360</v>
      </c>
      <c r="D80" s="24" t="s">
        <v>50</v>
      </c>
      <c r="E80" s="50" t="s">
        <v>51</v>
      </c>
      <c r="F80" s="50" t="s">
        <v>51</v>
      </c>
      <c r="G80" s="50" t="s">
        <v>51</v>
      </c>
      <c r="H80" s="50" t="s">
        <v>51</v>
      </c>
      <c r="I80" s="50" t="s">
        <v>51</v>
      </c>
      <c r="J80" s="24" t="s">
        <v>361</v>
      </c>
      <c r="K80" s="24" t="s">
        <v>362</v>
      </c>
      <c r="L80" s="24" t="s">
        <v>363</v>
      </c>
      <c r="M80" s="24" t="s">
        <v>364</v>
      </c>
      <c r="N80" s="24" t="s">
        <v>92</v>
      </c>
      <c r="O80" s="48">
        <v>1</v>
      </c>
      <c r="P80" s="49"/>
      <c r="Q80" s="48">
        <v>1</v>
      </c>
      <c r="R80" s="49"/>
      <c r="S80" s="48">
        <v>1</v>
      </c>
      <c r="T80" s="49"/>
      <c r="U80" s="20">
        <f t="shared" si="135"/>
        <v>1</v>
      </c>
      <c r="V80" s="20" t="str">
        <f t="shared" si="136"/>
        <v/>
      </c>
      <c r="W80" s="48">
        <v>1</v>
      </c>
      <c r="X80" s="48"/>
      <c r="Y80" s="48">
        <v>1</v>
      </c>
      <c r="Z80" s="49"/>
      <c r="AA80" s="48">
        <v>1</v>
      </c>
      <c r="AB80" s="49"/>
      <c r="AC80" s="20">
        <f t="shared" ref="AC80:AC85" si="144">AVERAGE(W80,Y80,AA80)</f>
        <v>1</v>
      </c>
      <c r="AD80" s="20" t="str">
        <f t="shared" si="137"/>
        <v/>
      </c>
      <c r="AE80" s="48">
        <v>1</v>
      </c>
      <c r="AF80" s="49"/>
      <c r="AG80" s="48">
        <v>1</v>
      </c>
      <c r="AH80" s="49"/>
      <c r="AI80" s="48">
        <v>1</v>
      </c>
      <c r="AJ80" s="49"/>
      <c r="AK80" s="20">
        <f t="shared" si="138"/>
        <v>1</v>
      </c>
      <c r="AL80" s="20" t="str">
        <f t="shared" si="139"/>
        <v/>
      </c>
      <c r="AM80" s="48">
        <v>1</v>
      </c>
      <c r="AN80" s="49"/>
      <c r="AO80" s="48">
        <v>1</v>
      </c>
      <c r="AP80" s="49"/>
      <c r="AQ80" s="48">
        <v>1</v>
      </c>
      <c r="AR80" s="48"/>
      <c r="AS80" s="20">
        <f t="shared" si="140"/>
        <v>1</v>
      </c>
      <c r="AT80" s="20" t="str">
        <f t="shared" si="141"/>
        <v/>
      </c>
      <c r="AU80" s="21">
        <f t="shared" si="142"/>
        <v>1</v>
      </c>
      <c r="AV80" s="22" t="str">
        <f t="shared" si="143"/>
        <v/>
      </c>
      <c r="AW80" s="23" t="str">
        <f t="shared" si="133"/>
        <v/>
      </c>
      <c r="AX80" s="23" t="str">
        <f t="shared" si="126"/>
        <v/>
      </c>
      <c r="AY80" s="23" t="str">
        <f t="shared" si="134"/>
        <v/>
      </c>
      <c r="AZ80" s="23" t="str">
        <f t="shared" si="128"/>
        <v/>
      </c>
      <c r="BA80" s="23" t="str">
        <f t="shared" si="114"/>
        <v/>
      </c>
      <c r="BB80" s="79"/>
    </row>
    <row r="81" spans="1:54" ht="144.75" customHeight="1">
      <c r="A81" s="191"/>
      <c r="B81" s="194"/>
      <c r="C81" s="24" t="s">
        <v>365</v>
      </c>
      <c r="D81" s="24" t="s">
        <v>50</v>
      </c>
      <c r="E81" s="50" t="s">
        <v>51</v>
      </c>
      <c r="F81" s="50" t="s">
        <v>51</v>
      </c>
      <c r="G81" s="50" t="s">
        <v>51</v>
      </c>
      <c r="H81" s="50" t="s">
        <v>51</v>
      </c>
      <c r="I81" s="50" t="s">
        <v>51</v>
      </c>
      <c r="J81" s="24" t="s">
        <v>366</v>
      </c>
      <c r="K81" s="24" t="s">
        <v>45</v>
      </c>
      <c r="L81" s="24" t="s">
        <v>367</v>
      </c>
      <c r="M81" s="24" t="s">
        <v>368</v>
      </c>
      <c r="N81" s="24" t="s">
        <v>92</v>
      </c>
      <c r="O81" s="48">
        <v>1</v>
      </c>
      <c r="P81" s="49"/>
      <c r="Q81" s="48">
        <v>1</v>
      </c>
      <c r="R81" s="49"/>
      <c r="S81" s="48">
        <v>1</v>
      </c>
      <c r="T81" s="49"/>
      <c r="U81" s="20">
        <f t="shared" si="135"/>
        <v>1</v>
      </c>
      <c r="V81" s="20" t="str">
        <f t="shared" si="136"/>
        <v/>
      </c>
      <c r="W81" s="48">
        <v>1</v>
      </c>
      <c r="X81" s="48"/>
      <c r="Y81" s="48">
        <v>1</v>
      </c>
      <c r="Z81" s="49"/>
      <c r="AA81" s="48">
        <v>1</v>
      </c>
      <c r="AB81" s="49"/>
      <c r="AC81" s="20">
        <f t="shared" si="144"/>
        <v>1</v>
      </c>
      <c r="AD81" s="20" t="str">
        <f t="shared" si="137"/>
        <v/>
      </c>
      <c r="AE81" s="48">
        <v>1</v>
      </c>
      <c r="AF81" s="49"/>
      <c r="AG81" s="48">
        <v>1</v>
      </c>
      <c r="AH81" s="49"/>
      <c r="AI81" s="48">
        <v>1</v>
      </c>
      <c r="AJ81" s="49"/>
      <c r="AK81" s="20">
        <f t="shared" si="138"/>
        <v>1</v>
      </c>
      <c r="AL81" s="20" t="str">
        <f t="shared" si="139"/>
        <v/>
      </c>
      <c r="AM81" s="48">
        <v>1</v>
      </c>
      <c r="AN81" s="48"/>
      <c r="AO81" s="48">
        <v>1</v>
      </c>
      <c r="AP81" s="48"/>
      <c r="AQ81" s="48">
        <v>1</v>
      </c>
      <c r="AR81" s="48"/>
      <c r="AS81" s="20">
        <f t="shared" si="140"/>
        <v>1</v>
      </c>
      <c r="AT81" s="20" t="str">
        <f t="shared" si="141"/>
        <v/>
      </c>
      <c r="AU81" s="21">
        <f t="shared" si="142"/>
        <v>1</v>
      </c>
      <c r="AV81" s="22" t="str">
        <f t="shared" si="143"/>
        <v/>
      </c>
      <c r="AW81" s="23" t="str">
        <f t="shared" si="133"/>
        <v/>
      </c>
      <c r="AX81" s="23" t="str">
        <f t="shared" si="126"/>
        <v/>
      </c>
      <c r="AY81" s="23" t="str">
        <f t="shared" si="134"/>
        <v/>
      </c>
      <c r="AZ81" s="23" t="str">
        <f t="shared" si="128"/>
        <v/>
      </c>
      <c r="BA81" s="23" t="str">
        <f t="shared" si="114"/>
        <v/>
      </c>
      <c r="BB81" s="79"/>
    </row>
    <row r="82" spans="1:54" ht="144.75" customHeight="1">
      <c r="A82" s="191"/>
      <c r="B82" s="194"/>
      <c r="C82" s="24" t="s">
        <v>369</v>
      </c>
      <c r="D82" s="24" t="s">
        <v>50</v>
      </c>
      <c r="E82" s="50" t="s">
        <v>51</v>
      </c>
      <c r="F82" s="50" t="s">
        <v>51</v>
      </c>
      <c r="G82" s="50" t="s">
        <v>51</v>
      </c>
      <c r="H82" s="50" t="s">
        <v>51</v>
      </c>
      <c r="I82" s="50" t="s">
        <v>51</v>
      </c>
      <c r="J82" s="24" t="s">
        <v>370</v>
      </c>
      <c r="K82" s="24" t="s">
        <v>45</v>
      </c>
      <c r="L82" s="24" t="s">
        <v>371</v>
      </c>
      <c r="M82" s="24" t="s">
        <v>372</v>
      </c>
      <c r="N82" s="24" t="s">
        <v>92</v>
      </c>
      <c r="O82" s="48">
        <v>1</v>
      </c>
      <c r="P82" s="49"/>
      <c r="Q82" s="48">
        <v>1</v>
      </c>
      <c r="R82" s="49"/>
      <c r="S82" s="48">
        <v>1</v>
      </c>
      <c r="T82" s="49"/>
      <c r="U82" s="20">
        <f t="shared" si="135"/>
        <v>1</v>
      </c>
      <c r="V82" s="20" t="str">
        <f t="shared" si="136"/>
        <v/>
      </c>
      <c r="W82" s="48">
        <v>1</v>
      </c>
      <c r="X82" s="48"/>
      <c r="Y82" s="48">
        <v>1</v>
      </c>
      <c r="Z82" s="49"/>
      <c r="AA82" s="48">
        <v>1</v>
      </c>
      <c r="AB82" s="49"/>
      <c r="AC82" s="20">
        <f t="shared" si="144"/>
        <v>1</v>
      </c>
      <c r="AD82" s="20" t="str">
        <f t="shared" si="137"/>
        <v/>
      </c>
      <c r="AE82" s="48">
        <v>1</v>
      </c>
      <c r="AF82" s="49"/>
      <c r="AG82" s="48">
        <v>1</v>
      </c>
      <c r="AH82" s="49"/>
      <c r="AI82" s="48">
        <v>1</v>
      </c>
      <c r="AJ82" s="49"/>
      <c r="AK82" s="20">
        <f t="shared" si="138"/>
        <v>1</v>
      </c>
      <c r="AL82" s="20" t="str">
        <f t="shared" si="139"/>
        <v/>
      </c>
      <c r="AM82" s="48">
        <v>1</v>
      </c>
      <c r="AN82" s="48"/>
      <c r="AO82" s="48">
        <v>1</v>
      </c>
      <c r="AP82" s="48"/>
      <c r="AQ82" s="48">
        <v>1</v>
      </c>
      <c r="AR82" s="48"/>
      <c r="AS82" s="20">
        <f t="shared" si="140"/>
        <v>1</v>
      </c>
      <c r="AT82" s="20" t="str">
        <f t="shared" si="141"/>
        <v/>
      </c>
      <c r="AU82" s="21">
        <f t="shared" si="142"/>
        <v>1</v>
      </c>
      <c r="AV82" s="22" t="str">
        <f t="shared" si="143"/>
        <v/>
      </c>
      <c r="AW82" s="23" t="str">
        <f t="shared" si="133"/>
        <v/>
      </c>
      <c r="AX82" s="23" t="str">
        <f t="shared" si="126"/>
        <v/>
      </c>
      <c r="AY82" s="23" t="str">
        <f t="shared" si="134"/>
        <v/>
      </c>
      <c r="AZ82" s="23" t="str">
        <f t="shared" si="128"/>
        <v/>
      </c>
      <c r="BA82" s="23" t="str">
        <f t="shared" si="114"/>
        <v/>
      </c>
      <c r="BB82" s="79"/>
    </row>
    <row r="83" spans="1:54" ht="144.75" customHeight="1">
      <c r="A83" s="191"/>
      <c r="B83" s="194"/>
      <c r="C83" s="24" t="s">
        <v>365</v>
      </c>
      <c r="D83" s="24" t="s">
        <v>50</v>
      </c>
      <c r="E83" s="50" t="s">
        <v>51</v>
      </c>
      <c r="F83" s="50" t="s">
        <v>51</v>
      </c>
      <c r="G83" s="50" t="s">
        <v>51</v>
      </c>
      <c r="H83" s="50" t="s">
        <v>51</v>
      </c>
      <c r="I83" s="50" t="s">
        <v>51</v>
      </c>
      <c r="J83" s="24" t="s">
        <v>373</v>
      </c>
      <c r="K83" s="24" t="s">
        <v>45</v>
      </c>
      <c r="L83" s="24" t="s">
        <v>374</v>
      </c>
      <c r="M83" s="24" t="s">
        <v>375</v>
      </c>
      <c r="N83" s="24" t="s">
        <v>92</v>
      </c>
      <c r="O83" s="48">
        <v>0</v>
      </c>
      <c r="P83" s="49"/>
      <c r="Q83" s="48">
        <v>0</v>
      </c>
      <c r="R83" s="49"/>
      <c r="S83" s="48">
        <v>0</v>
      </c>
      <c r="T83" s="49"/>
      <c r="U83" s="20">
        <f t="shared" si="135"/>
        <v>0</v>
      </c>
      <c r="V83" s="20" t="str">
        <f t="shared" si="136"/>
        <v/>
      </c>
      <c r="W83" s="48">
        <v>1</v>
      </c>
      <c r="X83" s="48"/>
      <c r="Y83" s="48">
        <v>1</v>
      </c>
      <c r="Z83" s="49"/>
      <c r="AA83" s="48">
        <v>0</v>
      </c>
      <c r="AB83" s="49"/>
      <c r="AC83" s="20">
        <f t="shared" si="144"/>
        <v>0.66666666666666663</v>
      </c>
      <c r="AD83" s="20" t="str">
        <f t="shared" si="137"/>
        <v/>
      </c>
      <c r="AE83" s="48">
        <v>0</v>
      </c>
      <c r="AF83" s="49"/>
      <c r="AG83" s="48">
        <v>1</v>
      </c>
      <c r="AH83" s="49"/>
      <c r="AI83" s="48">
        <v>0</v>
      </c>
      <c r="AJ83" s="49"/>
      <c r="AK83" s="20">
        <f t="shared" si="138"/>
        <v>0.33333333333333331</v>
      </c>
      <c r="AL83" s="20" t="str">
        <f t="shared" si="139"/>
        <v/>
      </c>
      <c r="AM83" s="48">
        <v>1</v>
      </c>
      <c r="AN83" s="48"/>
      <c r="AO83" s="48">
        <v>0</v>
      </c>
      <c r="AP83" s="49"/>
      <c r="AQ83" s="48">
        <v>1</v>
      </c>
      <c r="AR83" s="48"/>
      <c r="AS83" s="20">
        <f t="shared" si="140"/>
        <v>0.66666666666666663</v>
      </c>
      <c r="AT83" s="20" t="str">
        <f t="shared" si="141"/>
        <v/>
      </c>
      <c r="AU83" s="21">
        <f t="shared" si="142"/>
        <v>0.41666666666666663</v>
      </c>
      <c r="AV83" s="22" t="str">
        <f>IFERROR(AVERAGE(V83,AD83,AL83,AT83),"")</f>
        <v/>
      </c>
      <c r="AW83" s="23" t="str">
        <f t="shared" si="133"/>
        <v/>
      </c>
      <c r="AX83" s="23" t="str">
        <f t="shared" si="126"/>
        <v/>
      </c>
      <c r="AY83" s="23" t="str">
        <f t="shared" si="134"/>
        <v/>
      </c>
      <c r="AZ83" s="23" t="str">
        <f t="shared" si="128"/>
        <v/>
      </c>
      <c r="BA83" s="23" t="str">
        <f t="shared" si="114"/>
        <v/>
      </c>
      <c r="BB83" s="79"/>
    </row>
    <row r="84" spans="1:54" ht="144.75" customHeight="1">
      <c r="A84" s="191"/>
      <c r="B84" s="194"/>
      <c r="C84" s="24" t="s">
        <v>376</v>
      </c>
      <c r="D84" s="24" t="s">
        <v>50</v>
      </c>
      <c r="E84" s="50" t="s">
        <v>51</v>
      </c>
      <c r="F84" s="50" t="s">
        <v>51</v>
      </c>
      <c r="G84" s="50" t="s">
        <v>51</v>
      </c>
      <c r="H84" s="50" t="s">
        <v>51</v>
      </c>
      <c r="I84" s="50" t="s">
        <v>51</v>
      </c>
      <c r="J84" s="24" t="s">
        <v>377</v>
      </c>
      <c r="K84" s="24" t="s">
        <v>45</v>
      </c>
      <c r="L84" s="24" t="s">
        <v>378</v>
      </c>
      <c r="M84" s="24" t="s">
        <v>379</v>
      </c>
      <c r="N84" s="24" t="s">
        <v>92</v>
      </c>
      <c r="O84" s="48">
        <v>1</v>
      </c>
      <c r="P84" s="49"/>
      <c r="Q84" s="48">
        <v>1</v>
      </c>
      <c r="R84" s="160"/>
      <c r="S84" s="48">
        <v>1</v>
      </c>
      <c r="T84" s="160"/>
      <c r="U84" s="20">
        <f t="shared" si="135"/>
        <v>1</v>
      </c>
      <c r="V84" s="20" t="str">
        <f t="shared" si="136"/>
        <v/>
      </c>
      <c r="W84" s="48">
        <v>1</v>
      </c>
      <c r="X84" s="48"/>
      <c r="Y84" s="48">
        <v>1</v>
      </c>
      <c r="Z84" s="48"/>
      <c r="AA84" s="48">
        <v>1</v>
      </c>
      <c r="AB84" s="48"/>
      <c r="AC84" s="20">
        <f t="shared" si="144"/>
        <v>1</v>
      </c>
      <c r="AD84" s="20" t="str">
        <f t="shared" si="137"/>
        <v/>
      </c>
      <c r="AE84" s="48">
        <v>1</v>
      </c>
      <c r="AF84" s="48"/>
      <c r="AG84" s="48">
        <v>1</v>
      </c>
      <c r="AH84" s="48"/>
      <c r="AI84" s="48">
        <v>1</v>
      </c>
      <c r="AJ84" s="48"/>
      <c r="AK84" s="20">
        <f t="shared" si="138"/>
        <v>1</v>
      </c>
      <c r="AL84" s="20" t="str">
        <f t="shared" si="139"/>
        <v/>
      </c>
      <c r="AM84" s="48">
        <v>1</v>
      </c>
      <c r="AN84" s="48"/>
      <c r="AO84" s="48">
        <v>1</v>
      </c>
      <c r="AP84" s="48"/>
      <c r="AQ84" s="48">
        <v>1</v>
      </c>
      <c r="AR84" s="48"/>
      <c r="AS84" s="20">
        <f t="shared" si="140"/>
        <v>1</v>
      </c>
      <c r="AT84" s="20" t="str">
        <f t="shared" si="141"/>
        <v/>
      </c>
      <c r="AU84" s="21">
        <f t="shared" si="142"/>
        <v>1</v>
      </c>
      <c r="AV84" s="22" t="str">
        <f t="shared" si="143"/>
        <v/>
      </c>
      <c r="AW84" s="23" t="str">
        <f t="shared" si="133"/>
        <v/>
      </c>
      <c r="AX84" s="23" t="str">
        <f t="shared" si="126"/>
        <v/>
      </c>
      <c r="AY84" s="23" t="str">
        <f t="shared" si="134"/>
        <v/>
      </c>
      <c r="AZ84" s="23" t="str">
        <f t="shared" si="128"/>
        <v/>
      </c>
      <c r="BA84" s="23" t="str">
        <f t="shared" si="114"/>
        <v/>
      </c>
      <c r="BB84" s="80"/>
    </row>
    <row r="85" spans="1:54" ht="144.75" customHeight="1">
      <c r="A85" s="192"/>
      <c r="B85" s="195"/>
      <c r="C85" s="3" t="s">
        <v>380</v>
      </c>
      <c r="D85" s="24" t="s">
        <v>50</v>
      </c>
      <c r="E85" s="41"/>
      <c r="F85" s="41"/>
      <c r="G85" s="58">
        <v>1</v>
      </c>
      <c r="H85" s="58">
        <v>1</v>
      </c>
      <c r="I85" s="58">
        <v>1</v>
      </c>
      <c r="J85" s="40" t="s">
        <v>381</v>
      </c>
      <c r="K85" s="31" t="s">
        <v>45</v>
      </c>
      <c r="L85" s="161" t="s">
        <v>382</v>
      </c>
      <c r="M85" s="34" t="s">
        <v>383</v>
      </c>
      <c r="N85" s="34" t="s">
        <v>92</v>
      </c>
      <c r="O85" s="162">
        <v>1</v>
      </c>
      <c r="P85" s="163"/>
      <c r="Q85" s="162">
        <v>1</v>
      </c>
      <c r="R85" s="164"/>
      <c r="S85" s="162">
        <v>1</v>
      </c>
      <c r="T85" s="164"/>
      <c r="U85" s="165">
        <f t="shared" si="135"/>
        <v>1</v>
      </c>
      <c r="V85" s="165" t="str">
        <f t="shared" si="136"/>
        <v/>
      </c>
      <c r="W85" s="162">
        <v>1</v>
      </c>
      <c r="X85" s="162"/>
      <c r="Y85" s="162">
        <v>1</v>
      </c>
      <c r="Z85" s="162"/>
      <c r="AA85" s="162">
        <v>1</v>
      </c>
      <c r="AB85" s="162"/>
      <c r="AC85" s="165">
        <f t="shared" si="144"/>
        <v>1</v>
      </c>
      <c r="AD85" s="165" t="str">
        <f t="shared" si="137"/>
        <v/>
      </c>
      <c r="AE85" s="162">
        <v>1</v>
      </c>
      <c r="AF85" s="162"/>
      <c r="AG85" s="162">
        <v>1</v>
      </c>
      <c r="AH85" s="162"/>
      <c r="AI85" s="162">
        <v>1</v>
      </c>
      <c r="AJ85" s="162"/>
      <c r="AK85" s="165">
        <f t="shared" si="138"/>
        <v>1</v>
      </c>
      <c r="AL85" s="165" t="str">
        <f t="shared" si="139"/>
        <v/>
      </c>
      <c r="AM85" s="162">
        <v>1</v>
      </c>
      <c r="AN85" s="162"/>
      <c r="AO85" s="162">
        <v>1</v>
      </c>
      <c r="AP85" s="162"/>
      <c r="AQ85" s="162">
        <v>1</v>
      </c>
      <c r="AR85" s="162"/>
      <c r="AS85" s="20">
        <f t="shared" si="140"/>
        <v>1</v>
      </c>
      <c r="AT85" s="20" t="str">
        <f t="shared" si="141"/>
        <v/>
      </c>
      <c r="AU85" s="21">
        <f t="shared" si="142"/>
        <v>1</v>
      </c>
      <c r="AV85" s="22" t="str">
        <f t="shared" si="143"/>
        <v/>
      </c>
      <c r="AW85" s="23" t="str">
        <f t="shared" si="133"/>
        <v/>
      </c>
      <c r="AX85" s="23" t="str">
        <f t="shared" si="126"/>
        <v/>
      </c>
      <c r="AY85" s="23" t="str">
        <f t="shared" si="134"/>
        <v/>
      </c>
      <c r="AZ85" s="23" t="str">
        <f t="shared" si="128"/>
        <v/>
      </c>
      <c r="BA85" s="23" t="str">
        <f t="shared" si="114"/>
        <v/>
      </c>
      <c r="BB85" s="166"/>
    </row>
    <row r="86" spans="1:54" ht="144.75" customHeight="1">
      <c r="A86" s="190" t="s">
        <v>384</v>
      </c>
      <c r="B86" s="193" t="s">
        <v>385</v>
      </c>
      <c r="C86" s="24" t="s">
        <v>386</v>
      </c>
      <c r="D86" s="24" t="s">
        <v>50</v>
      </c>
      <c r="E86" s="50" t="s">
        <v>51</v>
      </c>
      <c r="F86" s="50" t="s">
        <v>51</v>
      </c>
      <c r="G86" s="50" t="s">
        <v>51</v>
      </c>
      <c r="H86" s="50" t="s">
        <v>51</v>
      </c>
      <c r="I86" s="50" t="s">
        <v>51</v>
      </c>
      <c r="J86" s="24" t="s">
        <v>387</v>
      </c>
      <c r="K86" s="24" t="s">
        <v>45</v>
      </c>
      <c r="L86" s="24" t="s">
        <v>388</v>
      </c>
      <c r="M86" s="24" t="s">
        <v>389</v>
      </c>
      <c r="N86" s="24" t="s">
        <v>123</v>
      </c>
      <c r="O86" s="167">
        <v>0</v>
      </c>
      <c r="P86" s="167"/>
      <c r="Q86" s="167">
        <v>0</v>
      </c>
      <c r="R86" s="167"/>
      <c r="S86" s="167">
        <v>0</v>
      </c>
      <c r="T86" s="167"/>
      <c r="U86" s="64">
        <f t="shared" ref="U86:V101" si="145">SUM(O86,Q86,S86)</f>
        <v>0</v>
      </c>
      <c r="V86" s="64">
        <f t="shared" si="145"/>
        <v>0</v>
      </c>
      <c r="W86" s="167">
        <v>0</v>
      </c>
      <c r="X86" s="167"/>
      <c r="Y86" s="167">
        <v>10</v>
      </c>
      <c r="Z86" s="167"/>
      <c r="AA86" s="167">
        <v>10</v>
      </c>
      <c r="AB86" s="167"/>
      <c r="AC86" s="64">
        <f t="shared" ref="AC86:AD88" si="146">SUM(W86,Y86,AA86)</f>
        <v>20</v>
      </c>
      <c r="AD86" s="64">
        <f t="shared" si="146"/>
        <v>0</v>
      </c>
      <c r="AE86" s="167">
        <v>15</v>
      </c>
      <c r="AF86" s="167"/>
      <c r="AG86" s="167">
        <v>15</v>
      </c>
      <c r="AH86" s="167"/>
      <c r="AI86" s="167">
        <v>15</v>
      </c>
      <c r="AJ86" s="167"/>
      <c r="AK86" s="64">
        <f t="shared" ref="AK86:AL101" si="147">SUM(AE86,AG86,AI86)</f>
        <v>45</v>
      </c>
      <c r="AL86" s="64">
        <f t="shared" si="147"/>
        <v>0</v>
      </c>
      <c r="AM86" s="167">
        <v>10</v>
      </c>
      <c r="AN86" s="167"/>
      <c r="AO86" s="167">
        <v>15</v>
      </c>
      <c r="AP86" s="167"/>
      <c r="AQ86" s="167">
        <v>10</v>
      </c>
      <c r="AR86" s="168"/>
      <c r="AS86" s="64">
        <f t="shared" ref="AS86:AT101" si="148">SUM(AM86,AO86,AQ86)</f>
        <v>35</v>
      </c>
      <c r="AT86" s="64">
        <f t="shared" si="148"/>
        <v>0</v>
      </c>
      <c r="AU86" s="22">
        <f t="shared" ref="AU86:AV101" si="149">SUM(U86,AC86,AK86,AS86)</f>
        <v>100</v>
      </c>
      <c r="AV86" s="22">
        <f t="shared" si="149"/>
        <v>0</v>
      </c>
      <c r="AW86" s="23" t="str">
        <f t="shared" si="133"/>
        <v/>
      </c>
      <c r="AX86" s="23">
        <f t="shared" si="126"/>
        <v>0</v>
      </c>
      <c r="AY86" s="23">
        <f t="shared" si="134"/>
        <v>0</v>
      </c>
      <c r="AZ86" s="23">
        <f t="shared" si="128"/>
        <v>0</v>
      </c>
      <c r="BA86" s="23">
        <f t="shared" si="114"/>
        <v>0</v>
      </c>
      <c r="BB86" s="79"/>
    </row>
    <row r="87" spans="1:54" ht="144.75" customHeight="1">
      <c r="A87" s="191"/>
      <c r="B87" s="194"/>
      <c r="C87" s="24" t="s">
        <v>390</v>
      </c>
      <c r="D87" s="24" t="s">
        <v>50</v>
      </c>
      <c r="E87" s="50" t="s">
        <v>51</v>
      </c>
      <c r="F87" s="50" t="s">
        <v>51</v>
      </c>
      <c r="G87" s="50" t="s">
        <v>51</v>
      </c>
      <c r="H87" s="50" t="s">
        <v>51</v>
      </c>
      <c r="I87" s="50" t="s">
        <v>51</v>
      </c>
      <c r="J87" s="24" t="s">
        <v>391</v>
      </c>
      <c r="K87" s="24" t="s">
        <v>45</v>
      </c>
      <c r="L87" s="24" t="s">
        <v>392</v>
      </c>
      <c r="M87" s="24" t="s">
        <v>393</v>
      </c>
      <c r="N87" s="24" t="s">
        <v>123</v>
      </c>
      <c r="O87" s="167">
        <v>0</v>
      </c>
      <c r="P87" s="167"/>
      <c r="Q87" s="167">
        <v>0</v>
      </c>
      <c r="R87" s="167"/>
      <c r="S87" s="167">
        <v>0</v>
      </c>
      <c r="T87" s="167"/>
      <c r="U87" s="64">
        <f t="shared" si="145"/>
        <v>0</v>
      </c>
      <c r="V87" s="64">
        <f t="shared" si="145"/>
        <v>0</v>
      </c>
      <c r="W87" s="167">
        <v>0</v>
      </c>
      <c r="X87" s="167"/>
      <c r="Y87" s="167">
        <v>0</v>
      </c>
      <c r="Z87" s="167"/>
      <c r="AA87" s="167">
        <v>0</v>
      </c>
      <c r="AB87" s="167"/>
      <c r="AC87" s="64">
        <f t="shared" si="146"/>
        <v>0</v>
      </c>
      <c r="AD87" s="64">
        <f t="shared" si="146"/>
        <v>0</v>
      </c>
      <c r="AE87" s="167">
        <v>0</v>
      </c>
      <c r="AF87" s="167"/>
      <c r="AG87" s="167">
        <v>25</v>
      </c>
      <c r="AH87" s="167"/>
      <c r="AI87" s="167">
        <v>25</v>
      </c>
      <c r="AJ87" s="167"/>
      <c r="AK87" s="64">
        <f t="shared" si="147"/>
        <v>50</v>
      </c>
      <c r="AL87" s="64">
        <f t="shared" si="147"/>
        <v>0</v>
      </c>
      <c r="AM87" s="167">
        <v>20</v>
      </c>
      <c r="AN87" s="167"/>
      <c r="AO87" s="167">
        <v>20</v>
      </c>
      <c r="AP87" s="167"/>
      <c r="AQ87" s="167">
        <v>10</v>
      </c>
      <c r="AR87" s="168"/>
      <c r="AS87" s="64">
        <f t="shared" si="148"/>
        <v>50</v>
      </c>
      <c r="AT87" s="64">
        <f t="shared" si="148"/>
        <v>0</v>
      </c>
      <c r="AU87" s="22">
        <f t="shared" si="149"/>
        <v>100</v>
      </c>
      <c r="AV87" s="22">
        <f t="shared" si="149"/>
        <v>0</v>
      </c>
      <c r="AW87" s="23" t="str">
        <f t="shared" si="133"/>
        <v/>
      </c>
      <c r="AX87" s="23" t="str">
        <f t="shared" si="126"/>
        <v/>
      </c>
      <c r="AY87" s="23">
        <f t="shared" si="134"/>
        <v>0</v>
      </c>
      <c r="AZ87" s="23">
        <f t="shared" si="128"/>
        <v>0</v>
      </c>
      <c r="BA87" s="23">
        <f t="shared" si="114"/>
        <v>0</v>
      </c>
      <c r="BB87" s="79"/>
    </row>
    <row r="88" spans="1:54" ht="144.75" customHeight="1">
      <c r="A88" s="191"/>
      <c r="B88" s="194"/>
      <c r="C88" s="24" t="s">
        <v>394</v>
      </c>
      <c r="D88" s="24" t="s">
        <v>50</v>
      </c>
      <c r="E88" s="50" t="s">
        <v>51</v>
      </c>
      <c r="F88" s="50" t="s">
        <v>51</v>
      </c>
      <c r="G88" s="50" t="s">
        <v>51</v>
      </c>
      <c r="H88" s="50" t="s">
        <v>51</v>
      </c>
      <c r="I88" s="50" t="s">
        <v>51</v>
      </c>
      <c r="J88" s="24" t="s">
        <v>395</v>
      </c>
      <c r="K88" s="24" t="s">
        <v>45</v>
      </c>
      <c r="L88" s="24" t="s">
        <v>396</v>
      </c>
      <c r="M88" s="24" t="s">
        <v>397</v>
      </c>
      <c r="N88" s="24" t="s">
        <v>123</v>
      </c>
      <c r="O88" s="167">
        <v>0</v>
      </c>
      <c r="P88" s="167"/>
      <c r="Q88" s="167">
        <v>0</v>
      </c>
      <c r="R88" s="167"/>
      <c r="S88" s="167">
        <v>10</v>
      </c>
      <c r="T88" s="167"/>
      <c r="U88" s="64">
        <f t="shared" si="145"/>
        <v>10</v>
      </c>
      <c r="V88" s="64">
        <f t="shared" si="145"/>
        <v>0</v>
      </c>
      <c r="W88" s="167">
        <v>15</v>
      </c>
      <c r="X88" s="167"/>
      <c r="Y88" s="167">
        <v>15</v>
      </c>
      <c r="Z88" s="167"/>
      <c r="AA88" s="167">
        <v>15</v>
      </c>
      <c r="AB88" s="167"/>
      <c r="AC88" s="64">
        <f t="shared" si="146"/>
        <v>45</v>
      </c>
      <c r="AD88" s="64">
        <f t="shared" si="146"/>
        <v>0</v>
      </c>
      <c r="AE88" s="167">
        <v>15</v>
      </c>
      <c r="AF88" s="167"/>
      <c r="AG88" s="167">
        <v>15</v>
      </c>
      <c r="AH88" s="167"/>
      <c r="AI88" s="167">
        <v>15</v>
      </c>
      <c r="AJ88" s="167"/>
      <c r="AK88" s="64">
        <f t="shared" si="147"/>
        <v>45</v>
      </c>
      <c r="AL88" s="64">
        <f t="shared" si="147"/>
        <v>0</v>
      </c>
      <c r="AM88" s="167">
        <v>0</v>
      </c>
      <c r="AN88" s="167"/>
      <c r="AO88" s="167">
        <v>0</v>
      </c>
      <c r="AP88" s="167"/>
      <c r="AQ88" s="167">
        <v>0</v>
      </c>
      <c r="AR88" s="168"/>
      <c r="AS88" s="64">
        <f t="shared" si="148"/>
        <v>0</v>
      </c>
      <c r="AT88" s="64">
        <f t="shared" si="148"/>
        <v>0</v>
      </c>
      <c r="AU88" s="22">
        <f t="shared" si="149"/>
        <v>100</v>
      </c>
      <c r="AV88" s="22">
        <f t="shared" si="149"/>
        <v>0</v>
      </c>
      <c r="AW88" s="23">
        <f t="shared" si="133"/>
        <v>0</v>
      </c>
      <c r="AX88" s="23">
        <f t="shared" si="126"/>
        <v>0</v>
      </c>
      <c r="AY88" s="23">
        <f t="shared" si="134"/>
        <v>0</v>
      </c>
      <c r="AZ88" s="23">
        <f t="shared" si="128"/>
        <v>0</v>
      </c>
      <c r="BA88" s="23">
        <f t="shared" si="114"/>
        <v>0</v>
      </c>
      <c r="BB88" s="80"/>
    </row>
    <row r="89" spans="1:54" ht="144.75" customHeight="1">
      <c r="A89" s="192"/>
      <c r="B89" s="195"/>
      <c r="C89" s="3" t="s">
        <v>398</v>
      </c>
      <c r="D89" s="40" t="s">
        <v>50</v>
      </c>
      <c r="E89" s="41"/>
      <c r="F89" s="41"/>
      <c r="G89" s="58">
        <v>1</v>
      </c>
      <c r="H89" s="58">
        <v>1</v>
      </c>
      <c r="I89" s="58">
        <v>1</v>
      </c>
      <c r="J89" s="40" t="s">
        <v>399</v>
      </c>
      <c r="K89" s="40" t="s">
        <v>45</v>
      </c>
      <c r="L89" s="42" t="s">
        <v>400</v>
      </c>
      <c r="M89" s="3" t="s">
        <v>401</v>
      </c>
      <c r="N89" s="3" t="s">
        <v>123</v>
      </c>
      <c r="O89" s="62">
        <v>1</v>
      </c>
      <c r="P89" s="3"/>
      <c r="Q89" s="62">
        <v>1</v>
      </c>
      <c r="R89" s="3"/>
      <c r="S89" s="62">
        <v>1</v>
      </c>
      <c r="T89" s="3"/>
      <c r="U89" s="78"/>
      <c r="V89" s="78"/>
      <c r="W89" s="62">
        <v>1</v>
      </c>
      <c r="X89" s="3"/>
      <c r="Y89" s="62">
        <v>1</v>
      </c>
      <c r="Z89" s="3"/>
      <c r="AA89" s="62">
        <v>1</v>
      </c>
      <c r="AB89" s="76"/>
      <c r="AC89" s="64"/>
      <c r="AD89" s="64"/>
      <c r="AE89" s="162">
        <v>1</v>
      </c>
      <c r="AF89" s="162"/>
      <c r="AG89" s="162">
        <v>1</v>
      </c>
      <c r="AH89" s="162"/>
      <c r="AI89" s="162">
        <v>1</v>
      </c>
      <c r="AJ89" s="162"/>
      <c r="AK89" s="165">
        <f t="shared" ref="AK89" si="150">AVERAGE(AE89,AG89,AI89)</f>
        <v>1</v>
      </c>
      <c r="AL89" s="165" t="str">
        <f t="shared" ref="AL89" si="151">IFERROR(AVERAGE(AF89,AH89,AJ89),"")</f>
        <v/>
      </c>
      <c r="AM89" s="162">
        <v>1</v>
      </c>
      <c r="AN89" s="162"/>
      <c r="AO89" s="162">
        <v>1</v>
      </c>
      <c r="AP89" s="162"/>
      <c r="AQ89" s="162">
        <v>1</v>
      </c>
      <c r="AR89" s="162"/>
      <c r="AS89" s="20">
        <f t="shared" ref="AS89" si="152">AVERAGE(AM89,AO89,AQ89)</f>
        <v>1</v>
      </c>
      <c r="AT89" s="20" t="str">
        <f t="shared" ref="AT89" si="153">IFERROR(AVERAGE(AN89,AP89,AR89),"")</f>
        <v/>
      </c>
      <c r="AU89" s="21">
        <f t="shared" ref="AU89" si="154">AVERAGE(U89,AC89,AK89,AS89)</f>
        <v>1</v>
      </c>
      <c r="AV89" s="22" t="str">
        <f t="shared" ref="AV89" si="155">IFERROR(AVERAGE(V89,AD89,AL89,AT89),"")</f>
        <v/>
      </c>
      <c r="AW89" s="23"/>
      <c r="AX89" s="23"/>
      <c r="AY89" s="23"/>
      <c r="AZ89" s="23"/>
      <c r="BA89" s="23"/>
      <c r="BB89" s="80"/>
    </row>
    <row r="90" spans="1:54" ht="144.75" customHeight="1">
      <c r="A90" s="190" t="s">
        <v>402</v>
      </c>
      <c r="B90" s="196" t="s">
        <v>403</v>
      </c>
      <c r="C90" s="24" t="s">
        <v>404</v>
      </c>
      <c r="D90" s="24" t="s">
        <v>50</v>
      </c>
      <c r="E90" s="50" t="s">
        <v>51</v>
      </c>
      <c r="F90" s="50">
        <v>1</v>
      </c>
      <c r="G90" s="50" t="s">
        <v>51</v>
      </c>
      <c r="H90" s="50" t="s">
        <v>51</v>
      </c>
      <c r="I90" s="50" t="s">
        <v>51</v>
      </c>
      <c r="J90" s="24" t="s">
        <v>405</v>
      </c>
      <c r="K90" s="24" t="s">
        <v>45</v>
      </c>
      <c r="L90" s="24" t="s">
        <v>406</v>
      </c>
      <c r="M90" s="24" t="s">
        <v>407</v>
      </c>
      <c r="N90" s="24" t="s">
        <v>92</v>
      </c>
      <c r="O90" s="76">
        <v>0</v>
      </c>
      <c r="P90" s="76"/>
      <c r="Q90" s="76">
        <v>0</v>
      </c>
      <c r="R90" s="76"/>
      <c r="S90" s="76">
        <v>0</v>
      </c>
      <c r="T90" s="76"/>
      <c r="U90" s="55">
        <f t="shared" si="145"/>
        <v>0</v>
      </c>
      <c r="V90" s="55">
        <f t="shared" si="145"/>
        <v>0</v>
      </c>
      <c r="W90" s="76">
        <v>0</v>
      </c>
      <c r="X90" s="76"/>
      <c r="Y90" s="76">
        <v>0</v>
      </c>
      <c r="Z90" s="76"/>
      <c r="AA90" s="76">
        <v>0</v>
      </c>
      <c r="AB90" s="76"/>
      <c r="AC90" s="55">
        <f>AVERAGE(W90,Y90,AA90)</f>
        <v>0</v>
      </c>
      <c r="AD90" s="169">
        <f t="shared" ref="AD90:AD101" si="156">SUM(X90,Z90,AB90)</f>
        <v>0</v>
      </c>
      <c r="AE90" s="76">
        <v>0</v>
      </c>
      <c r="AF90" s="76"/>
      <c r="AG90" s="76">
        <v>0</v>
      </c>
      <c r="AH90" s="76"/>
      <c r="AI90" s="76">
        <v>0</v>
      </c>
      <c r="AJ90" s="167"/>
      <c r="AK90" s="55">
        <f t="shared" si="147"/>
        <v>0</v>
      </c>
      <c r="AL90" s="55">
        <f t="shared" si="147"/>
        <v>0</v>
      </c>
      <c r="AM90" s="76">
        <v>1</v>
      </c>
      <c r="AN90" s="76"/>
      <c r="AO90" s="76">
        <v>0</v>
      </c>
      <c r="AP90" s="76"/>
      <c r="AQ90" s="76">
        <v>0</v>
      </c>
      <c r="AR90" s="63"/>
      <c r="AS90" s="55">
        <f t="shared" si="148"/>
        <v>1</v>
      </c>
      <c r="AT90" s="55">
        <f t="shared" si="148"/>
        <v>0</v>
      </c>
      <c r="AU90" s="22">
        <f t="shared" si="149"/>
        <v>1</v>
      </c>
      <c r="AV90" s="22">
        <f t="shared" si="149"/>
        <v>0</v>
      </c>
      <c r="AW90" s="23" t="str">
        <f t="shared" si="133"/>
        <v/>
      </c>
      <c r="AX90" s="23" t="str">
        <f>IFERROR(W90/V90,"")</f>
        <v/>
      </c>
      <c r="AY90" s="23" t="str">
        <f>IFERROR(X90/W90,"")</f>
        <v/>
      </c>
      <c r="AZ90" s="23" t="str">
        <f>IFERROR(Y90/X90,"")</f>
        <v/>
      </c>
      <c r="BA90" s="23">
        <f t="shared" si="114"/>
        <v>0</v>
      </c>
      <c r="BB90" s="79"/>
    </row>
    <row r="91" spans="1:54" ht="144.75" customHeight="1">
      <c r="A91" s="192"/>
      <c r="B91" s="197"/>
      <c r="C91" s="170" t="s">
        <v>408</v>
      </c>
      <c r="D91" s="170" t="s">
        <v>50</v>
      </c>
      <c r="E91" s="171" t="s">
        <v>51</v>
      </c>
      <c r="F91" s="171">
        <v>142</v>
      </c>
      <c r="G91" s="171" t="s">
        <v>51</v>
      </c>
      <c r="H91" s="171" t="s">
        <v>51</v>
      </c>
      <c r="I91" s="171" t="s">
        <v>51</v>
      </c>
      <c r="J91" s="170" t="s">
        <v>409</v>
      </c>
      <c r="K91" s="170" t="s">
        <v>45</v>
      </c>
      <c r="L91" s="170" t="s">
        <v>410</v>
      </c>
      <c r="M91" s="170" t="s">
        <v>411</v>
      </c>
      <c r="N91" s="170" t="s">
        <v>92</v>
      </c>
      <c r="O91" s="167">
        <v>9</v>
      </c>
      <c r="P91" s="167"/>
      <c r="Q91" s="167">
        <v>18</v>
      </c>
      <c r="R91" s="167"/>
      <c r="S91" s="167">
        <v>16</v>
      </c>
      <c r="T91" s="167"/>
      <c r="U91" s="64">
        <f t="shared" si="145"/>
        <v>43</v>
      </c>
      <c r="V91" s="64">
        <f t="shared" si="145"/>
        <v>0</v>
      </c>
      <c r="W91" s="167">
        <v>10</v>
      </c>
      <c r="X91" s="167"/>
      <c r="Y91" s="167">
        <v>14</v>
      </c>
      <c r="Z91" s="167"/>
      <c r="AA91" s="167">
        <v>19</v>
      </c>
      <c r="AB91" s="167"/>
      <c r="AC91" s="64">
        <f t="shared" ref="AC91:AD99" si="157">SUM(W91,Y91,AA91)</f>
        <v>43</v>
      </c>
      <c r="AD91" s="64">
        <f t="shared" si="157"/>
        <v>0</v>
      </c>
      <c r="AE91" s="167">
        <v>31</v>
      </c>
      <c r="AF91" s="167"/>
      <c r="AG91" s="167">
        <v>55</v>
      </c>
      <c r="AH91" s="167"/>
      <c r="AI91" s="167">
        <v>75</v>
      </c>
      <c r="AJ91" s="167"/>
      <c r="AK91" s="64">
        <f t="shared" si="147"/>
        <v>161</v>
      </c>
      <c r="AL91" s="64">
        <f t="shared" si="147"/>
        <v>0</v>
      </c>
      <c r="AM91" s="167">
        <v>44</v>
      </c>
      <c r="AN91" s="167"/>
      <c r="AO91" s="167">
        <v>25</v>
      </c>
      <c r="AP91" s="167"/>
      <c r="AQ91" s="167">
        <v>7</v>
      </c>
      <c r="AR91" s="167"/>
      <c r="AS91" s="64">
        <f t="shared" si="148"/>
        <v>76</v>
      </c>
      <c r="AT91" s="64">
        <f t="shared" si="148"/>
        <v>0</v>
      </c>
      <c r="AU91" s="22">
        <f>SUM(U91,AC91,AK91,AS91)</f>
        <v>323</v>
      </c>
      <c r="AV91" s="22">
        <f t="shared" si="149"/>
        <v>0</v>
      </c>
      <c r="AW91" s="23">
        <f t="shared" si="133"/>
        <v>0</v>
      </c>
      <c r="AX91" s="23">
        <f t="shared" ref="AX91:AX93" si="158">IFERROR((V91+AD91)/(U91+AC91),"")</f>
        <v>0</v>
      </c>
      <c r="AY91" s="23">
        <f t="shared" ref="AY91:AY93" si="159">IFERROR((V91+AD91+AL91)/(U91+AC91+AK91),"")</f>
        <v>0</v>
      </c>
      <c r="AZ91" s="23">
        <f t="shared" ref="AZ91:AZ93" si="160">IFERROR((V91+AD91+AL91+AT91)/(U91+AC91+AK91+AS91),"")</f>
        <v>0</v>
      </c>
      <c r="BA91" s="23">
        <f>IFERROR(AV91/AU91,"")</f>
        <v>0</v>
      </c>
      <c r="BB91" s="79"/>
    </row>
    <row r="92" spans="1:54" ht="144.75" customHeight="1">
      <c r="A92" s="190" t="s">
        <v>412</v>
      </c>
      <c r="B92" s="198"/>
      <c r="C92" s="24" t="s">
        <v>413</v>
      </c>
      <c r="D92" s="24" t="s">
        <v>50</v>
      </c>
      <c r="E92" s="50" t="s">
        <v>51</v>
      </c>
      <c r="F92" s="50" t="s">
        <v>51</v>
      </c>
      <c r="G92" s="50" t="s">
        <v>51</v>
      </c>
      <c r="H92" s="50" t="s">
        <v>51</v>
      </c>
      <c r="I92" s="50" t="s">
        <v>51</v>
      </c>
      <c r="J92" s="24" t="s">
        <v>414</v>
      </c>
      <c r="K92" s="24" t="s">
        <v>45</v>
      </c>
      <c r="L92" s="24" t="s">
        <v>415</v>
      </c>
      <c r="M92" s="24" t="s">
        <v>416</v>
      </c>
      <c r="N92" s="24" t="s">
        <v>147</v>
      </c>
      <c r="O92" s="91">
        <v>2</v>
      </c>
      <c r="P92" s="92"/>
      <c r="Q92" s="91">
        <v>2</v>
      </c>
      <c r="R92" s="92"/>
      <c r="S92" s="91">
        <v>1</v>
      </c>
      <c r="T92" s="92"/>
      <c r="U92" s="64">
        <f t="shared" si="145"/>
        <v>5</v>
      </c>
      <c r="V92" s="64">
        <f t="shared" si="145"/>
        <v>0</v>
      </c>
      <c r="W92" s="91">
        <v>1</v>
      </c>
      <c r="X92" s="92"/>
      <c r="Y92" s="91">
        <v>1</v>
      </c>
      <c r="Z92" s="92"/>
      <c r="AA92" s="91">
        <v>1</v>
      </c>
      <c r="AB92" s="92"/>
      <c r="AC92" s="64">
        <f t="shared" si="157"/>
        <v>3</v>
      </c>
      <c r="AD92" s="64">
        <f t="shared" si="157"/>
        <v>0</v>
      </c>
      <c r="AE92" s="91">
        <v>1</v>
      </c>
      <c r="AF92" s="94"/>
      <c r="AG92" s="91">
        <v>1</v>
      </c>
      <c r="AH92" s="94"/>
      <c r="AI92" s="91">
        <v>1</v>
      </c>
      <c r="AJ92" s="95"/>
      <c r="AK92" s="64">
        <f t="shared" si="147"/>
        <v>3</v>
      </c>
      <c r="AL92" s="64">
        <f t="shared" si="147"/>
        <v>0</v>
      </c>
      <c r="AM92" s="91">
        <v>1</v>
      </c>
      <c r="AN92" s="94"/>
      <c r="AO92" s="91">
        <v>1</v>
      </c>
      <c r="AP92" s="94"/>
      <c r="AQ92" s="91">
        <v>1</v>
      </c>
      <c r="AR92" s="148"/>
      <c r="AS92" s="64">
        <f>SUM(AM92,AO92,AQ92)</f>
        <v>3</v>
      </c>
      <c r="AT92" s="64">
        <f t="shared" si="148"/>
        <v>0</v>
      </c>
      <c r="AU92" s="22">
        <f>SUM(U92,AC92,AK92,AS92)</f>
        <v>14</v>
      </c>
      <c r="AV92" s="22">
        <f>SUM(V92,AD92,AL92,AT92)</f>
        <v>0</v>
      </c>
      <c r="AW92" s="23">
        <f>IFERROR(V92/U92,"")</f>
        <v>0</v>
      </c>
      <c r="AX92" s="23">
        <f t="shared" si="158"/>
        <v>0</v>
      </c>
      <c r="AY92" s="23">
        <f t="shared" si="159"/>
        <v>0</v>
      </c>
      <c r="AZ92" s="23">
        <f t="shared" si="160"/>
        <v>0</v>
      </c>
      <c r="BA92" s="23">
        <f>IFERROR(AV92/AU92,"")</f>
        <v>0</v>
      </c>
      <c r="BB92" s="65"/>
    </row>
    <row r="93" spans="1:54" ht="144.75" customHeight="1">
      <c r="A93" s="191"/>
      <c r="B93" s="199"/>
      <c r="C93" s="170" t="s">
        <v>413</v>
      </c>
      <c r="D93" s="170" t="s">
        <v>50</v>
      </c>
      <c r="E93" s="171" t="s">
        <v>51</v>
      </c>
      <c r="F93" s="171" t="s">
        <v>51</v>
      </c>
      <c r="G93" s="171" t="s">
        <v>51</v>
      </c>
      <c r="H93" s="171" t="s">
        <v>51</v>
      </c>
      <c r="I93" s="171" t="s">
        <v>51</v>
      </c>
      <c r="J93" s="170" t="s">
        <v>417</v>
      </c>
      <c r="K93" s="170" t="s">
        <v>45</v>
      </c>
      <c r="L93" s="170" t="s">
        <v>418</v>
      </c>
      <c r="M93" s="170" t="s">
        <v>419</v>
      </c>
      <c r="N93" s="170" t="s">
        <v>147</v>
      </c>
      <c r="O93" s="91">
        <v>1</v>
      </c>
      <c r="P93" s="92"/>
      <c r="Q93" s="91">
        <v>1</v>
      </c>
      <c r="R93" s="92"/>
      <c r="S93" s="91">
        <v>1</v>
      </c>
      <c r="T93" s="92"/>
      <c r="U93" s="93">
        <f t="shared" si="145"/>
        <v>3</v>
      </c>
      <c r="V93" s="93">
        <f t="shared" si="145"/>
        <v>0</v>
      </c>
      <c r="W93" s="91">
        <v>3</v>
      </c>
      <c r="X93" s="92"/>
      <c r="Y93" s="91">
        <v>1</v>
      </c>
      <c r="Z93" s="92"/>
      <c r="AA93" s="91">
        <v>1</v>
      </c>
      <c r="AB93" s="92"/>
      <c r="AC93" s="93">
        <f t="shared" si="157"/>
        <v>5</v>
      </c>
      <c r="AD93" s="93">
        <f t="shared" si="157"/>
        <v>0</v>
      </c>
      <c r="AE93" s="91">
        <v>1</v>
      </c>
      <c r="AF93" s="94"/>
      <c r="AG93" s="91">
        <v>1</v>
      </c>
      <c r="AH93" s="94"/>
      <c r="AI93" s="91">
        <v>1</v>
      </c>
      <c r="AJ93" s="95"/>
      <c r="AK93" s="93">
        <f t="shared" si="147"/>
        <v>3</v>
      </c>
      <c r="AL93" s="93">
        <f t="shared" si="147"/>
        <v>0</v>
      </c>
      <c r="AM93" s="91">
        <v>1</v>
      </c>
      <c r="AN93" s="94"/>
      <c r="AO93" s="91">
        <v>1</v>
      </c>
      <c r="AP93" s="94"/>
      <c r="AQ93" s="91">
        <v>2</v>
      </c>
      <c r="AR93" s="97"/>
      <c r="AS93" s="93">
        <f t="shared" ref="AS93:AT96" si="161">SUM(AM93,AO93,AQ93)</f>
        <v>4</v>
      </c>
      <c r="AT93" s="93">
        <f t="shared" si="161"/>
        <v>0</v>
      </c>
      <c r="AU93" s="22">
        <f t="shared" ref="AU93:AV93" si="162">SUM(U93,AC93,AK93,AS93)</f>
        <v>15</v>
      </c>
      <c r="AV93" s="22">
        <f t="shared" si="162"/>
        <v>0</v>
      </c>
      <c r="AW93" s="23">
        <f t="shared" ref="AW93" si="163">IFERROR(V93/U93,"")</f>
        <v>0</v>
      </c>
      <c r="AX93" s="23">
        <f t="shared" si="158"/>
        <v>0</v>
      </c>
      <c r="AY93" s="23">
        <f t="shared" si="159"/>
        <v>0</v>
      </c>
      <c r="AZ93" s="23">
        <f t="shared" si="160"/>
        <v>0</v>
      </c>
      <c r="BA93" s="23">
        <f t="shared" ref="BA93" si="164">IFERROR(AV93/AU93,"")</f>
        <v>0</v>
      </c>
      <c r="BB93" s="65"/>
    </row>
    <row r="94" spans="1:54" ht="144.75" customHeight="1">
      <c r="A94" s="191"/>
      <c r="B94" s="199"/>
      <c r="C94" s="24" t="s">
        <v>413</v>
      </c>
      <c r="D94" s="24" t="s">
        <v>50</v>
      </c>
      <c r="E94" s="50" t="s">
        <v>51</v>
      </c>
      <c r="F94" s="50" t="s">
        <v>51</v>
      </c>
      <c r="G94" s="50" t="s">
        <v>51</v>
      </c>
      <c r="H94" s="50" t="s">
        <v>51</v>
      </c>
      <c r="I94" s="50" t="s">
        <v>51</v>
      </c>
      <c r="J94" s="24" t="s">
        <v>420</v>
      </c>
      <c r="K94" s="24" t="s">
        <v>45</v>
      </c>
      <c r="L94" s="24" t="s">
        <v>421</v>
      </c>
      <c r="M94" s="24" t="s">
        <v>422</v>
      </c>
      <c r="N94" s="17" t="s">
        <v>147</v>
      </c>
      <c r="O94" s="172">
        <v>0</v>
      </c>
      <c r="P94" s="173"/>
      <c r="Q94" s="172">
        <v>0</v>
      </c>
      <c r="R94" s="173"/>
      <c r="S94" s="172">
        <v>0</v>
      </c>
      <c r="T94" s="173"/>
      <c r="U94" s="93">
        <f t="shared" si="145"/>
        <v>0</v>
      </c>
      <c r="V94" s="93">
        <f t="shared" si="145"/>
        <v>0</v>
      </c>
      <c r="W94" s="172">
        <v>0</v>
      </c>
      <c r="X94" s="173"/>
      <c r="Y94" s="172">
        <v>0</v>
      </c>
      <c r="Z94" s="173"/>
      <c r="AA94" s="172">
        <v>0</v>
      </c>
      <c r="AB94" s="173"/>
      <c r="AC94" s="93">
        <f t="shared" si="157"/>
        <v>0</v>
      </c>
      <c r="AD94" s="93">
        <f t="shared" si="157"/>
        <v>0</v>
      </c>
      <c r="AE94" s="172">
        <v>0</v>
      </c>
      <c r="AF94" s="173"/>
      <c r="AG94" s="172">
        <v>0</v>
      </c>
      <c r="AH94" s="173"/>
      <c r="AI94" s="172">
        <v>0</v>
      </c>
      <c r="AJ94" s="173"/>
      <c r="AK94" s="93">
        <f t="shared" si="147"/>
        <v>0</v>
      </c>
      <c r="AL94" s="93">
        <f t="shared" si="147"/>
        <v>0</v>
      </c>
      <c r="AM94" s="172">
        <v>0</v>
      </c>
      <c r="AN94" s="173"/>
      <c r="AO94" s="172">
        <v>0</v>
      </c>
      <c r="AP94" s="173"/>
      <c r="AQ94" s="172">
        <v>0</v>
      </c>
      <c r="AR94" s="63"/>
      <c r="AS94" s="93">
        <f t="shared" si="161"/>
        <v>0</v>
      </c>
      <c r="AT94" s="93">
        <f t="shared" si="161"/>
        <v>0</v>
      </c>
      <c r="AU94" s="22">
        <f>SUM(U94,AC94,AK94,AS94)</f>
        <v>0</v>
      </c>
      <c r="AV94" s="22">
        <f>SUM(V94,AD94,AL94,AT94)</f>
        <v>0</v>
      </c>
      <c r="AW94" s="23">
        <v>0.03</v>
      </c>
      <c r="AX94" s="23">
        <v>0.04</v>
      </c>
      <c r="AY94" s="23">
        <v>0.04</v>
      </c>
      <c r="AZ94" s="23">
        <v>0.15</v>
      </c>
      <c r="BA94" s="23">
        <v>0.15</v>
      </c>
      <c r="BB94" s="65"/>
    </row>
    <row r="95" spans="1:54" ht="144.75" customHeight="1">
      <c r="A95" s="191"/>
      <c r="B95" s="199"/>
      <c r="C95" s="24" t="s">
        <v>423</v>
      </c>
      <c r="D95" s="24" t="s">
        <v>50</v>
      </c>
      <c r="E95" s="50" t="s">
        <v>51</v>
      </c>
      <c r="F95" s="50" t="s">
        <v>51</v>
      </c>
      <c r="G95" s="50" t="s">
        <v>51</v>
      </c>
      <c r="H95" s="50" t="s">
        <v>51</v>
      </c>
      <c r="I95" s="50" t="s">
        <v>51</v>
      </c>
      <c r="J95" s="24" t="s">
        <v>424</v>
      </c>
      <c r="K95" s="24" t="s">
        <v>45</v>
      </c>
      <c r="L95" s="24" t="s">
        <v>425</v>
      </c>
      <c r="M95" s="24" t="s">
        <v>426</v>
      </c>
      <c r="N95" s="24" t="s">
        <v>147</v>
      </c>
      <c r="O95" s="91">
        <v>0</v>
      </c>
      <c r="P95" s="92"/>
      <c r="Q95" s="91">
        <v>1</v>
      </c>
      <c r="R95" s="92"/>
      <c r="S95" s="91">
        <v>1</v>
      </c>
      <c r="T95" s="92"/>
      <c r="U95" s="93">
        <f>SUM(O95,Q95,S95)</f>
        <v>2</v>
      </c>
      <c r="V95" s="93">
        <f t="shared" si="145"/>
        <v>0</v>
      </c>
      <c r="W95" s="91">
        <v>1</v>
      </c>
      <c r="X95" s="92"/>
      <c r="Y95" s="91">
        <v>1</v>
      </c>
      <c r="Z95" s="92"/>
      <c r="AA95" s="91">
        <v>2</v>
      </c>
      <c r="AB95" s="92"/>
      <c r="AC95" s="93">
        <f t="shared" si="157"/>
        <v>4</v>
      </c>
      <c r="AD95" s="93">
        <f>SUM(X95,Z95,AB95)</f>
        <v>0</v>
      </c>
      <c r="AE95" s="91">
        <v>1</v>
      </c>
      <c r="AF95" s="94"/>
      <c r="AG95" s="91">
        <v>1</v>
      </c>
      <c r="AH95" s="94"/>
      <c r="AI95" s="91">
        <v>1</v>
      </c>
      <c r="AJ95" s="95"/>
      <c r="AK95" s="93">
        <f t="shared" si="147"/>
        <v>3</v>
      </c>
      <c r="AL95" s="93">
        <f t="shared" si="147"/>
        <v>0</v>
      </c>
      <c r="AM95" s="91">
        <v>1</v>
      </c>
      <c r="AN95" s="94"/>
      <c r="AO95" s="91">
        <v>1</v>
      </c>
      <c r="AP95" s="94"/>
      <c r="AQ95" s="91">
        <v>1</v>
      </c>
      <c r="AR95" s="148"/>
      <c r="AS95" s="93">
        <f>SUM(AM95,AO95,AQ95)</f>
        <v>3</v>
      </c>
      <c r="AT95" s="93">
        <f>SUM(AN95,AP95,AR95)</f>
        <v>0</v>
      </c>
      <c r="AU95" s="22">
        <f t="shared" ref="AU95:AV96" si="165">SUM(U95,AC95,AK95,AS95)</f>
        <v>12</v>
      </c>
      <c r="AV95" s="22">
        <f t="shared" si="165"/>
        <v>0</v>
      </c>
      <c r="AW95" s="23">
        <f t="shared" ref="AW95:AW101" si="166">IFERROR(V95/U95,"")</f>
        <v>0</v>
      </c>
      <c r="AX95" s="23">
        <f t="shared" ref="AX95:AX101" si="167">IFERROR((V95+AD95)/(U95+AC95),"")</f>
        <v>0</v>
      </c>
      <c r="AY95" s="23">
        <f t="shared" ref="AY95:AY101" si="168">IFERROR((V95+AD95+AL95)/(U95+AC95+AK95),"")</f>
        <v>0</v>
      </c>
      <c r="AZ95" s="23">
        <f t="shared" ref="AZ95:AZ101" si="169">IFERROR((V95+AD95+AL95+AT95)/(U95+AC95+AK95+AS95),"")</f>
        <v>0</v>
      </c>
      <c r="BA95" s="23">
        <f t="shared" ref="BA95:BA96" si="170">IFERROR(AV95/AU95,"")</f>
        <v>0</v>
      </c>
      <c r="BB95" s="65"/>
    </row>
    <row r="96" spans="1:54" ht="144.75" customHeight="1">
      <c r="A96" s="192"/>
      <c r="B96" s="200"/>
      <c r="C96" s="24" t="s">
        <v>427</v>
      </c>
      <c r="D96" s="24" t="s">
        <v>50</v>
      </c>
      <c r="E96" s="50" t="s">
        <v>51</v>
      </c>
      <c r="F96" s="50" t="s">
        <v>51</v>
      </c>
      <c r="G96" s="50" t="s">
        <v>51</v>
      </c>
      <c r="H96" s="50" t="s">
        <v>51</v>
      </c>
      <c r="I96" s="50" t="s">
        <v>51</v>
      </c>
      <c r="J96" s="24" t="s">
        <v>428</v>
      </c>
      <c r="K96" s="24" t="s">
        <v>53</v>
      </c>
      <c r="L96" s="24" t="s">
        <v>429</v>
      </c>
      <c r="M96" s="24" t="s">
        <v>430</v>
      </c>
      <c r="N96" s="24" t="s">
        <v>147</v>
      </c>
      <c r="O96" s="91">
        <v>1</v>
      </c>
      <c r="P96" s="92"/>
      <c r="Q96" s="91">
        <v>1</v>
      </c>
      <c r="R96" s="92"/>
      <c r="S96" s="91">
        <v>1</v>
      </c>
      <c r="T96" s="92"/>
      <c r="U96" s="93">
        <f t="shared" si="145"/>
        <v>3</v>
      </c>
      <c r="V96" s="93">
        <f t="shared" si="145"/>
        <v>0</v>
      </c>
      <c r="W96" s="91">
        <v>0</v>
      </c>
      <c r="X96" s="92"/>
      <c r="Y96" s="91">
        <v>0</v>
      </c>
      <c r="Z96" s="92"/>
      <c r="AA96" s="91">
        <v>0</v>
      </c>
      <c r="AB96" s="92"/>
      <c r="AC96" s="93">
        <f t="shared" si="157"/>
        <v>0</v>
      </c>
      <c r="AD96" s="93">
        <f t="shared" si="157"/>
        <v>0</v>
      </c>
      <c r="AE96" s="91">
        <v>0</v>
      </c>
      <c r="AF96" s="94"/>
      <c r="AG96" s="91">
        <v>0</v>
      </c>
      <c r="AH96" s="94"/>
      <c r="AI96" s="91">
        <v>0</v>
      </c>
      <c r="AJ96" s="95"/>
      <c r="AK96" s="93">
        <f t="shared" si="147"/>
        <v>0</v>
      </c>
      <c r="AL96" s="93">
        <f t="shared" si="147"/>
        <v>0</v>
      </c>
      <c r="AM96" s="91">
        <v>0</v>
      </c>
      <c r="AN96" s="94"/>
      <c r="AO96" s="91">
        <v>0</v>
      </c>
      <c r="AP96" s="94"/>
      <c r="AQ96" s="91">
        <v>0</v>
      </c>
      <c r="AR96" s="148"/>
      <c r="AS96" s="93">
        <f t="shared" si="161"/>
        <v>0</v>
      </c>
      <c r="AT96" s="93">
        <f t="shared" si="161"/>
        <v>0</v>
      </c>
      <c r="AU96" s="22">
        <f t="shared" si="165"/>
        <v>3</v>
      </c>
      <c r="AV96" s="22">
        <f t="shared" si="165"/>
        <v>0</v>
      </c>
      <c r="AW96" s="23">
        <f t="shared" si="166"/>
        <v>0</v>
      </c>
      <c r="AX96" s="23">
        <f t="shared" si="167"/>
        <v>0</v>
      </c>
      <c r="AY96" s="23">
        <f t="shared" si="168"/>
        <v>0</v>
      </c>
      <c r="AZ96" s="23">
        <f t="shared" si="169"/>
        <v>0</v>
      </c>
      <c r="BA96" s="23">
        <f t="shared" si="170"/>
        <v>0</v>
      </c>
      <c r="BB96" s="174"/>
    </row>
    <row r="97" spans="1:54" ht="144.75" customHeight="1">
      <c r="A97" s="184" t="s">
        <v>431</v>
      </c>
      <c r="B97" s="187" t="s">
        <v>432</v>
      </c>
      <c r="C97" s="136" t="s">
        <v>433</v>
      </c>
      <c r="D97" s="136" t="s">
        <v>50</v>
      </c>
      <c r="E97" s="175" t="s">
        <v>51</v>
      </c>
      <c r="F97" s="175" t="s">
        <v>51</v>
      </c>
      <c r="G97" s="175" t="s">
        <v>51</v>
      </c>
      <c r="H97" s="175" t="s">
        <v>51</v>
      </c>
      <c r="I97" s="175" t="s">
        <v>51</v>
      </c>
      <c r="J97" s="136" t="s">
        <v>434</v>
      </c>
      <c r="K97" s="136" t="s">
        <v>53</v>
      </c>
      <c r="L97" s="136" t="s">
        <v>435</v>
      </c>
      <c r="M97" s="136" t="s">
        <v>436</v>
      </c>
      <c r="N97" s="136" t="s">
        <v>437</v>
      </c>
      <c r="O97" s="152">
        <v>1</v>
      </c>
      <c r="P97" s="153"/>
      <c r="Q97" s="152">
        <v>0</v>
      </c>
      <c r="R97" s="153"/>
      <c r="S97" s="152">
        <v>0</v>
      </c>
      <c r="T97" s="153"/>
      <c r="U97" s="145">
        <f t="shared" si="145"/>
        <v>1</v>
      </c>
      <c r="V97" s="145">
        <f t="shared" si="145"/>
        <v>0</v>
      </c>
      <c r="W97" s="152">
        <v>0</v>
      </c>
      <c r="X97" s="153"/>
      <c r="Y97" s="152">
        <v>0</v>
      </c>
      <c r="Z97" s="153"/>
      <c r="AA97" s="152">
        <v>1</v>
      </c>
      <c r="AB97" s="153"/>
      <c r="AC97" s="145">
        <f t="shared" si="157"/>
        <v>1</v>
      </c>
      <c r="AD97" s="145">
        <f t="shared" si="156"/>
        <v>0</v>
      </c>
      <c r="AE97" s="152">
        <v>0</v>
      </c>
      <c r="AF97" s="176"/>
      <c r="AG97" s="152">
        <v>1</v>
      </c>
      <c r="AH97" s="177"/>
      <c r="AI97" s="152">
        <v>2</v>
      </c>
      <c r="AJ97" s="176"/>
      <c r="AK97" s="145">
        <f t="shared" si="147"/>
        <v>3</v>
      </c>
      <c r="AL97" s="145">
        <f t="shared" si="147"/>
        <v>0</v>
      </c>
      <c r="AM97" s="152">
        <v>0</v>
      </c>
      <c r="AN97" s="177"/>
      <c r="AO97" s="152">
        <v>0</v>
      </c>
      <c r="AP97" s="177"/>
      <c r="AQ97" s="152">
        <v>1</v>
      </c>
      <c r="AR97" s="177"/>
      <c r="AS97" s="145">
        <f t="shared" si="148"/>
        <v>1</v>
      </c>
      <c r="AT97" s="145">
        <f t="shared" si="148"/>
        <v>0</v>
      </c>
      <c r="AU97" s="22">
        <f t="shared" si="149"/>
        <v>6</v>
      </c>
      <c r="AV97" s="22">
        <f t="shared" si="149"/>
        <v>0</v>
      </c>
      <c r="AW97" s="23">
        <f t="shared" si="166"/>
        <v>0</v>
      </c>
      <c r="AX97" s="23">
        <f t="shared" si="167"/>
        <v>0</v>
      </c>
      <c r="AY97" s="23">
        <f t="shared" si="168"/>
        <v>0</v>
      </c>
      <c r="AZ97" s="23">
        <f t="shared" si="169"/>
        <v>0</v>
      </c>
      <c r="BA97" s="23" t="str">
        <f>IFERROR((W97+AE97+AM97+AU97)/(V97+AD97+AL97+AT97),"")</f>
        <v/>
      </c>
      <c r="BB97" s="24"/>
    </row>
    <row r="98" spans="1:54" ht="144.75" customHeight="1">
      <c r="A98" s="185"/>
      <c r="B98" s="188"/>
      <c r="C98" s="24" t="s">
        <v>438</v>
      </c>
      <c r="D98" s="24" t="s">
        <v>50</v>
      </c>
      <c r="E98" s="50" t="s">
        <v>51</v>
      </c>
      <c r="F98" s="50" t="s">
        <v>51</v>
      </c>
      <c r="G98" s="50" t="s">
        <v>51</v>
      </c>
      <c r="H98" s="50" t="s">
        <v>51</v>
      </c>
      <c r="I98" s="50" t="s">
        <v>51</v>
      </c>
      <c r="J98" s="24" t="s">
        <v>439</v>
      </c>
      <c r="K98" s="24" t="s">
        <v>53</v>
      </c>
      <c r="L98" s="24" t="s">
        <v>440</v>
      </c>
      <c r="M98" s="24" t="s">
        <v>441</v>
      </c>
      <c r="N98" s="24" t="s">
        <v>437</v>
      </c>
      <c r="O98" s="152">
        <v>10</v>
      </c>
      <c r="P98" s="153"/>
      <c r="Q98" s="152">
        <v>11</v>
      </c>
      <c r="R98" s="153"/>
      <c r="S98" s="152">
        <v>6</v>
      </c>
      <c r="T98" s="153"/>
      <c r="U98" s="145">
        <f t="shared" si="145"/>
        <v>27</v>
      </c>
      <c r="V98" s="145">
        <f t="shared" si="145"/>
        <v>0</v>
      </c>
      <c r="W98" s="152">
        <v>5</v>
      </c>
      <c r="X98" s="153"/>
      <c r="Y98" s="152">
        <v>6</v>
      </c>
      <c r="Z98" s="153"/>
      <c r="AA98" s="152">
        <v>1</v>
      </c>
      <c r="AB98" s="153"/>
      <c r="AC98" s="145">
        <f t="shared" si="157"/>
        <v>12</v>
      </c>
      <c r="AD98" s="145">
        <f t="shared" si="156"/>
        <v>0</v>
      </c>
      <c r="AE98" s="152">
        <v>9</v>
      </c>
      <c r="AF98" s="153"/>
      <c r="AG98" s="152">
        <v>2</v>
      </c>
      <c r="AH98" s="153"/>
      <c r="AI98" s="152">
        <v>7</v>
      </c>
      <c r="AJ98" s="153"/>
      <c r="AK98" s="145">
        <f t="shared" si="147"/>
        <v>18</v>
      </c>
      <c r="AL98" s="145">
        <f t="shared" si="147"/>
        <v>0</v>
      </c>
      <c r="AM98" s="152">
        <v>5</v>
      </c>
      <c r="AN98" s="153"/>
      <c r="AO98" s="152">
        <v>2</v>
      </c>
      <c r="AP98" s="153"/>
      <c r="AQ98" s="152">
        <v>5</v>
      </c>
      <c r="AR98" s="153"/>
      <c r="AS98" s="145">
        <f t="shared" si="148"/>
        <v>12</v>
      </c>
      <c r="AT98" s="145">
        <f t="shared" si="148"/>
        <v>0</v>
      </c>
      <c r="AU98" s="22">
        <f t="shared" si="149"/>
        <v>69</v>
      </c>
      <c r="AV98" s="22">
        <f t="shared" si="149"/>
        <v>0</v>
      </c>
      <c r="AW98" s="23">
        <f t="shared" si="166"/>
        <v>0</v>
      </c>
      <c r="AX98" s="23">
        <f t="shared" si="167"/>
        <v>0</v>
      </c>
      <c r="AY98" s="23">
        <f t="shared" si="168"/>
        <v>0</v>
      </c>
      <c r="AZ98" s="23">
        <f t="shared" si="169"/>
        <v>0</v>
      </c>
      <c r="BA98" s="23">
        <f>IFERROR(AV98/AU98,"")</f>
        <v>0</v>
      </c>
      <c r="BB98" s="24"/>
    </row>
    <row r="99" spans="1:54" ht="144.75" customHeight="1">
      <c r="A99" s="185"/>
      <c r="B99" s="188"/>
      <c r="C99" s="24" t="s">
        <v>442</v>
      </c>
      <c r="D99" s="24" t="s">
        <v>50</v>
      </c>
      <c r="E99" s="50" t="s">
        <v>51</v>
      </c>
      <c r="F99" s="50" t="s">
        <v>51</v>
      </c>
      <c r="G99" s="50" t="s">
        <v>51</v>
      </c>
      <c r="H99" s="50" t="s">
        <v>51</v>
      </c>
      <c r="I99" s="50" t="s">
        <v>51</v>
      </c>
      <c r="J99" s="24" t="s">
        <v>443</v>
      </c>
      <c r="K99" s="24" t="s">
        <v>53</v>
      </c>
      <c r="L99" s="24" t="s">
        <v>444</v>
      </c>
      <c r="M99" s="24" t="s">
        <v>445</v>
      </c>
      <c r="N99" s="24" t="s">
        <v>437</v>
      </c>
      <c r="O99" s="152">
        <v>1</v>
      </c>
      <c r="P99" s="153"/>
      <c r="Q99" s="152">
        <v>0</v>
      </c>
      <c r="R99" s="153"/>
      <c r="S99" s="152">
        <v>0</v>
      </c>
      <c r="T99" s="153"/>
      <c r="U99" s="145">
        <f t="shared" si="145"/>
        <v>1</v>
      </c>
      <c r="V99" s="145">
        <f t="shared" si="145"/>
        <v>0</v>
      </c>
      <c r="W99" s="152">
        <v>0</v>
      </c>
      <c r="X99" s="153"/>
      <c r="Y99" s="152">
        <v>0</v>
      </c>
      <c r="Z99" s="153"/>
      <c r="AA99" s="152">
        <v>0</v>
      </c>
      <c r="AB99" s="153"/>
      <c r="AC99" s="145">
        <f t="shared" si="157"/>
        <v>0</v>
      </c>
      <c r="AD99" s="145">
        <f t="shared" si="156"/>
        <v>0</v>
      </c>
      <c r="AE99" s="152">
        <v>1</v>
      </c>
      <c r="AF99" s="177"/>
      <c r="AG99" s="152">
        <v>0</v>
      </c>
      <c r="AH99" s="177"/>
      <c r="AI99" s="152">
        <v>0</v>
      </c>
      <c r="AJ99" s="176"/>
      <c r="AK99" s="145">
        <f t="shared" si="147"/>
        <v>1</v>
      </c>
      <c r="AL99" s="145">
        <f t="shared" si="147"/>
        <v>0</v>
      </c>
      <c r="AM99" s="152">
        <v>0</v>
      </c>
      <c r="AN99" s="177"/>
      <c r="AO99" s="152">
        <v>0</v>
      </c>
      <c r="AP99" s="177"/>
      <c r="AQ99" s="152">
        <v>1</v>
      </c>
      <c r="AR99" s="177"/>
      <c r="AS99" s="145">
        <f t="shared" si="148"/>
        <v>1</v>
      </c>
      <c r="AT99" s="145">
        <f t="shared" si="148"/>
        <v>0</v>
      </c>
      <c r="AU99" s="22">
        <f>SUM(U99,AC99,AK99,AS99)</f>
        <v>3</v>
      </c>
      <c r="AV99" s="22">
        <f t="shared" si="149"/>
        <v>0</v>
      </c>
      <c r="AW99" s="23">
        <f t="shared" si="166"/>
        <v>0</v>
      </c>
      <c r="AX99" s="23">
        <f t="shared" si="167"/>
        <v>0</v>
      </c>
      <c r="AY99" s="23">
        <f t="shared" si="168"/>
        <v>0</v>
      </c>
      <c r="AZ99" s="23">
        <f t="shared" si="169"/>
        <v>0</v>
      </c>
      <c r="BA99" s="23">
        <f>IFERROR(AV99/AU99,"")</f>
        <v>0</v>
      </c>
      <c r="BB99" s="24"/>
    </row>
    <row r="100" spans="1:54" ht="144.75" customHeight="1">
      <c r="A100" s="185"/>
      <c r="B100" s="188"/>
      <c r="C100" s="24" t="s">
        <v>446</v>
      </c>
      <c r="D100" s="24" t="s">
        <v>50</v>
      </c>
      <c r="E100" s="50" t="s">
        <v>51</v>
      </c>
      <c r="F100" s="50" t="s">
        <v>51</v>
      </c>
      <c r="G100" s="50" t="s">
        <v>51</v>
      </c>
      <c r="H100" s="50" t="s">
        <v>51</v>
      </c>
      <c r="I100" s="50" t="s">
        <v>51</v>
      </c>
      <c r="J100" s="24" t="s">
        <v>447</v>
      </c>
      <c r="K100" s="24" t="s">
        <v>53</v>
      </c>
      <c r="L100" s="24" t="s">
        <v>448</v>
      </c>
      <c r="M100" s="24" t="s">
        <v>449</v>
      </c>
      <c r="N100" s="24" t="s">
        <v>437</v>
      </c>
      <c r="O100" s="178">
        <f>100/12/100</f>
        <v>8.3333333333333343E-2</v>
      </c>
      <c r="P100" s="152"/>
      <c r="Q100" s="178">
        <f>100/12/100</f>
        <v>8.3333333333333343E-2</v>
      </c>
      <c r="R100" s="152"/>
      <c r="S100" s="178">
        <f>100/12/100</f>
        <v>8.3333333333333343E-2</v>
      </c>
      <c r="T100" s="152"/>
      <c r="U100" s="90">
        <f>SUM(O100,Q100,S100)</f>
        <v>0.25</v>
      </c>
      <c r="V100" s="145">
        <f t="shared" si="145"/>
        <v>0</v>
      </c>
      <c r="W100" s="178">
        <f>100/12/100</f>
        <v>8.3333333333333343E-2</v>
      </c>
      <c r="X100" s="152"/>
      <c r="Y100" s="178">
        <f>100/12/100</f>
        <v>8.3333333333333343E-2</v>
      </c>
      <c r="Z100" s="152"/>
      <c r="AA100" s="178">
        <f>100/12/100</f>
        <v>8.3333333333333343E-2</v>
      </c>
      <c r="AB100" s="152"/>
      <c r="AC100" s="90">
        <f>SUM(W100,Y100,AA100)</f>
        <v>0.25</v>
      </c>
      <c r="AD100" s="145">
        <f t="shared" si="156"/>
        <v>0</v>
      </c>
      <c r="AE100" s="178">
        <f>100/12/100</f>
        <v>8.3333333333333343E-2</v>
      </c>
      <c r="AF100" s="152"/>
      <c r="AG100" s="178">
        <f>100/12/100</f>
        <v>8.3333333333333343E-2</v>
      </c>
      <c r="AH100" s="152"/>
      <c r="AI100" s="178">
        <f>100/12/100</f>
        <v>8.3333333333333343E-2</v>
      </c>
      <c r="AJ100" s="152"/>
      <c r="AK100" s="90">
        <f>SUM(AE100,AG100,AI100)</f>
        <v>0.25</v>
      </c>
      <c r="AL100" s="145">
        <f t="shared" si="147"/>
        <v>0</v>
      </c>
      <c r="AM100" s="178">
        <f>100/12/100</f>
        <v>8.3333333333333343E-2</v>
      </c>
      <c r="AN100" s="152"/>
      <c r="AO100" s="178">
        <f>100/12/100</f>
        <v>8.3333333333333343E-2</v>
      </c>
      <c r="AP100" s="152"/>
      <c r="AQ100" s="178">
        <f>100/12/100</f>
        <v>8.3333333333333343E-2</v>
      </c>
      <c r="AR100" s="152"/>
      <c r="AS100" s="90">
        <f>SUM(AM100,AO100,AQ100)</f>
        <v>0.25</v>
      </c>
      <c r="AT100" s="145">
        <f t="shared" si="148"/>
        <v>0</v>
      </c>
      <c r="AU100" s="21">
        <f>SUM(U100,AC100,AK100,AS100)</f>
        <v>1</v>
      </c>
      <c r="AV100" s="22">
        <f t="shared" si="149"/>
        <v>0</v>
      </c>
      <c r="AW100" s="23">
        <f t="shared" si="166"/>
        <v>0</v>
      </c>
      <c r="AX100" s="23">
        <f t="shared" si="167"/>
        <v>0</v>
      </c>
      <c r="AY100" s="23">
        <f t="shared" si="168"/>
        <v>0</v>
      </c>
      <c r="AZ100" s="23">
        <f t="shared" si="169"/>
        <v>0</v>
      </c>
      <c r="BA100" s="23">
        <f>IFERROR(AV100/AU100,"")</f>
        <v>0</v>
      </c>
      <c r="BB100" s="24"/>
    </row>
    <row r="101" spans="1:54" ht="144.75" customHeight="1">
      <c r="A101" s="186"/>
      <c r="B101" s="189"/>
      <c r="C101" s="24" t="s">
        <v>450</v>
      </c>
      <c r="D101" s="24" t="s">
        <v>50</v>
      </c>
      <c r="E101" s="50" t="s">
        <v>51</v>
      </c>
      <c r="F101" s="50" t="s">
        <v>51</v>
      </c>
      <c r="G101" s="50" t="s">
        <v>51</v>
      </c>
      <c r="H101" s="50" t="s">
        <v>51</v>
      </c>
      <c r="I101" s="50" t="s">
        <v>51</v>
      </c>
      <c r="J101" s="24" t="s">
        <v>451</v>
      </c>
      <c r="K101" s="24" t="s">
        <v>45</v>
      </c>
      <c r="L101" s="24" t="s">
        <v>452</v>
      </c>
      <c r="M101" s="24" t="s">
        <v>453</v>
      </c>
      <c r="N101" s="24" t="s">
        <v>48</v>
      </c>
      <c r="O101" s="178">
        <f>100/12/100</f>
        <v>8.3333333333333343E-2</v>
      </c>
      <c r="P101" s="152"/>
      <c r="Q101" s="178">
        <f>100/12/100</f>
        <v>8.3333333333333343E-2</v>
      </c>
      <c r="R101" s="152"/>
      <c r="S101" s="178">
        <f>100/12/100</f>
        <v>8.3333333333333343E-2</v>
      </c>
      <c r="T101" s="152"/>
      <c r="U101" s="90">
        <f>SUM(O101,Q101,S101)</f>
        <v>0.25</v>
      </c>
      <c r="V101" s="145">
        <f t="shared" si="145"/>
        <v>0</v>
      </c>
      <c r="W101" s="178">
        <f>100/12/100</f>
        <v>8.3333333333333343E-2</v>
      </c>
      <c r="X101" s="152"/>
      <c r="Y101" s="178">
        <f>100/12/100</f>
        <v>8.3333333333333343E-2</v>
      </c>
      <c r="Z101" s="152"/>
      <c r="AA101" s="178">
        <f>100/12/100</f>
        <v>8.3333333333333343E-2</v>
      </c>
      <c r="AB101" s="152"/>
      <c r="AC101" s="90">
        <f>SUM(W101,Y101,AA101)</f>
        <v>0.25</v>
      </c>
      <c r="AD101" s="145">
        <f t="shared" si="156"/>
        <v>0</v>
      </c>
      <c r="AE101" s="178">
        <f>100/12/100</f>
        <v>8.3333333333333343E-2</v>
      </c>
      <c r="AF101" s="152"/>
      <c r="AG101" s="178">
        <f>100/12/100</f>
        <v>8.3333333333333343E-2</v>
      </c>
      <c r="AH101" s="152"/>
      <c r="AI101" s="178">
        <f>100/12/100</f>
        <v>8.3333333333333343E-2</v>
      </c>
      <c r="AJ101" s="152"/>
      <c r="AK101" s="90">
        <f>SUM(AE101,AG101,AI101)</f>
        <v>0.25</v>
      </c>
      <c r="AL101" s="145">
        <f t="shared" si="147"/>
        <v>0</v>
      </c>
      <c r="AM101" s="178">
        <f>100/12/100</f>
        <v>8.3333333333333343E-2</v>
      </c>
      <c r="AN101" s="152"/>
      <c r="AO101" s="178">
        <f>100/12/100</f>
        <v>8.3333333333333343E-2</v>
      </c>
      <c r="AP101" s="152"/>
      <c r="AQ101" s="178">
        <f>100/12/100</f>
        <v>8.3333333333333343E-2</v>
      </c>
      <c r="AR101" s="152"/>
      <c r="AS101" s="90">
        <f>SUM(AM101,AO101,AQ101)</f>
        <v>0.25</v>
      </c>
      <c r="AT101" s="145">
        <f t="shared" si="148"/>
        <v>0</v>
      </c>
      <c r="AU101" s="21">
        <f>SUM(U101,AC101,AK101,AS101)</f>
        <v>1</v>
      </c>
      <c r="AV101" s="22">
        <f t="shared" si="149"/>
        <v>0</v>
      </c>
      <c r="AW101" s="23">
        <f t="shared" si="166"/>
        <v>0</v>
      </c>
      <c r="AX101" s="23">
        <f t="shared" si="167"/>
        <v>0</v>
      </c>
      <c r="AY101" s="23">
        <f t="shared" si="168"/>
        <v>0</v>
      </c>
      <c r="AZ101" s="23">
        <f t="shared" si="169"/>
        <v>0</v>
      </c>
      <c r="BA101" s="23">
        <f>IFERROR(AV101/AU101,"")</f>
        <v>0</v>
      </c>
      <c r="BB101" s="24"/>
    </row>
    <row r="102" spans="1:54" ht="144.75" customHeight="1">
      <c r="A102" s="179"/>
      <c r="B102" s="179"/>
      <c r="C102" s="180"/>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81"/>
      <c r="AV102" s="181"/>
      <c r="AW102" s="182"/>
      <c r="AX102" s="182"/>
      <c r="AY102" s="182"/>
      <c r="AZ102" s="182"/>
      <c r="BA102" s="182"/>
      <c r="BB102" s="183"/>
    </row>
    <row r="103" spans="1:54" ht="144.75" customHeight="1">
      <c r="A103" s="179"/>
      <c r="B103" s="179"/>
      <c r="C103" s="180"/>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83"/>
    </row>
    <row r="104" spans="1:54" ht="144.75" customHeight="1">
      <c r="A104" s="179"/>
      <c r="B104" s="179"/>
      <c r="C104" s="180"/>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row>
    <row r="105" spans="1:54" ht="144.75" customHeight="1">
      <c r="A105" s="179"/>
      <c r="B105" s="179"/>
      <c r="C105" s="180"/>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row>
    <row r="106" spans="1:54" ht="144.75" customHeight="1">
      <c r="A106" s="179"/>
      <c r="B106" s="179"/>
      <c r="C106" s="180"/>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row>
    <row r="107" spans="1:54" ht="144.75" customHeight="1">
      <c r="A107" s="179"/>
      <c r="B107" s="179"/>
      <c r="C107" s="180"/>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row>
    <row r="108" spans="1:54" ht="144.75" customHeight="1">
      <c r="A108" s="179"/>
      <c r="B108" s="179"/>
      <c r="C108" s="180"/>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row>
    <row r="109" spans="1:54" ht="144.75" customHeight="1">
      <c r="A109" s="179"/>
      <c r="B109" s="179"/>
      <c r="C109" s="180"/>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row>
    <row r="110" spans="1:54" ht="144.75" customHeight="1">
      <c r="A110" s="179"/>
      <c r="B110" s="179"/>
      <c r="C110" s="180"/>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row>
    <row r="111" spans="1:54" ht="144.75" customHeight="1">
      <c r="A111" s="179"/>
      <c r="B111" s="179"/>
      <c r="C111" s="180"/>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row>
    <row r="112" spans="1:54" ht="144.75" customHeight="1">
      <c r="A112" s="179"/>
      <c r="B112" s="179"/>
      <c r="C112" s="180"/>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row>
    <row r="113" spans="1:54" ht="144.75" customHeight="1">
      <c r="A113" s="179"/>
      <c r="B113" s="179"/>
      <c r="C113" s="180"/>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row>
    <row r="114" spans="1:54" ht="144.75" customHeight="1">
      <c r="A114" s="179"/>
      <c r="B114" s="179"/>
      <c r="C114" s="180"/>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row>
    <row r="115" spans="1:54" ht="144.75" customHeight="1">
      <c r="A115" s="179"/>
      <c r="B115" s="179"/>
      <c r="C115" s="180"/>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row>
    <row r="116" spans="1:54" ht="144.75" customHeight="1">
      <c r="A116" s="179"/>
      <c r="B116" s="179"/>
      <c r="C116" s="180"/>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row>
    <row r="117" spans="1:54" ht="144.75" customHeight="1">
      <c r="A117" s="179"/>
      <c r="B117" s="179"/>
      <c r="C117" s="180"/>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row>
    <row r="118" spans="1:54" ht="144.75" customHeight="1">
      <c r="A118" s="179"/>
      <c r="B118" s="179"/>
      <c r="C118" s="180"/>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row>
    <row r="119" spans="1:54" ht="144.75" customHeight="1">
      <c r="A119" s="179"/>
      <c r="B119" s="179"/>
      <c r="C119" s="180"/>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row>
    <row r="120" spans="1:54" ht="144.75" customHeight="1">
      <c r="A120" s="179"/>
      <c r="B120" s="179"/>
      <c r="C120" s="180"/>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row>
    <row r="121" spans="1:54" ht="144.75" customHeight="1">
      <c r="A121" s="179"/>
      <c r="B121" s="179"/>
      <c r="C121" s="180"/>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row>
    <row r="122" spans="1:54" ht="144.75" customHeight="1">
      <c r="A122" s="179"/>
      <c r="B122" s="179"/>
      <c r="C122" s="180"/>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row>
    <row r="123" spans="1:54" ht="144.75" customHeight="1">
      <c r="A123" s="179"/>
      <c r="B123" s="179"/>
      <c r="C123" s="180"/>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row>
    <row r="124" spans="1:54" ht="144.75" customHeight="1">
      <c r="A124" s="179"/>
      <c r="B124" s="179"/>
      <c r="C124" s="180"/>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row>
    <row r="125" spans="1:54" ht="144.75" customHeight="1">
      <c r="A125" s="179"/>
      <c r="B125" s="179"/>
      <c r="C125" s="180"/>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row>
    <row r="126" spans="1:54" ht="144.75" customHeight="1">
      <c r="A126" s="179"/>
      <c r="B126" s="179"/>
      <c r="C126" s="180"/>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row>
    <row r="127" spans="1:54" ht="144.75" customHeight="1">
      <c r="A127" s="179"/>
      <c r="B127" s="179"/>
      <c r="C127" s="180"/>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row>
    <row r="128" spans="1:54" ht="144.75" customHeight="1">
      <c r="A128" s="179"/>
      <c r="B128" s="179"/>
      <c r="C128" s="180"/>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row>
    <row r="129" spans="1:54" ht="144.75" customHeight="1">
      <c r="A129" s="179"/>
      <c r="B129" s="179"/>
      <c r="C129" s="180"/>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row>
    <row r="130" spans="1:54" ht="144.75" customHeight="1">
      <c r="A130" s="179"/>
      <c r="B130" s="179"/>
      <c r="C130" s="180"/>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row>
    <row r="131" spans="1:54" ht="144.75" customHeight="1">
      <c r="A131" s="179"/>
      <c r="B131" s="179"/>
      <c r="C131" s="180"/>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row>
    <row r="132" spans="1:54" ht="144.75" customHeight="1">
      <c r="A132" s="179"/>
      <c r="B132" s="179"/>
      <c r="C132" s="180"/>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row>
    <row r="133" spans="1:54" ht="144.75" customHeight="1">
      <c r="A133" s="179"/>
      <c r="B133" s="179"/>
      <c r="C133" s="180"/>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row>
    <row r="134" spans="1:54" ht="144.75" customHeight="1">
      <c r="A134" s="179"/>
      <c r="B134" s="179"/>
      <c r="C134" s="180"/>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row>
    <row r="135" spans="1:54" ht="144.75" customHeight="1">
      <c r="A135" s="179"/>
      <c r="B135" s="179"/>
      <c r="C135" s="180"/>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row>
    <row r="136" spans="1:54" ht="144.75" customHeight="1">
      <c r="A136" s="179"/>
      <c r="B136" s="179"/>
      <c r="C136" s="180"/>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row>
    <row r="137" spans="1:54" ht="144.75" customHeight="1">
      <c r="A137" s="179"/>
      <c r="B137" s="179"/>
      <c r="C137" s="180"/>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row>
    <row r="138" spans="1:54" ht="144.75" customHeight="1">
      <c r="A138" s="179"/>
      <c r="B138" s="179"/>
      <c r="C138" s="180"/>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row>
    <row r="139" spans="1:54" ht="144.75" customHeight="1">
      <c r="A139" s="179"/>
      <c r="B139" s="179"/>
      <c r="C139" s="180"/>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row>
    <row r="140" spans="1:54" ht="144.75" customHeight="1">
      <c r="A140" s="179"/>
      <c r="B140" s="179"/>
      <c r="C140" s="180"/>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row>
    <row r="141" spans="1:54" ht="144.75" customHeight="1">
      <c r="A141" s="179"/>
      <c r="B141" s="179"/>
      <c r="C141" s="180"/>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row>
    <row r="142" spans="1:54" ht="144.75" customHeight="1">
      <c r="A142" s="179"/>
      <c r="B142" s="179"/>
      <c r="C142" s="180"/>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row>
    <row r="143" spans="1:54" ht="144.75" customHeight="1">
      <c r="A143" s="179"/>
      <c r="B143" s="179"/>
      <c r="C143" s="180"/>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row>
    <row r="144" spans="1:54" ht="144.75" customHeight="1">
      <c r="A144" s="179"/>
      <c r="B144" s="179"/>
      <c r="C144" s="180"/>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row>
    <row r="145" spans="1:54" ht="144.75" customHeight="1">
      <c r="A145" s="179"/>
      <c r="B145" s="179"/>
      <c r="C145" s="180"/>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row>
    <row r="146" spans="1:54" ht="144.75" customHeight="1">
      <c r="A146" s="179"/>
      <c r="B146" s="179"/>
      <c r="C146" s="180"/>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row>
    <row r="147" spans="1:54" ht="144.75" customHeight="1">
      <c r="A147" s="179"/>
      <c r="B147" s="179"/>
      <c r="C147" s="180"/>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row>
    <row r="148" spans="1:54" ht="144.75" customHeight="1">
      <c r="A148" s="179"/>
      <c r="B148" s="179"/>
      <c r="C148" s="180"/>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row>
    <row r="149" spans="1:54" ht="144.75" customHeight="1">
      <c r="A149" s="179"/>
      <c r="B149" s="179"/>
      <c r="C149" s="180"/>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row>
    <row r="150" spans="1:54" ht="144.75" customHeight="1">
      <c r="A150" s="179"/>
      <c r="B150" s="179"/>
      <c r="C150" s="180"/>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row>
    <row r="151" spans="1:54" ht="144.75" customHeight="1">
      <c r="A151" s="179"/>
      <c r="B151" s="179"/>
      <c r="C151" s="180"/>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row>
    <row r="152" spans="1:54" ht="144.75" customHeight="1">
      <c r="A152" s="179"/>
      <c r="B152" s="179"/>
      <c r="C152" s="180"/>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row>
    <row r="153" spans="1:54" ht="144.75" customHeight="1">
      <c r="A153" s="179"/>
      <c r="B153" s="179"/>
      <c r="C153" s="180"/>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row>
    <row r="154" spans="1:54" ht="144.75" customHeight="1">
      <c r="A154" s="179"/>
      <c r="B154" s="179"/>
      <c r="C154" s="180"/>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row>
    <row r="155" spans="1:54" ht="144.75" customHeight="1">
      <c r="A155" s="179"/>
      <c r="B155" s="179"/>
      <c r="C155" s="180"/>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row>
    <row r="156" spans="1:54" ht="144.75" customHeight="1">
      <c r="A156" s="179"/>
      <c r="B156" s="179"/>
      <c r="C156" s="180"/>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row>
    <row r="157" spans="1:54" ht="144.75" customHeight="1">
      <c r="A157" s="179"/>
      <c r="B157" s="179"/>
      <c r="C157" s="180"/>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row>
    <row r="158" spans="1:54" ht="144.75" customHeight="1">
      <c r="A158" s="179"/>
      <c r="B158" s="179"/>
      <c r="C158" s="180"/>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row>
    <row r="159" spans="1:54" ht="144.75" customHeight="1">
      <c r="A159" s="179"/>
      <c r="B159" s="179"/>
      <c r="C159" s="180"/>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row>
    <row r="160" spans="1:54" ht="144.75" customHeight="1">
      <c r="A160" s="179"/>
      <c r="B160" s="179"/>
      <c r="C160" s="180"/>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row>
    <row r="161" spans="1:54" ht="144.75" customHeight="1">
      <c r="A161" s="179"/>
      <c r="B161" s="179"/>
      <c r="C161" s="180"/>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row>
    <row r="162" spans="1:54" ht="144.75" customHeight="1">
      <c r="A162" s="179"/>
      <c r="B162" s="179"/>
      <c r="C162" s="180"/>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row>
    <row r="163" spans="1:54" ht="144.75" customHeight="1">
      <c r="A163" s="179"/>
      <c r="B163" s="179"/>
      <c r="C163" s="180"/>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row>
    <row r="164" spans="1:54" ht="144.75" customHeight="1">
      <c r="A164" s="179"/>
      <c r="B164" s="179"/>
      <c r="C164" s="180"/>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row>
    <row r="165" spans="1:54" ht="144.75" customHeight="1">
      <c r="A165" s="179"/>
      <c r="B165" s="179"/>
      <c r="C165" s="180"/>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row>
    <row r="166" spans="1:54" ht="144.75" customHeight="1">
      <c r="A166" s="179"/>
      <c r="B166" s="179"/>
      <c r="C166" s="180"/>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row>
    <row r="167" spans="1:54" ht="144.75" customHeight="1">
      <c r="A167" s="179"/>
      <c r="B167" s="179"/>
      <c r="C167" s="180"/>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row>
    <row r="168" spans="1:54" ht="144.75" customHeight="1">
      <c r="A168" s="179"/>
      <c r="B168" s="179"/>
      <c r="C168" s="180"/>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row>
    <row r="169" spans="1:54" ht="144.75" customHeight="1">
      <c r="A169" s="179"/>
      <c r="B169" s="179"/>
      <c r="C169" s="180"/>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row>
    <row r="170" spans="1:54" ht="144.75" customHeight="1">
      <c r="A170" s="179"/>
      <c r="B170" s="179"/>
      <c r="C170" s="180"/>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row>
    <row r="171" spans="1:54" ht="144.75" customHeight="1">
      <c r="A171" s="179"/>
      <c r="B171" s="179"/>
      <c r="C171" s="180"/>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row>
    <row r="172" spans="1:54" ht="144.75" customHeight="1">
      <c r="A172" s="179"/>
      <c r="B172" s="179"/>
      <c r="C172" s="180"/>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row>
    <row r="173" spans="1:54" ht="144.75" customHeight="1">
      <c r="A173" s="179"/>
      <c r="B173" s="179"/>
      <c r="C173" s="180"/>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row>
    <row r="174" spans="1:54" ht="144.75" customHeight="1">
      <c r="A174" s="179"/>
      <c r="B174" s="179"/>
      <c r="C174" s="180"/>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row>
    <row r="175" spans="1:54" ht="144.75" customHeight="1">
      <c r="A175" s="179"/>
      <c r="B175" s="179"/>
      <c r="C175" s="180"/>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row>
    <row r="176" spans="1:54" ht="144.75" customHeight="1">
      <c r="A176" s="179"/>
      <c r="B176" s="179"/>
      <c r="C176" s="180"/>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row>
    <row r="177" spans="1:54" ht="144.75" customHeight="1">
      <c r="A177" s="179"/>
      <c r="B177" s="179"/>
      <c r="C177" s="180"/>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row>
    <row r="178" spans="1:54" ht="144.75" customHeight="1">
      <c r="A178" s="179"/>
      <c r="B178" s="179"/>
      <c r="C178" s="180"/>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row>
    <row r="179" spans="1:54" ht="144.75" customHeight="1">
      <c r="A179" s="179"/>
      <c r="B179" s="179"/>
      <c r="C179" s="180"/>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row>
    <row r="180" spans="1:54" ht="144.75" customHeight="1">
      <c r="A180" s="179"/>
      <c r="B180" s="179"/>
      <c r="C180" s="180"/>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row>
    <row r="181" spans="1:54" ht="144.75" customHeight="1">
      <c r="A181" s="179"/>
      <c r="B181" s="179"/>
      <c r="C181" s="180"/>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row>
    <row r="182" spans="1:54" ht="144.75" customHeight="1">
      <c r="A182" s="179"/>
      <c r="B182" s="179"/>
      <c r="C182" s="180"/>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row>
    <row r="183" spans="1:54" ht="144.75" customHeight="1">
      <c r="A183" s="179"/>
      <c r="B183" s="179"/>
      <c r="C183" s="180"/>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row>
    <row r="184" spans="1:54" ht="144.75" customHeight="1">
      <c r="A184" s="179"/>
      <c r="B184" s="179"/>
      <c r="C184" s="180"/>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row>
    <row r="185" spans="1:54" ht="144.75" customHeight="1">
      <c r="A185" s="179"/>
      <c r="B185" s="179"/>
      <c r="C185" s="180"/>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row>
    <row r="186" spans="1:54" ht="144.75" customHeight="1">
      <c r="A186" s="179"/>
      <c r="B186" s="179"/>
      <c r="C186" s="180"/>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row>
    <row r="187" spans="1:54" ht="144.75" customHeight="1">
      <c r="A187" s="179"/>
      <c r="B187" s="179"/>
      <c r="C187" s="180"/>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row>
    <row r="188" spans="1:54" ht="144.75" customHeight="1">
      <c r="A188" s="179"/>
      <c r="B188" s="179"/>
      <c r="C188" s="180"/>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row>
    <row r="189" spans="1:54" ht="144.75" customHeight="1">
      <c r="A189" s="179"/>
      <c r="B189" s="179"/>
      <c r="C189" s="180"/>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row>
    <row r="190" spans="1:54" ht="144.75" customHeight="1">
      <c r="A190" s="179"/>
      <c r="B190" s="179"/>
      <c r="C190" s="180"/>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row>
    <row r="191" spans="1:54" ht="144.75" customHeight="1">
      <c r="A191" s="179"/>
      <c r="B191" s="179"/>
      <c r="C191" s="180"/>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row>
    <row r="192" spans="1:54" ht="144.75" customHeight="1">
      <c r="A192" s="179"/>
      <c r="B192" s="179"/>
      <c r="C192" s="180"/>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row>
    <row r="193" spans="1:54" ht="144.75" customHeight="1">
      <c r="A193" s="179"/>
      <c r="B193" s="179"/>
      <c r="C193" s="180"/>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row>
    <row r="194" spans="1:54" ht="144.75" customHeight="1">
      <c r="A194" s="179"/>
      <c r="B194" s="179"/>
      <c r="C194" s="180"/>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row>
    <row r="195" spans="1:54" ht="144.75" customHeight="1">
      <c r="A195" s="179"/>
      <c r="B195" s="179"/>
      <c r="C195" s="180"/>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row>
    <row r="196" spans="1:54" ht="144.75" customHeight="1">
      <c r="A196" s="179"/>
      <c r="B196" s="179"/>
      <c r="C196" s="180"/>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row>
    <row r="197" spans="1:54" ht="144.75" customHeight="1">
      <c r="A197" s="179"/>
      <c r="B197" s="179"/>
      <c r="C197" s="180"/>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row>
    <row r="198" spans="1:54" ht="144.75" customHeight="1">
      <c r="A198" s="179"/>
      <c r="B198" s="179"/>
      <c r="C198" s="180"/>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row>
    <row r="199" spans="1:54" ht="144.75" customHeight="1">
      <c r="A199" s="179"/>
      <c r="B199" s="179"/>
      <c r="C199" s="180"/>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row>
    <row r="200" spans="1:54" ht="144.75" customHeight="1">
      <c r="A200" s="179"/>
      <c r="B200" s="179"/>
      <c r="C200" s="180"/>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row>
    <row r="201" spans="1:54" ht="144.75" customHeight="1">
      <c r="A201" s="179"/>
      <c r="B201" s="179"/>
      <c r="C201" s="180"/>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row>
    <row r="202" spans="1:54" ht="144.75" customHeight="1">
      <c r="A202" s="179"/>
      <c r="B202" s="179"/>
      <c r="C202" s="180"/>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row>
    <row r="203" spans="1:54" ht="144.75" customHeight="1">
      <c r="A203" s="179"/>
      <c r="B203" s="179"/>
      <c r="C203" s="180"/>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ht="144.75" customHeight="1">
      <c r="A204" s="179"/>
      <c r="B204" s="179"/>
      <c r="C204" s="180"/>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row>
    <row r="205" spans="1:54" ht="144.75" customHeight="1">
      <c r="A205" s="179"/>
      <c r="B205" s="179"/>
      <c r="C205" s="180"/>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row>
    <row r="206" spans="1:54" ht="144.75" customHeight="1">
      <c r="A206" s="179"/>
      <c r="B206" s="179"/>
      <c r="C206" s="180"/>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row>
    <row r="207" spans="1:54" ht="144.75" customHeight="1">
      <c r="A207" s="179"/>
      <c r="B207" s="179"/>
      <c r="C207" s="180"/>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row>
    <row r="208" spans="1:54" ht="144.75" customHeight="1">
      <c r="A208" s="179"/>
      <c r="B208" s="179"/>
      <c r="C208" s="180"/>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row>
    <row r="209" spans="1:54" ht="144.75" customHeight="1">
      <c r="A209" s="179"/>
      <c r="B209" s="179"/>
      <c r="C209" s="180"/>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row>
    <row r="210" spans="1:54" ht="144.75" customHeight="1">
      <c r="A210" s="179"/>
      <c r="B210" s="179"/>
      <c r="C210" s="180"/>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row>
    <row r="211" spans="1:54" ht="144.75" customHeight="1">
      <c r="A211" s="179"/>
      <c r="B211" s="179"/>
      <c r="C211" s="180"/>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row>
    <row r="212" spans="1:54" ht="144.75" customHeight="1">
      <c r="A212" s="179"/>
      <c r="B212" s="179"/>
      <c r="C212" s="180"/>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row>
    <row r="213" spans="1:54" ht="144.75" customHeight="1">
      <c r="A213" s="179"/>
      <c r="B213" s="179"/>
      <c r="C213" s="180"/>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row>
    <row r="214" spans="1:54" ht="144.75" customHeight="1">
      <c r="A214" s="179"/>
      <c r="B214" s="179"/>
      <c r="C214" s="180"/>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row>
    <row r="215" spans="1:54" ht="144.75" customHeight="1">
      <c r="A215" s="179"/>
      <c r="B215" s="179"/>
      <c r="C215" s="180"/>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row>
    <row r="216" spans="1:54" ht="144.75" customHeight="1">
      <c r="A216" s="179"/>
      <c r="B216" s="179"/>
      <c r="C216" s="180"/>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row>
    <row r="217" spans="1:54" ht="144.75" customHeight="1">
      <c r="A217" s="179"/>
      <c r="B217" s="179"/>
      <c r="C217" s="180"/>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row>
    <row r="218" spans="1:54" ht="144.75" customHeight="1">
      <c r="A218" s="179"/>
      <c r="B218" s="179"/>
      <c r="C218" s="180"/>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row>
    <row r="219" spans="1:54" ht="144.75" customHeight="1">
      <c r="A219" s="179"/>
      <c r="B219" s="179"/>
      <c r="C219" s="180"/>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row>
    <row r="220" spans="1:54" ht="144.75" customHeight="1">
      <c r="A220" s="179"/>
      <c r="B220" s="179"/>
      <c r="C220" s="180"/>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row>
    <row r="221" spans="1:54" ht="144.75" customHeight="1">
      <c r="A221" s="179"/>
      <c r="B221" s="179"/>
      <c r="C221" s="180"/>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row>
    <row r="222" spans="1:54" ht="144.75" customHeight="1">
      <c r="A222" s="179"/>
      <c r="B222" s="179"/>
      <c r="C222" s="180"/>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44.75" customHeight="1">
      <c r="A223" s="179"/>
      <c r="B223" s="179"/>
      <c r="C223" s="180"/>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row>
    <row r="224" spans="1:54" ht="144.75" customHeight="1">
      <c r="A224" s="179"/>
      <c r="B224" s="179"/>
      <c r="C224" s="180"/>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row>
    <row r="225" spans="1:54" ht="144.75" customHeight="1">
      <c r="A225" s="179"/>
      <c r="B225" s="179"/>
      <c r="C225" s="180"/>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row>
    <row r="226" spans="1:54" ht="144.75" customHeight="1">
      <c r="A226" s="179"/>
      <c r="B226" s="179"/>
      <c r="C226" s="180"/>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row>
    <row r="227" spans="1:54" ht="144.75" customHeight="1">
      <c r="A227" s="179"/>
      <c r="B227" s="179"/>
      <c r="C227" s="180"/>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row>
    <row r="228" spans="1:54" ht="144.75" customHeight="1">
      <c r="A228" s="179"/>
      <c r="B228" s="179"/>
      <c r="C228" s="180"/>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row>
    <row r="229" spans="1:54" ht="144.75" customHeight="1">
      <c r="A229" s="179"/>
      <c r="B229" s="179"/>
      <c r="C229" s="180"/>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row>
    <row r="230" spans="1:54" ht="144.75" customHeight="1">
      <c r="A230" s="179"/>
      <c r="B230" s="179"/>
      <c r="C230" s="180"/>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row>
    <row r="231" spans="1:54" ht="144.75" customHeight="1">
      <c r="A231" s="179"/>
      <c r="B231" s="179"/>
      <c r="C231" s="180"/>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row>
    <row r="232" spans="1:54" ht="144.75" customHeight="1">
      <c r="A232" s="179"/>
      <c r="B232" s="179"/>
      <c r="C232" s="180"/>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row>
    <row r="233" spans="1:54" ht="144.75" customHeight="1">
      <c r="A233" s="179"/>
      <c r="B233" s="179"/>
      <c r="C233" s="180"/>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row>
    <row r="234" spans="1:54" ht="144.75" customHeight="1">
      <c r="A234" s="179"/>
      <c r="B234" s="179"/>
      <c r="C234" s="180"/>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row>
    <row r="235" spans="1:54" ht="144.75" customHeight="1">
      <c r="A235" s="179"/>
      <c r="B235" s="179"/>
      <c r="C235" s="180"/>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row>
    <row r="236" spans="1:54" ht="144.75" customHeight="1">
      <c r="A236" s="179"/>
      <c r="B236" s="179"/>
      <c r="C236" s="180"/>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row>
    <row r="237" spans="1:54" ht="144.75" customHeight="1">
      <c r="A237" s="179"/>
      <c r="B237" s="179"/>
      <c r="C237" s="180"/>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row>
    <row r="238" spans="1:54" ht="144.75" customHeight="1">
      <c r="A238" s="179"/>
      <c r="B238" s="179"/>
      <c r="C238" s="180"/>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row>
    <row r="239" spans="1:54" ht="144.75" customHeight="1">
      <c r="A239" s="179"/>
      <c r="B239" s="179"/>
      <c r="C239" s="180"/>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row>
    <row r="240" spans="1:54" ht="144.75" customHeight="1">
      <c r="A240" s="179"/>
      <c r="B240" s="179"/>
      <c r="C240" s="180"/>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row>
    <row r="241" spans="1:54" ht="144.75" customHeight="1">
      <c r="A241" s="179"/>
      <c r="B241" s="179"/>
      <c r="C241" s="180"/>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row>
    <row r="242" spans="1:54" ht="144.75" customHeight="1">
      <c r="A242" s="179"/>
      <c r="B242" s="179"/>
      <c r="C242" s="180"/>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row>
    <row r="243" spans="1:54" ht="144.75" customHeight="1">
      <c r="A243" s="179"/>
      <c r="B243" s="179"/>
      <c r="C243" s="180"/>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row>
    <row r="244" spans="1:54" ht="144.75" customHeight="1">
      <c r="A244" s="179"/>
      <c r="B244" s="179"/>
      <c r="C244" s="180"/>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c r="BB244" s="179"/>
    </row>
    <row r="245" spans="1:54" ht="144.75" customHeight="1">
      <c r="A245" s="179"/>
      <c r="B245" s="179"/>
      <c r="C245" s="180"/>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c r="BB245" s="179"/>
    </row>
    <row r="246" spans="1:54" ht="144.75" customHeight="1">
      <c r="A246" s="179"/>
      <c r="B246" s="179"/>
      <c r="C246" s="180"/>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c r="BB246" s="179"/>
    </row>
    <row r="247" spans="1:54" ht="144.75" customHeight="1">
      <c r="A247" s="179"/>
      <c r="B247" s="179"/>
      <c r="C247" s="180"/>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row>
    <row r="248" spans="1:54" ht="144.75" customHeight="1">
      <c r="A248" s="179"/>
      <c r="B248" s="179"/>
      <c r="C248" s="180"/>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c r="BB248" s="179"/>
    </row>
    <row r="249" spans="1:54" ht="144.75" customHeight="1">
      <c r="A249" s="179"/>
      <c r="B249" s="179"/>
      <c r="C249" s="180"/>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row>
    <row r="250" spans="1:54" ht="144.75" customHeight="1">
      <c r="A250" s="179"/>
      <c r="B250" s="179"/>
      <c r="C250" s="180"/>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c r="BB250" s="179"/>
    </row>
    <row r="251" spans="1:54" ht="144.75" customHeight="1">
      <c r="A251" s="179"/>
      <c r="B251" s="179"/>
      <c r="C251" s="180"/>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row>
    <row r="252" spans="1:54" ht="144.75" customHeight="1">
      <c r="A252" s="179"/>
      <c r="B252" s="179"/>
      <c r="C252" s="180"/>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c r="BB252" s="179"/>
    </row>
    <row r="253" spans="1:54" ht="144.75" customHeight="1">
      <c r="A253" s="179"/>
      <c r="B253" s="179"/>
      <c r="C253" s="180"/>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row>
    <row r="254" spans="1:54" ht="144.75" customHeight="1">
      <c r="A254" s="179"/>
      <c r="B254" s="179"/>
      <c r="C254" s="180"/>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row>
    <row r="255" spans="1:54" ht="144.75" customHeight="1">
      <c r="A255" s="179"/>
      <c r="B255" s="179"/>
      <c r="C255" s="180"/>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c r="BB255" s="179"/>
    </row>
    <row r="256" spans="1:54" ht="144.75" customHeight="1">
      <c r="A256" s="179"/>
      <c r="B256" s="179"/>
      <c r="C256" s="180"/>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c r="BB256" s="179"/>
    </row>
    <row r="257" spans="1:54" ht="144.75" customHeight="1">
      <c r="A257" s="179"/>
      <c r="B257" s="179"/>
      <c r="C257" s="180"/>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c r="BB257" s="179"/>
    </row>
    <row r="258" spans="1:54" ht="144.75" customHeight="1">
      <c r="A258" s="179"/>
      <c r="B258" s="179"/>
      <c r="C258" s="180"/>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row>
    <row r="259" spans="1:54" ht="144.75" customHeight="1">
      <c r="A259" s="179"/>
      <c r="B259" s="179"/>
      <c r="C259" s="180"/>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row>
    <row r="260" spans="1:54" ht="144.75" customHeight="1">
      <c r="A260" s="179"/>
      <c r="B260" s="179"/>
      <c r="C260" s="180"/>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row>
    <row r="261" spans="1:54" ht="144.75" customHeight="1">
      <c r="A261" s="179"/>
      <c r="B261" s="179"/>
      <c r="C261" s="180"/>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row>
    <row r="262" spans="1:54" ht="144.75" customHeight="1">
      <c r="A262" s="179"/>
      <c r="B262" s="179"/>
      <c r="C262" s="180"/>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row>
    <row r="263" spans="1:54" ht="144.75" customHeight="1">
      <c r="A263" s="179"/>
      <c r="B263" s="179"/>
      <c r="C263" s="180"/>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c r="BB263" s="179"/>
    </row>
    <row r="264" spans="1:54" ht="144.75" customHeight="1">
      <c r="A264" s="179"/>
      <c r="B264" s="179"/>
      <c r="C264" s="180"/>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row>
    <row r="265" spans="1:54" ht="144.75" customHeight="1">
      <c r="A265" s="179"/>
      <c r="B265" s="179"/>
      <c r="C265" s="180"/>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c r="BB265" s="179"/>
    </row>
    <row r="266" spans="1:54" ht="144.75" customHeight="1">
      <c r="A266" s="179"/>
      <c r="B266" s="179"/>
      <c r="C266" s="180"/>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row>
    <row r="267" spans="1:54" ht="144.75" customHeight="1">
      <c r="A267" s="179"/>
      <c r="B267" s="179"/>
      <c r="C267" s="180"/>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row>
    <row r="268" spans="1:54" ht="144.75" customHeight="1">
      <c r="A268" s="179"/>
      <c r="B268" s="179"/>
      <c r="C268" s="180"/>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row>
    <row r="269" spans="1:54" ht="144.75" customHeight="1">
      <c r="A269" s="179"/>
      <c r="B269" s="179"/>
      <c r="C269" s="180"/>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row>
    <row r="270" spans="1:54" ht="144.75" customHeight="1">
      <c r="A270" s="179"/>
      <c r="B270" s="179"/>
      <c r="C270" s="180"/>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row>
    <row r="271" spans="1:54" ht="144.75" customHeight="1">
      <c r="A271" s="179"/>
      <c r="B271" s="179"/>
      <c r="C271" s="180"/>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row>
    <row r="272" spans="1:54" ht="144.75" customHeight="1">
      <c r="A272" s="179"/>
      <c r="B272" s="179"/>
      <c r="C272" s="180"/>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row>
    <row r="273" spans="1:54" ht="144.75" customHeight="1">
      <c r="A273" s="179"/>
      <c r="B273" s="179"/>
      <c r="C273" s="180"/>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row>
    <row r="274" spans="1:54" ht="144.75" customHeight="1">
      <c r="A274" s="179"/>
      <c r="B274" s="179"/>
      <c r="C274" s="180"/>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row>
    <row r="275" spans="1:54" ht="144.75" customHeight="1">
      <c r="A275" s="179"/>
      <c r="B275" s="179"/>
      <c r="C275" s="180"/>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row>
    <row r="276" spans="1:54" ht="144.75" customHeight="1">
      <c r="A276" s="179"/>
      <c r="B276" s="179"/>
      <c r="C276" s="180"/>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row>
    <row r="277" spans="1:54" ht="144.75" customHeight="1">
      <c r="A277" s="179"/>
      <c r="B277" s="179"/>
      <c r="C277" s="180"/>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row>
    <row r="278" spans="1:54" ht="144.75" customHeight="1">
      <c r="A278" s="179"/>
      <c r="B278" s="179"/>
      <c r="C278" s="180"/>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row>
    <row r="279" spans="1:54" ht="144.75" customHeight="1">
      <c r="A279" s="179"/>
      <c r="B279" s="179"/>
      <c r="C279" s="180"/>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c r="BB279" s="179"/>
    </row>
    <row r="280" spans="1:54" ht="144.75" customHeight="1">
      <c r="A280" s="179"/>
      <c r="B280" s="179"/>
      <c r="C280" s="180"/>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row>
    <row r="281" spans="1:54" ht="144.75" customHeight="1">
      <c r="A281" s="179"/>
      <c r="B281" s="179"/>
      <c r="C281" s="180"/>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row>
    <row r="282" spans="1:54" ht="144.75" customHeight="1">
      <c r="A282" s="179"/>
      <c r="B282" s="179"/>
      <c r="C282" s="180"/>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row>
    <row r="283" spans="1:54" ht="144.75" customHeight="1">
      <c r="A283" s="179"/>
      <c r="B283" s="179"/>
      <c r="C283" s="180"/>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row>
    <row r="284" spans="1:54" ht="144.75" customHeight="1">
      <c r="A284" s="179"/>
      <c r="B284" s="179"/>
      <c r="C284" s="180"/>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row>
    <row r="285" spans="1:54" ht="144.75" customHeight="1">
      <c r="A285" s="179"/>
      <c r="B285" s="179"/>
      <c r="C285" s="180"/>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row>
    <row r="286" spans="1:54" ht="144.75" customHeight="1">
      <c r="A286" s="179"/>
      <c r="B286" s="179"/>
      <c r="C286" s="180"/>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row>
    <row r="287" spans="1:54" ht="144.75" customHeight="1">
      <c r="A287" s="179"/>
      <c r="B287" s="179"/>
      <c r="C287" s="180"/>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c r="BB287" s="179"/>
    </row>
    <row r="288" spans="1:54" ht="144.75" customHeight="1">
      <c r="A288" s="179"/>
      <c r="B288" s="179"/>
      <c r="C288" s="180"/>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row>
    <row r="289" spans="1:54" ht="144.75" customHeight="1">
      <c r="A289" s="179"/>
      <c r="B289" s="179"/>
      <c r="C289" s="180"/>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row>
    <row r="290" spans="1:54" ht="144.75" customHeight="1">
      <c r="A290" s="179"/>
      <c r="B290" s="179"/>
      <c r="C290" s="180"/>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row>
    <row r="291" spans="1:54" ht="144.75" customHeight="1">
      <c r="A291" s="179"/>
      <c r="B291" s="179"/>
      <c r="C291" s="180"/>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row>
    <row r="292" spans="1:54" ht="144.75" customHeight="1">
      <c r="A292" s="179"/>
      <c r="B292" s="179"/>
      <c r="C292" s="180"/>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row>
    <row r="293" spans="1:54" ht="144.75" customHeight="1">
      <c r="A293" s="179"/>
      <c r="B293" s="179"/>
      <c r="C293" s="180"/>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row>
    <row r="294" spans="1:54" ht="144.75" customHeight="1">
      <c r="A294" s="179"/>
      <c r="B294" s="179"/>
      <c r="C294" s="180"/>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row>
    <row r="295" spans="1:54" ht="144.75" customHeight="1">
      <c r="A295" s="179"/>
      <c r="B295" s="179"/>
      <c r="C295" s="180"/>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row>
    <row r="296" spans="1:54" ht="144.75" customHeight="1">
      <c r="A296" s="179"/>
      <c r="B296" s="179"/>
      <c r="C296" s="180"/>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row>
    <row r="297" spans="1:54" ht="144.75" customHeight="1">
      <c r="A297" s="179"/>
      <c r="B297" s="179"/>
      <c r="C297" s="180"/>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row>
    <row r="298" spans="1:54" ht="144.75" customHeight="1">
      <c r="A298" s="179"/>
      <c r="B298" s="179"/>
      <c r="C298" s="180"/>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row>
    <row r="299" spans="1:54" ht="144.75" customHeight="1">
      <c r="A299" s="179"/>
      <c r="B299" s="179"/>
      <c r="C299" s="180"/>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row>
    <row r="300" spans="1:54" ht="144.75" customHeight="1">
      <c r="A300" s="179"/>
      <c r="B300" s="179"/>
      <c r="C300" s="180"/>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row>
    <row r="301" spans="1:54" ht="144.75" customHeight="1">
      <c r="A301" s="179"/>
      <c r="B301" s="179"/>
      <c r="C301" s="180"/>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row>
    <row r="302" spans="1:54" ht="144.75" customHeight="1">
      <c r="A302" s="179"/>
      <c r="B302" s="179"/>
      <c r="C302" s="180"/>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row>
    <row r="303" spans="1:54" ht="144.75" customHeight="1">
      <c r="A303" s="179"/>
      <c r="B303" s="179"/>
      <c r="C303" s="180"/>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c r="BB303" s="179"/>
    </row>
    <row r="304" spans="1:54" ht="144.75" customHeight="1">
      <c r="A304" s="179"/>
      <c r="B304" s="179"/>
      <c r="C304" s="180"/>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c r="BB304" s="179"/>
    </row>
    <row r="305" spans="1:54" ht="144.75" customHeight="1">
      <c r="A305" s="179"/>
      <c r="B305" s="179"/>
      <c r="C305" s="180"/>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row>
    <row r="306" spans="1:54" ht="144.75" customHeight="1">
      <c r="A306" s="179"/>
      <c r="B306" s="179"/>
      <c r="C306" s="180"/>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c r="BB306" s="179"/>
    </row>
    <row r="307" spans="1:54" ht="144.75" customHeight="1">
      <c r="A307" s="179"/>
      <c r="B307" s="179"/>
      <c r="C307" s="180"/>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c r="BB307" s="179"/>
    </row>
    <row r="308" spans="1:54" ht="144.75" customHeight="1">
      <c r="A308" s="179"/>
      <c r="B308" s="179"/>
      <c r="C308" s="180"/>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row>
    <row r="309" spans="1:54" ht="144.75" customHeight="1">
      <c r="A309" s="179"/>
      <c r="B309" s="179"/>
      <c r="C309" s="180"/>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row>
    <row r="310" spans="1:54" ht="144.75" customHeight="1">
      <c r="A310" s="179"/>
      <c r="B310" s="179"/>
      <c r="C310" s="180"/>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c r="BB310" s="179"/>
    </row>
    <row r="311" spans="1:54" ht="144.75" customHeight="1">
      <c r="A311" s="179"/>
      <c r="B311" s="179"/>
      <c r="C311" s="180"/>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c r="BB311" s="179"/>
    </row>
    <row r="312" spans="1:54" ht="144.75" customHeight="1">
      <c r="A312" s="179"/>
      <c r="B312" s="179"/>
      <c r="C312" s="180"/>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c r="BB312" s="179"/>
    </row>
    <row r="313" spans="1:54" ht="144.75" customHeight="1">
      <c r="A313" s="179"/>
      <c r="B313" s="179"/>
      <c r="C313" s="180"/>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row>
    <row r="314" spans="1:54" ht="144.75" customHeight="1">
      <c r="A314" s="179"/>
      <c r="B314" s="179"/>
      <c r="C314" s="180"/>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row>
    <row r="315" spans="1:54" ht="144.75" customHeight="1">
      <c r="A315" s="179"/>
      <c r="B315" s="179"/>
      <c r="C315" s="180"/>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row>
    <row r="316" spans="1:54" ht="144.75" customHeight="1">
      <c r="A316" s="179"/>
      <c r="B316" s="179"/>
      <c r="C316" s="180"/>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row>
    <row r="317" spans="1:54" ht="144.75" customHeight="1">
      <c r="A317" s="179"/>
      <c r="B317" s="179"/>
      <c r="C317" s="180"/>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row>
    <row r="318" spans="1:54" ht="144.75" customHeight="1">
      <c r="A318" s="179"/>
      <c r="B318" s="179"/>
      <c r="C318" s="180"/>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row>
    <row r="319" spans="1:54" ht="144.75" customHeight="1">
      <c r="A319" s="179"/>
      <c r="B319" s="179"/>
      <c r="C319" s="180"/>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row>
    <row r="320" spans="1:54" ht="144.75" customHeight="1">
      <c r="A320" s="179"/>
      <c r="B320" s="179"/>
      <c r="C320" s="180"/>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c r="BB320" s="179"/>
    </row>
    <row r="321" spans="1:54" ht="144.75" customHeight="1">
      <c r="A321" s="179"/>
      <c r="B321" s="179"/>
      <c r="C321" s="180"/>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c r="BB321" s="179"/>
    </row>
    <row r="322" spans="1:54" ht="144.75" customHeight="1">
      <c r="A322" s="179"/>
      <c r="B322" s="179"/>
      <c r="C322" s="180"/>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c r="BB322" s="179"/>
    </row>
    <row r="323" spans="1:54" ht="144.75" customHeight="1">
      <c r="A323" s="179"/>
      <c r="B323" s="179"/>
      <c r="C323" s="180"/>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c r="BB323" s="179"/>
    </row>
    <row r="324" spans="1:54" ht="144.75" customHeight="1">
      <c r="A324" s="179"/>
      <c r="B324" s="179"/>
      <c r="C324" s="180"/>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row>
    <row r="325" spans="1:54" ht="144.75" customHeight="1">
      <c r="A325" s="179"/>
      <c r="B325" s="179"/>
      <c r="C325" s="180"/>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row>
    <row r="326" spans="1:54" ht="144.75" customHeight="1">
      <c r="A326" s="179"/>
      <c r="B326" s="179"/>
      <c r="C326" s="180"/>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row>
    <row r="327" spans="1:54" ht="144.75" customHeight="1">
      <c r="A327" s="179"/>
      <c r="B327" s="179"/>
      <c r="C327" s="180"/>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row>
    <row r="328" spans="1:54" ht="144.75" customHeight="1">
      <c r="A328" s="179"/>
      <c r="B328" s="179"/>
      <c r="C328" s="180"/>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row>
    <row r="329" spans="1:54" ht="144.75" customHeight="1">
      <c r="A329" s="179"/>
      <c r="B329" s="179"/>
      <c r="C329" s="180"/>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row>
    <row r="330" spans="1:54" ht="144.75" customHeight="1">
      <c r="A330" s="179"/>
      <c r="B330" s="179"/>
      <c r="C330" s="180"/>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row>
    <row r="331" spans="1:54" ht="144.75" customHeight="1">
      <c r="A331" s="179"/>
      <c r="B331" s="179"/>
      <c r="C331" s="180"/>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row>
    <row r="332" spans="1:54" ht="144.75" customHeight="1">
      <c r="A332" s="179"/>
      <c r="B332" s="179"/>
      <c r="C332" s="180"/>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row>
    <row r="333" spans="1:54" ht="144.75" customHeight="1">
      <c r="A333" s="179"/>
      <c r="B333" s="179"/>
      <c r="C333" s="180"/>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row>
    <row r="334" spans="1:54" ht="144.75" customHeight="1">
      <c r="A334" s="179"/>
      <c r="B334" s="179"/>
      <c r="C334" s="180"/>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row>
    <row r="335" spans="1:54" ht="144.75" customHeight="1">
      <c r="A335" s="179"/>
      <c r="B335" s="179"/>
      <c r="C335" s="180"/>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row>
    <row r="336" spans="1:54" ht="144.75" customHeight="1">
      <c r="A336" s="179"/>
      <c r="B336" s="179"/>
      <c r="C336" s="180"/>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row>
    <row r="337" spans="1:54" ht="144.75" customHeight="1">
      <c r="A337" s="179"/>
      <c r="B337" s="179"/>
      <c r="C337" s="180"/>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row>
    <row r="338" spans="1:54" ht="144.75" customHeight="1">
      <c r="A338" s="179"/>
      <c r="B338" s="179"/>
      <c r="C338" s="180"/>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row>
    <row r="339" spans="1:54" ht="144.75" customHeight="1">
      <c r="A339" s="179"/>
      <c r="B339" s="179"/>
      <c r="C339" s="180"/>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row>
    <row r="340" spans="1:54" ht="144.75" customHeight="1">
      <c r="A340" s="179"/>
      <c r="B340" s="179"/>
      <c r="C340" s="180"/>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row>
    <row r="341" spans="1:54" ht="144.75" customHeight="1">
      <c r="A341" s="179"/>
      <c r="B341" s="179"/>
      <c r="C341" s="180"/>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row>
    <row r="342" spans="1:54" ht="144.75" customHeight="1">
      <c r="A342" s="179"/>
      <c r="B342" s="179"/>
      <c r="C342" s="180"/>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row>
    <row r="343" spans="1:54" ht="144.75" customHeight="1">
      <c r="A343" s="179"/>
      <c r="B343" s="179"/>
      <c r="C343" s="180"/>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row>
    <row r="344" spans="1:54" ht="144.75" customHeight="1">
      <c r="A344" s="179"/>
      <c r="B344" s="179"/>
      <c r="C344" s="180"/>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row>
    <row r="345" spans="1:54" ht="144.75" customHeight="1">
      <c r="A345" s="179"/>
      <c r="B345" s="179"/>
      <c r="C345" s="180"/>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c r="BB345" s="179"/>
    </row>
    <row r="346" spans="1:54" ht="144.75" customHeight="1">
      <c r="A346" s="179"/>
      <c r="B346" s="179"/>
      <c r="C346" s="180"/>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c r="BB346" s="179"/>
    </row>
    <row r="347" spans="1:54" ht="144.75" customHeight="1">
      <c r="A347" s="179"/>
      <c r="B347" s="179"/>
      <c r="C347" s="180"/>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c r="BB347" s="179"/>
    </row>
    <row r="348" spans="1:54" ht="144.75" customHeight="1">
      <c r="A348" s="179"/>
      <c r="B348" s="179"/>
      <c r="C348" s="180"/>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c r="BB348" s="179"/>
    </row>
    <row r="349" spans="1:54" ht="144.75" customHeight="1">
      <c r="A349" s="179"/>
      <c r="B349" s="179"/>
      <c r="C349" s="180"/>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c r="BB349" s="179"/>
    </row>
    <row r="350" spans="1:54" ht="144.75" customHeight="1">
      <c r="A350" s="179"/>
      <c r="B350" s="179"/>
      <c r="C350" s="180"/>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c r="BB350" s="179"/>
    </row>
    <row r="351" spans="1:54" ht="144.75" customHeight="1">
      <c r="A351" s="179"/>
      <c r="B351" s="179"/>
      <c r="C351" s="180"/>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row>
    <row r="352" spans="1:54" ht="144.75" customHeight="1">
      <c r="A352" s="179"/>
      <c r="B352" s="179"/>
      <c r="C352" s="180"/>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row>
    <row r="353" spans="1:54" ht="144.75" customHeight="1">
      <c r="A353" s="179"/>
      <c r="B353" s="179"/>
      <c r="C353" s="180"/>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row>
    <row r="354" spans="1:54" ht="144.75" customHeight="1">
      <c r="A354" s="179"/>
      <c r="B354" s="179"/>
      <c r="C354" s="180"/>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row>
    <row r="355" spans="1:54" ht="144.75" customHeight="1">
      <c r="A355" s="179"/>
      <c r="B355" s="179"/>
      <c r="C355" s="180"/>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c r="BB355" s="179"/>
    </row>
    <row r="356" spans="1:54" ht="144.75" customHeight="1">
      <c r="A356" s="179"/>
      <c r="B356" s="179"/>
      <c r="C356" s="180"/>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c r="BB356" s="179"/>
    </row>
    <row r="357" spans="1:54" ht="144.75" customHeight="1">
      <c r="A357" s="179"/>
      <c r="B357" s="179"/>
      <c r="C357" s="180"/>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row>
    <row r="358" spans="1:54" ht="144.75" customHeight="1">
      <c r="A358" s="179"/>
      <c r="B358" s="179"/>
      <c r="C358" s="180"/>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c r="BB358" s="179"/>
    </row>
    <row r="359" spans="1:54" ht="144.75" customHeight="1">
      <c r="A359" s="179"/>
      <c r="B359" s="179"/>
      <c r="C359" s="180"/>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c r="BB359" s="179"/>
    </row>
    <row r="360" spans="1:54" ht="144.75" customHeight="1">
      <c r="A360" s="179"/>
      <c r="B360" s="179"/>
      <c r="C360" s="180"/>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row>
    <row r="361" spans="1:54" ht="144.75" customHeight="1">
      <c r="A361" s="179"/>
      <c r="B361" s="179"/>
      <c r="C361" s="180"/>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c r="BB361" s="179"/>
    </row>
    <row r="362" spans="1:54" ht="144.75" customHeight="1">
      <c r="A362" s="179"/>
      <c r="B362" s="179"/>
      <c r="C362" s="180"/>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c r="BB362" s="179"/>
    </row>
    <row r="363" spans="1:54" ht="144.75" customHeight="1">
      <c r="A363" s="179"/>
      <c r="B363" s="179"/>
      <c r="C363" s="180"/>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c r="BB363" s="179"/>
    </row>
    <row r="364" spans="1:54" ht="144.75" customHeight="1">
      <c r="A364" s="179"/>
      <c r="B364" s="179"/>
      <c r="C364" s="180"/>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row>
    <row r="365" spans="1:54" ht="144.75" customHeight="1">
      <c r="A365" s="179"/>
      <c r="B365" s="179"/>
      <c r="C365" s="180"/>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c r="BB365" s="179"/>
    </row>
    <row r="366" spans="1:54" ht="144.75" customHeight="1">
      <c r="A366" s="179"/>
      <c r="B366" s="179"/>
      <c r="C366" s="180"/>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c r="BB366" s="179"/>
    </row>
    <row r="367" spans="1:54" ht="144.75" customHeight="1">
      <c r="A367" s="179"/>
      <c r="B367" s="179"/>
      <c r="C367" s="180"/>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row>
    <row r="368" spans="1:54" ht="144.75" customHeight="1">
      <c r="A368" s="179"/>
      <c r="B368" s="179"/>
      <c r="C368" s="180"/>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c r="BB368" s="179"/>
    </row>
    <row r="369" spans="1:54" ht="144.75" customHeight="1">
      <c r="A369" s="179"/>
      <c r="B369" s="179"/>
      <c r="C369" s="180"/>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c r="BB369" s="179"/>
    </row>
    <row r="370" spans="1:54" ht="144.75" customHeight="1">
      <c r="A370" s="179"/>
      <c r="B370" s="179"/>
      <c r="C370" s="180"/>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row>
    <row r="371" spans="1:54" ht="144.75" customHeight="1">
      <c r="A371" s="179"/>
      <c r="B371" s="179"/>
      <c r="C371" s="180"/>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c r="BB371" s="179"/>
    </row>
    <row r="372" spans="1:54" ht="144.75" customHeight="1">
      <c r="A372" s="179"/>
      <c r="B372" s="179"/>
      <c r="C372" s="180"/>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c r="BB372" s="179"/>
    </row>
    <row r="373" spans="1:54" ht="144.75" customHeight="1">
      <c r="A373" s="179"/>
      <c r="B373" s="179"/>
      <c r="C373" s="180"/>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c r="BB373" s="179"/>
    </row>
    <row r="374" spans="1:54" ht="144.75" customHeight="1">
      <c r="A374" s="179"/>
      <c r="B374" s="179"/>
      <c r="C374" s="180"/>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row>
    <row r="375" spans="1:54" ht="144.75" customHeight="1">
      <c r="A375" s="179"/>
      <c r="B375" s="179"/>
      <c r="C375" s="180"/>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row>
    <row r="376" spans="1:54" ht="144.75" customHeight="1">
      <c r="A376" s="179"/>
      <c r="B376" s="179"/>
      <c r="C376" s="180"/>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row>
    <row r="377" spans="1:54" ht="144.75" customHeight="1">
      <c r="A377" s="179"/>
      <c r="B377" s="179"/>
      <c r="C377" s="180"/>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c r="BB377" s="179"/>
    </row>
    <row r="378" spans="1:54" ht="144.75" customHeight="1">
      <c r="A378" s="179"/>
      <c r="B378" s="179"/>
      <c r="C378" s="180"/>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c r="BB378" s="179"/>
    </row>
    <row r="379" spans="1:54" ht="144.75" customHeight="1">
      <c r="A379" s="179"/>
      <c r="B379" s="179"/>
      <c r="C379" s="180"/>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c r="BB379" s="179"/>
    </row>
    <row r="380" spans="1:54" ht="144.75" customHeight="1">
      <c r="A380" s="179"/>
      <c r="B380" s="179"/>
      <c r="C380" s="180"/>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c r="BB380" s="179"/>
    </row>
    <row r="381" spans="1:54" ht="144.75" customHeight="1">
      <c r="A381" s="179"/>
      <c r="B381" s="179"/>
      <c r="C381" s="180"/>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c r="BB381" s="179"/>
    </row>
    <row r="382" spans="1:54" ht="144.75" customHeight="1">
      <c r="A382" s="179"/>
      <c r="B382" s="179"/>
      <c r="C382" s="180"/>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c r="BB382" s="179"/>
    </row>
    <row r="383" spans="1:54" ht="144.75" customHeight="1">
      <c r="A383" s="179"/>
      <c r="B383" s="179"/>
      <c r="C383" s="180"/>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c r="BB383" s="179"/>
    </row>
    <row r="384" spans="1:54" ht="144.75" customHeight="1">
      <c r="A384" s="179"/>
      <c r="B384" s="179"/>
      <c r="C384" s="180"/>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c r="BB384" s="179"/>
    </row>
    <row r="385" spans="1:54" ht="144.75" customHeight="1">
      <c r="A385" s="179"/>
      <c r="B385" s="179"/>
      <c r="C385" s="180"/>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row>
    <row r="386" spans="1:54" ht="144.75" customHeight="1">
      <c r="A386" s="179"/>
      <c r="B386" s="179"/>
      <c r="C386" s="180"/>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c r="BB386" s="179"/>
    </row>
    <row r="387" spans="1:54" ht="144.75" customHeight="1">
      <c r="A387" s="179"/>
      <c r="B387" s="179"/>
      <c r="C387" s="180"/>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c r="BB387" s="179"/>
    </row>
    <row r="388" spans="1:54" ht="144.75" customHeight="1">
      <c r="A388" s="179"/>
      <c r="B388" s="179"/>
      <c r="C388" s="180"/>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c r="BB388" s="179"/>
    </row>
    <row r="389" spans="1:54" ht="144.75" customHeight="1">
      <c r="A389" s="179"/>
      <c r="B389" s="179"/>
      <c r="C389" s="180"/>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c r="BB389" s="179"/>
    </row>
    <row r="390" spans="1:54" ht="144.75" customHeight="1">
      <c r="A390" s="179"/>
      <c r="B390" s="179"/>
      <c r="C390" s="180"/>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c r="BB390" s="179"/>
    </row>
    <row r="391" spans="1:54" ht="144.75" customHeight="1">
      <c r="A391" s="179"/>
      <c r="B391" s="179"/>
      <c r="C391" s="180"/>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c r="BB391" s="179"/>
    </row>
    <row r="392" spans="1:54" ht="144.75" customHeight="1">
      <c r="A392" s="179"/>
      <c r="B392" s="179"/>
      <c r="C392" s="180"/>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c r="BB392" s="179"/>
    </row>
    <row r="393" spans="1:54" ht="144.75" customHeight="1">
      <c r="A393" s="179"/>
      <c r="B393" s="179"/>
      <c r="C393" s="180"/>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c r="BB393" s="179"/>
    </row>
    <row r="394" spans="1:54" ht="144.75" customHeight="1">
      <c r="A394" s="179"/>
      <c r="B394" s="179"/>
      <c r="C394" s="180"/>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c r="BB394" s="179"/>
    </row>
    <row r="395" spans="1:54" ht="144.75" customHeight="1">
      <c r="A395" s="179"/>
      <c r="B395" s="179"/>
      <c r="C395" s="180"/>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c r="BB395" s="179"/>
    </row>
    <row r="396" spans="1:54" ht="144.75" customHeight="1">
      <c r="A396" s="179"/>
      <c r="B396" s="179"/>
      <c r="C396" s="180"/>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c r="BB396" s="179"/>
    </row>
    <row r="397" spans="1:54" ht="144.75" customHeight="1">
      <c r="A397" s="179"/>
      <c r="B397" s="179"/>
      <c r="C397" s="180"/>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c r="BB397" s="179"/>
    </row>
    <row r="398" spans="1:54" ht="144.75" customHeight="1">
      <c r="A398" s="179"/>
      <c r="B398" s="179"/>
      <c r="C398" s="180"/>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c r="BB398" s="179"/>
    </row>
    <row r="399" spans="1:54" ht="144.75" customHeight="1">
      <c r="A399" s="179"/>
      <c r="B399" s="179"/>
      <c r="C399" s="180"/>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c r="BB399" s="179"/>
    </row>
    <row r="400" spans="1:54" ht="144.75" customHeight="1">
      <c r="A400" s="179"/>
      <c r="B400" s="179"/>
      <c r="C400" s="180"/>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row>
    <row r="401" spans="1:54" ht="144.75" customHeight="1">
      <c r="A401" s="179"/>
      <c r="B401" s="179"/>
      <c r="C401" s="180"/>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c r="BB401" s="179"/>
    </row>
    <row r="402" spans="1:54" ht="144.75" customHeight="1">
      <c r="A402" s="179"/>
      <c r="B402" s="179"/>
      <c r="C402" s="180"/>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c r="BB402" s="179"/>
    </row>
    <row r="403" spans="1:54" ht="144.75" customHeight="1">
      <c r="A403" s="179"/>
      <c r="B403" s="179"/>
      <c r="C403" s="180"/>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c r="BB403" s="179"/>
    </row>
    <row r="404" spans="1:54" ht="144.75" customHeight="1">
      <c r="A404" s="179"/>
      <c r="B404" s="179"/>
      <c r="C404" s="180"/>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c r="BB404" s="179"/>
    </row>
    <row r="405" spans="1:54" ht="144.75" customHeight="1">
      <c r="A405" s="179"/>
      <c r="B405" s="179"/>
      <c r="C405" s="180"/>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c r="BB405" s="179"/>
    </row>
    <row r="406" spans="1:54" ht="144.75" customHeight="1">
      <c r="A406" s="179"/>
      <c r="B406" s="179"/>
      <c r="C406" s="180"/>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c r="BB406" s="179"/>
    </row>
    <row r="407" spans="1:54" ht="144.75" customHeight="1">
      <c r="A407" s="179"/>
      <c r="B407" s="179"/>
      <c r="C407" s="180"/>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c r="BB407" s="179"/>
    </row>
    <row r="408" spans="1:54" ht="144.75" customHeight="1">
      <c r="A408" s="179"/>
      <c r="B408" s="179"/>
      <c r="C408" s="180"/>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c r="BB408" s="179"/>
    </row>
    <row r="409" spans="1:54" ht="144.75" customHeight="1">
      <c r="A409" s="179"/>
      <c r="B409" s="179"/>
      <c r="C409" s="180"/>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c r="BB409" s="179"/>
    </row>
    <row r="410" spans="1:54" ht="144.75" customHeight="1">
      <c r="A410" s="179"/>
      <c r="B410" s="179"/>
      <c r="C410" s="180"/>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row>
    <row r="411" spans="1:54" ht="144.75" customHeight="1">
      <c r="A411" s="179"/>
      <c r="B411" s="179"/>
      <c r="C411" s="180"/>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c r="BB411" s="179"/>
    </row>
    <row r="412" spans="1:54" ht="144.75" customHeight="1">
      <c r="A412" s="179"/>
      <c r="B412" s="179"/>
      <c r="C412" s="180"/>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c r="BB412" s="179"/>
    </row>
    <row r="413" spans="1:54" ht="144.75" customHeight="1">
      <c r="A413" s="179"/>
      <c r="B413" s="179"/>
      <c r="C413" s="180"/>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c r="BB413" s="179"/>
    </row>
    <row r="414" spans="1:54" ht="144.75" customHeight="1">
      <c r="A414" s="179"/>
      <c r="B414" s="179"/>
      <c r="C414" s="180"/>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c r="BB414" s="179"/>
    </row>
    <row r="415" spans="1:54" ht="144.75" customHeight="1">
      <c r="A415" s="179"/>
      <c r="B415" s="179"/>
      <c r="C415" s="180"/>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row>
    <row r="416" spans="1:54" ht="144.75" customHeight="1">
      <c r="A416" s="179"/>
      <c r="B416" s="179"/>
      <c r="C416" s="180"/>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c r="BB416" s="179"/>
    </row>
    <row r="417" spans="1:54" ht="144.75" customHeight="1">
      <c r="A417" s="179"/>
      <c r="B417" s="179"/>
      <c r="C417" s="180"/>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c r="BB417" s="179"/>
    </row>
    <row r="418" spans="1:54" ht="144.75" customHeight="1">
      <c r="A418" s="179"/>
      <c r="B418" s="179"/>
      <c r="C418" s="180"/>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c r="BB418" s="179"/>
    </row>
    <row r="419" spans="1:54" ht="144.75" customHeight="1">
      <c r="A419" s="179"/>
      <c r="B419" s="179"/>
      <c r="C419" s="180"/>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c r="BB419" s="179"/>
    </row>
    <row r="420" spans="1:54" ht="144.75" customHeight="1">
      <c r="A420" s="179"/>
      <c r="B420" s="179"/>
      <c r="C420" s="180"/>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c r="BB420" s="179"/>
    </row>
    <row r="421" spans="1:54" ht="144.75" customHeight="1">
      <c r="A421" s="179"/>
      <c r="B421" s="179"/>
      <c r="C421" s="180"/>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c r="BB421" s="179"/>
    </row>
    <row r="422" spans="1:54" ht="144.75" customHeight="1">
      <c r="A422" s="179"/>
      <c r="B422" s="179"/>
      <c r="C422" s="180"/>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c r="BB422" s="179"/>
    </row>
    <row r="423" spans="1:54" ht="144.75" customHeight="1">
      <c r="A423" s="179"/>
      <c r="B423" s="179"/>
      <c r="C423" s="180"/>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c r="BB423" s="179"/>
    </row>
    <row r="424" spans="1:54" ht="144.75" customHeight="1">
      <c r="A424" s="179"/>
      <c r="B424" s="179"/>
      <c r="C424" s="180"/>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c r="BB424" s="179"/>
    </row>
    <row r="425" spans="1:54" ht="144.75" customHeight="1">
      <c r="A425" s="179"/>
      <c r="B425" s="179"/>
      <c r="C425" s="180"/>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c r="BB425" s="179"/>
    </row>
    <row r="426" spans="1:54" ht="144.75" customHeight="1">
      <c r="A426" s="179"/>
      <c r="B426" s="179"/>
      <c r="C426" s="180"/>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c r="BB426" s="179"/>
    </row>
    <row r="427" spans="1:54" ht="144.75" customHeight="1">
      <c r="A427" s="179"/>
      <c r="B427" s="179"/>
      <c r="C427" s="180"/>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c r="BB427" s="179"/>
    </row>
    <row r="428" spans="1:54" ht="144.75" customHeight="1">
      <c r="A428" s="179"/>
      <c r="B428" s="179"/>
      <c r="C428" s="180"/>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c r="BB428" s="179"/>
    </row>
    <row r="429" spans="1:54" ht="144.75" customHeight="1">
      <c r="A429" s="179"/>
      <c r="B429" s="179"/>
      <c r="C429" s="180"/>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c r="BB429" s="179"/>
    </row>
    <row r="430" spans="1:54" ht="144.75" customHeight="1">
      <c r="A430" s="179"/>
      <c r="B430" s="179"/>
      <c r="C430" s="180"/>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row>
    <row r="431" spans="1:54" ht="144.75" customHeight="1">
      <c r="A431" s="179"/>
      <c r="B431" s="179"/>
      <c r="C431" s="180"/>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c r="BB431" s="179"/>
    </row>
    <row r="432" spans="1:54" ht="144.75" customHeight="1">
      <c r="A432" s="179"/>
      <c r="B432" s="179"/>
      <c r="C432" s="180"/>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c r="BB432" s="179"/>
    </row>
    <row r="433" spans="1:54" ht="144.75" customHeight="1">
      <c r="A433" s="179"/>
      <c r="B433" s="179"/>
      <c r="C433" s="180"/>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c r="BB433" s="179"/>
    </row>
    <row r="434" spans="1:54" ht="144.75" customHeight="1">
      <c r="A434" s="179"/>
      <c r="B434" s="179"/>
      <c r="C434" s="180"/>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row>
    <row r="435" spans="1:54" ht="144.75" customHeight="1">
      <c r="A435" s="179"/>
      <c r="B435" s="179"/>
      <c r="C435" s="180"/>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c r="BB435" s="179"/>
    </row>
    <row r="436" spans="1:54" ht="144.75" customHeight="1">
      <c r="A436" s="179"/>
      <c r="B436" s="179"/>
      <c r="C436" s="180"/>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c r="BB436" s="179"/>
    </row>
    <row r="437" spans="1:54" ht="144.75" customHeight="1">
      <c r="A437" s="179"/>
      <c r="B437" s="179"/>
      <c r="C437" s="180"/>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c r="BB437" s="179"/>
    </row>
    <row r="438" spans="1:54" ht="144.75" customHeight="1">
      <c r="A438" s="179"/>
      <c r="B438" s="179"/>
      <c r="C438" s="180"/>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c r="BB438" s="179"/>
    </row>
    <row r="439" spans="1:54" ht="144.75" customHeight="1">
      <c r="A439" s="179"/>
      <c r="B439" s="179"/>
      <c r="C439" s="180"/>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c r="BB439" s="179"/>
    </row>
    <row r="440" spans="1:54" ht="144.75" customHeight="1">
      <c r="A440" s="179"/>
      <c r="B440" s="179"/>
      <c r="C440" s="180"/>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c r="BB440" s="179"/>
    </row>
    <row r="441" spans="1:54" ht="144.75" customHeight="1">
      <c r="A441" s="179"/>
      <c r="B441" s="179"/>
      <c r="C441" s="180"/>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c r="BB441" s="179"/>
    </row>
    <row r="442" spans="1:54" ht="144.75" customHeight="1">
      <c r="A442" s="179"/>
      <c r="B442" s="179"/>
      <c r="C442" s="180"/>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c r="BB442" s="179"/>
    </row>
    <row r="443" spans="1:54" ht="144.75" customHeight="1">
      <c r="A443" s="179"/>
      <c r="B443" s="179"/>
      <c r="C443" s="180"/>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c r="BB443" s="179"/>
    </row>
    <row r="444" spans="1:54" ht="144.75" customHeight="1">
      <c r="A444" s="179"/>
      <c r="B444" s="179"/>
      <c r="C444" s="180"/>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c r="BB444" s="179"/>
    </row>
    <row r="445" spans="1:54" ht="144.75" customHeight="1">
      <c r="A445" s="179"/>
      <c r="B445" s="179"/>
      <c r="C445" s="180"/>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c r="BB445" s="179"/>
    </row>
    <row r="446" spans="1:54" ht="144.75" customHeight="1">
      <c r="A446" s="179"/>
      <c r="B446" s="179"/>
      <c r="C446" s="180"/>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c r="BB446" s="179"/>
    </row>
    <row r="447" spans="1:54" ht="144.75" customHeight="1">
      <c r="A447" s="179"/>
      <c r="B447" s="179"/>
      <c r="C447" s="180"/>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c r="BB447" s="179"/>
    </row>
    <row r="448" spans="1:54" ht="144.75" customHeight="1">
      <c r="A448" s="179"/>
      <c r="B448" s="179"/>
      <c r="C448" s="180"/>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c r="BB448" s="179"/>
    </row>
    <row r="449" spans="1:54" ht="144.75" customHeight="1">
      <c r="A449" s="179"/>
      <c r="B449" s="179"/>
      <c r="C449" s="180"/>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c r="BB449" s="179"/>
    </row>
    <row r="450" spans="1:54" ht="144.75" customHeight="1">
      <c r="A450" s="179"/>
      <c r="B450" s="179"/>
      <c r="C450" s="180"/>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c r="BB450" s="179"/>
    </row>
    <row r="451" spans="1:54" ht="144.75" customHeight="1">
      <c r="A451" s="179"/>
      <c r="B451" s="179"/>
      <c r="C451" s="180"/>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row>
    <row r="452" spans="1:54" ht="144.75" customHeight="1">
      <c r="A452" s="179"/>
      <c r="B452" s="179"/>
      <c r="C452" s="180"/>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c r="BB452" s="179"/>
    </row>
    <row r="453" spans="1:54" ht="144.75" customHeight="1">
      <c r="A453" s="179"/>
      <c r="B453" s="179"/>
      <c r="C453" s="180"/>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c r="BB453" s="179"/>
    </row>
    <row r="454" spans="1:54" ht="144.75" customHeight="1">
      <c r="A454" s="179"/>
      <c r="B454" s="179"/>
      <c r="C454" s="180"/>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c r="BB454" s="179"/>
    </row>
    <row r="455" spans="1:54" ht="144.75" customHeight="1">
      <c r="A455" s="179"/>
      <c r="B455" s="179"/>
      <c r="C455" s="180"/>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c r="BB455" s="179"/>
    </row>
    <row r="456" spans="1:54" ht="144.75" customHeight="1">
      <c r="A456" s="179"/>
      <c r="B456" s="179"/>
      <c r="C456" s="180"/>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c r="BB456" s="179"/>
    </row>
    <row r="457" spans="1:54" ht="144.75" customHeight="1">
      <c r="A457" s="179"/>
      <c r="B457" s="179"/>
      <c r="C457" s="180"/>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c r="BB457" s="179"/>
    </row>
    <row r="458" spans="1:54" ht="144.75" customHeight="1">
      <c r="A458" s="179"/>
      <c r="B458" s="179"/>
      <c r="C458" s="180"/>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row>
    <row r="459" spans="1:54" ht="144.75" customHeight="1">
      <c r="A459" s="179"/>
      <c r="B459" s="179"/>
      <c r="C459" s="180"/>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c r="BB459" s="179"/>
    </row>
    <row r="460" spans="1:54" ht="144.75" customHeight="1">
      <c r="A460" s="179"/>
      <c r="B460" s="179"/>
      <c r="C460" s="180"/>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c r="BB460" s="179"/>
    </row>
    <row r="461" spans="1:54" ht="144.75" customHeight="1">
      <c r="A461" s="179"/>
      <c r="B461" s="179"/>
      <c r="C461" s="180"/>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c r="BB461" s="179"/>
    </row>
    <row r="462" spans="1:54" ht="144.75" customHeight="1">
      <c r="A462" s="179"/>
      <c r="B462" s="179"/>
      <c r="C462" s="180"/>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c r="BB462" s="179"/>
    </row>
    <row r="463" spans="1:54" ht="144.75" customHeight="1">
      <c r="A463" s="179"/>
      <c r="B463" s="179"/>
      <c r="C463" s="180"/>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c r="BB463" s="179"/>
    </row>
    <row r="464" spans="1:54" ht="144.75" customHeight="1">
      <c r="A464" s="179"/>
      <c r="B464" s="179"/>
      <c r="C464" s="180"/>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c r="BB464" s="179"/>
    </row>
    <row r="465" spans="1:54" ht="144.75" customHeight="1">
      <c r="A465" s="179"/>
      <c r="B465" s="179"/>
      <c r="C465" s="180"/>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c r="BB465" s="179"/>
    </row>
    <row r="466" spans="1:54" ht="144.75" customHeight="1">
      <c r="A466" s="179"/>
      <c r="B466" s="179"/>
      <c r="C466" s="180"/>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row>
    <row r="467" spans="1:54" ht="144.75" customHeight="1">
      <c r="A467" s="179"/>
      <c r="B467" s="179"/>
      <c r="C467" s="180"/>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c r="BB467" s="179"/>
    </row>
    <row r="468" spans="1:54" ht="144.75" customHeight="1">
      <c r="A468" s="179"/>
      <c r="B468" s="179"/>
      <c r="C468" s="180"/>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c r="BB468" s="179"/>
    </row>
    <row r="469" spans="1:54" ht="144.75" customHeight="1">
      <c r="A469" s="179"/>
      <c r="B469" s="179"/>
      <c r="C469" s="180"/>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c r="BB469" s="179"/>
    </row>
    <row r="470" spans="1:54" ht="144.75" customHeight="1">
      <c r="A470" s="179"/>
      <c r="B470" s="179"/>
      <c r="C470" s="180"/>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c r="BB470" s="179"/>
    </row>
    <row r="471" spans="1:54" ht="144.75" customHeight="1">
      <c r="A471" s="179"/>
      <c r="B471" s="179"/>
      <c r="C471" s="180"/>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79"/>
      <c r="AV471" s="179"/>
      <c r="AW471" s="179"/>
      <c r="AX471" s="179"/>
      <c r="AY471" s="179"/>
      <c r="AZ471" s="179"/>
      <c r="BA471" s="179"/>
      <c r="BB471" s="179"/>
    </row>
    <row r="472" spans="1:54" ht="144.75" customHeight="1">
      <c r="A472" s="179"/>
      <c r="B472" s="179"/>
      <c r="C472" s="180"/>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79"/>
      <c r="AV472" s="179"/>
      <c r="AW472" s="179"/>
      <c r="AX472" s="179"/>
      <c r="AY472" s="179"/>
      <c r="AZ472" s="179"/>
      <c r="BA472" s="179"/>
      <c r="BB472" s="179"/>
    </row>
    <row r="473" spans="1:54" ht="144.75" customHeight="1">
      <c r="A473" s="179"/>
      <c r="B473" s="179"/>
      <c r="C473" s="180"/>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c r="AP473" s="179"/>
      <c r="AQ473" s="179"/>
      <c r="AR473" s="179"/>
      <c r="AS473" s="179"/>
      <c r="AT473" s="179"/>
      <c r="AU473" s="179"/>
      <c r="AV473" s="179"/>
      <c r="AW473" s="179"/>
      <c r="AX473" s="179"/>
      <c r="AY473" s="179"/>
      <c r="AZ473" s="179"/>
      <c r="BA473" s="179"/>
      <c r="BB473" s="179"/>
    </row>
    <row r="474" spans="1:54" ht="144.75" customHeight="1">
      <c r="A474" s="179"/>
      <c r="B474" s="179"/>
      <c r="C474" s="180"/>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79"/>
      <c r="AV474" s="179"/>
      <c r="AW474" s="179"/>
      <c r="AX474" s="179"/>
      <c r="AY474" s="179"/>
      <c r="AZ474" s="179"/>
      <c r="BA474" s="179"/>
      <c r="BB474" s="179"/>
    </row>
    <row r="475" spans="1:54" ht="144.75" customHeight="1">
      <c r="A475" s="179"/>
      <c r="B475" s="179"/>
      <c r="C475" s="180"/>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79"/>
      <c r="AV475" s="179"/>
      <c r="AW475" s="179"/>
      <c r="AX475" s="179"/>
      <c r="AY475" s="179"/>
      <c r="AZ475" s="179"/>
      <c r="BA475" s="179"/>
      <c r="BB475" s="179"/>
    </row>
    <row r="476" spans="1:54" ht="144.75" customHeight="1">
      <c r="A476" s="179"/>
      <c r="B476" s="179"/>
      <c r="C476" s="180"/>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79"/>
      <c r="AV476" s="179"/>
      <c r="AW476" s="179"/>
      <c r="AX476" s="179"/>
      <c r="AY476" s="179"/>
      <c r="AZ476" s="179"/>
      <c r="BA476" s="179"/>
      <c r="BB476" s="179"/>
    </row>
    <row r="477" spans="1:54" ht="144.75" customHeight="1">
      <c r="A477" s="179"/>
      <c r="B477" s="179"/>
      <c r="C477" s="180"/>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79"/>
      <c r="AV477" s="179"/>
      <c r="AW477" s="179"/>
      <c r="AX477" s="179"/>
      <c r="AY477" s="179"/>
      <c r="AZ477" s="179"/>
      <c r="BA477" s="179"/>
      <c r="BB477" s="179"/>
    </row>
    <row r="478" spans="1:54" ht="144.75" customHeight="1">
      <c r="A478" s="179"/>
      <c r="B478" s="179"/>
      <c r="C478" s="180"/>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79"/>
      <c r="AV478" s="179"/>
      <c r="AW478" s="179"/>
      <c r="AX478" s="179"/>
      <c r="AY478" s="179"/>
      <c r="AZ478" s="179"/>
      <c r="BA478" s="179"/>
      <c r="BB478" s="179"/>
    </row>
    <row r="479" spans="1:54" ht="144.75" customHeight="1">
      <c r="A479" s="179"/>
      <c r="B479" s="179"/>
      <c r="C479" s="180"/>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c r="AO479" s="179"/>
      <c r="AP479" s="179"/>
      <c r="AQ479" s="179"/>
      <c r="AR479" s="179"/>
      <c r="AS479" s="179"/>
      <c r="AT479" s="179"/>
      <c r="AU479" s="179"/>
      <c r="AV479" s="179"/>
      <c r="AW479" s="179"/>
      <c r="AX479" s="179"/>
      <c r="AY479" s="179"/>
      <c r="AZ479" s="179"/>
      <c r="BA479" s="179"/>
      <c r="BB479" s="179"/>
    </row>
    <row r="480" spans="1:54" ht="144.75" customHeight="1">
      <c r="A480" s="179"/>
      <c r="B480" s="179"/>
      <c r="C480" s="180"/>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79"/>
      <c r="AV480" s="179"/>
      <c r="AW480" s="179"/>
      <c r="AX480" s="179"/>
      <c r="AY480" s="179"/>
      <c r="AZ480" s="179"/>
      <c r="BA480" s="179"/>
      <c r="BB480" s="179"/>
    </row>
    <row r="481" spans="1:54" ht="144.75" customHeight="1">
      <c r="A481" s="179"/>
      <c r="B481" s="179"/>
      <c r="C481" s="180"/>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79"/>
      <c r="AY481" s="179"/>
      <c r="AZ481" s="179"/>
      <c r="BA481" s="179"/>
      <c r="BB481" s="179"/>
    </row>
    <row r="482" spans="1:54" ht="144.75" customHeight="1">
      <c r="A482" s="179"/>
      <c r="B482" s="179"/>
      <c r="C482" s="180"/>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79"/>
      <c r="AY482" s="179"/>
      <c r="AZ482" s="179"/>
      <c r="BA482" s="179"/>
      <c r="BB482" s="179"/>
    </row>
    <row r="483" spans="1:54" ht="144.75" customHeight="1">
      <c r="A483" s="179"/>
      <c r="B483" s="179"/>
      <c r="C483" s="180"/>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79"/>
      <c r="AY483" s="179"/>
      <c r="AZ483" s="179"/>
      <c r="BA483" s="179"/>
      <c r="BB483" s="179"/>
    </row>
    <row r="484" spans="1:54" ht="144.75" customHeight="1">
      <c r="A484" s="179"/>
      <c r="B484" s="179"/>
      <c r="C484" s="180"/>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79"/>
      <c r="AV484" s="179"/>
      <c r="AW484" s="179"/>
      <c r="AX484" s="179"/>
      <c r="AY484" s="179"/>
      <c r="AZ484" s="179"/>
      <c r="BA484" s="179"/>
      <c r="BB484" s="179"/>
    </row>
    <row r="485" spans="1:54" ht="144.75" customHeight="1">
      <c r="A485" s="179"/>
      <c r="B485" s="179"/>
      <c r="C485" s="180"/>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79"/>
      <c r="AV485" s="179"/>
      <c r="AW485" s="179"/>
      <c r="AX485" s="179"/>
      <c r="AY485" s="179"/>
      <c r="AZ485" s="179"/>
      <c r="BA485" s="179"/>
      <c r="BB485" s="179"/>
    </row>
    <row r="486" spans="1:54" ht="144.75" customHeight="1">
      <c r="A486" s="179"/>
      <c r="B486" s="179"/>
      <c r="C486" s="180"/>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79"/>
      <c r="AV486" s="179"/>
      <c r="AW486" s="179"/>
      <c r="AX486" s="179"/>
      <c r="AY486" s="179"/>
      <c r="AZ486" s="179"/>
      <c r="BA486" s="179"/>
      <c r="BB486" s="179"/>
    </row>
    <row r="487" spans="1:54" ht="144.75" customHeight="1">
      <c r="A487" s="179"/>
      <c r="B487" s="179"/>
      <c r="C487" s="180"/>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79"/>
      <c r="AV487" s="179"/>
      <c r="AW487" s="179"/>
      <c r="AX487" s="179"/>
      <c r="AY487" s="179"/>
      <c r="AZ487" s="179"/>
      <c r="BA487" s="179"/>
      <c r="BB487" s="179"/>
    </row>
    <row r="488" spans="1:54" ht="144.75" customHeight="1">
      <c r="A488" s="179"/>
      <c r="B488" s="179"/>
      <c r="C488" s="180"/>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79"/>
      <c r="AV488" s="179"/>
      <c r="AW488" s="179"/>
      <c r="AX488" s="179"/>
      <c r="AY488" s="179"/>
      <c r="AZ488" s="179"/>
      <c r="BA488" s="179"/>
      <c r="BB488" s="179"/>
    </row>
    <row r="489" spans="1:54" ht="144.75" customHeight="1">
      <c r="A489" s="179"/>
      <c r="B489" s="179"/>
      <c r="C489" s="180"/>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79"/>
      <c r="AV489" s="179"/>
      <c r="AW489" s="179"/>
      <c r="AX489" s="179"/>
      <c r="AY489" s="179"/>
      <c r="AZ489" s="179"/>
      <c r="BA489" s="179"/>
      <c r="BB489" s="179"/>
    </row>
    <row r="490" spans="1:54" ht="144.75" customHeight="1">
      <c r="A490" s="179"/>
      <c r="B490" s="179"/>
      <c r="C490" s="180"/>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79"/>
      <c r="AV490" s="179"/>
      <c r="AW490" s="179"/>
      <c r="AX490" s="179"/>
      <c r="AY490" s="179"/>
      <c r="AZ490" s="179"/>
      <c r="BA490" s="179"/>
      <c r="BB490" s="179"/>
    </row>
    <row r="491" spans="1:54" ht="144.75" customHeight="1">
      <c r="A491" s="179"/>
      <c r="B491" s="179"/>
      <c r="C491" s="180"/>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c r="AO491" s="179"/>
      <c r="AP491" s="179"/>
      <c r="AQ491" s="179"/>
      <c r="AR491" s="179"/>
      <c r="AS491" s="179"/>
      <c r="AT491" s="179"/>
      <c r="AU491" s="179"/>
      <c r="AV491" s="179"/>
      <c r="AW491" s="179"/>
      <c r="AX491" s="179"/>
      <c r="AY491" s="179"/>
      <c r="AZ491" s="179"/>
      <c r="BA491" s="179"/>
      <c r="BB491" s="179"/>
    </row>
    <row r="492" spans="1:54" ht="144.75" customHeight="1">
      <c r="A492" s="179"/>
      <c r="B492" s="179"/>
      <c r="C492" s="180"/>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79"/>
      <c r="AV492" s="179"/>
      <c r="AW492" s="179"/>
      <c r="AX492" s="179"/>
      <c r="AY492" s="179"/>
      <c r="AZ492" s="179"/>
      <c r="BA492" s="179"/>
      <c r="BB492" s="179"/>
    </row>
    <row r="493" spans="1:54" ht="144.75" customHeight="1">
      <c r="A493" s="179"/>
      <c r="B493" s="179"/>
      <c r="C493" s="180"/>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79"/>
      <c r="AV493" s="179"/>
      <c r="AW493" s="179"/>
      <c r="AX493" s="179"/>
      <c r="AY493" s="179"/>
      <c r="AZ493" s="179"/>
      <c r="BA493" s="179"/>
      <c r="BB493" s="179"/>
    </row>
    <row r="494" spans="1:54" ht="144.75" customHeight="1">
      <c r="A494" s="179"/>
      <c r="B494" s="179"/>
      <c r="C494" s="180"/>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c r="AO494" s="179"/>
      <c r="AP494" s="179"/>
      <c r="AQ494" s="179"/>
      <c r="AR494" s="179"/>
      <c r="AS494" s="179"/>
      <c r="AT494" s="179"/>
      <c r="AU494" s="179"/>
      <c r="AV494" s="179"/>
      <c r="AW494" s="179"/>
      <c r="AX494" s="179"/>
      <c r="AY494" s="179"/>
      <c r="AZ494" s="179"/>
      <c r="BA494" s="179"/>
      <c r="BB494" s="179"/>
    </row>
    <row r="495" spans="1:54" ht="144.75" customHeight="1">
      <c r="A495" s="179"/>
      <c r="B495" s="179"/>
      <c r="C495" s="180"/>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c r="AO495" s="179"/>
      <c r="AP495" s="179"/>
      <c r="AQ495" s="179"/>
      <c r="AR495" s="179"/>
      <c r="AS495" s="179"/>
      <c r="AT495" s="179"/>
      <c r="AU495" s="179"/>
      <c r="AV495" s="179"/>
      <c r="AW495" s="179"/>
      <c r="AX495" s="179"/>
      <c r="AY495" s="179"/>
      <c r="AZ495" s="179"/>
      <c r="BA495" s="179"/>
      <c r="BB495" s="179"/>
    </row>
    <row r="496" spans="1:54" ht="144.75" customHeight="1">
      <c r="A496" s="179"/>
      <c r="B496" s="179"/>
      <c r="C496" s="180"/>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c r="AP496" s="179"/>
      <c r="AQ496" s="179"/>
      <c r="AR496" s="179"/>
      <c r="AS496" s="179"/>
      <c r="AT496" s="179"/>
      <c r="AU496" s="179"/>
      <c r="AV496" s="179"/>
      <c r="AW496" s="179"/>
      <c r="AX496" s="179"/>
      <c r="AY496" s="179"/>
      <c r="AZ496" s="179"/>
      <c r="BA496" s="179"/>
      <c r="BB496" s="179"/>
    </row>
    <row r="497" spans="1:54" ht="144.75" customHeight="1">
      <c r="A497" s="179"/>
      <c r="B497" s="179"/>
      <c r="C497" s="180"/>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9"/>
      <c r="AR497" s="179"/>
      <c r="AS497" s="179"/>
      <c r="AT497" s="179"/>
      <c r="AU497" s="179"/>
      <c r="AV497" s="179"/>
      <c r="AW497" s="179"/>
      <c r="AX497" s="179"/>
      <c r="AY497" s="179"/>
      <c r="AZ497" s="179"/>
      <c r="BA497" s="179"/>
      <c r="BB497" s="179"/>
    </row>
    <row r="498" spans="1:54" ht="144.75" customHeight="1">
      <c r="A498" s="179"/>
      <c r="B498" s="179"/>
      <c r="C498" s="180"/>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c r="AP498" s="179"/>
      <c r="AQ498" s="179"/>
      <c r="AR498" s="179"/>
      <c r="AS498" s="179"/>
      <c r="AT498" s="179"/>
      <c r="AU498" s="179"/>
      <c r="AV498" s="179"/>
      <c r="AW498" s="179"/>
      <c r="AX498" s="179"/>
      <c r="AY498" s="179"/>
      <c r="AZ498" s="179"/>
      <c r="BA498" s="179"/>
      <c r="BB498" s="179"/>
    </row>
    <row r="499" spans="1:54" ht="144.75" customHeight="1">
      <c r="A499" s="179"/>
      <c r="B499" s="179"/>
      <c r="C499" s="180"/>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9"/>
      <c r="AR499" s="179"/>
      <c r="AS499" s="179"/>
      <c r="AT499" s="179"/>
      <c r="AU499" s="179"/>
      <c r="AV499" s="179"/>
      <c r="AW499" s="179"/>
      <c r="AX499" s="179"/>
      <c r="AY499" s="179"/>
      <c r="AZ499" s="179"/>
      <c r="BA499" s="179"/>
      <c r="BB499" s="179"/>
    </row>
    <row r="500" spans="1:54" ht="144.75" customHeight="1">
      <c r="A500" s="179"/>
      <c r="B500" s="179"/>
      <c r="C500" s="180"/>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c r="AO500" s="179"/>
      <c r="AP500" s="179"/>
      <c r="AQ500" s="179"/>
      <c r="AR500" s="179"/>
      <c r="AS500" s="179"/>
      <c r="AT500" s="179"/>
      <c r="AU500" s="179"/>
      <c r="AV500" s="179"/>
      <c r="AW500" s="179"/>
      <c r="AX500" s="179"/>
      <c r="AY500" s="179"/>
      <c r="AZ500" s="179"/>
      <c r="BA500" s="179"/>
      <c r="BB500" s="179"/>
    </row>
    <row r="501" spans="1:54" ht="144.75" customHeight="1">
      <c r="A501" s="179"/>
      <c r="B501" s="179"/>
      <c r="C501" s="180"/>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c r="AP501" s="179"/>
      <c r="AQ501" s="179"/>
      <c r="AR501" s="179"/>
      <c r="AS501" s="179"/>
      <c r="AT501" s="179"/>
      <c r="AU501" s="179"/>
      <c r="AV501" s="179"/>
      <c r="AW501" s="179"/>
      <c r="AX501" s="179"/>
      <c r="AY501" s="179"/>
      <c r="AZ501" s="179"/>
      <c r="BA501" s="179"/>
      <c r="BB501" s="179"/>
    </row>
    <row r="502" spans="1:54" ht="144.75" customHeight="1">
      <c r="A502" s="179"/>
      <c r="B502" s="179"/>
      <c r="C502" s="180"/>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c r="AP502" s="179"/>
      <c r="AQ502" s="179"/>
      <c r="AR502" s="179"/>
      <c r="AS502" s="179"/>
      <c r="AT502" s="179"/>
      <c r="AU502" s="179"/>
      <c r="AV502" s="179"/>
      <c r="AW502" s="179"/>
      <c r="AX502" s="179"/>
      <c r="AY502" s="179"/>
      <c r="AZ502" s="179"/>
      <c r="BA502" s="179"/>
      <c r="BB502" s="179"/>
    </row>
    <row r="503" spans="1:54" ht="144.75" customHeight="1">
      <c r="A503" s="179"/>
      <c r="B503" s="179"/>
      <c r="C503" s="180"/>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c r="AP503" s="179"/>
      <c r="AQ503" s="179"/>
      <c r="AR503" s="179"/>
      <c r="AS503" s="179"/>
      <c r="AT503" s="179"/>
      <c r="AU503" s="179"/>
      <c r="AV503" s="179"/>
      <c r="AW503" s="179"/>
      <c r="AX503" s="179"/>
      <c r="AY503" s="179"/>
      <c r="AZ503" s="179"/>
      <c r="BA503" s="179"/>
      <c r="BB503" s="179"/>
    </row>
    <row r="504" spans="1:54" ht="144.75" customHeight="1">
      <c r="A504" s="179"/>
      <c r="B504" s="179"/>
      <c r="C504" s="180"/>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c r="AP504" s="179"/>
      <c r="AQ504" s="179"/>
      <c r="AR504" s="179"/>
      <c r="AS504" s="179"/>
      <c r="AT504" s="179"/>
      <c r="AU504" s="179"/>
      <c r="AV504" s="179"/>
      <c r="AW504" s="179"/>
      <c r="AX504" s="179"/>
      <c r="AY504" s="179"/>
      <c r="AZ504" s="179"/>
      <c r="BA504" s="179"/>
      <c r="BB504" s="179"/>
    </row>
    <row r="505" spans="1:54" ht="144.75" customHeight="1">
      <c r="A505" s="179"/>
      <c r="B505" s="179"/>
      <c r="C505" s="180"/>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79"/>
      <c r="AV505" s="179"/>
      <c r="AW505" s="179"/>
      <c r="AX505" s="179"/>
      <c r="AY505" s="179"/>
      <c r="AZ505" s="179"/>
      <c r="BA505" s="179"/>
      <c r="BB505" s="179"/>
    </row>
    <row r="506" spans="1:54" ht="144.75" customHeight="1">
      <c r="A506" s="179"/>
      <c r="B506" s="179"/>
      <c r="C506" s="180"/>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c r="AO506" s="179"/>
      <c r="AP506" s="179"/>
      <c r="AQ506" s="179"/>
      <c r="AR506" s="179"/>
      <c r="AS506" s="179"/>
      <c r="AT506" s="179"/>
      <c r="AU506" s="179"/>
      <c r="AV506" s="179"/>
      <c r="AW506" s="179"/>
      <c r="AX506" s="179"/>
      <c r="AY506" s="179"/>
      <c r="AZ506" s="179"/>
      <c r="BA506" s="179"/>
      <c r="BB506" s="179"/>
    </row>
    <row r="507" spans="1:54" ht="144.75" customHeight="1">
      <c r="A507" s="179"/>
      <c r="B507" s="179"/>
      <c r="C507" s="180"/>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row>
    <row r="508" spans="1:54" ht="144.75" customHeight="1">
      <c r="A508" s="179"/>
      <c r="B508" s="179"/>
      <c r="C508" s="180"/>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c r="AO508" s="179"/>
      <c r="AP508" s="179"/>
      <c r="AQ508" s="179"/>
      <c r="AR508" s="179"/>
      <c r="AS508" s="179"/>
      <c r="AT508" s="179"/>
      <c r="AU508" s="179"/>
      <c r="AV508" s="179"/>
      <c r="AW508" s="179"/>
      <c r="AX508" s="179"/>
      <c r="AY508" s="179"/>
      <c r="AZ508" s="179"/>
      <c r="BA508" s="179"/>
      <c r="BB508" s="179"/>
    </row>
    <row r="509" spans="1:54" ht="144.75" customHeight="1">
      <c r="A509" s="179"/>
      <c r="B509" s="179"/>
      <c r="C509" s="180"/>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c r="AP509" s="179"/>
      <c r="AQ509" s="179"/>
      <c r="AR509" s="179"/>
      <c r="AS509" s="179"/>
      <c r="AT509" s="179"/>
      <c r="AU509" s="179"/>
      <c r="AV509" s="179"/>
      <c r="AW509" s="179"/>
      <c r="AX509" s="179"/>
      <c r="AY509" s="179"/>
      <c r="AZ509" s="179"/>
      <c r="BA509" s="179"/>
      <c r="BB509" s="179"/>
    </row>
    <row r="510" spans="1:54" ht="144.75" customHeight="1">
      <c r="A510" s="179"/>
      <c r="B510" s="179"/>
      <c r="C510" s="180"/>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c r="AO510" s="179"/>
      <c r="AP510" s="179"/>
      <c r="AQ510" s="179"/>
      <c r="AR510" s="179"/>
      <c r="AS510" s="179"/>
      <c r="AT510" s="179"/>
      <c r="AU510" s="179"/>
      <c r="AV510" s="179"/>
      <c r="AW510" s="179"/>
      <c r="AX510" s="179"/>
      <c r="AY510" s="179"/>
      <c r="AZ510" s="179"/>
      <c r="BA510" s="179"/>
      <c r="BB510" s="179"/>
    </row>
    <row r="511" spans="1:54" ht="144.75" customHeight="1">
      <c r="A511" s="179"/>
      <c r="B511" s="179"/>
      <c r="C511" s="180"/>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c r="AP511" s="179"/>
      <c r="AQ511" s="179"/>
      <c r="AR511" s="179"/>
      <c r="AS511" s="179"/>
      <c r="AT511" s="179"/>
      <c r="AU511" s="179"/>
      <c r="AV511" s="179"/>
      <c r="AW511" s="179"/>
      <c r="AX511" s="179"/>
      <c r="AY511" s="179"/>
      <c r="AZ511" s="179"/>
      <c r="BA511" s="179"/>
      <c r="BB511" s="179"/>
    </row>
    <row r="512" spans="1:54" ht="144.75" customHeight="1">
      <c r="A512" s="179"/>
      <c r="B512" s="179"/>
      <c r="C512" s="180"/>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c r="AO512" s="179"/>
      <c r="AP512" s="179"/>
      <c r="AQ512" s="179"/>
      <c r="AR512" s="179"/>
      <c r="AS512" s="179"/>
      <c r="AT512" s="179"/>
      <c r="AU512" s="179"/>
      <c r="AV512" s="179"/>
      <c r="AW512" s="179"/>
      <c r="AX512" s="179"/>
      <c r="AY512" s="179"/>
      <c r="AZ512" s="179"/>
      <c r="BA512" s="179"/>
      <c r="BB512" s="179"/>
    </row>
    <row r="513" spans="1:54" ht="144.75" customHeight="1">
      <c r="A513" s="179"/>
      <c r="B513" s="179"/>
      <c r="C513" s="180"/>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c r="AP513" s="179"/>
      <c r="AQ513" s="179"/>
      <c r="AR513" s="179"/>
      <c r="AS513" s="179"/>
      <c r="AT513" s="179"/>
      <c r="AU513" s="179"/>
      <c r="AV513" s="179"/>
      <c r="AW513" s="179"/>
      <c r="AX513" s="179"/>
      <c r="AY513" s="179"/>
      <c r="AZ513" s="179"/>
      <c r="BA513" s="179"/>
      <c r="BB513" s="179"/>
    </row>
    <row r="514" spans="1:54" ht="144.75" customHeight="1">
      <c r="A514" s="179"/>
      <c r="B514" s="179"/>
      <c r="C514" s="180"/>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c r="AO514" s="179"/>
      <c r="AP514" s="179"/>
      <c r="AQ514" s="179"/>
      <c r="AR514" s="179"/>
      <c r="AS514" s="179"/>
      <c r="AT514" s="179"/>
      <c r="AU514" s="179"/>
      <c r="AV514" s="179"/>
      <c r="AW514" s="179"/>
      <c r="AX514" s="179"/>
      <c r="AY514" s="179"/>
      <c r="AZ514" s="179"/>
      <c r="BA514" s="179"/>
      <c r="BB514" s="179"/>
    </row>
    <row r="515" spans="1:54" ht="144.75" customHeight="1">
      <c r="A515" s="179"/>
      <c r="B515" s="179"/>
      <c r="C515" s="180"/>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c r="AP515" s="179"/>
      <c r="AQ515" s="179"/>
      <c r="AR515" s="179"/>
      <c r="AS515" s="179"/>
      <c r="AT515" s="179"/>
      <c r="AU515" s="179"/>
      <c r="AV515" s="179"/>
      <c r="AW515" s="179"/>
      <c r="AX515" s="179"/>
      <c r="AY515" s="179"/>
      <c r="AZ515" s="179"/>
      <c r="BA515" s="179"/>
      <c r="BB515" s="179"/>
    </row>
    <row r="516" spans="1:54" ht="144.75" customHeight="1">
      <c r="A516" s="179"/>
      <c r="B516" s="179"/>
      <c r="C516" s="180"/>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79"/>
      <c r="AY516" s="179"/>
      <c r="AZ516" s="179"/>
      <c r="BA516" s="179"/>
      <c r="BB516" s="179"/>
    </row>
    <row r="517" spans="1:54" ht="144.75" customHeight="1">
      <c r="A517" s="179"/>
      <c r="B517" s="179"/>
      <c r="C517" s="180"/>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9"/>
      <c r="AR517" s="179"/>
      <c r="AS517" s="179"/>
      <c r="AT517" s="179"/>
      <c r="AU517" s="179"/>
      <c r="AV517" s="179"/>
      <c r="AW517" s="179"/>
      <c r="AX517" s="179"/>
      <c r="AY517" s="179"/>
      <c r="AZ517" s="179"/>
      <c r="BA517" s="179"/>
      <c r="BB517" s="179"/>
    </row>
    <row r="518" spans="1:54" ht="144.75" customHeight="1">
      <c r="A518" s="179"/>
      <c r="B518" s="179"/>
      <c r="C518" s="180"/>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c r="AO518" s="179"/>
      <c r="AP518" s="179"/>
      <c r="AQ518" s="179"/>
      <c r="AR518" s="179"/>
      <c r="AS518" s="179"/>
      <c r="AT518" s="179"/>
      <c r="AU518" s="179"/>
      <c r="AV518" s="179"/>
      <c r="AW518" s="179"/>
      <c r="AX518" s="179"/>
      <c r="AY518" s="179"/>
      <c r="AZ518" s="179"/>
      <c r="BA518" s="179"/>
      <c r="BB518" s="179"/>
    </row>
    <row r="519" spans="1:54" ht="144.75" customHeight="1">
      <c r="A519" s="179"/>
      <c r="B519" s="179"/>
      <c r="C519" s="180"/>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9"/>
      <c r="AR519" s="179"/>
      <c r="AS519" s="179"/>
      <c r="AT519" s="179"/>
      <c r="AU519" s="179"/>
      <c r="AV519" s="179"/>
      <c r="AW519" s="179"/>
      <c r="AX519" s="179"/>
      <c r="AY519" s="179"/>
      <c r="AZ519" s="179"/>
      <c r="BA519" s="179"/>
      <c r="BB519" s="179"/>
    </row>
    <row r="520" spans="1:54" ht="144.75" customHeight="1">
      <c r="A520" s="179"/>
      <c r="B520" s="179"/>
      <c r="C520" s="180"/>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79"/>
      <c r="AR520" s="179"/>
      <c r="AS520" s="179"/>
      <c r="AT520" s="179"/>
      <c r="AU520" s="179"/>
      <c r="AV520" s="179"/>
      <c r="AW520" s="179"/>
      <c r="AX520" s="179"/>
      <c r="AY520" s="179"/>
      <c r="AZ520" s="179"/>
      <c r="BA520" s="179"/>
      <c r="BB520" s="179"/>
    </row>
    <row r="521" spans="1:54" ht="144.75" customHeight="1">
      <c r="A521" s="179"/>
      <c r="B521" s="179"/>
      <c r="C521" s="180"/>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9"/>
      <c r="AR521" s="179"/>
      <c r="AS521" s="179"/>
      <c r="AT521" s="179"/>
      <c r="AU521" s="179"/>
      <c r="AV521" s="179"/>
      <c r="AW521" s="179"/>
      <c r="AX521" s="179"/>
      <c r="AY521" s="179"/>
      <c r="AZ521" s="179"/>
      <c r="BA521" s="179"/>
      <c r="BB521" s="179"/>
    </row>
    <row r="522" spans="1:54" ht="144.75" customHeight="1">
      <c r="A522" s="179"/>
      <c r="B522" s="179"/>
      <c r="C522" s="180"/>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79"/>
      <c r="AR522" s="179"/>
      <c r="AS522" s="179"/>
      <c r="AT522" s="179"/>
      <c r="AU522" s="179"/>
      <c r="AV522" s="179"/>
      <c r="AW522" s="179"/>
      <c r="AX522" s="179"/>
      <c r="AY522" s="179"/>
      <c r="AZ522" s="179"/>
      <c r="BA522" s="179"/>
      <c r="BB522" s="179"/>
    </row>
    <row r="523" spans="1:54" ht="144.75" customHeight="1">
      <c r="A523" s="179"/>
      <c r="B523" s="179"/>
      <c r="C523" s="180"/>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9"/>
      <c r="AR523" s="179"/>
      <c r="AS523" s="179"/>
      <c r="AT523" s="179"/>
      <c r="AU523" s="179"/>
      <c r="AV523" s="179"/>
      <c r="AW523" s="179"/>
      <c r="AX523" s="179"/>
      <c r="AY523" s="179"/>
      <c r="AZ523" s="179"/>
      <c r="BA523" s="179"/>
      <c r="BB523" s="179"/>
    </row>
    <row r="524" spans="1:54" ht="144.75" customHeight="1">
      <c r="A524" s="179"/>
      <c r="B524" s="179"/>
      <c r="C524" s="180"/>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79"/>
      <c r="AR524" s="179"/>
      <c r="AS524" s="179"/>
      <c r="AT524" s="179"/>
      <c r="AU524" s="179"/>
      <c r="AV524" s="179"/>
      <c r="AW524" s="179"/>
      <c r="AX524" s="179"/>
      <c r="AY524" s="179"/>
      <c r="AZ524" s="179"/>
      <c r="BA524" s="179"/>
      <c r="BB524" s="179"/>
    </row>
    <row r="525" spans="1:54" ht="144.75" customHeight="1">
      <c r="A525" s="179"/>
      <c r="B525" s="179"/>
      <c r="C525" s="180"/>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c r="AZ525" s="179"/>
      <c r="BA525" s="179"/>
      <c r="BB525" s="179"/>
    </row>
    <row r="526" spans="1:54" ht="144.75" customHeight="1">
      <c r="A526" s="179"/>
      <c r="B526" s="179"/>
      <c r="C526" s="180"/>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9"/>
      <c r="AR526" s="179"/>
      <c r="AS526" s="179"/>
      <c r="AT526" s="179"/>
      <c r="AU526" s="179"/>
      <c r="AV526" s="179"/>
      <c r="AW526" s="179"/>
      <c r="AX526" s="179"/>
      <c r="AY526" s="179"/>
      <c r="AZ526" s="179"/>
      <c r="BA526" s="179"/>
      <c r="BB526" s="179"/>
    </row>
    <row r="527" spans="1:54" ht="144.75" customHeight="1">
      <c r="A527" s="179"/>
      <c r="B527" s="179"/>
      <c r="C527" s="180"/>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79"/>
      <c r="AR527" s="179"/>
      <c r="AS527" s="179"/>
      <c r="AT527" s="179"/>
      <c r="AU527" s="179"/>
      <c r="AV527" s="179"/>
      <c r="AW527" s="179"/>
      <c r="AX527" s="179"/>
      <c r="AY527" s="179"/>
      <c r="AZ527" s="179"/>
      <c r="BA527" s="179"/>
      <c r="BB527" s="179"/>
    </row>
    <row r="528" spans="1:54" ht="144.75" customHeight="1">
      <c r="A528" s="179"/>
      <c r="B528" s="179"/>
      <c r="C528" s="180"/>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79"/>
      <c r="AR528" s="179"/>
      <c r="AS528" s="179"/>
      <c r="AT528" s="179"/>
      <c r="AU528" s="179"/>
      <c r="AV528" s="179"/>
      <c r="AW528" s="179"/>
      <c r="AX528" s="179"/>
      <c r="AY528" s="179"/>
      <c r="AZ528" s="179"/>
      <c r="BA528" s="179"/>
      <c r="BB528" s="179"/>
    </row>
    <row r="529" spans="1:54" ht="144.75" customHeight="1">
      <c r="A529" s="179"/>
      <c r="B529" s="179"/>
      <c r="C529" s="180"/>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row>
    <row r="530" spans="1:54" ht="144.75" customHeight="1">
      <c r="A530" s="179"/>
      <c r="B530" s="179"/>
      <c r="C530" s="180"/>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c r="AZ530" s="179"/>
      <c r="BA530" s="179"/>
      <c r="BB530" s="179"/>
    </row>
    <row r="531" spans="1:54" ht="144.75" customHeight="1">
      <c r="A531" s="179"/>
      <c r="B531" s="179"/>
      <c r="C531" s="180"/>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c r="AP531" s="179"/>
      <c r="AQ531" s="179"/>
      <c r="AR531" s="179"/>
      <c r="AS531" s="179"/>
      <c r="AT531" s="179"/>
      <c r="AU531" s="179"/>
      <c r="AV531" s="179"/>
      <c r="AW531" s="179"/>
      <c r="AX531" s="179"/>
      <c r="AY531" s="179"/>
      <c r="AZ531" s="179"/>
      <c r="BA531" s="179"/>
      <c r="BB531" s="179"/>
    </row>
    <row r="532" spans="1:54" ht="144.75" customHeight="1">
      <c r="A532" s="179"/>
      <c r="B532" s="179"/>
      <c r="C532" s="180"/>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9"/>
      <c r="AR532" s="179"/>
      <c r="AS532" s="179"/>
      <c r="AT532" s="179"/>
      <c r="AU532" s="179"/>
      <c r="AV532" s="179"/>
      <c r="AW532" s="179"/>
      <c r="AX532" s="179"/>
      <c r="AY532" s="179"/>
      <c r="AZ532" s="179"/>
      <c r="BA532" s="179"/>
      <c r="BB532" s="179"/>
    </row>
    <row r="533" spans="1:54" ht="144.75" customHeight="1">
      <c r="A533" s="179"/>
      <c r="B533" s="179"/>
      <c r="C533" s="180"/>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c r="AZ533" s="179"/>
      <c r="BA533" s="179"/>
      <c r="BB533" s="179"/>
    </row>
    <row r="534" spans="1:54" ht="144.75" customHeight="1">
      <c r="A534" s="179"/>
      <c r="B534" s="179"/>
      <c r="C534" s="180"/>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c r="AZ534" s="179"/>
      <c r="BA534" s="179"/>
      <c r="BB534" s="179"/>
    </row>
    <row r="535" spans="1:54" ht="144.75" customHeight="1">
      <c r="A535" s="179"/>
      <c r="B535" s="179"/>
      <c r="C535" s="180"/>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79"/>
      <c r="AY535" s="179"/>
      <c r="AZ535" s="179"/>
      <c r="BA535" s="179"/>
      <c r="BB535" s="179"/>
    </row>
    <row r="536" spans="1:54" ht="144.75" customHeight="1">
      <c r="A536" s="179"/>
      <c r="B536" s="179"/>
      <c r="C536" s="180"/>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c r="AZ536" s="179"/>
      <c r="BA536" s="179"/>
      <c r="BB536" s="179"/>
    </row>
    <row r="537" spans="1:54" ht="144.75" customHeight="1">
      <c r="A537" s="179"/>
      <c r="B537" s="179"/>
      <c r="C537" s="180"/>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79"/>
      <c r="AY537" s="179"/>
      <c r="AZ537" s="179"/>
      <c r="BA537" s="179"/>
      <c r="BB537" s="179"/>
    </row>
    <row r="538" spans="1:54" ht="144.75" customHeight="1">
      <c r="A538" s="179"/>
      <c r="B538" s="179"/>
      <c r="C538" s="180"/>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9"/>
      <c r="AR538" s="179"/>
      <c r="AS538" s="179"/>
      <c r="AT538" s="179"/>
      <c r="AU538" s="179"/>
      <c r="AV538" s="179"/>
      <c r="AW538" s="179"/>
      <c r="AX538" s="179"/>
      <c r="AY538" s="179"/>
      <c r="AZ538" s="179"/>
      <c r="BA538" s="179"/>
      <c r="BB538" s="179"/>
    </row>
    <row r="539" spans="1:54" ht="144.75" customHeight="1">
      <c r="A539" s="179"/>
      <c r="B539" s="179"/>
      <c r="C539" s="180"/>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row>
    <row r="540" spans="1:54" ht="144.75" customHeight="1">
      <c r="A540" s="179"/>
      <c r="B540" s="179"/>
      <c r="C540" s="180"/>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c r="AZ540" s="179"/>
      <c r="BA540" s="179"/>
      <c r="BB540" s="179"/>
    </row>
    <row r="541" spans="1:54" ht="144.75" customHeight="1">
      <c r="A541" s="179"/>
      <c r="B541" s="179"/>
      <c r="C541" s="180"/>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79"/>
      <c r="AX541" s="179"/>
      <c r="AY541" s="179"/>
      <c r="AZ541" s="179"/>
      <c r="BA541" s="179"/>
      <c r="BB541" s="179"/>
    </row>
    <row r="542" spans="1:54" ht="144.75" customHeight="1">
      <c r="A542" s="179"/>
      <c r="B542" s="179"/>
      <c r="C542" s="180"/>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c r="AZ542" s="179"/>
      <c r="BA542" s="179"/>
      <c r="BB542" s="179"/>
    </row>
    <row r="543" spans="1:54" ht="144.75" customHeight="1">
      <c r="A543" s="179"/>
      <c r="B543" s="179"/>
      <c r="C543" s="180"/>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9"/>
      <c r="AR543" s="179"/>
      <c r="AS543" s="179"/>
      <c r="AT543" s="179"/>
      <c r="AU543" s="179"/>
      <c r="AV543" s="179"/>
      <c r="AW543" s="179"/>
      <c r="AX543" s="179"/>
      <c r="AY543" s="179"/>
      <c r="AZ543" s="179"/>
      <c r="BA543" s="179"/>
      <c r="BB543" s="179"/>
    </row>
    <row r="544" spans="1:54" ht="144.75" customHeight="1">
      <c r="A544" s="179"/>
      <c r="B544" s="179"/>
      <c r="C544" s="180"/>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9"/>
      <c r="AR544" s="179"/>
      <c r="AS544" s="179"/>
      <c r="AT544" s="179"/>
      <c r="AU544" s="179"/>
      <c r="AV544" s="179"/>
      <c r="AW544" s="179"/>
      <c r="AX544" s="179"/>
      <c r="AY544" s="179"/>
      <c r="AZ544" s="179"/>
      <c r="BA544" s="179"/>
      <c r="BB544" s="179"/>
    </row>
    <row r="545" spans="1:54" ht="144.75" customHeight="1">
      <c r="A545" s="179"/>
      <c r="B545" s="179"/>
      <c r="C545" s="180"/>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c r="AP545" s="179"/>
      <c r="AQ545" s="179"/>
      <c r="AR545" s="179"/>
      <c r="AS545" s="179"/>
      <c r="AT545" s="179"/>
      <c r="AU545" s="179"/>
      <c r="AV545" s="179"/>
      <c r="AW545" s="179"/>
      <c r="AX545" s="179"/>
      <c r="AY545" s="179"/>
      <c r="AZ545" s="179"/>
      <c r="BA545" s="179"/>
      <c r="BB545" s="179"/>
    </row>
    <row r="546" spans="1:54" ht="144.75" customHeight="1">
      <c r="A546" s="179"/>
      <c r="B546" s="179"/>
      <c r="C546" s="180"/>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c r="AZ546" s="179"/>
      <c r="BA546" s="179"/>
      <c r="BB546" s="179"/>
    </row>
    <row r="547" spans="1:54" ht="144.75" customHeight="1">
      <c r="A547" s="179"/>
      <c r="B547" s="179"/>
      <c r="C547" s="180"/>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c r="AP547" s="179"/>
      <c r="AQ547" s="179"/>
      <c r="AR547" s="179"/>
      <c r="AS547" s="179"/>
      <c r="AT547" s="179"/>
      <c r="AU547" s="179"/>
      <c r="AV547" s="179"/>
      <c r="AW547" s="179"/>
      <c r="AX547" s="179"/>
      <c r="AY547" s="179"/>
      <c r="AZ547" s="179"/>
      <c r="BA547" s="179"/>
      <c r="BB547" s="179"/>
    </row>
    <row r="548" spans="1:54" ht="144.75" customHeight="1">
      <c r="A548" s="179"/>
      <c r="B548" s="179"/>
      <c r="C548" s="180"/>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c r="AP548" s="179"/>
      <c r="AQ548" s="179"/>
      <c r="AR548" s="179"/>
      <c r="AS548" s="179"/>
      <c r="AT548" s="179"/>
      <c r="AU548" s="179"/>
      <c r="AV548" s="179"/>
      <c r="AW548" s="179"/>
      <c r="AX548" s="179"/>
      <c r="AY548" s="179"/>
      <c r="AZ548" s="179"/>
      <c r="BA548" s="179"/>
      <c r="BB548" s="179"/>
    </row>
    <row r="549" spans="1:54" ht="144.75" customHeight="1">
      <c r="A549" s="179"/>
      <c r="B549" s="179"/>
      <c r="C549" s="180"/>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c r="AO549" s="179"/>
      <c r="AP549" s="179"/>
      <c r="AQ549" s="179"/>
      <c r="AR549" s="179"/>
      <c r="AS549" s="179"/>
      <c r="AT549" s="179"/>
      <c r="AU549" s="179"/>
      <c r="AV549" s="179"/>
      <c r="AW549" s="179"/>
      <c r="AX549" s="179"/>
      <c r="AY549" s="179"/>
      <c r="AZ549" s="179"/>
      <c r="BA549" s="179"/>
      <c r="BB549" s="179"/>
    </row>
    <row r="550" spans="1:54" ht="144.75" customHeight="1">
      <c r="A550" s="179"/>
      <c r="B550" s="179"/>
      <c r="C550" s="180"/>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c r="AO550" s="179"/>
      <c r="AP550" s="179"/>
      <c r="AQ550" s="179"/>
      <c r="AR550" s="179"/>
      <c r="AS550" s="179"/>
      <c r="AT550" s="179"/>
      <c r="AU550" s="179"/>
      <c r="AV550" s="179"/>
      <c r="AW550" s="179"/>
      <c r="AX550" s="179"/>
      <c r="AY550" s="179"/>
      <c r="AZ550" s="179"/>
      <c r="BA550" s="179"/>
      <c r="BB550" s="179"/>
    </row>
    <row r="551" spans="1:54" ht="144.75" customHeight="1">
      <c r="A551" s="179"/>
      <c r="B551" s="179"/>
      <c r="C551" s="180"/>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79"/>
      <c r="BB551" s="179"/>
    </row>
    <row r="552" spans="1:54" ht="144.75" customHeight="1">
      <c r="A552" s="179"/>
      <c r="B552" s="179"/>
      <c r="C552" s="180"/>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9"/>
      <c r="AR552" s="179"/>
      <c r="AS552" s="179"/>
      <c r="AT552" s="179"/>
      <c r="AU552" s="179"/>
      <c r="AV552" s="179"/>
      <c r="AW552" s="179"/>
      <c r="AX552" s="179"/>
      <c r="AY552" s="179"/>
      <c r="AZ552" s="179"/>
      <c r="BA552" s="179"/>
      <c r="BB552" s="179"/>
    </row>
    <row r="553" spans="1:54" ht="144.75" customHeight="1">
      <c r="A553" s="179"/>
      <c r="B553" s="179"/>
      <c r="C553" s="180"/>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c r="AO553" s="179"/>
      <c r="AP553" s="179"/>
      <c r="AQ553" s="179"/>
      <c r="AR553" s="179"/>
      <c r="AS553" s="179"/>
      <c r="AT553" s="179"/>
      <c r="AU553" s="179"/>
      <c r="AV553" s="179"/>
      <c r="AW553" s="179"/>
      <c r="AX553" s="179"/>
      <c r="AY553" s="179"/>
      <c r="AZ553" s="179"/>
      <c r="BA553" s="179"/>
      <c r="BB553" s="179"/>
    </row>
    <row r="554" spans="1:54" ht="144.75" customHeight="1">
      <c r="A554" s="179"/>
      <c r="B554" s="179"/>
      <c r="C554" s="180"/>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c r="AP554" s="179"/>
      <c r="AQ554" s="179"/>
      <c r="AR554" s="179"/>
      <c r="AS554" s="179"/>
      <c r="AT554" s="179"/>
      <c r="AU554" s="179"/>
      <c r="AV554" s="179"/>
      <c r="AW554" s="179"/>
      <c r="AX554" s="179"/>
      <c r="AY554" s="179"/>
      <c r="AZ554" s="179"/>
      <c r="BA554" s="179"/>
      <c r="BB554" s="179"/>
    </row>
    <row r="555" spans="1:54" ht="144.75" customHeight="1">
      <c r="A555" s="179"/>
      <c r="B555" s="179"/>
      <c r="C555" s="180"/>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c r="AP555" s="179"/>
      <c r="AQ555" s="179"/>
      <c r="AR555" s="179"/>
      <c r="AS555" s="179"/>
      <c r="AT555" s="179"/>
      <c r="AU555" s="179"/>
      <c r="AV555" s="179"/>
      <c r="AW555" s="179"/>
      <c r="AX555" s="179"/>
      <c r="AY555" s="179"/>
      <c r="AZ555" s="179"/>
      <c r="BA555" s="179"/>
      <c r="BB555" s="179"/>
    </row>
    <row r="556" spans="1:54" ht="144.75" customHeight="1">
      <c r="A556" s="179"/>
      <c r="B556" s="179"/>
      <c r="C556" s="180"/>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9"/>
      <c r="AR556" s="179"/>
      <c r="AS556" s="179"/>
      <c r="AT556" s="179"/>
      <c r="AU556" s="179"/>
      <c r="AV556" s="179"/>
      <c r="AW556" s="179"/>
      <c r="AX556" s="179"/>
      <c r="AY556" s="179"/>
      <c r="AZ556" s="179"/>
      <c r="BA556" s="179"/>
      <c r="BB556" s="179"/>
    </row>
    <row r="557" spans="1:54" ht="144.75" customHeight="1">
      <c r="A557" s="179"/>
      <c r="B557" s="179"/>
      <c r="C557" s="180"/>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c r="AP557" s="179"/>
      <c r="AQ557" s="179"/>
      <c r="AR557" s="179"/>
      <c r="AS557" s="179"/>
      <c r="AT557" s="179"/>
      <c r="AU557" s="179"/>
      <c r="AV557" s="179"/>
      <c r="AW557" s="179"/>
      <c r="AX557" s="179"/>
      <c r="AY557" s="179"/>
      <c r="AZ557" s="179"/>
      <c r="BA557" s="179"/>
      <c r="BB557" s="179"/>
    </row>
    <row r="558" spans="1:54" ht="144.75" customHeight="1">
      <c r="A558" s="179"/>
      <c r="B558" s="179"/>
      <c r="C558" s="180"/>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c r="AP558" s="179"/>
      <c r="AQ558" s="179"/>
      <c r="AR558" s="179"/>
      <c r="AS558" s="179"/>
      <c r="AT558" s="179"/>
      <c r="AU558" s="179"/>
      <c r="AV558" s="179"/>
      <c r="AW558" s="179"/>
      <c r="AX558" s="179"/>
      <c r="AY558" s="179"/>
      <c r="AZ558" s="179"/>
      <c r="BA558" s="179"/>
      <c r="BB558" s="179"/>
    </row>
    <row r="559" spans="1:54" ht="144.75" customHeight="1">
      <c r="A559" s="179"/>
      <c r="B559" s="179"/>
      <c r="C559" s="180"/>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c r="AP559" s="179"/>
      <c r="AQ559" s="179"/>
      <c r="AR559" s="179"/>
      <c r="AS559" s="179"/>
      <c r="AT559" s="179"/>
      <c r="AU559" s="179"/>
      <c r="AV559" s="179"/>
      <c r="AW559" s="179"/>
      <c r="AX559" s="179"/>
      <c r="AY559" s="179"/>
      <c r="AZ559" s="179"/>
      <c r="BA559" s="179"/>
      <c r="BB559" s="179"/>
    </row>
    <row r="560" spans="1:54" ht="144.75" customHeight="1">
      <c r="A560" s="179"/>
      <c r="B560" s="179"/>
      <c r="C560" s="180"/>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79"/>
      <c r="BB560" s="179"/>
    </row>
    <row r="561" spans="1:54" ht="144.75" customHeight="1">
      <c r="A561" s="179"/>
      <c r="B561" s="179"/>
      <c r="C561" s="180"/>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c r="AP561" s="179"/>
      <c r="AQ561" s="179"/>
      <c r="AR561" s="179"/>
      <c r="AS561" s="179"/>
      <c r="AT561" s="179"/>
      <c r="AU561" s="179"/>
      <c r="AV561" s="179"/>
      <c r="AW561" s="179"/>
      <c r="AX561" s="179"/>
      <c r="AY561" s="179"/>
      <c r="AZ561" s="179"/>
      <c r="BA561" s="179"/>
      <c r="BB561" s="179"/>
    </row>
    <row r="562" spans="1:54" ht="144.75" customHeight="1">
      <c r="A562" s="179"/>
      <c r="B562" s="179"/>
      <c r="C562" s="180"/>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9"/>
    </row>
    <row r="563" spans="1:54" ht="144.75" customHeight="1">
      <c r="A563" s="179"/>
      <c r="B563" s="179"/>
      <c r="C563" s="180"/>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9"/>
      <c r="AR563" s="179"/>
      <c r="AS563" s="179"/>
      <c r="AT563" s="179"/>
      <c r="AU563" s="179"/>
      <c r="AV563" s="179"/>
      <c r="AW563" s="179"/>
      <c r="AX563" s="179"/>
      <c r="AY563" s="179"/>
      <c r="AZ563" s="179"/>
      <c r="BA563" s="179"/>
      <c r="BB563" s="179"/>
    </row>
    <row r="564" spans="1:54" ht="144.75" customHeight="1">
      <c r="A564" s="179"/>
      <c r="B564" s="179"/>
      <c r="C564" s="180"/>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c r="AP564" s="179"/>
      <c r="AQ564" s="179"/>
      <c r="AR564" s="179"/>
      <c r="AS564" s="179"/>
      <c r="AT564" s="179"/>
      <c r="AU564" s="179"/>
      <c r="AV564" s="179"/>
      <c r="AW564" s="179"/>
      <c r="AX564" s="179"/>
      <c r="AY564" s="179"/>
      <c r="AZ564" s="179"/>
      <c r="BA564" s="179"/>
      <c r="BB564" s="179"/>
    </row>
    <row r="565" spans="1:54" ht="144.75" customHeight="1">
      <c r="A565" s="179"/>
      <c r="B565" s="179"/>
      <c r="C565" s="180"/>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c r="AP565" s="179"/>
      <c r="AQ565" s="179"/>
      <c r="AR565" s="179"/>
      <c r="AS565" s="179"/>
      <c r="AT565" s="179"/>
      <c r="AU565" s="179"/>
      <c r="AV565" s="179"/>
      <c r="AW565" s="179"/>
      <c r="AX565" s="179"/>
      <c r="AY565" s="179"/>
      <c r="AZ565" s="179"/>
      <c r="BA565" s="179"/>
      <c r="BB565" s="179"/>
    </row>
    <row r="566" spans="1:54" ht="144.75" customHeight="1">
      <c r="A566" s="179"/>
      <c r="B566" s="179"/>
      <c r="C566" s="180"/>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79"/>
      <c r="AY566" s="179"/>
      <c r="AZ566" s="179"/>
      <c r="BA566" s="179"/>
      <c r="BB566" s="179"/>
    </row>
    <row r="567" spans="1:54" ht="144.75" customHeight="1">
      <c r="A567" s="179"/>
      <c r="B567" s="179"/>
      <c r="C567" s="180"/>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c r="AO567" s="179"/>
      <c r="AP567" s="179"/>
      <c r="AQ567" s="179"/>
      <c r="AR567" s="179"/>
      <c r="AS567" s="179"/>
      <c r="AT567" s="179"/>
      <c r="AU567" s="179"/>
      <c r="AV567" s="179"/>
      <c r="AW567" s="179"/>
      <c r="AX567" s="179"/>
      <c r="AY567" s="179"/>
      <c r="AZ567" s="179"/>
      <c r="BA567" s="179"/>
      <c r="BB567" s="179"/>
    </row>
    <row r="568" spans="1:54" ht="144.75" customHeight="1">
      <c r="A568" s="179"/>
      <c r="B568" s="179"/>
      <c r="C568" s="180"/>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c r="AP568" s="179"/>
      <c r="AQ568" s="179"/>
      <c r="AR568" s="179"/>
      <c r="AS568" s="179"/>
      <c r="AT568" s="179"/>
      <c r="AU568" s="179"/>
      <c r="AV568" s="179"/>
      <c r="AW568" s="179"/>
      <c r="AX568" s="179"/>
      <c r="AY568" s="179"/>
      <c r="AZ568" s="179"/>
      <c r="BA568" s="179"/>
      <c r="BB568" s="179"/>
    </row>
    <row r="569" spans="1:54" ht="144.75" customHeight="1">
      <c r="A569" s="179"/>
      <c r="B569" s="179"/>
      <c r="C569" s="180"/>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row>
    <row r="570" spans="1:54" ht="144.75" customHeight="1">
      <c r="A570" s="179"/>
      <c r="B570" s="179"/>
      <c r="C570" s="180"/>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79"/>
      <c r="AY570" s="179"/>
      <c r="AZ570" s="179"/>
      <c r="BA570" s="179"/>
      <c r="BB570" s="179"/>
    </row>
    <row r="571" spans="1:54" ht="144.75" customHeight="1">
      <c r="A571" s="179"/>
      <c r="B571" s="179"/>
      <c r="C571" s="180"/>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c r="AO571" s="179"/>
      <c r="AP571" s="179"/>
      <c r="AQ571" s="179"/>
      <c r="AR571" s="179"/>
      <c r="AS571" s="179"/>
      <c r="AT571" s="179"/>
      <c r="AU571" s="179"/>
      <c r="AV571" s="179"/>
      <c r="AW571" s="179"/>
      <c r="AX571" s="179"/>
      <c r="AY571" s="179"/>
      <c r="AZ571" s="179"/>
      <c r="BA571" s="179"/>
      <c r="BB571" s="179"/>
    </row>
    <row r="572" spans="1:54" ht="144.75" customHeight="1">
      <c r="A572" s="179"/>
      <c r="B572" s="179"/>
      <c r="C572" s="180"/>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9"/>
      <c r="AR572" s="179"/>
      <c r="AS572" s="179"/>
      <c r="AT572" s="179"/>
      <c r="AU572" s="179"/>
      <c r="AV572" s="179"/>
      <c r="AW572" s="179"/>
      <c r="AX572" s="179"/>
      <c r="AY572" s="179"/>
      <c r="AZ572" s="179"/>
      <c r="BA572" s="179"/>
      <c r="BB572" s="179"/>
    </row>
    <row r="573" spans="1:54" ht="144.75" customHeight="1">
      <c r="A573" s="179"/>
      <c r="B573" s="179"/>
      <c r="C573" s="180"/>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c r="AN573" s="179"/>
      <c r="AO573" s="179"/>
      <c r="AP573" s="179"/>
      <c r="AQ573" s="179"/>
      <c r="AR573" s="179"/>
      <c r="AS573" s="179"/>
      <c r="AT573" s="179"/>
      <c r="AU573" s="179"/>
      <c r="AV573" s="179"/>
      <c r="AW573" s="179"/>
      <c r="AX573" s="179"/>
      <c r="AY573" s="179"/>
      <c r="AZ573" s="179"/>
      <c r="BA573" s="179"/>
      <c r="BB573" s="179"/>
    </row>
    <row r="574" spans="1:54" ht="144.75" customHeight="1">
      <c r="A574" s="179"/>
      <c r="B574" s="179"/>
      <c r="C574" s="180"/>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79"/>
      <c r="BB574" s="179"/>
    </row>
    <row r="575" spans="1:54" ht="144.75" customHeight="1">
      <c r="A575" s="179"/>
      <c r="B575" s="179"/>
      <c r="C575" s="180"/>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c r="AO575" s="179"/>
      <c r="AP575" s="179"/>
      <c r="AQ575" s="179"/>
      <c r="AR575" s="179"/>
      <c r="AS575" s="179"/>
      <c r="AT575" s="179"/>
      <c r="AU575" s="179"/>
      <c r="AV575" s="179"/>
      <c r="AW575" s="179"/>
      <c r="AX575" s="179"/>
      <c r="AY575" s="179"/>
      <c r="AZ575" s="179"/>
      <c r="BA575" s="179"/>
      <c r="BB575" s="179"/>
    </row>
    <row r="576" spans="1:54" ht="144.75" customHeight="1">
      <c r="A576" s="179"/>
      <c r="B576" s="179"/>
      <c r="C576" s="180"/>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c r="AO576" s="179"/>
      <c r="AP576" s="179"/>
      <c r="AQ576" s="179"/>
      <c r="AR576" s="179"/>
      <c r="AS576" s="179"/>
      <c r="AT576" s="179"/>
      <c r="AU576" s="179"/>
      <c r="AV576" s="179"/>
      <c r="AW576" s="179"/>
      <c r="AX576" s="179"/>
      <c r="AY576" s="179"/>
      <c r="AZ576" s="179"/>
      <c r="BA576" s="179"/>
      <c r="BB576" s="179"/>
    </row>
    <row r="577" spans="1:54" ht="144.75" customHeight="1">
      <c r="A577" s="179"/>
      <c r="B577" s="179"/>
      <c r="C577" s="180"/>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c r="AP577" s="179"/>
      <c r="AQ577" s="179"/>
      <c r="AR577" s="179"/>
      <c r="AS577" s="179"/>
      <c r="AT577" s="179"/>
      <c r="AU577" s="179"/>
      <c r="AV577" s="179"/>
      <c r="AW577" s="179"/>
      <c r="AX577" s="179"/>
      <c r="AY577" s="179"/>
      <c r="AZ577" s="179"/>
      <c r="BA577" s="179"/>
      <c r="BB577" s="179"/>
    </row>
    <row r="578" spans="1:54" ht="144.75" customHeight="1">
      <c r="A578" s="179"/>
      <c r="B578" s="179"/>
      <c r="C578" s="180"/>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c r="AP578" s="179"/>
      <c r="AQ578" s="179"/>
      <c r="AR578" s="179"/>
      <c r="AS578" s="179"/>
      <c r="AT578" s="179"/>
      <c r="AU578" s="179"/>
      <c r="AV578" s="179"/>
      <c r="AW578" s="179"/>
      <c r="AX578" s="179"/>
      <c r="AY578" s="179"/>
      <c r="AZ578" s="179"/>
      <c r="BA578" s="179"/>
      <c r="BB578" s="179"/>
    </row>
    <row r="579" spans="1:54" ht="144.75" customHeight="1">
      <c r="A579" s="179"/>
      <c r="B579" s="179"/>
      <c r="C579" s="180"/>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c r="AO579" s="179"/>
      <c r="AP579" s="179"/>
      <c r="AQ579" s="179"/>
      <c r="AR579" s="179"/>
      <c r="AS579" s="179"/>
      <c r="AT579" s="179"/>
      <c r="AU579" s="179"/>
      <c r="AV579" s="179"/>
      <c r="AW579" s="179"/>
      <c r="AX579" s="179"/>
      <c r="AY579" s="179"/>
      <c r="AZ579" s="179"/>
      <c r="BA579" s="179"/>
      <c r="BB579" s="179"/>
    </row>
    <row r="580" spans="1:54" ht="144.75" customHeight="1">
      <c r="A580" s="179"/>
      <c r="B580" s="179"/>
      <c r="C580" s="180"/>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row>
    <row r="581" spans="1:54" ht="144.75" customHeight="1">
      <c r="A581" s="179"/>
      <c r="B581" s="179"/>
      <c r="C581" s="180"/>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c r="AO581" s="179"/>
      <c r="AP581" s="179"/>
      <c r="AQ581" s="179"/>
      <c r="AR581" s="179"/>
      <c r="AS581" s="179"/>
      <c r="AT581" s="179"/>
      <c r="AU581" s="179"/>
      <c r="AV581" s="179"/>
      <c r="AW581" s="179"/>
      <c r="AX581" s="179"/>
      <c r="AY581" s="179"/>
      <c r="AZ581" s="179"/>
      <c r="BA581" s="179"/>
      <c r="BB581" s="179"/>
    </row>
    <row r="582" spans="1:54" ht="144.75" customHeight="1">
      <c r="A582" s="179"/>
      <c r="B582" s="179"/>
      <c r="C582" s="180"/>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c r="AP582" s="179"/>
      <c r="AQ582" s="179"/>
      <c r="AR582" s="179"/>
      <c r="AS582" s="179"/>
      <c r="AT582" s="179"/>
      <c r="AU582" s="179"/>
      <c r="AV582" s="179"/>
      <c r="AW582" s="179"/>
      <c r="AX582" s="179"/>
      <c r="AY582" s="179"/>
      <c r="AZ582" s="179"/>
      <c r="BA582" s="179"/>
      <c r="BB582" s="179"/>
    </row>
    <row r="583" spans="1:54" ht="144.75" customHeight="1">
      <c r="A583" s="179"/>
      <c r="B583" s="179"/>
      <c r="C583" s="180"/>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c r="AO583" s="179"/>
      <c r="AP583" s="179"/>
      <c r="AQ583" s="179"/>
      <c r="AR583" s="179"/>
      <c r="AS583" s="179"/>
      <c r="AT583" s="179"/>
      <c r="AU583" s="179"/>
      <c r="AV583" s="179"/>
      <c r="AW583" s="179"/>
      <c r="AX583" s="179"/>
      <c r="AY583" s="179"/>
      <c r="AZ583" s="179"/>
      <c r="BA583" s="179"/>
      <c r="BB583" s="179"/>
    </row>
    <row r="584" spans="1:54" ht="144.75" customHeight="1">
      <c r="A584" s="179"/>
      <c r="B584" s="179"/>
      <c r="C584" s="180"/>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row>
    <row r="585" spans="1:54" ht="144.75" customHeight="1">
      <c r="A585" s="179"/>
      <c r="B585" s="179"/>
      <c r="C585" s="180"/>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c r="AO585" s="179"/>
      <c r="AP585" s="179"/>
      <c r="AQ585" s="179"/>
      <c r="AR585" s="179"/>
      <c r="AS585" s="179"/>
      <c r="AT585" s="179"/>
      <c r="AU585" s="179"/>
      <c r="AV585" s="179"/>
      <c r="AW585" s="179"/>
      <c r="AX585" s="179"/>
      <c r="AY585" s="179"/>
      <c r="AZ585" s="179"/>
      <c r="BA585" s="179"/>
      <c r="BB585" s="179"/>
    </row>
    <row r="586" spans="1:54" ht="144.75" customHeight="1">
      <c r="A586" s="179"/>
      <c r="B586" s="179"/>
      <c r="C586" s="180"/>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c r="AO586" s="179"/>
      <c r="AP586" s="179"/>
      <c r="AQ586" s="179"/>
      <c r="AR586" s="179"/>
      <c r="AS586" s="179"/>
      <c r="AT586" s="179"/>
      <c r="AU586" s="179"/>
      <c r="AV586" s="179"/>
      <c r="AW586" s="179"/>
      <c r="AX586" s="179"/>
      <c r="AY586" s="179"/>
      <c r="AZ586" s="179"/>
      <c r="BA586" s="179"/>
      <c r="BB586" s="179"/>
    </row>
    <row r="587" spans="1:54" ht="144.75" customHeight="1">
      <c r="A587" s="179"/>
      <c r="B587" s="179"/>
      <c r="C587" s="180"/>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c r="AP587" s="179"/>
      <c r="AQ587" s="179"/>
      <c r="AR587" s="179"/>
      <c r="AS587" s="179"/>
      <c r="AT587" s="179"/>
      <c r="AU587" s="179"/>
      <c r="AV587" s="179"/>
      <c r="AW587" s="179"/>
      <c r="AX587" s="179"/>
      <c r="AY587" s="179"/>
      <c r="AZ587" s="179"/>
      <c r="BA587" s="179"/>
      <c r="BB587" s="179"/>
    </row>
    <row r="588" spans="1:54" ht="144.75" customHeight="1">
      <c r="A588" s="179"/>
      <c r="B588" s="179"/>
      <c r="C588" s="180"/>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c r="AO588" s="179"/>
      <c r="AP588" s="179"/>
      <c r="AQ588" s="179"/>
      <c r="AR588" s="179"/>
      <c r="AS588" s="179"/>
      <c r="AT588" s="179"/>
      <c r="AU588" s="179"/>
      <c r="AV588" s="179"/>
      <c r="AW588" s="179"/>
      <c r="AX588" s="179"/>
      <c r="AY588" s="179"/>
      <c r="AZ588" s="179"/>
      <c r="BA588" s="179"/>
      <c r="BB588" s="179"/>
    </row>
    <row r="589" spans="1:54" ht="144.75" customHeight="1">
      <c r="A589" s="179"/>
      <c r="B589" s="179"/>
      <c r="C589" s="180"/>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79"/>
      <c r="AY589" s="179"/>
      <c r="AZ589" s="179"/>
      <c r="BA589" s="179"/>
      <c r="BB589" s="179"/>
    </row>
    <row r="590" spans="1:54" ht="144.75" customHeight="1">
      <c r="A590" s="179"/>
      <c r="B590" s="179"/>
      <c r="C590" s="180"/>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79"/>
      <c r="AY590" s="179"/>
      <c r="AZ590" s="179"/>
      <c r="BA590" s="179"/>
      <c r="BB590" s="179"/>
    </row>
    <row r="591" spans="1:54" ht="144.75" customHeight="1">
      <c r="A591" s="179"/>
      <c r="B591" s="179"/>
      <c r="C591" s="180"/>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79"/>
      <c r="AY591" s="179"/>
      <c r="AZ591" s="179"/>
      <c r="BA591" s="179"/>
      <c r="BB591" s="179"/>
    </row>
    <row r="592" spans="1:54" ht="144.75" customHeight="1">
      <c r="A592" s="179"/>
      <c r="B592" s="179"/>
      <c r="C592" s="180"/>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c r="AO592" s="179"/>
      <c r="AP592" s="179"/>
      <c r="AQ592" s="179"/>
      <c r="AR592" s="179"/>
      <c r="AS592" s="179"/>
      <c r="AT592" s="179"/>
      <c r="AU592" s="179"/>
      <c r="AV592" s="179"/>
      <c r="AW592" s="179"/>
      <c r="AX592" s="179"/>
      <c r="AY592" s="179"/>
      <c r="AZ592" s="179"/>
      <c r="BA592" s="179"/>
      <c r="BB592" s="179"/>
    </row>
    <row r="593" spans="1:54" ht="144.75" customHeight="1">
      <c r="A593" s="179"/>
      <c r="B593" s="179"/>
      <c r="C593" s="180"/>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c r="AO593" s="179"/>
      <c r="AP593" s="179"/>
      <c r="AQ593" s="179"/>
      <c r="AR593" s="179"/>
      <c r="AS593" s="179"/>
      <c r="AT593" s="179"/>
      <c r="AU593" s="179"/>
      <c r="AV593" s="179"/>
      <c r="AW593" s="179"/>
      <c r="AX593" s="179"/>
      <c r="AY593" s="179"/>
      <c r="AZ593" s="179"/>
      <c r="BA593" s="179"/>
      <c r="BB593" s="179"/>
    </row>
    <row r="594" spans="1:54" ht="144.75" customHeight="1">
      <c r="A594" s="179"/>
      <c r="B594" s="179"/>
      <c r="C594" s="180"/>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c r="AO594" s="179"/>
      <c r="AP594" s="179"/>
      <c r="AQ594" s="179"/>
      <c r="AR594" s="179"/>
      <c r="AS594" s="179"/>
      <c r="AT594" s="179"/>
      <c r="AU594" s="179"/>
      <c r="AV594" s="179"/>
      <c r="AW594" s="179"/>
      <c r="AX594" s="179"/>
      <c r="AY594" s="179"/>
      <c r="AZ594" s="179"/>
      <c r="BA594" s="179"/>
      <c r="BB594" s="179"/>
    </row>
    <row r="595" spans="1:54" ht="144.75" customHeight="1">
      <c r="A595" s="179"/>
      <c r="B595" s="179"/>
      <c r="C595" s="180"/>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c r="AO595" s="179"/>
      <c r="AP595" s="179"/>
      <c r="AQ595" s="179"/>
      <c r="AR595" s="179"/>
      <c r="AS595" s="179"/>
      <c r="AT595" s="179"/>
      <c r="AU595" s="179"/>
      <c r="AV595" s="179"/>
      <c r="AW595" s="179"/>
      <c r="AX595" s="179"/>
      <c r="AY595" s="179"/>
      <c r="AZ595" s="179"/>
      <c r="BA595" s="179"/>
      <c r="BB595" s="179"/>
    </row>
    <row r="596" spans="1:54" ht="144.75" customHeight="1">
      <c r="A596" s="179"/>
      <c r="B596" s="179"/>
      <c r="C596" s="180"/>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c r="AO596" s="179"/>
      <c r="AP596" s="179"/>
      <c r="AQ596" s="179"/>
      <c r="AR596" s="179"/>
      <c r="AS596" s="179"/>
      <c r="AT596" s="179"/>
      <c r="AU596" s="179"/>
      <c r="AV596" s="179"/>
      <c r="AW596" s="179"/>
      <c r="AX596" s="179"/>
      <c r="AY596" s="179"/>
      <c r="AZ596" s="179"/>
      <c r="BA596" s="179"/>
      <c r="BB596" s="179"/>
    </row>
    <row r="597" spans="1:54" ht="144.75" customHeight="1">
      <c r="A597" s="179"/>
      <c r="B597" s="179"/>
      <c r="C597" s="180"/>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c r="AO597" s="179"/>
      <c r="AP597" s="179"/>
      <c r="AQ597" s="179"/>
      <c r="AR597" s="179"/>
      <c r="AS597" s="179"/>
      <c r="AT597" s="179"/>
      <c r="AU597" s="179"/>
      <c r="AV597" s="179"/>
      <c r="AW597" s="179"/>
      <c r="AX597" s="179"/>
      <c r="AY597" s="179"/>
      <c r="AZ597" s="179"/>
      <c r="BA597" s="179"/>
      <c r="BB597" s="179"/>
    </row>
    <row r="598" spans="1:54" ht="144.75" customHeight="1">
      <c r="A598" s="179"/>
      <c r="B598" s="179"/>
      <c r="C598" s="180"/>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c r="AO598" s="179"/>
      <c r="AP598" s="179"/>
      <c r="AQ598" s="179"/>
      <c r="AR598" s="179"/>
      <c r="AS598" s="179"/>
      <c r="AT598" s="179"/>
      <c r="AU598" s="179"/>
      <c r="AV598" s="179"/>
      <c r="AW598" s="179"/>
      <c r="AX598" s="179"/>
      <c r="AY598" s="179"/>
      <c r="AZ598" s="179"/>
      <c r="BA598" s="179"/>
      <c r="BB598" s="179"/>
    </row>
    <row r="599" spans="1:54" ht="144.75" customHeight="1">
      <c r="A599" s="179"/>
      <c r="B599" s="179"/>
      <c r="C599" s="180"/>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c r="AP599" s="179"/>
      <c r="AQ599" s="179"/>
      <c r="AR599" s="179"/>
      <c r="AS599" s="179"/>
      <c r="AT599" s="179"/>
      <c r="AU599" s="179"/>
      <c r="AV599" s="179"/>
      <c r="AW599" s="179"/>
      <c r="AX599" s="179"/>
      <c r="AY599" s="179"/>
      <c r="AZ599" s="179"/>
      <c r="BA599" s="179"/>
      <c r="BB599" s="179"/>
    </row>
    <row r="600" spans="1:54" ht="144.75" customHeight="1">
      <c r="A600" s="179"/>
      <c r="B600" s="179"/>
      <c r="C600" s="180"/>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c r="AO600" s="179"/>
      <c r="AP600" s="179"/>
      <c r="AQ600" s="179"/>
      <c r="AR600" s="179"/>
      <c r="AS600" s="179"/>
      <c r="AT600" s="179"/>
      <c r="AU600" s="179"/>
      <c r="AV600" s="179"/>
      <c r="AW600" s="179"/>
      <c r="AX600" s="179"/>
      <c r="AY600" s="179"/>
      <c r="AZ600" s="179"/>
      <c r="BA600" s="179"/>
      <c r="BB600" s="179"/>
    </row>
    <row r="601" spans="1:54" ht="144.75" customHeight="1">
      <c r="A601" s="179"/>
      <c r="B601" s="179"/>
      <c r="C601" s="180"/>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c r="AO601" s="179"/>
      <c r="AP601" s="179"/>
      <c r="AQ601" s="179"/>
      <c r="AR601" s="179"/>
      <c r="AS601" s="179"/>
      <c r="AT601" s="179"/>
      <c r="AU601" s="179"/>
      <c r="AV601" s="179"/>
      <c r="AW601" s="179"/>
      <c r="AX601" s="179"/>
      <c r="AY601" s="179"/>
      <c r="AZ601" s="179"/>
      <c r="BA601" s="179"/>
      <c r="BB601" s="179"/>
    </row>
    <row r="602" spans="1:54" ht="144.75" customHeight="1">
      <c r="A602" s="179"/>
      <c r="B602" s="179"/>
      <c r="C602" s="180"/>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c r="AP602" s="179"/>
      <c r="AQ602" s="179"/>
      <c r="AR602" s="179"/>
      <c r="AS602" s="179"/>
      <c r="AT602" s="179"/>
      <c r="AU602" s="179"/>
      <c r="AV602" s="179"/>
      <c r="AW602" s="179"/>
      <c r="AX602" s="179"/>
      <c r="AY602" s="179"/>
      <c r="AZ602" s="179"/>
      <c r="BA602" s="179"/>
      <c r="BB602" s="179"/>
    </row>
    <row r="603" spans="1:54" ht="144.75" customHeight="1">
      <c r="A603" s="179"/>
      <c r="B603" s="179"/>
      <c r="C603" s="180"/>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c r="AO603" s="179"/>
      <c r="AP603" s="179"/>
      <c r="AQ603" s="179"/>
      <c r="AR603" s="179"/>
      <c r="AS603" s="179"/>
      <c r="AT603" s="179"/>
      <c r="AU603" s="179"/>
      <c r="AV603" s="179"/>
      <c r="AW603" s="179"/>
      <c r="AX603" s="179"/>
      <c r="AY603" s="179"/>
      <c r="AZ603" s="179"/>
      <c r="BA603" s="179"/>
      <c r="BB603" s="179"/>
    </row>
    <row r="604" spans="1:54" ht="144.75" customHeight="1">
      <c r="A604" s="179"/>
      <c r="B604" s="179"/>
      <c r="C604" s="180"/>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c r="AO604" s="179"/>
      <c r="AP604" s="179"/>
      <c r="AQ604" s="179"/>
      <c r="AR604" s="179"/>
      <c r="AS604" s="179"/>
      <c r="AT604" s="179"/>
      <c r="AU604" s="179"/>
      <c r="AV604" s="179"/>
      <c r="AW604" s="179"/>
      <c r="AX604" s="179"/>
      <c r="AY604" s="179"/>
      <c r="AZ604" s="179"/>
      <c r="BA604" s="179"/>
      <c r="BB604" s="179"/>
    </row>
    <row r="605" spans="1:54" ht="144.75" customHeight="1">
      <c r="A605" s="179"/>
      <c r="B605" s="179"/>
      <c r="C605" s="180"/>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c r="AO605" s="179"/>
      <c r="AP605" s="179"/>
      <c r="AQ605" s="179"/>
      <c r="AR605" s="179"/>
      <c r="AS605" s="179"/>
      <c r="AT605" s="179"/>
      <c r="AU605" s="179"/>
      <c r="AV605" s="179"/>
      <c r="AW605" s="179"/>
      <c r="AX605" s="179"/>
      <c r="AY605" s="179"/>
      <c r="AZ605" s="179"/>
      <c r="BA605" s="179"/>
      <c r="BB605" s="179"/>
    </row>
    <row r="606" spans="1:54" ht="144.75" customHeight="1">
      <c r="A606" s="179"/>
      <c r="B606" s="179"/>
      <c r="C606" s="180"/>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c r="AO606" s="179"/>
      <c r="AP606" s="179"/>
      <c r="AQ606" s="179"/>
      <c r="AR606" s="179"/>
      <c r="AS606" s="179"/>
      <c r="AT606" s="179"/>
      <c r="AU606" s="179"/>
      <c r="AV606" s="179"/>
      <c r="AW606" s="179"/>
      <c r="AX606" s="179"/>
      <c r="AY606" s="179"/>
      <c r="AZ606" s="179"/>
      <c r="BA606" s="179"/>
      <c r="BB606" s="179"/>
    </row>
    <row r="607" spans="1:54" ht="144.75" customHeight="1">
      <c r="A607" s="179"/>
      <c r="B607" s="179"/>
      <c r="C607" s="180"/>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c r="AO607" s="179"/>
      <c r="AP607" s="179"/>
      <c r="AQ607" s="179"/>
      <c r="AR607" s="179"/>
      <c r="AS607" s="179"/>
      <c r="AT607" s="179"/>
      <c r="AU607" s="179"/>
      <c r="AV607" s="179"/>
      <c r="AW607" s="179"/>
      <c r="AX607" s="179"/>
      <c r="AY607" s="179"/>
      <c r="AZ607" s="179"/>
      <c r="BA607" s="179"/>
      <c r="BB607" s="179"/>
    </row>
    <row r="608" spans="1:54" ht="144.75" customHeight="1">
      <c r="A608" s="179"/>
      <c r="B608" s="179"/>
      <c r="C608" s="180"/>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c r="AO608" s="179"/>
      <c r="AP608" s="179"/>
      <c r="AQ608" s="179"/>
      <c r="AR608" s="179"/>
      <c r="AS608" s="179"/>
      <c r="AT608" s="179"/>
      <c r="AU608" s="179"/>
      <c r="AV608" s="179"/>
      <c r="AW608" s="179"/>
      <c r="AX608" s="179"/>
      <c r="AY608" s="179"/>
      <c r="AZ608" s="179"/>
      <c r="BA608" s="179"/>
      <c r="BB608" s="179"/>
    </row>
    <row r="609" spans="1:54" ht="144.75" customHeight="1">
      <c r="A609" s="179"/>
      <c r="B609" s="179"/>
      <c r="C609" s="180"/>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c r="AO609" s="179"/>
      <c r="AP609" s="179"/>
      <c r="AQ609" s="179"/>
      <c r="AR609" s="179"/>
      <c r="AS609" s="179"/>
      <c r="AT609" s="179"/>
      <c r="AU609" s="179"/>
      <c r="AV609" s="179"/>
      <c r="AW609" s="179"/>
      <c r="AX609" s="179"/>
      <c r="AY609" s="179"/>
      <c r="AZ609" s="179"/>
      <c r="BA609" s="179"/>
      <c r="BB609" s="179"/>
    </row>
    <row r="610" spans="1:54" ht="144.75" customHeight="1">
      <c r="A610" s="179"/>
      <c r="B610" s="179"/>
      <c r="C610" s="180"/>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c r="AP610" s="179"/>
      <c r="AQ610" s="179"/>
      <c r="AR610" s="179"/>
      <c r="AS610" s="179"/>
      <c r="AT610" s="179"/>
      <c r="AU610" s="179"/>
      <c r="AV610" s="179"/>
      <c r="AW610" s="179"/>
      <c r="AX610" s="179"/>
      <c r="AY610" s="179"/>
      <c r="AZ610" s="179"/>
      <c r="BA610" s="179"/>
      <c r="BB610" s="179"/>
    </row>
    <row r="611" spans="1:54" ht="144.75" customHeight="1">
      <c r="A611" s="179"/>
      <c r="B611" s="179"/>
      <c r="C611" s="180"/>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c r="AP611" s="179"/>
      <c r="AQ611" s="179"/>
      <c r="AR611" s="179"/>
      <c r="AS611" s="179"/>
      <c r="AT611" s="179"/>
      <c r="AU611" s="179"/>
      <c r="AV611" s="179"/>
      <c r="AW611" s="179"/>
      <c r="AX611" s="179"/>
      <c r="AY611" s="179"/>
      <c r="AZ611" s="179"/>
      <c r="BA611" s="179"/>
      <c r="BB611" s="179"/>
    </row>
    <row r="612" spans="1:54" ht="144.75" customHeight="1">
      <c r="A612" s="179"/>
      <c r="B612" s="179"/>
      <c r="C612" s="180"/>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79"/>
      <c r="AR612" s="179"/>
      <c r="AS612" s="179"/>
      <c r="AT612" s="179"/>
      <c r="AU612" s="179"/>
      <c r="AV612" s="179"/>
      <c r="AW612" s="179"/>
      <c r="AX612" s="179"/>
      <c r="AY612" s="179"/>
      <c r="AZ612" s="179"/>
      <c r="BA612" s="179"/>
      <c r="BB612" s="179"/>
    </row>
    <row r="613" spans="1:54" ht="144.75" customHeight="1">
      <c r="A613" s="179"/>
      <c r="B613" s="179"/>
      <c r="C613" s="180"/>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c r="AP613" s="179"/>
      <c r="AQ613" s="179"/>
      <c r="AR613" s="179"/>
      <c r="AS613" s="179"/>
      <c r="AT613" s="179"/>
      <c r="AU613" s="179"/>
      <c r="AV613" s="179"/>
      <c r="AW613" s="179"/>
      <c r="AX613" s="179"/>
      <c r="AY613" s="179"/>
      <c r="AZ613" s="179"/>
      <c r="BA613" s="179"/>
      <c r="BB613" s="179"/>
    </row>
    <row r="614" spans="1:54" ht="144.75" customHeight="1">
      <c r="A614" s="179"/>
      <c r="B614" s="179"/>
      <c r="C614" s="180"/>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c r="AP614" s="179"/>
      <c r="AQ614" s="179"/>
      <c r="AR614" s="179"/>
      <c r="AS614" s="179"/>
      <c r="AT614" s="179"/>
      <c r="AU614" s="179"/>
      <c r="AV614" s="179"/>
      <c r="AW614" s="179"/>
      <c r="AX614" s="179"/>
      <c r="AY614" s="179"/>
      <c r="AZ614" s="179"/>
      <c r="BA614" s="179"/>
      <c r="BB614" s="179"/>
    </row>
    <row r="615" spans="1:54" ht="144.75" customHeight="1">
      <c r="A615" s="179"/>
      <c r="B615" s="179"/>
      <c r="C615" s="180"/>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c r="AP615" s="179"/>
      <c r="AQ615" s="179"/>
      <c r="AR615" s="179"/>
      <c r="AS615" s="179"/>
      <c r="AT615" s="179"/>
      <c r="AU615" s="179"/>
      <c r="AV615" s="179"/>
      <c r="AW615" s="179"/>
      <c r="AX615" s="179"/>
      <c r="AY615" s="179"/>
      <c r="AZ615" s="179"/>
      <c r="BA615" s="179"/>
      <c r="BB615" s="179"/>
    </row>
    <row r="616" spans="1:54" ht="144.75" customHeight="1">
      <c r="A616" s="179"/>
      <c r="B616" s="179"/>
      <c r="C616" s="180"/>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9"/>
    </row>
    <row r="617" spans="1:54" ht="144.75" customHeight="1">
      <c r="A617" s="179"/>
      <c r="B617" s="179"/>
      <c r="C617" s="180"/>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c r="AP617" s="179"/>
      <c r="AQ617" s="179"/>
      <c r="AR617" s="179"/>
      <c r="AS617" s="179"/>
      <c r="AT617" s="179"/>
      <c r="AU617" s="179"/>
      <c r="AV617" s="179"/>
      <c r="AW617" s="179"/>
      <c r="AX617" s="179"/>
      <c r="AY617" s="179"/>
      <c r="AZ617" s="179"/>
      <c r="BA617" s="179"/>
      <c r="BB617" s="179"/>
    </row>
    <row r="618" spans="1:54" ht="144.75" customHeight="1">
      <c r="A618" s="179"/>
      <c r="B618" s="179"/>
      <c r="C618" s="180"/>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c r="AP618" s="179"/>
      <c r="AQ618" s="179"/>
      <c r="AR618" s="179"/>
      <c r="AS618" s="179"/>
      <c r="AT618" s="179"/>
      <c r="AU618" s="179"/>
      <c r="AV618" s="179"/>
      <c r="AW618" s="179"/>
      <c r="AX618" s="179"/>
      <c r="AY618" s="179"/>
      <c r="AZ618" s="179"/>
      <c r="BA618" s="179"/>
      <c r="BB618" s="179"/>
    </row>
    <row r="619" spans="1:54" ht="144.75" customHeight="1">
      <c r="A619" s="179"/>
      <c r="B619" s="179"/>
      <c r="C619" s="180"/>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c r="AO619" s="179"/>
      <c r="AP619" s="179"/>
      <c r="AQ619" s="179"/>
      <c r="AR619" s="179"/>
      <c r="AS619" s="179"/>
      <c r="AT619" s="179"/>
      <c r="AU619" s="179"/>
      <c r="AV619" s="179"/>
      <c r="AW619" s="179"/>
      <c r="AX619" s="179"/>
      <c r="AY619" s="179"/>
      <c r="AZ619" s="179"/>
      <c r="BA619" s="179"/>
      <c r="BB619" s="179"/>
    </row>
    <row r="620" spans="1:54" ht="144.75" customHeight="1">
      <c r="A620" s="179"/>
      <c r="B620" s="179"/>
      <c r="C620" s="180"/>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c r="AP620" s="179"/>
      <c r="AQ620" s="179"/>
      <c r="AR620" s="179"/>
      <c r="AS620" s="179"/>
      <c r="AT620" s="179"/>
      <c r="AU620" s="179"/>
      <c r="AV620" s="179"/>
      <c r="AW620" s="179"/>
      <c r="AX620" s="179"/>
      <c r="AY620" s="179"/>
      <c r="AZ620" s="179"/>
      <c r="BA620" s="179"/>
      <c r="BB620" s="179"/>
    </row>
    <row r="621" spans="1:54" ht="144.75" customHeight="1">
      <c r="A621" s="179"/>
      <c r="B621" s="179"/>
      <c r="C621" s="180"/>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c r="AP621" s="179"/>
      <c r="AQ621" s="179"/>
      <c r="AR621" s="179"/>
      <c r="AS621" s="179"/>
      <c r="AT621" s="179"/>
      <c r="AU621" s="179"/>
      <c r="AV621" s="179"/>
      <c r="AW621" s="179"/>
      <c r="AX621" s="179"/>
      <c r="AY621" s="179"/>
      <c r="AZ621" s="179"/>
      <c r="BA621" s="179"/>
      <c r="BB621" s="179"/>
    </row>
    <row r="622" spans="1:54" ht="144.75" customHeight="1">
      <c r="A622" s="179"/>
      <c r="B622" s="179"/>
      <c r="C622" s="180"/>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c r="AP622" s="179"/>
      <c r="AQ622" s="179"/>
      <c r="AR622" s="179"/>
      <c r="AS622" s="179"/>
      <c r="AT622" s="179"/>
      <c r="AU622" s="179"/>
      <c r="AV622" s="179"/>
      <c r="AW622" s="179"/>
      <c r="AX622" s="179"/>
      <c r="AY622" s="179"/>
      <c r="AZ622" s="179"/>
      <c r="BA622" s="179"/>
      <c r="BB622" s="179"/>
    </row>
    <row r="623" spans="1:54" ht="144.75" customHeight="1">
      <c r="A623" s="179"/>
      <c r="B623" s="179"/>
      <c r="C623" s="180"/>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c r="AP623" s="179"/>
      <c r="AQ623" s="179"/>
      <c r="AR623" s="179"/>
      <c r="AS623" s="179"/>
      <c r="AT623" s="179"/>
      <c r="AU623" s="179"/>
      <c r="AV623" s="179"/>
      <c r="AW623" s="179"/>
      <c r="AX623" s="179"/>
      <c r="AY623" s="179"/>
      <c r="AZ623" s="179"/>
      <c r="BA623" s="179"/>
      <c r="BB623" s="179"/>
    </row>
    <row r="624" spans="1:54" ht="144.75" customHeight="1">
      <c r="A624" s="179"/>
      <c r="B624" s="179"/>
      <c r="C624" s="180"/>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79"/>
      <c r="AY624" s="179"/>
      <c r="AZ624" s="179"/>
      <c r="BA624" s="179"/>
      <c r="BB624" s="179"/>
    </row>
    <row r="625" spans="1:54" ht="144.75" customHeight="1">
      <c r="A625" s="179"/>
      <c r="B625" s="179"/>
      <c r="C625" s="180"/>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c r="AP625" s="179"/>
      <c r="AQ625" s="179"/>
      <c r="AR625" s="179"/>
      <c r="AS625" s="179"/>
      <c r="AT625" s="179"/>
      <c r="AU625" s="179"/>
      <c r="AV625" s="179"/>
      <c r="AW625" s="179"/>
      <c r="AX625" s="179"/>
      <c r="AY625" s="179"/>
      <c r="AZ625" s="179"/>
      <c r="BA625" s="179"/>
      <c r="BB625" s="179"/>
    </row>
    <row r="626" spans="1:54" ht="144.75" customHeight="1">
      <c r="A626" s="179"/>
      <c r="B626" s="179"/>
      <c r="C626" s="180"/>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c r="AP626" s="179"/>
      <c r="AQ626" s="179"/>
      <c r="AR626" s="179"/>
      <c r="AS626" s="179"/>
      <c r="AT626" s="179"/>
      <c r="AU626" s="179"/>
      <c r="AV626" s="179"/>
      <c r="AW626" s="179"/>
      <c r="AX626" s="179"/>
      <c r="AY626" s="179"/>
      <c r="AZ626" s="179"/>
      <c r="BA626" s="179"/>
      <c r="BB626" s="179"/>
    </row>
    <row r="627" spans="1:54" ht="144.75" customHeight="1">
      <c r="A627" s="179"/>
      <c r="B627" s="179"/>
      <c r="C627" s="180"/>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c r="AP627" s="179"/>
      <c r="AQ627" s="179"/>
      <c r="AR627" s="179"/>
      <c r="AS627" s="179"/>
      <c r="AT627" s="179"/>
      <c r="AU627" s="179"/>
      <c r="AV627" s="179"/>
      <c r="AW627" s="179"/>
      <c r="AX627" s="179"/>
      <c r="AY627" s="179"/>
      <c r="AZ627" s="179"/>
      <c r="BA627" s="179"/>
      <c r="BB627" s="179"/>
    </row>
    <row r="628" spans="1:54" ht="144.75" customHeight="1">
      <c r="A628" s="179"/>
      <c r="B628" s="179"/>
      <c r="C628" s="180"/>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c r="AP628" s="179"/>
      <c r="AQ628" s="179"/>
      <c r="AR628" s="179"/>
      <c r="AS628" s="179"/>
      <c r="AT628" s="179"/>
      <c r="AU628" s="179"/>
      <c r="AV628" s="179"/>
      <c r="AW628" s="179"/>
      <c r="AX628" s="179"/>
      <c r="AY628" s="179"/>
      <c r="AZ628" s="179"/>
      <c r="BA628" s="179"/>
      <c r="BB628" s="179"/>
    </row>
    <row r="629" spans="1:54" ht="144.75" customHeight="1">
      <c r="A629" s="179"/>
      <c r="B629" s="179"/>
      <c r="C629" s="180"/>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row>
    <row r="630" spans="1:54" ht="144.75" customHeight="1">
      <c r="A630" s="179"/>
      <c r="B630" s="179"/>
      <c r="C630" s="180"/>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c r="AP630" s="179"/>
      <c r="AQ630" s="179"/>
      <c r="AR630" s="179"/>
      <c r="AS630" s="179"/>
      <c r="AT630" s="179"/>
      <c r="AU630" s="179"/>
      <c r="AV630" s="179"/>
      <c r="AW630" s="179"/>
      <c r="AX630" s="179"/>
      <c r="AY630" s="179"/>
      <c r="AZ630" s="179"/>
      <c r="BA630" s="179"/>
      <c r="BB630" s="179"/>
    </row>
    <row r="631" spans="1:54" ht="144.75" customHeight="1">
      <c r="A631" s="179"/>
      <c r="B631" s="179"/>
      <c r="C631" s="180"/>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c r="AP631" s="179"/>
      <c r="AQ631" s="179"/>
      <c r="AR631" s="179"/>
      <c r="AS631" s="179"/>
      <c r="AT631" s="179"/>
      <c r="AU631" s="179"/>
      <c r="AV631" s="179"/>
      <c r="AW631" s="179"/>
      <c r="AX631" s="179"/>
      <c r="AY631" s="179"/>
      <c r="AZ631" s="179"/>
      <c r="BA631" s="179"/>
      <c r="BB631" s="179"/>
    </row>
    <row r="632" spans="1:54" ht="144.75" customHeight="1">
      <c r="A632" s="179"/>
      <c r="B632" s="179"/>
      <c r="C632" s="180"/>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c r="AP632" s="179"/>
      <c r="AQ632" s="179"/>
      <c r="AR632" s="179"/>
      <c r="AS632" s="179"/>
      <c r="AT632" s="179"/>
      <c r="AU632" s="179"/>
      <c r="AV632" s="179"/>
      <c r="AW632" s="179"/>
      <c r="AX632" s="179"/>
      <c r="AY632" s="179"/>
      <c r="AZ632" s="179"/>
      <c r="BA632" s="179"/>
      <c r="BB632" s="179"/>
    </row>
    <row r="633" spans="1:54" ht="144.75" customHeight="1">
      <c r="A633" s="179"/>
      <c r="B633" s="179"/>
      <c r="C633" s="180"/>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c r="AP633" s="179"/>
      <c r="AQ633" s="179"/>
      <c r="AR633" s="179"/>
      <c r="AS633" s="179"/>
      <c r="AT633" s="179"/>
      <c r="AU633" s="179"/>
      <c r="AV633" s="179"/>
      <c r="AW633" s="179"/>
      <c r="AX633" s="179"/>
      <c r="AY633" s="179"/>
      <c r="AZ633" s="179"/>
      <c r="BA633" s="179"/>
      <c r="BB633" s="179"/>
    </row>
    <row r="634" spans="1:54" ht="144.75" customHeight="1">
      <c r="A634" s="179"/>
      <c r="B634" s="179"/>
      <c r="C634" s="180"/>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c r="AP634" s="179"/>
      <c r="AQ634" s="179"/>
      <c r="AR634" s="179"/>
      <c r="AS634" s="179"/>
      <c r="AT634" s="179"/>
      <c r="AU634" s="179"/>
      <c r="AV634" s="179"/>
      <c r="AW634" s="179"/>
      <c r="AX634" s="179"/>
      <c r="AY634" s="179"/>
      <c r="AZ634" s="179"/>
      <c r="BA634" s="179"/>
      <c r="BB634" s="179"/>
    </row>
    <row r="635" spans="1:54" ht="144.75" customHeight="1">
      <c r="A635" s="179"/>
      <c r="B635" s="179"/>
      <c r="C635" s="180"/>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c r="AP635" s="179"/>
      <c r="AQ635" s="179"/>
      <c r="AR635" s="179"/>
      <c r="AS635" s="179"/>
      <c r="AT635" s="179"/>
      <c r="AU635" s="179"/>
      <c r="AV635" s="179"/>
      <c r="AW635" s="179"/>
      <c r="AX635" s="179"/>
      <c r="AY635" s="179"/>
      <c r="AZ635" s="179"/>
      <c r="BA635" s="179"/>
      <c r="BB635" s="179"/>
    </row>
    <row r="636" spans="1:54" ht="144.75" customHeight="1">
      <c r="A636" s="179"/>
      <c r="B636" s="179"/>
      <c r="C636" s="180"/>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c r="AP636" s="179"/>
      <c r="AQ636" s="179"/>
      <c r="AR636" s="179"/>
      <c r="AS636" s="179"/>
      <c r="AT636" s="179"/>
      <c r="AU636" s="179"/>
      <c r="AV636" s="179"/>
      <c r="AW636" s="179"/>
      <c r="AX636" s="179"/>
      <c r="AY636" s="179"/>
      <c r="AZ636" s="179"/>
      <c r="BA636" s="179"/>
      <c r="BB636" s="179"/>
    </row>
    <row r="637" spans="1:54" ht="144.75" customHeight="1">
      <c r="A637" s="179"/>
      <c r="B637" s="179"/>
      <c r="C637" s="180"/>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c r="AP637" s="179"/>
      <c r="AQ637" s="179"/>
      <c r="AR637" s="179"/>
      <c r="AS637" s="179"/>
      <c r="AT637" s="179"/>
      <c r="AU637" s="179"/>
      <c r="AV637" s="179"/>
      <c r="AW637" s="179"/>
      <c r="AX637" s="179"/>
      <c r="AY637" s="179"/>
      <c r="AZ637" s="179"/>
      <c r="BA637" s="179"/>
      <c r="BB637" s="179"/>
    </row>
    <row r="638" spans="1:54" ht="144.75" customHeight="1">
      <c r="A638" s="179"/>
      <c r="B638" s="179"/>
      <c r="C638" s="180"/>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c r="AP638" s="179"/>
      <c r="AQ638" s="179"/>
      <c r="AR638" s="179"/>
      <c r="AS638" s="179"/>
      <c r="AT638" s="179"/>
      <c r="AU638" s="179"/>
      <c r="AV638" s="179"/>
      <c r="AW638" s="179"/>
      <c r="AX638" s="179"/>
      <c r="AY638" s="179"/>
      <c r="AZ638" s="179"/>
      <c r="BA638" s="179"/>
      <c r="BB638" s="179"/>
    </row>
    <row r="639" spans="1:54" ht="144.75" customHeight="1">
      <c r="A639" s="179"/>
      <c r="B639" s="179"/>
      <c r="C639" s="180"/>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c r="AP639" s="179"/>
      <c r="AQ639" s="179"/>
      <c r="AR639" s="179"/>
      <c r="AS639" s="179"/>
      <c r="AT639" s="179"/>
      <c r="AU639" s="179"/>
      <c r="AV639" s="179"/>
      <c r="AW639" s="179"/>
      <c r="AX639" s="179"/>
      <c r="AY639" s="179"/>
      <c r="AZ639" s="179"/>
      <c r="BA639" s="179"/>
      <c r="BB639" s="179"/>
    </row>
    <row r="640" spans="1:54" ht="144.75" customHeight="1">
      <c r="A640" s="179"/>
      <c r="B640" s="179"/>
      <c r="C640" s="180"/>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c r="AO640" s="179"/>
      <c r="AP640" s="179"/>
      <c r="AQ640" s="179"/>
      <c r="AR640" s="179"/>
      <c r="AS640" s="179"/>
      <c r="AT640" s="179"/>
      <c r="AU640" s="179"/>
      <c r="AV640" s="179"/>
      <c r="AW640" s="179"/>
      <c r="AX640" s="179"/>
      <c r="AY640" s="179"/>
      <c r="AZ640" s="179"/>
      <c r="BA640" s="179"/>
      <c r="BB640" s="179"/>
    </row>
    <row r="641" spans="1:54" ht="144.75" customHeight="1">
      <c r="A641" s="179"/>
      <c r="B641" s="179"/>
      <c r="C641" s="180"/>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c r="AP641" s="179"/>
      <c r="AQ641" s="179"/>
      <c r="AR641" s="179"/>
      <c r="AS641" s="179"/>
      <c r="AT641" s="179"/>
      <c r="AU641" s="179"/>
      <c r="AV641" s="179"/>
      <c r="AW641" s="179"/>
      <c r="AX641" s="179"/>
      <c r="AY641" s="179"/>
      <c r="AZ641" s="179"/>
      <c r="BA641" s="179"/>
      <c r="BB641" s="179"/>
    </row>
    <row r="642" spans="1:54" ht="144.75" customHeight="1">
      <c r="A642" s="179"/>
      <c r="B642" s="179"/>
      <c r="C642" s="180"/>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c r="AO642" s="179"/>
      <c r="AP642" s="179"/>
      <c r="AQ642" s="179"/>
      <c r="AR642" s="179"/>
      <c r="AS642" s="179"/>
      <c r="AT642" s="179"/>
      <c r="AU642" s="179"/>
      <c r="AV642" s="179"/>
      <c r="AW642" s="179"/>
      <c r="AX642" s="179"/>
      <c r="AY642" s="179"/>
      <c r="AZ642" s="179"/>
      <c r="BA642" s="179"/>
      <c r="BB642" s="179"/>
    </row>
    <row r="643" spans="1:54" ht="144.75" customHeight="1">
      <c r="A643" s="179"/>
      <c r="B643" s="179"/>
      <c r="C643" s="180"/>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79"/>
      <c r="AY643" s="179"/>
      <c r="AZ643" s="179"/>
      <c r="BA643" s="179"/>
      <c r="BB643" s="179"/>
    </row>
    <row r="644" spans="1:54" ht="144.75" customHeight="1">
      <c r="A644" s="179"/>
      <c r="B644" s="179"/>
      <c r="C644" s="180"/>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79"/>
      <c r="AY644" s="179"/>
      <c r="AZ644" s="179"/>
      <c r="BA644" s="179"/>
      <c r="BB644" s="179"/>
    </row>
    <row r="645" spans="1:54" ht="144.75" customHeight="1">
      <c r="A645" s="179"/>
      <c r="B645" s="179"/>
      <c r="C645" s="180"/>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79"/>
      <c r="AY645" s="179"/>
      <c r="AZ645" s="179"/>
      <c r="BA645" s="179"/>
      <c r="BB645" s="179"/>
    </row>
    <row r="646" spans="1:54" ht="144.75" customHeight="1">
      <c r="A646" s="179"/>
      <c r="B646" s="179"/>
      <c r="C646" s="180"/>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c r="AO646" s="179"/>
      <c r="AP646" s="179"/>
      <c r="AQ646" s="179"/>
      <c r="AR646" s="179"/>
      <c r="AS646" s="179"/>
      <c r="AT646" s="179"/>
      <c r="AU646" s="179"/>
      <c r="AV646" s="179"/>
      <c r="AW646" s="179"/>
      <c r="AX646" s="179"/>
      <c r="AY646" s="179"/>
      <c r="AZ646" s="179"/>
      <c r="BA646" s="179"/>
      <c r="BB646" s="179"/>
    </row>
    <row r="647" spans="1:54" ht="144.75" customHeight="1">
      <c r="A647" s="179"/>
      <c r="B647" s="179"/>
      <c r="C647" s="180"/>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c r="AO647" s="179"/>
      <c r="AP647" s="179"/>
      <c r="AQ647" s="179"/>
      <c r="AR647" s="179"/>
      <c r="AS647" s="179"/>
      <c r="AT647" s="179"/>
      <c r="AU647" s="179"/>
      <c r="AV647" s="179"/>
      <c r="AW647" s="179"/>
      <c r="AX647" s="179"/>
      <c r="AY647" s="179"/>
      <c r="AZ647" s="179"/>
      <c r="BA647" s="179"/>
      <c r="BB647" s="179"/>
    </row>
    <row r="648" spans="1:54" ht="144.75" customHeight="1">
      <c r="A648" s="179"/>
      <c r="B648" s="179"/>
      <c r="C648" s="180"/>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c r="AO648" s="179"/>
      <c r="AP648" s="179"/>
      <c r="AQ648" s="179"/>
      <c r="AR648" s="179"/>
      <c r="AS648" s="179"/>
      <c r="AT648" s="179"/>
      <c r="AU648" s="179"/>
      <c r="AV648" s="179"/>
      <c r="AW648" s="179"/>
      <c r="AX648" s="179"/>
      <c r="AY648" s="179"/>
      <c r="AZ648" s="179"/>
      <c r="BA648" s="179"/>
      <c r="BB648" s="179"/>
    </row>
    <row r="649" spans="1:54" ht="144.75" customHeight="1">
      <c r="A649" s="179"/>
      <c r="B649" s="179"/>
      <c r="C649" s="180"/>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c r="AO649" s="179"/>
      <c r="AP649" s="179"/>
      <c r="AQ649" s="179"/>
      <c r="AR649" s="179"/>
      <c r="AS649" s="179"/>
      <c r="AT649" s="179"/>
      <c r="AU649" s="179"/>
      <c r="AV649" s="179"/>
      <c r="AW649" s="179"/>
      <c r="AX649" s="179"/>
      <c r="AY649" s="179"/>
      <c r="AZ649" s="179"/>
      <c r="BA649" s="179"/>
      <c r="BB649" s="179"/>
    </row>
    <row r="650" spans="1:54" ht="144.75" customHeight="1">
      <c r="A650" s="179"/>
      <c r="B650" s="179"/>
      <c r="C650" s="180"/>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c r="AO650" s="179"/>
      <c r="AP650" s="179"/>
      <c r="AQ650" s="179"/>
      <c r="AR650" s="179"/>
      <c r="AS650" s="179"/>
      <c r="AT650" s="179"/>
      <c r="AU650" s="179"/>
      <c r="AV650" s="179"/>
      <c r="AW650" s="179"/>
      <c r="AX650" s="179"/>
      <c r="AY650" s="179"/>
      <c r="AZ650" s="179"/>
      <c r="BA650" s="179"/>
      <c r="BB650" s="179"/>
    </row>
    <row r="651" spans="1:54" ht="144.75" customHeight="1">
      <c r="A651" s="179"/>
      <c r="B651" s="179"/>
      <c r="C651" s="180"/>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c r="AO651" s="179"/>
      <c r="AP651" s="179"/>
      <c r="AQ651" s="179"/>
      <c r="AR651" s="179"/>
      <c r="AS651" s="179"/>
      <c r="AT651" s="179"/>
      <c r="AU651" s="179"/>
      <c r="AV651" s="179"/>
      <c r="AW651" s="179"/>
      <c r="AX651" s="179"/>
      <c r="AY651" s="179"/>
      <c r="AZ651" s="179"/>
      <c r="BA651" s="179"/>
      <c r="BB651" s="179"/>
    </row>
    <row r="652" spans="1:54" ht="144.75" customHeight="1">
      <c r="A652" s="179"/>
      <c r="B652" s="179"/>
      <c r="C652" s="180"/>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c r="AO652" s="179"/>
      <c r="AP652" s="179"/>
      <c r="AQ652" s="179"/>
      <c r="AR652" s="179"/>
      <c r="AS652" s="179"/>
      <c r="AT652" s="179"/>
      <c r="AU652" s="179"/>
      <c r="AV652" s="179"/>
      <c r="AW652" s="179"/>
      <c r="AX652" s="179"/>
      <c r="AY652" s="179"/>
      <c r="AZ652" s="179"/>
      <c r="BA652" s="179"/>
      <c r="BB652" s="179"/>
    </row>
    <row r="653" spans="1:54" ht="144.75" customHeight="1">
      <c r="A653" s="179"/>
      <c r="B653" s="179"/>
      <c r="C653" s="180"/>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c r="AO653" s="179"/>
      <c r="AP653" s="179"/>
      <c r="AQ653" s="179"/>
      <c r="AR653" s="179"/>
      <c r="AS653" s="179"/>
      <c r="AT653" s="179"/>
      <c r="AU653" s="179"/>
      <c r="AV653" s="179"/>
      <c r="AW653" s="179"/>
      <c r="AX653" s="179"/>
      <c r="AY653" s="179"/>
      <c r="AZ653" s="179"/>
      <c r="BA653" s="179"/>
      <c r="BB653" s="179"/>
    </row>
    <row r="654" spans="1:54" ht="144.75" customHeight="1">
      <c r="A654" s="179"/>
      <c r="B654" s="179"/>
      <c r="C654" s="180"/>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c r="AO654" s="179"/>
      <c r="AP654" s="179"/>
      <c r="AQ654" s="179"/>
      <c r="AR654" s="179"/>
      <c r="AS654" s="179"/>
      <c r="AT654" s="179"/>
      <c r="AU654" s="179"/>
      <c r="AV654" s="179"/>
      <c r="AW654" s="179"/>
      <c r="AX654" s="179"/>
      <c r="AY654" s="179"/>
      <c r="AZ654" s="179"/>
      <c r="BA654" s="179"/>
      <c r="BB654" s="179"/>
    </row>
    <row r="655" spans="1:54" ht="144.75" customHeight="1">
      <c r="A655" s="179"/>
      <c r="B655" s="179"/>
      <c r="C655" s="180"/>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c r="AO655" s="179"/>
      <c r="AP655" s="179"/>
      <c r="AQ655" s="179"/>
      <c r="AR655" s="179"/>
      <c r="AS655" s="179"/>
      <c r="AT655" s="179"/>
      <c r="AU655" s="179"/>
      <c r="AV655" s="179"/>
      <c r="AW655" s="179"/>
      <c r="AX655" s="179"/>
      <c r="AY655" s="179"/>
      <c r="AZ655" s="179"/>
      <c r="BA655" s="179"/>
      <c r="BB655" s="179"/>
    </row>
    <row r="656" spans="1:54" ht="144.75" customHeight="1">
      <c r="A656" s="179"/>
      <c r="B656" s="179"/>
      <c r="C656" s="180"/>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c r="AO656" s="179"/>
      <c r="AP656" s="179"/>
      <c r="AQ656" s="179"/>
      <c r="AR656" s="179"/>
      <c r="AS656" s="179"/>
      <c r="AT656" s="179"/>
      <c r="AU656" s="179"/>
      <c r="AV656" s="179"/>
      <c r="AW656" s="179"/>
      <c r="AX656" s="179"/>
      <c r="AY656" s="179"/>
      <c r="AZ656" s="179"/>
      <c r="BA656" s="179"/>
      <c r="BB656" s="179"/>
    </row>
    <row r="657" spans="1:54" ht="144.75" customHeight="1">
      <c r="A657" s="179"/>
      <c r="B657" s="179"/>
      <c r="C657" s="180"/>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c r="AO657" s="179"/>
      <c r="AP657" s="179"/>
      <c r="AQ657" s="179"/>
      <c r="AR657" s="179"/>
      <c r="AS657" s="179"/>
      <c r="AT657" s="179"/>
      <c r="AU657" s="179"/>
      <c r="AV657" s="179"/>
      <c r="AW657" s="179"/>
      <c r="AX657" s="179"/>
      <c r="AY657" s="179"/>
      <c r="AZ657" s="179"/>
      <c r="BA657" s="179"/>
      <c r="BB657" s="179"/>
    </row>
    <row r="658" spans="1:54" ht="144.75" customHeight="1">
      <c r="A658" s="179"/>
      <c r="B658" s="179"/>
      <c r="C658" s="180"/>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c r="AO658" s="179"/>
      <c r="AP658" s="179"/>
      <c r="AQ658" s="179"/>
      <c r="AR658" s="179"/>
      <c r="AS658" s="179"/>
      <c r="AT658" s="179"/>
      <c r="AU658" s="179"/>
      <c r="AV658" s="179"/>
      <c r="AW658" s="179"/>
      <c r="AX658" s="179"/>
      <c r="AY658" s="179"/>
      <c r="AZ658" s="179"/>
      <c r="BA658" s="179"/>
      <c r="BB658" s="179"/>
    </row>
    <row r="659" spans="1:54" ht="144.75" customHeight="1">
      <c r="A659" s="179"/>
      <c r="B659" s="179"/>
      <c r="C659" s="180"/>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c r="AO659" s="179"/>
      <c r="AP659" s="179"/>
      <c r="AQ659" s="179"/>
      <c r="AR659" s="179"/>
      <c r="AS659" s="179"/>
      <c r="AT659" s="179"/>
      <c r="AU659" s="179"/>
      <c r="AV659" s="179"/>
      <c r="AW659" s="179"/>
      <c r="AX659" s="179"/>
      <c r="AY659" s="179"/>
      <c r="AZ659" s="179"/>
      <c r="BA659" s="179"/>
      <c r="BB659" s="179"/>
    </row>
    <row r="660" spans="1:54" ht="144.75" customHeight="1">
      <c r="A660" s="179"/>
      <c r="B660" s="179"/>
      <c r="C660" s="180"/>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c r="AP660" s="179"/>
      <c r="AQ660" s="179"/>
      <c r="AR660" s="179"/>
      <c r="AS660" s="179"/>
      <c r="AT660" s="179"/>
      <c r="AU660" s="179"/>
      <c r="AV660" s="179"/>
      <c r="AW660" s="179"/>
      <c r="AX660" s="179"/>
      <c r="AY660" s="179"/>
      <c r="AZ660" s="179"/>
      <c r="BA660" s="179"/>
      <c r="BB660" s="179"/>
    </row>
    <row r="661" spans="1:54" ht="144.75" customHeight="1">
      <c r="A661" s="179"/>
      <c r="B661" s="179"/>
      <c r="C661" s="180"/>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179"/>
      <c r="AF661" s="179"/>
      <c r="AG661" s="179"/>
      <c r="AH661" s="179"/>
      <c r="AI661" s="179"/>
      <c r="AJ661" s="179"/>
      <c r="AK661" s="179"/>
      <c r="AL661" s="179"/>
      <c r="AM661" s="179"/>
      <c r="AN661" s="179"/>
      <c r="AO661" s="179"/>
      <c r="AP661" s="179"/>
      <c r="AQ661" s="179"/>
      <c r="AR661" s="179"/>
      <c r="AS661" s="179"/>
      <c r="AT661" s="179"/>
      <c r="AU661" s="179"/>
      <c r="AV661" s="179"/>
      <c r="AW661" s="179"/>
      <c r="AX661" s="179"/>
      <c r="AY661" s="179"/>
      <c r="AZ661" s="179"/>
      <c r="BA661" s="179"/>
      <c r="BB661" s="179"/>
    </row>
    <row r="662" spans="1:54" ht="144.75" customHeight="1">
      <c r="A662" s="179"/>
      <c r="B662" s="179"/>
      <c r="C662" s="180"/>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79"/>
      <c r="AL662" s="179"/>
      <c r="AM662" s="179"/>
      <c r="AN662" s="179"/>
      <c r="AO662" s="179"/>
      <c r="AP662" s="179"/>
      <c r="AQ662" s="179"/>
      <c r="AR662" s="179"/>
      <c r="AS662" s="179"/>
      <c r="AT662" s="179"/>
      <c r="AU662" s="179"/>
      <c r="AV662" s="179"/>
      <c r="AW662" s="179"/>
      <c r="AX662" s="179"/>
      <c r="AY662" s="179"/>
      <c r="AZ662" s="179"/>
      <c r="BA662" s="179"/>
      <c r="BB662" s="179"/>
    </row>
    <row r="663" spans="1:54" ht="144.75" customHeight="1">
      <c r="A663" s="179"/>
      <c r="B663" s="179"/>
      <c r="C663" s="180"/>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G663" s="179"/>
      <c r="AH663" s="179"/>
      <c r="AI663" s="179"/>
      <c r="AJ663" s="179"/>
      <c r="AK663" s="179"/>
      <c r="AL663" s="179"/>
      <c r="AM663" s="179"/>
      <c r="AN663" s="179"/>
      <c r="AO663" s="179"/>
      <c r="AP663" s="179"/>
      <c r="AQ663" s="179"/>
      <c r="AR663" s="179"/>
      <c r="AS663" s="179"/>
      <c r="AT663" s="179"/>
      <c r="AU663" s="179"/>
      <c r="AV663" s="179"/>
      <c r="AW663" s="179"/>
      <c r="AX663" s="179"/>
      <c r="AY663" s="179"/>
      <c r="AZ663" s="179"/>
      <c r="BA663" s="179"/>
      <c r="BB663" s="179"/>
    </row>
    <row r="664" spans="1:54" ht="144.75" customHeight="1">
      <c r="A664" s="179"/>
      <c r="B664" s="179"/>
      <c r="C664" s="180"/>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c r="AA664" s="179"/>
      <c r="AB664" s="179"/>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79"/>
      <c r="AY664" s="179"/>
      <c r="AZ664" s="179"/>
      <c r="BA664" s="179"/>
      <c r="BB664" s="179"/>
    </row>
    <row r="665" spans="1:54" ht="144.75" customHeight="1">
      <c r="A665" s="179"/>
      <c r="B665" s="179"/>
      <c r="C665" s="180"/>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c r="AA665" s="179"/>
      <c r="AB665" s="179"/>
      <c r="AC665" s="179"/>
      <c r="AD665" s="179"/>
      <c r="AE665" s="179"/>
      <c r="AF665" s="179"/>
      <c r="AG665" s="179"/>
      <c r="AH665" s="179"/>
      <c r="AI665" s="179"/>
      <c r="AJ665" s="179"/>
      <c r="AK665" s="179"/>
      <c r="AL665" s="179"/>
      <c r="AM665" s="179"/>
      <c r="AN665" s="179"/>
      <c r="AO665" s="179"/>
      <c r="AP665" s="179"/>
      <c r="AQ665" s="179"/>
      <c r="AR665" s="179"/>
      <c r="AS665" s="179"/>
      <c r="AT665" s="179"/>
      <c r="AU665" s="179"/>
      <c r="AV665" s="179"/>
      <c r="AW665" s="179"/>
      <c r="AX665" s="179"/>
      <c r="AY665" s="179"/>
      <c r="AZ665" s="179"/>
      <c r="BA665" s="179"/>
      <c r="BB665" s="179"/>
    </row>
    <row r="666" spans="1:54" ht="144.75" customHeight="1">
      <c r="A666" s="179"/>
      <c r="B666" s="179"/>
      <c r="C666" s="180"/>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c r="AA666" s="179"/>
      <c r="AB666" s="179"/>
      <c r="AC666" s="179"/>
      <c r="AD666" s="179"/>
      <c r="AE666" s="179"/>
      <c r="AF666" s="179"/>
      <c r="AG666" s="179"/>
      <c r="AH666" s="179"/>
      <c r="AI666" s="179"/>
      <c r="AJ666" s="179"/>
      <c r="AK666" s="179"/>
      <c r="AL666" s="179"/>
      <c r="AM666" s="179"/>
      <c r="AN666" s="179"/>
      <c r="AO666" s="179"/>
      <c r="AP666" s="179"/>
      <c r="AQ666" s="179"/>
      <c r="AR666" s="179"/>
      <c r="AS666" s="179"/>
      <c r="AT666" s="179"/>
      <c r="AU666" s="179"/>
      <c r="AV666" s="179"/>
      <c r="AW666" s="179"/>
      <c r="AX666" s="179"/>
      <c r="AY666" s="179"/>
      <c r="AZ666" s="179"/>
      <c r="BA666" s="179"/>
      <c r="BB666" s="179"/>
    </row>
    <row r="667" spans="1:54" ht="144.75" customHeight="1">
      <c r="A667" s="179"/>
      <c r="B667" s="179"/>
      <c r="C667" s="180"/>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G667" s="179"/>
      <c r="AH667" s="179"/>
      <c r="AI667" s="179"/>
      <c r="AJ667" s="179"/>
      <c r="AK667" s="179"/>
      <c r="AL667" s="179"/>
      <c r="AM667" s="179"/>
      <c r="AN667" s="179"/>
      <c r="AO667" s="179"/>
      <c r="AP667" s="179"/>
      <c r="AQ667" s="179"/>
      <c r="AR667" s="179"/>
      <c r="AS667" s="179"/>
      <c r="AT667" s="179"/>
      <c r="AU667" s="179"/>
      <c r="AV667" s="179"/>
      <c r="AW667" s="179"/>
      <c r="AX667" s="179"/>
      <c r="AY667" s="179"/>
      <c r="AZ667" s="179"/>
      <c r="BA667" s="179"/>
      <c r="BB667" s="179"/>
    </row>
    <row r="668" spans="1:54" ht="144.75" customHeight="1">
      <c r="A668" s="179"/>
      <c r="B668" s="179"/>
      <c r="C668" s="180"/>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G668" s="179"/>
      <c r="AH668" s="179"/>
      <c r="AI668" s="179"/>
      <c r="AJ668" s="179"/>
      <c r="AK668" s="179"/>
      <c r="AL668" s="179"/>
      <c r="AM668" s="179"/>
      <c r="AN668" s="179"/>
      <c r="AO668" s="179"/>
      <c r="AP668" s="179"/>
      <c r="AQ668" s="179"/>
      <c r="AR668" s="179"/>
      <c r="AS668" s="179"/>
      <c r="AT668" s="179"/>
      <c r="AU668" s="179"/>
      <c r="AV668" s="179"/>
      <c r="AW668" s="179"/>
      <c r="AX668" s="179"/>
      <c r="AY668" s="179"/>
      <c r="AZ668" s="179"/>
      <c r="BA668" s="179"/>
      <c r="BB668" s="179"/>
    </row>
    <row r="669" spans="1:54" ht="144.75" customHeight="1">
      <c r="A669" s="179"/>
      <c r="B669" s="179"/>
      <c r="C669" s="180"/>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c r="AO669" s="179"/>
      <c r="AP669" s="179"/>
      <c r="AQ669" s="179"/>
      <c r="AR669" s="179"/>
      <c r="AS669" s="179"/>
      <c r="AT669" s="179"/>
      <c r="AU669" s="179"/>
      <c r="AV669" s="179"/>
      <c r="AW669" s="179"/>
      <c r="AX669" s="179"/>
      <c r="AY669" s="179"/>
      <c r="AZ669" s="179"/>
      <c r="BA669" s="179"/>
      <c r="BB669" s="179"/>
    </row>
    <row r="670" spans="1:54" ht="144.75" customHeight="1">
      <c r="A670" s="179"/>
      <c r="B670" s="179"/>
      <c r="C670" s="180"/>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179"/>
      <c r="AL670" s="179"/>
      <c r="AM670" s="179"/>
      <c r="AN670" s="179"/>
      <c r="AO670" s="179"/>
      <c r="AP670" s="179"/>
      <c r="AQ670" s="179"/>
      <c r="AR670" s="179"/>
      <c r="AS670" s="179"/>
      <c r="AT670" s="179"/>
      <c r="AU670" s="179"/>
      <c r="AV670" s="179"/>
      <c r="AW670" s="179"/>
      <c r="AX670" s="179"/>
      <c r="AY670" s="179"/>
      <c r="AZ670" s="179"/>
      <c r="BA670" s="179"/>
      <c r="BB670" s="179"/>
    </row>
    <row r="671" spans="1:54" ht="144.75" customHeight="1">
      <c r="A671" s="179"/>
      <c r="B671" s="179"/>
      <c r="C671" s="180"/>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c r="AA671" s="179"/>
      <c r="AB671" s="179"/>
      <c r="AC671" s="179"/>
      <c r="AD671" s="179"/>
      <c r="AE671" s="179"/>
      <c r="AF671" s="179"/>
      <c r="AG671" s="179"/>
      <c r="AH671" s="179"/>
      <c r="AI671" s="179"/>
      <c r="AJ671" s="179"/>
      <c r="AK671" s="179"/>
      <c r="AL671" s="179"/>
      <c r="AM671" s="179"/>
      <c r="AN671" s="179"/>
      <c r="AO671" s="179"/>
      <c r="AP671" s="179"/>
      <c r="AQ671" s="179"/>
      <c r="AR671" s="179"/>
      <c r="AS671" s="179"/>
      <c r="AT671" s="179"/>
      <c r="AU671" s="179"/>
      <c r="AV671" s="179"/>
      <c r="AW671" s="179"/>
      <c r="AX671" s="179"/>
      <c r="AY671" s="179"/>
      <c r="AZ671" s="179"/>
      <c r="BA671" s="179"/>
      <c r="BB671" s="179"/>
    </row>
    <row r="672" spans="1:54" ht="144.75" customHeight="1">
      <c r="A672" s="179"/>
      <c r="B672" s="179"/>
      <c r="C672" s="180"/>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row>
    <row r="673" spans="1:54" ht="144.75" customHeight="1">
      <c r="A673" s="179"/>
      <c r="B673" s="179"/>
      <c r="C673" s="180"/>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G673" s="179"/>
      <c r="AH673" s="179"/>
      <c r="AI673" s="179"/>
      <c r="AJ673" s="179"/>
      <c r="AK673" s="179"/>
      <c r="AL673" s="179"/>
      <c r="AM673" s="179"/>
      <c r="AN673" s="179"/>
      <c r="AO673" s="179"/>
      <c r="AP673" s="179"/>
      <c r="AQ673" s="179"/>
      <c r="AR673" s="179"/>
      <c r="AS673" s="179"/>
      <c r="AT673" s="179"/>
      <c r="AU673" s="179"/>
      <c r="AV673" s="179"/>
      <c r="AW673" s="179"/>
      <c r="AX673" s="179"/>
      <c r="AY673" s="179"/>
      <c r="AZ673" s="179"/>
      <c r="BA673" s="179"/>
      <c r="BB673" s="179"/>
    </row>
    <row r="674" spans="1:54" ht="144.75" customHeight="1">
      <c r="A674" s="179"/>
      <c r="B674" s="179"/>
      <c r="C674" s="180"/>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179"/>
      <c r="AL674" s="179"/>
      <c r="AM674" s="179"/>
      <c r="AN674" s="179"/>
      <c r="AO674" s="179"/>
      <c r="AP674" s="179"/>
      <c r="AQ674" s="179"/>
      <c r="AR674" s="179"/>
      <c r="AS674" s="179"/>
      <c r="AT674" s="179"/>
      <c r="AU674" s="179"/>
      <c r="AV674" s="179"/>
      <c r="AW674" s="179"/>
      <c r="AX674" s="179"/>
      <c r="AY674" s="179"/>
      <c r="AZ674" s="179"/>
      <c r="BA674" s="179"/>
      <c r="BB674" s="179"/>
    </row>
    <row r="675" spans="1:54" ht="144.75" customHeight="1">
      <c r="A675" s="179"/>
      <c r="B675" s="179"/>
      <c r="C675" s="180"/>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c r="AA675" s="179"/>
      <c r="AB675" s="179"/>
      <c r="AC675" s="179"/>
      <c r="AD675" s="179"/>
      <c r="AE675" s="179"/>
      <c r="AF675" s="179"/>
      <c r="AG675" s="179"/>
      <c r="AH675" s="179"/>
      <c r="AI675" s="179"/>
      <c r="AJ675" s="179"/>
      <c r="AK675" s="179"/>
      <c r="AL675" s="179"/>
      <c r="AM675" s="179"/>
      <c r="AN675" s="179"/>
      <c r="AO675" s="179"/>
      <c r="AP675" s="179"/>
      <c r="AQ675" s="179"/>
      <c r="AR675" s="179"/>
      <c r="AS675" s="179"/>
      <c r="AT675" s="179"/>
      <c r="AU675" s="179"/>
      <c r="AV675" s="179"/>
      <c r="AW675" s="179"/>
      <c r="AX675" s="179"/>
      <c r="AY675" s="179"/>
      <c r="AZ675" s="179"/>
      <c r="BA675" s="179"/>
      <c r="BB675" s="179"/>
    </row>
    <row r="676" spans="1:54" ht="144.75" customHeight="1">
      <c r="A676" s="179"/>
      <c r="B676" s="179"/>
      <c r="C676" s="180"/>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c r="AA676" s="179"/>
      <c r="AB676" s="179"/>
      <c r="AC676" s="179"/>
      <c r="AD676" s="179"/>
      <c r="AE676" s="179"/>
      <c r="AF676" s="179"/>
      <c r="AG676" s="179"/>
      <c r="AH676" s="179"/>
      <c r="AI676" s="179"/>
      <c r="AJ676" s="179"/>
      <c r="AK676" s="179"/>
      <c r="AL676" s="179"/>
      <c r="AM676" s="179"/>
      <c r="AN676" s="179"/>
      <c r="AO676" s="179"/>
      <c r="AP676" s="179"/>
      <c r="AQ676" s="179"/>
      <c r="AR676" s="179"/>
      <c r="AS676" s="179"/>
      <c r="AT676" s="179"/>
      <c r="AU676" s="179"/>
      <c r="AV676" s="179"/>
      <c r="AW676" s="179"/>
      <c r="AX676" s="179"/>
      <c r="AY676" s="179"/>
      <c r="AZ676" s="179"/>
      <c r="BA676" s="179"/>
      <c r="BB676" s="179"/>
    </row>
    <row r="677" spans="1:54" ht="144.75" customHeight="1">
      <c r="A677" s="179"/>
      <c r="B677" s="179"/>
      <c r="C677" s="180"/>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c r="AO677" s="179"/>
      <c r="AP677" s="179"/>
      <c r="AQ677" s="179"/>
      <c r="AR677" s="179"/>
      <c r="AS677" s="179"/>
      <c r="AT677" s="179"/>
      <c r="AU677" s="179"/>
      <c r="AV677" s="179"/>
      <c r="AW677" s="179"/>
      <c r="AX677" s="179"/>
      <c r="AY677" s="179"/>
      <c r="AZ677" s="179"/>
      <c r="BA677" s="179"/>
      <c r="BB677" s="179"/>
    </row>
    <row r="678" spans="1:54" ht="144.75" customHeight="1">
      <c r="A678" s="179"/>
      <c r="B678" s="179"/>
      <c r="C678" s="180"/>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79"/>
      <c r="AY678" s="179"/>
      <c r="AZ678" s="179"/>
      <c r="BA678" s="179"/>
      <c r="BB678" s="179"/>
    </row>
    <row r="679" spans="1:54" ht="144.75" customHeight="1">
      <c r="A679" s="179"/>
      <c r="B679" s="179"/>
      <c r="C679" s="180"/>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179"/>
      <c r="AL679" s="179"/>
      <c r="AM679" s="179"/>
      <c r="AN679" s="179"/>
      <c r="AO679" s="179"/>
      <c r="AP679" s="179"/>
      <c r="AQ679" s="179"/>
      <c r="AR679" s="179"/>
      <c r="AS679" s="179"/>
      <c r="AT679" s="179"/>
      <c r="AU679" s="179"/>
      <c r="AV679" s="179"/>
      <c r="AW679" s="179"/>
      <c r="AX679" s="179"/>
      <c r="AY679" s="179"/>
      <c r="AZ679" s="179"/>
      <c r="BA679" s="179"/>
      <c r="BB679" s="179"/>
    </row>
    <row r="680" spans="1:54" ht="144.75" customHeight="1">
      <c r="A680" s="179"/>
      <c r="B680" s="179"/>
      <c r="C680" s="180"/>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79"/>
      <c r="AY680" s="179"/>
      <c r="AZ680" s="179"/>
      <c r="BA680" s="179"/>
      <c r="BB680" s="179"/>
    </row>
    <row r="681" spans="1:54" ht="144.75" customHeight="1">
      <c r="A681" s="179"/>
      <c r="B681" s="179"/>
      <c r="C681" s="180"/>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c r="AA681" s="179"/>
      <c r="AB681" s="179"/>
      <c r="AC681" s="179"/>
      <c r="AD681" s="179"/>
      <c r="AE681" s="179"/>
      <c r="AF681" s="179"/>
      <c r="AG681" s="179"/>
      <c r="AH681" s="179"/>
      <c r="AI681" s="179"/>
      <c r="AJ681" s="179"/>
      <c r="AK681" s="179"/>
      <c r="AL681" s="179"/>
      <c r="AM681" s="179"/>
      <c r="AN681" s="179"/>
      <c r="AO681" s="179"/>
      <c r="AP681" s="179"/>
      <c r="AQ681" s="179"/>
      <c r="AR681" s="179"/>
      <c r="AS681" s="179"/>
      <c r="AT681" s="179"/>
      <c r="AU681" s="179"/>
      <c r="AV681" s="179"/>
      <c r="AW681" s="179"/>
      <c r="AX681" s="179"/>
      <c r="AY681" s="179"/>
      <c r="AZ681" s="179"/>
      <c r="BA681" s="179"/>
      <c r="BB681" s="179"/>
    </row>
    <row r="682" spans="1:54" ht="144.75" customHeight="1">
      <c r="A682" s="179"/>
      <c r="B682" s="179"/>
      <c r="C682" s="180"/>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c r="AO682" s="179"/>
      <c r="AP682" s="179"/>
      <c r="AQ682" s="179"/>
      <c r="AR682" s="179"/>
      <c r="AS682" s="179"/>
      <c r="AT682" s="179"/>
      <c r="AU682" s="179"/>
      <c r="AV682" s="179"/>
      <c r="AW682" s="179"/>
      <c r="AX682" s="179"/>
      <c r="AY682" s="179"/>
      <c r="AZ682" s="179"/>
      <c r="BA682" s="179"/>
      <c r="BB682" s="179"/>
    </row>
    <row r="683" spans="1:54" ht="144.75" customHeight="1">
      <c r="A683" s="179"/>
      <c r="B683" s="179"/>
      <c r="C683" s="180"/>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G683" s="179"/>
      <c r="AH683" s="179"/>
      <c r="AI683" s="179"/>
      <c r="AJ683" s="179"/>
      <c r="AK683" s="179"/>
      <c r="AL683" s="179"/>
      <c r="AM683" s="179"/>
      <c r="AN683" s="179"/>
      <c r="AO683" s="179"/>
      <c r="AP683" s="179"/>
      <c r="AQ683" s="179"/>
      <c r="AR683" s="179"/>
      <c r="AS683" s="179"/>
      <c r="AT683" s="179"/>
      <c r="AU683" s="179"/>
      <c r="AV683" s="179"/>
      <c r="AW683" s="179"/>
      <c r="AX683" s="179"/>
      <c r="AY683" s="179"/>
      <c r="AZ683" s="179"/>
      <c r="BA683" s="179"/>
      <c r="BB683" s="179"/>
    </row>
    <row r="684" spans="1:54" ht="144.75" customHeight="1">
      <c r="A684" s="179"/>
      <c r="B684" s="179"/>
      <c r="C684" s="180"/>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79"/>
      <c r="AK684" s="179"/>
      <c r="AL684" s="179"/>
      <c r="AM684" s="179"/>
      <c r="AN684" s="179"/>
      <c r="AO684" s="179"/>
      <c r="AP684" s="179"/>
      <c r="AQ684" s="179"/>
      <c r="AR684" s="179"/>
      <c r="AS684" s="179"/>
      <c r="AT684" s="179"/>
      <c r="AU684" s="179"/>
      <c r="AV684" s="179"/>
      <c r="AW684" s="179"/>
      <c r="AX684" s="179"/>
      <c r="AY684" s="179"/>
      <c r="AZ684" s="179"/>
      <c r="BA684" s="179"/>
      <c r="BB684" s="179"/>
    </row>
    <row r="685" spans="1:54" ht="144.75" customHeight="1">
      <c r="A685" s="179"/>
      <c r="B685" s="179"/>
      <c r="C685" s="180"/>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c r="AO685" s="179"/>
      <c r="AP685" s="179"/>
      <c r="AQ685" s="179"/>
      <c r="AR685" s="179"/>
      <c r="AS685" s="179"/>
      <c r="AT685" s="179"/>
      <c r="AU685" s="179"/>
      <c r="AV685" s="179"/>
      <c r="AW685" s="179"/>
      <c r="AX685" s="179"/>
      <c r="AY685" s="179"/>
      <c r="AZ685" s="179"/>
      <c r="BA685" s="179"/>
      <c r="BB685" s="179"/>
    </row>
    <row r="686" spans="1:54" ht="144.75" customHeight="1">
      <c r="A686" s="179"/>
      <c r="B686" s="179"/>
      <c r="C686" s="180"/>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c r="AO686" s="179"/>
      <c r="AP686" s="179"/>
      <c r="AQ686" s="179"/>
      <c r="AR686" s="179"/>
      <c r="AS686" s="179"/>
      <c r="AT686" s="179"/>
      <c r="AU686" s="179"/>
      <c r="AV686" s="179"/>
      <c r="AW686" s="179"/>
      <c r="AX686" s="179"/>
      <c r="AY686" s="179"/>
      <c r="AZ686" s="179"/>
      <c r="BA686" s="179"/>
      <c r="BB686" s="179"/>
    </row>
    <row r="687" spans="1:54" ht="144.75" customHeight="1">
      <c r="A687" s="179"/>
      <c r="B687" s="179"/>
      <c r="C687" s="180"/>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G687" s="179"/>
      <c r="AH687" s="179"/>
      <c r="AI687" s="179"/>
      <c r="AJ687" s="179"/>
      <c r="AK687" s="179"/>
      <c r="AL687" s="179"/>
      <c r="AM687" s="179"/>
      <c r="AN687" s="179"/>
      <c r="AO687" s="179"/>
      <c r="AP687" s="179"/>
      <c r="AQ687" s="179"/>
      <c r="AR687" s="179"/>
      <c r="AS687" s="179"/>
      <c r="AT687" s="179"/>
      <c r="AU687" s="179"/>
      <c r="AV687" s="179"/>
      <c r="AW687" s="179"/>
      <c r="AX687" s="179"/>
      <c r="AY687" s="179"/>
      <c r="AZ687" s="179"/>
      <c r="BA687" s="179"/>
      <c r="BB687" s="179"/>
    </row>
    <row r="688" spans="1:54" ht="144.75" customHeight="1">
      <c r="A688" s="179"/>
      <c r="B688" s="179"/>
      <c r="C688" s="180"/>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79"/>
      <c r="AK688" s="179"/>
      <c r="AL688" s="179"/>
      <c r="AM688" s="179"/>
      <c r="AN688" s="179"/>
      <c r="AO688" s="179"/>
      <c r="AP688" s="179"/>
      <c r="AQ688" s="179"/>
      <c r="AR688" s="179"/>
      <c r="AS688" s="179"/>
      <c r="AT688" s="179"/>
      <c r="AU688" s="179"/>
      <c r="AV688" s="179"/>
      <c r="AW688" s="179"/>
      <c r="AX688" s="179"/>
      <c r="AY688" s="179"/>
      <c r="AZ688" s="179"/>
      <c r="BA688" s="179"/>
      <c r="BB688" s="179"/>
    </row>
    <row r="689" spans="1:54" ht="144.75" customHeight="1">
      <c r="A689" s="179"/>
      <c r="B689" s="179"/>
      <c r="C689" s="180"/>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179"/>
      <c r="AL689" s="179"/>
      <c r="AM689" s="179"/>
      <c r="AN689" s="179"/>
      <c r="AO689" s="179"/>
      <c r="AP689" s="179"/>
      <c r="AQ689" s="179"/>
      <c r="AR689" s="179"/>
      <c r="AS689" s="179"/>
      <c r="AT689" s="179"/>
      <c r="AU689" s="179"/>
      <c r="AV689" s="179"/>
      <c r="AW689" s="179"/>
      <c r="AX689" s="179"/>
      <c r="AY689" s="179"/>
      <c r="AZ689" s="179"/>
      <c r="BA689" s="179"/>
      <c r="BB689" s="179"/>
    </row>
    <row r="690" spans="1:54" ht="144.75" customHeight="1">
      <c r="A690" s="179"/>
      <c r="B690" s="179"/>
      <c r="C690" s="180"/>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c r="AA690" s="179"/>
      <c r="AB690" s="179"/>
      <c r="AC690" s="179"/>
      <c r="AD690" s="179"/>
      <c r="AE690" s="179"/>
      <c r="AF690" s="179"/>
      <c r="AG690" s="179"/>
      <c r="AH690" s="179"/>
      <c r="AI690" s="179"/>
      <c r="AJ690" s="179"/>
      <c r="AK690" s="179"/>
      <c r="AL690" s="179"/>
      <c r="AM690" s="179"/>
      <c r="AN690" s="179"/>
      <c r="AO690" s="179"/>
      <c r="AP690" s="179"/>
      <c r="AQ690" s="179"/>
      <c r="AR690" s="179"/>
      <c r="AS690" s="179"/>
      <c r="AT690" s="179"/>
      <c r="AU690" s="179"/>
      <c r="AV690" s="179"/>
      <c r="AW690" s="179"/>
      <c r="AX690" s="179"/>
      <c r="AY690" s="179"/>
      <c r="AZ690" s="179"/>
      <c r="BA690" s="179"/>
      <c r="BB690" s="179"/>
    </row>
    <row r="691" spans="1:54" ht="144.75" customHeight="1">
      <c r="A691" s="179"/>
      <c r="B691" s="179"/>
      <c r="C691" s="180"/>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c r="AA691" s="179"/>
      <c r="AB691" s="179"/>
      <c r="AC691" s="179"/>
      <c r="AD691" s="179"/>
      <c r="AE691" s="179"/>
      <c r="AF691" s="179"/>
      <c r="AG691" s="179"/>
      <c r="AH691" s="179"/>
      <c r="AI691" s="179"/>
      <c r="AJ691" s="179"/>
      <c r="AK691" s="179"/>
      <c r="AL691" s="179"/>
      <c r="AM691" s="179"/>
      <c r="AN691" s="179"/>
      <c r="AO691" s="179"/>
      <c r="AP691" s="179"/>
      <c r="AQ691" s="179"/>
      <c r="AR691" s="179"/>
      <c r="AS691" s="179"/>
      <c r="AT691" s="179"/>
      <c r="AU691" s="179"/>
      <c r="AV691" s="179"/>
      <c r="AW691" s="179"/>
      <c r="AX691" s="179"/>
      <c r="AY691" s="179"/>
      <c r="AZ691" s="179"/>
      <c r="BA691" s="179"/>
      <c r="BB691" s="179"/>
    </row>
    <row r="692" spans="1:54" ht="144.75" customHeight="1">
      <c r="A692" s="179"/>
      <c r="B692" s="179"/>
      <c r="C692" s="180"/>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G692" s="179"/>
      <c r="AH692" s="179"/>
      <c r="AI692" s="179"/>
      <c r="AJ692" s="179"/>
      <c r="AK692" s="179"/>
      <c r="AL692" s="179"/>
      <c r="AM692" s="179"/>
      <c r="AN692" s="179"/>
      <c r="AO692" s="179"/>
      <c r="AP692" s="179"/>
      <c r="AQ692" s="179"/>
      <c r="AR692" s="179"/>
      <c r="AS692" s="179"/>
      <c r="AT692" s="179"/>
      <c r="AU692" s="179"/>
      <c r="AV692" s="179"/>
      <c r="AW692" s="179"/>
      <c r="AX692" s="179"/>
      <c r="AY692" s="179"/>
      <c r="AZ692" s="179"/>
      <c r="BA692" s="179"/>
      <c r="BB692" s="179"/>
    </row>
    <row r="693" spans="1:54" ht="144.75" customHeight="1">
      <c r="A693" s="179"/>
      <c r="B693" s="179"/>
      <c r="C693" s="180"/>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G693" s="179"/>
      <c r="AH693" s="179"/>
      <c r="AI693" s="179"/>
      <c r="AJ693" s="179"/>
      <c r="AK693" s="179"/>
      <c r="AL693" s="179"/>
      <c r="AM693" s="179"/>
      <c r="AN693" s="179"/>
      <c r="AO693" s="179"/>
      <c r="AP693" s="179"/>
      <c r="AQ693" s="179"/>
      <c r="AR693" s="179"/>
      <c r="AS693" s="179"/>
      <c r="AT693" s="179"/>
      <c r="AU693" s="179"/>
      <c r="AV693" s="179"/>
      <c r="AW693" s="179"/>
      <c r="AX693" s="179"/>
      <c r="AY693" s="179"/>
      <c r="AZ693" s="179"/>
      <c r="BA693" s="179"/>
      <c r="BB693" s="179"/>
    </row>
    <row r="694" spans="1:54" ht="144.75" customHeight="1">
      <c r="A694" s="179"/>
      <c r="B694" s="179"/>
      <c r="C694" s="180"/>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c r="AA694" s="179"/>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79"/>
      <c r="AW694" s="179"/>
      <c r="AX694" s="179"/>
      <c r="AY694" s="179"/>
      <c r="AZ694" s="179"/>
      <c r="BA694" s="179"/>
      <c r="BB694" s="179"/>
    </row>
    <row r="695" spans="1:54" ht="144.75" customHeight="1">
      <c r="A695" s="179"/>
      <c r="B695" s="179"/>
      <c r="C695" s="180"/>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c r="AA695" s="179"/>
      <c r="AB695" s="179"/>
      <c r="AC695" s="179"/>
      <c r="AD695" s="179"/>
      <c r="AE695" s="179"/>
      <c r="AF695" s="179"/>
      <c r="AG695" s="179"/>
      <c r="AH695" s="179"/>
      <c r="AI695" s="179"/>
      <c r="AJ695" s="179"/>
      <c r="AK695" s="179"/>
      <c r="AL695" s="179"/>
      <c r="AM695" s="179"/>
      <c r="AN695" s="179"/>
      <c r="AO695" s="179"/>
      <c r="AP695" s="179"/>
      <c r="AQ695" s="179"/>
      <c r="AR695" s="179"/>
      <c r="AS695" s="179"/>
      <c r="AT695" s="179"/>
      <c r="AU695" s="179"/>
      <c r="AV695" s="179"/>
      <c r="AW695" s="179"/>
      <c r="AX695" s="179"/>
      <c r="AY695" s="179"/>
      <c r="AZ695" s="179"/>
      <c r="BA695" s="179"/>
      <c r="BB695" s="179"/>
    </row>
    <row r="696" spans="1:54" ht="144.75" customHeight="1">
      <c r="A696" s="179"/>
      <c r="B696" s="179"/>
      <c r="C696" s="180"/>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c r="AA696" s="179"/>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79"/>
      <c r="AW696" s="179"/>
      <c r="AX696" s="179"/>
      <c r="AY696" s="179"/>
      <c r="AZ696" s="179"/>
      <c r="BA696" s="179"/>
      <c r="BB696" s="179"/>
    </row>
    <row r="697" spans="1:54" ht="144.75" customHeight="1">
      <c r="A697" s="179"/>
      <c r="B697" s="179"/>
      <c r="C697" s="180"/>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79"/>
      <c r="AY697" s="179"/>
      <c r="AZ697" s="179"/>
      <c r="BA697" s="179"/>
      <c r="BB697" s="179"/>
    </row>
    <row r="698" spans="1:54" ht="144.75" customHeight="1">
      <c r="A698" s="179"/>
      <c r="B698" s="179"/>
      <c r="C698" s="180"/>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79"/>
      <c r="AY698" s="179"/>
      <c r="AZ698" s="179"/>
      <c r="BA698" s="179"/>
      <c r="BB698" s="179"/>
    </row>
    <row r="699" spans="1:54" ht="144.75" customHeight="1">
      <c r="A699" s="179"/>
      <c r="B699" s="179"/>
      <c r="C699" s="180"/>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79"/>
      <c r="AY699" s="179"/>
      <c r="AZ699" s="179"/>
      <c r="BA699" s="179"/>
      <c r="BB699" s="179"/>
    </row>
    <row r="700" spans="1:54" ht="144.75" customHeight="1">
      <c r="A700" s="179"/>
      <c r="B700" s="179"/>
      <c r="C700" s="180"/>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c r="AA700" s="179"/>
      <c r="AB700" s="179"/>
      <c r="AC700" s="179"/>
      <c r="AD700" s="179"/>
      <c r="AE700" s="179"/>
      <c r="AF700" s="179"/>
      <c r="AG700" s="179"/>
      <c r="AH700" s="179"/>
      <c r="AI700" s="179"/>
      <c r="AJ700" s="179"/>
      <c r="AK700" s="179"/>
      <c r="AL700" s="179"/>
      <c r="AM700" s="179"/>
      <c r="AN700" s="179"/>
      <c r="AO700" s="179"/>
      <c r="AP700" s="179"/>
      <c r="AQ700" s="179"/>
      <c r="AR700" s="179"/>
      <c r="AS700" s="179"/>
      <c r="AT700" s="179"/>
      <c r="AU700" s="179"/>
      <c r="AV700" s="179"/>
      <c r="AW700" s="179"/>
      <c r="AX700" s="179"/>
      <c r="AY700" s="179"/>
      <c r="AZ700" s="179"/>
      <c r="BA700" s="179"/>
      <c r="BB700" s="179"/>
    </row>
    <row r="701" spans="1:54" ht="144.75" customHeight="1">
      <c r="A701" s="179"/>
      <c r="B701" s="179"/>
      <c r="C701" s="180"/>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c r="AA701" s="179"/>
      <c r="AB701" s="179"/>
      <c r="AC701" s="179"/>
      <c r="AD701" s="179"/>
      <c r="AE701" s="179"/>
      <c r="AF701" s="179"/>
      <c r="AG701" s="179"/>
      <c r="AH701" s="179"/>
      <c r="AI701" s="179"/>
      <c r="AJ701" s="179"/>
      <c r="AK701" s="179"/>
      <c r="AL701" s="179"/>
      <c r="AM701" s="179"/>
      <c r="AN701" s="179"/>
      <c r="AO701" s="179"/>
      <c r="AP701" s="179"/>
      <c r="AQ701" s="179"/>
      <c r="AR701" s="179"/>
      <c r="AS701" s="179"/>
      <c r="AT701" s="179"/>
      <c r="AU701" s="179"/>
      <c r="AV701" s="179"/>
      <c r="AW701" s="179"/>
      <c r="AX701" s="179"/>
      <c r="AY701" s="179"/>
      <c r="AZ701" s="179"/>
      <c r="BA701" s="179"/>
      <c r="BB701" s="179"/>
    </row>
    <row r="702" spans="1:54" ht="144.75" customHeight="1">
      <c r="A702" s="179"/>
      <c r="B702" s="179"/>
      <c r="C702" s="180"/>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79"/>
      <c r="AL702" s="179"/>
      <c r="AM702" s="179"/>
      <c r="AN702" s="179"/>
      <c r="AO702" s="179"/>
      <c r="AP702" s="179"/>
      <c r="AQ702" s="179"/>
      <c r="AR702" s="179"/>
      <c r="AS702" s="179"/>
      <c r="AT702" s="179"/>
      <c r="AU702" s="179"/>
      <c r="AV702" s="179"/>
      <c r="AW702" s="179"/>
      <c r="AX702" s="179"/>
      <c r="AY702" s="179"/>
      <c r="AZ702" s="179"/>
      <c r="BA702" s="179"/>
      <c r="BB702" s="179"/>
    </row>
    <row r="703" spans="1:54" ht="144.75" customHeight="1">
      <c r="A703" s="179"/>
      <c r="B703" s="179"/>
      <c r="C703" s="180"/>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9"/>
      <c r="AL703" s="179"/>
      <c r="AM703" s="179"/>
      <c r="AN703" s="179"/>
      <c r="AO703" s="179"/>
      <c r="AP703" s="179"/>
      <c r="AQ703" s="179"/>
      <c r="AR703" s="179"/>
      <c r="AS703" s="179"/>
      <c r="AT703" s="179"/>
      <c r="AU703" s="179"/>
      <c r="AV703" s="179"/>
      <c r="AW703" s="179"/>
      <c r="AX703" s="179"/>
      <c r="AY703" s="179"/>
      <c r="AZ703" s="179"/>
      <c r="BA703" s="179"/>
      <c r="BB703" s="179"/>
    </row>
    <row r="704" spans="1:54" ht="144.75" customHeight="1">
      <c r="A704" s="179"/>
      <c r="B704" s="179"/>
      <c r="C704" s="180"/>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c r="AA704" s="179"/>
      <c r="AB704" s="179"/>
      <c r="AC704" s="179"/>
      <c r="AD704" s="179"/>
      <c r="AE704" s="179"/>
      <c r="AF704" s="179"/>
      <c r="AG704" s="179"/>
      <c r="AH704" s="179"/>
      <c r="AI704" s="179"/>
      <c r="AJ704" s="179"/>
      <c r="AK704" s="179"/>
      <c r="AL704" s="179"/>
      <c r="AM704" s="179"/>
      <c r="AN704" s="179"/>
      <c r="AO704" s="179"/>
      <c r="AP704" s="179"/>
      <c r="AQ704" s="179"/>
      <c r="AR704" s="179"/>
      <c r="AS704" s="179"/>
      <c r="AT704" s="179"/>
      <c r="AU704" s="179"/>
      <c r="AV704" s="179"/>
      <c r="AW704" s="179"/>
      <c r="AX704" s="179"/>
      <c r="AY704" s="179"/>
      <c r="AZ704" s="179"/>
      <c r="BA704" s="179"/>
      <c r="BB704" s="179"/>
    </row>
    <row r="705" spans="1:54" ht="144.75" customHeight="1">
      <c r="A705" s="179"/>
      <c r="B705" s="179"/>
      <c r="C705" s="180"/>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c r="AA705" s="179"/>
      <c r="AB705" s="179"/>
      <c r="AC705" s="179"/>
      <c r="AD705" s="179"/>
      <c r="AE705" s="179"/>
      <c r="AF705" s="179"/>
      <c r="AG705" s="179"/>
      <c r="AH705" s="179"/>
      <c r="AI705" s="179"/>
      <c r="AJ705" s="179"/>
      <c r="AK705" s="179"/>
      <c r="AL705" s="179"/>
      <c r="AM705" s="179"/>
      <c r="AN705" s="179"/>
      <c r="AO705" s="179"/>
      <c r="AP705" s="179"/>
      <c r="AQ705" s="179"/>
      <c r="AR705" s="179"/>
      <c r="AS705" s="179"/>
      <c r="AT705" s="179"/>
      <c r="AU705" s="179"/>
      <c r="AV705" s="179"/>
      <c r="AW705" s="179"/>
      <c r="AX705" s="179"/>
      <c r="AY705" s="179"/>
      <c r="AZ705" s="179"/>
      <c r="BA705" s="179"/>
      <c r="BB705" s="179"/>
    </row>
    <row r="706" spans="1:54" ht="144.75" customHeight="1">
      <c r="A706" s="179"/>
      <c r="B706" s="179"/>
      <c r="C706" s="180"/>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c r="AA706" s="179"/>
      <c r="AB706" s="179"/>
      <c r="AC706" s="179"/>
      <c r="AD706" s="179"/>
      <c r="AE706" s="179"/>
      <c r="AF706" s="179"/>
      <c r="AG706" s="179"/>
      <c r="AH706" s="179"/>
      <c r="AI706" s="179"/>
      <c r="AJ706" s="179"/>
      <c r="AK706" s="179"/>
      <c r="AL706" s="179"/>
      <c r="AM706" s="179"/>
      <c r="AN706" s="179"/>
      <c r="AO706" s="179"/>
      <c r="AP706" s="179"/>
      <c r="AQ706" s="179"/>
      <c r="AR706" s="179"/>
      <c r="AS706" s="179"/>
      <c r="AT706" s="179"/>
      <c r="AU706" s="179"/>
      <c r="AV706" s="179"/>
      <c r="AW706" s="179"/>
      <c r="AX706" s="179"/>
      <c r="AY706" s="179"/>
      <c r="AZ706" s="179"/>
      <c r="BA706" s="179"/>
      <c r="BB706" s="179"/>
    </row>
    <row r="707" spans="1:54" ht="144.75" customHeight="1">
      <c r="A707" s="179"/>
      <c r="B707" s="179"/>
      <c r="C707" s="180"/>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G707" s="179"/>
      <c r="AH707" s="179"/>
      <c r="AI707" s="179"/>
      <c r="AJ707" s="179"/>
      <c r="AK707" s="179"/>
      <c r="AL707" s="179"/>
      <c r="AM707" s="179"/>
      <c r="AN707" s="179"/>
      <c r="AO707" s="179"/>
      <c r="AP707" s="179"/>
      <c r="AQ707" s="179"/>
      <c r="AR707" s="179"/>
      <c r="AS707" s="179"/>
      <c r="AT707" s="179"/>
      <c r="AU707" s="179"/>
      <c r="AV707" s="179"/>
      <c r="AW707" s="179"/>
      <c r="AX707" s="179"/>
      <c r="AY707" s="179"/>
      <c r="AZ707" s="179"/>
      <c r="BA707" s="179"/>
      <c r="BB707" s="179"/>
    </row>
    <row r="708" spans="1:54" ht="144.75" customHeight="1">
      <c r="A708" s="179"/>
      <c r="B708" s="179"/>
      <c r="C708" s="180"/>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G708" s="179"/>
      <c r="AH708" s="179"/>
      <c r="AI708" s="179"/>
      <c r="AJ708" s="179"/>
      <c r="AK708" s="179"/>
      <c r="AL708" s="179"/>
      <c r="AM708" s="179"/>
      <c r="AN708" s="179"/>
      <c r="AO708" s="179"/>
      <c r="AP708" s="179"/>
      <c r="AQ708" s="179"/>
      <c r="AR708" s="179"/>
      <c r="AS708" s="179"/>
      <c r="AT708" s="179"/>
      <c r="AU708" s="179"/>
      <c r="AV708" s="179"/>
      <c r="AW708" s="179"/>
      <c r="AX708" s="179"/>
      <c r="AY708" s="179"/>
      <c r="AZ708" s="179"/>
      <c r="BA708" s="179"/>
      <c r="BB708" s="179"/>
    </row>
    <row r="709" spans="1:54" ht="144.75" customHeight="1">
      <c r="A709" s="179"/>
      <c r="B709" s="179"/>
      <c r="C709" s="180"/>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179"/>
      <c r="AE709" s="179"/>
      <c r="AF709" s="179"/>
      <c r="AG709" s="179"/>
      <c r="AH709" s="179"/>
      <c r="AI709" s="179"/>
      <c r="AJ709" s="179"/>
      <c r="AK709" s="179"/>
      <c r="AL709" s="179"/>
      <c r="AM709" s="179"/>
      <c r="AN709" s="179"/>
      <c r="AO709" s="179"/>
      <c r="AP709" s="179"/>
      <c r="AQ709" s="179"/>
      <c r="AR709" s="179"/>
      <c r="AS709" s="179"/>
      <c r="AT709" s="179"/>
      <c r="AU709" s="179"/>
      <c r="AV709" s="179"/>
      <c r="AW709" s="179"/>
      <c r="AX709" s="179"/>
      <c r="AY709" s="179"/>
      <c r="AZ709" s="179"/>
      <c r="BA709" s="179"/>
      <c r="BB709" s="179"/>
    </row>
    <row r="710" spans="1:54" ht="144.75" customHeight="1">
      <c r="A710" s="179"/>
      <c r="B710" s="179"/>
      <c r="C710" s="180"/>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179"/>
      <c r="AE710" s="179"/>
      <c r="AF710" s="179"/>
      <c r="AG710" s="179"/>
      <c r="AH710" s="179"/>
      <c r="AI710" s="179"/>
      <c r="AJ710" s="179"/>
      <c r="AK710" s="179"/>
      <c r="AL710" s="179"/>
      <c r="AM710" s="179"/>
      <c r="AN710" s="179"/>
      <c r="AO710" s="179"/>
      <c r="AP710" s="179"/>
      <c r="AQ710" s="179"/>
      <c r="AR710" s="179"/>
      <c r="AS710" s="179"/>
      <c r="AT710" s="179"/>
      <c r="AU710" s="179"/>
      <c r="AV710" s="179"/>
      <c r="AW710" s="179"/>
      <c r="AX710" s="179"/>
      <c r="AY710" s="179"/>
      <c r="AZ710" s="179"/>
      <c r="BA710" s="179"/>
      <c r="BB710" s="179"/>
    </row>
    <row r="711" spans="1:54" ht="144.75" customHeight="1">
      <c r="A711" s="179"/>
      <c r="B711" s="179"/>
      <c r="C711" s="180"/>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c r="AO711" s="179"/>
      <c r="AP711" s="179"/>
      <c r="AQ711" s="179"/>
      <c r="AR711" s="179"/>
      <c r="AS711" s="179"/>
      <c r="AT711" s="179"/>
      <c r="AU711" s="179"/>
      <c r="AV711" s="179"/>
      <c r="AW711" s="179"/>
      <c r="AX711" s="179"/>
      <c r="AY711" s="179"/>
      <c r="AZ711" s="179"/>
      <c r="BA711" s="179"/>
      <c r="BB711" s="179"/>
    </row>
    <row r="712" spans="1:54" ht="144.75" customHeight="1">
      <c r="A712" s="179"/>
      <c r="B712" s="179"/>
      <c r="C712" s="180"/>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c r="AO712" s="179"/>
      <c r="AP712" s="179"/>
      <c r="AQ712" s="179"/>
      <c r="AR712" s="179"/>
      <c r="AS712" s="179"/>
      <c r="AT712" s="179"/>
      <c r="AU712" s="179"/>
      <c r="AV712" s="179"/>
      <c r="AW712" s="179"/>
      <c r="AX712" s="179"/>
      <c r="AY712" s="179"/>
      <c r="AZ712" s="179"/>
      <c r="BA712" s="179"/>
      <c r="BB712" s="179"/>
    </row>
    <row r="713" spans="1:54" ht="144.75" customHeight="1">
      <c r="A713" s="179"/>
      <c r="B713" s="179"/>
      <c r="C713" s="180"/>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row>
    <row r="714" spans="1:54" ht="144.75" customHeight="1">
      <c r="A714" s="179"/>
      <c r="B714" s="179"/>
      <c r="C714" s="180"/>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c r="AA714" s="179"/>
      <c r="AB714" s="179"/>
      <c r="AC714" s="179"/>
      <c r="AD714" s="179"/>
      <c r="AE714" s="179"/>
      <c r="AF714" s="179"/>
      <c r="AG714" s="179"/>
      <c r="AH714" s="179"/>
      <c r="AI714" s="179"/>
      <c r="AJ714" s="179"/>
      <c r="AK714" s="179"/>
      <c r="AL714" s="179"/>
      <c r="AM714" s="179"/>
      <c r="AN714" s="179"/>
      <c r="AO714" s="179"/>
      <c r="AP714" s="179"/>
      <c r="AQ714" s="179"/>
      <c r="AR714" s="179"/>
      <c r="AS714" s="179"/>
      <c r="AT714" s="179"/>
      <c r="AU714" s="179"/>
      <c r="AV714" s="179"/>
      <c r="AW714" s="179"/>
      <c r="AX714" s="179"/>
      <c r="AY714" s="179"/>
      <c r="AZ714" s="179"/>
      <c r="BA714" s="179"/>
      <c r="BB714" s="179"/>
    </row>
    <row r="715" spans="1:54" ht="144.75" customHeight="1">
      <c r="A715" s="179"/>
      <c r="B715" s="179"/>
      <c r="C715" s="180"/>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c r="AA715" s="179"/>
      <c r="AB715" s="179"/>
      <c r="AC715" s="179"/>
      <c r="AD715" s="179"/>
      <c r="AE715" s="179"/>
      <c r="AF715" s="179"/>
      <c r="AG715" s="179"/>
      <c r="AH715" s="179"/>
      <c r="AI715" s="179"/>
      <c r="AJ715" s="179"/>
      <c r="AK715" s="179"/>
      <c r="AL715" s="179"/>
      <c r="AM715" s="179"/>
      <c r="AN715" s="179"/>
      <c r="AO715" s="179"/>
      <c r="AP715" s="179"/>
      <c r="AQ715" s="179"/>
      <c r="AR715" s="179"/>
      <c r="AS715" s="179"/>
      <c r="AT715" s="179"/>
      <c r="AU715" s="179"/>
      <c r="AV715" s="179"/>
      <c r="AW715" s="179"/>
      <c r="AX715" s="179"/>
      <c r="AY715" s="179"/>
      <c r="AZ715" s="179"/>
      <c r="BA715" s="179"/>
      <c r="BB715" s="179"/>
    </row>
    <row r="716" spans="1:54" ht="144.75" customHeight="1">
      <c r="A716" s="179"/>
      <c r="B716" s="179"/>
      <c r="C716" s="180"/>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c r="AA716" s="179"/>
      <c r="AB716" s="179"/>
      <c r="AC716" s="179"/>
      <c r="AD716" s="179"/>
      <c r="AE716" s="179"/>
      <c r="AF716" s="179"/>
      <c r="AG716" s="179"/>
      <c r="AH716" s="179"/>
      <c r="AI716" s="179"/>
      <c r="AJ716" s="179"/>
      <c r="AK716" s="179"/>
      <c r="AL716" s="179"/>
      <c r="AM716" s="179"/>
      <c r="AN716" s="179"/>
      <c r="AO716" s="179"/>
      <c r="AP716" s="179"/>
      <c r="AQ716" s="179"/>
      <c r="AR716" s="179"/>
      <c r="AS716" s="179"/>
      <c r="AT716" s="179"/>
      <c r="AU716" s="179"/>
      <c r="AV716" s="179"/>
      <c r="AW716" s="179"/>
      <c r="AX716" s="179"/>
      <c r="AY716" s="179"/>
      <c r="AZ716" s="179"/>
      <c r="BA716" s="179"/>
      <c r="BB716" s="179"/>
    </row>
    <row r="717" spans="1:54" ht="144.75" customHeight="1">
      <c r="A717" s="179"/>
      <c r="B717" s="179"/>
      <c r="C717" s="180"/>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179"/>
      <c r="AF717" s="179"/>
      <c r="AG717" s="179"/>
      <c r="AH717" s="179"/>
      <c r="AI717" s="179"/>
      <c r="AJ717" s="179"/>
      <c r="AK717" s="179"/>
      <c r="AL717" s="179"/>
      <c r="AM717" s="179"/>
      <c r="AN717" s="179"/>
      <c r="AO717" s="179"/>
      <c r="AP717" s="179"/>
      <c r="AQ717" s="179"/>
      <c r="AR717" s="179"/>
      <c r="AS717" s="179"/>
      <c r="AT717" s="179"/>
      <c r="AU717" s="179"/>
      <c r="AV717" s="179"/>
      <c r="AW717" s="179"/>
      <c r="AX717" s="179"/>
      <c r="AY717" s="179"/>
      <c r="AZ717" s="179"/>
      <c r="BA717" s="179"/>
      <c r="BB717" s="179"/>
    </row>
    <row r="718" spans="1:54" ht="144.75" customHeight="1">
      <c r="A718" s="179"/>
      <c r="B718" s="179"/>
      <c r="C718" s="180"/>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G718" s="179"/>
      <c r="AH718" s="179"/>
      <c r="AI718" s="179"/>
      <c r="AJ718" s="179"/>
      <c r="AK718" s="179"/>
      <c r="AL718" s="179"/>
      <c r="AM718" s="179"/>
      <c r="AN718" s="179"/>
      <c r="AO718" s="179"/>
      <c r="AP718" s="179"/>
      <c r="AQ718" s="179"/>
      <c r="AR718" s="179"/>
      <c r="AS718" s="179"/>
      <c r="AT718" s="179"/>
      <c r="AU718" s="179"/>
      <c r="AV718" s="179"/>
      <c r="AW718" s="179"/>
      <c r="AX718" s="179"/>
      <c r="AY718" s="179"/>
      <c r="AZ718" s="179"/>
      <c r="BA718" s="179"/>
      <c r="BB718" s="179"/>
    </row>
    <row r="719" spans="1:54" ht="144.75" customHeight="1">
      <c r="A719" s="179"/>
      <c r="B719" s="179"/>
      <c r="C719" s="180"/>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c r="AA719" s="179"/>
      <c r="AB719" s="179"/>
      <c r="AC719" s="179"/>
      <c r="AD719" s="179"/>
      <c r="AE719" s="179"/>
      <c r="AF719" s="179"/>
      <c r="AG719" s="179"/>
      <c r="AH719" s="179"/>
      <c r="AI719" s="179"/>
      <c r="AJ719" s="179"/>
      <c r="AK719" s="179"/>
      <c r="AL719" s="179"/>
      <c r="AM719" s="179"/>
      <c r="AN719" s="179"/>
      <c r="AO719" s="179"/>
      <c r="AP719" s="179"/>
      <c r="AQ719" s="179"/>
      <c r="AR719" s="179"/>
      <c r="AS719" s="179"/>
      <c r="AT719" s="179"/>
      <c r="AU719" s="179"/>
      <c r="AV719" s="179"/>
      <c r="AW719" s="179"/>
      <c r="AX719" s="179"/>
      <c r="AY719" s="179"/>
      <c r="AZ719" s="179"/>
      <c r="BA719" s="179"/>
      <c r="BB719" s="179"/>
    </row>
    <row r="720" spans="1:54" ht="144.75" customHeight="1">
      <c r="A720" s="179"/>
      <c r="B720" s="179"/>
      <c r="C720" s="180"/>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179"/>
      <c r="AF720" s="179"/>
      <c r="AG720" s="179"/>
      <c r="AH720" s="179"/>
      <c r="AI720" s="179"/>
      <c r="AJ720" s="179"/>
      <c r="AK720" s="179"/>
      <c r="AL720" s="179"/>
      <c r="AM720" s="179"/>
      <c r="AN720" s="179"/>
      <c r="AO720" s="179"/>
      <c r="AP720" s="179"/>
      <c r="AQ720" s="179"/>
      <c r="AR720" s="179"/>
      <c r="AS720" s="179"/>
      <c r="AT720" s="179"/>
      <c r="AU720" s="179"/>
      <c r="AV720" s="179"/>
      <c r="AW720" s="179"/>
      <c r="AX720" s="179"/>
      <c r="AY720" s="179"/>
      <c r="AZ720" s="179"/>
      <c r="BA720" s="179"/>
      <c r="BB720" s="179"/>
    </row>
    <row r="721" spans="1:54" ht="144.75" customHeight="1">
      <c r="A721" s="179"/>
      <c r="B721" s="179"/>
      <c r="C721" s="180"/>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c r="AA721" s="179"/>
      <c r="AB721" s="179"/>
      <c r="AC721" s="179"/>
      <c r="AD721" s="179"/>
      <c r="AE721" s="179"/>
      <c r="AF721" s="179"/>
      <c r="AG721" s="179"/>
      <c r="AH721" s="179"/>
      <c r="AI721" s="179"/>
      <c r="AJ721" s="179"/>
      <c r="AK721" s="179"/>
      <c r="AL721" s="179"/>
      <c r="AM721" s="179"/>
      <c r="AN721" s="179"/>
      <c r="AO721" s="179"/>
      <c r="AP721" s="179"/>
      <c r="AQ721" s="179"/>
      <c r="AR721" s="179"/>
      <c r="AS721" s="179"/>
      <c r="AT721" s="179"/>
      <c r="AU721" s="179"/>
      <c r="AV721" s="179"/>
      <c r="AW721" s="179"/>
      <c r="AX721" s="179"/>
      <c r="AY721" s="179"/>
      <c r="AZ721" s="179"/>
      <c r="BA721" s="179"/>
      <c r="BB721" s="179"/>
    </row>
    <row r="722" spans="1:54" ht="144.75" customHeight="1">
      <c r="A722" s="179"/>
      <c r="B722" s="179"/>
      <c r="C722" s="180"/>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179"/>
      <c r="AF722" s="179"/>
      <c r="AG722" s="179"/>
      <c r="AH722" s="179"/>
      <c r="AI722" s="179"/>
      <c r="AJ722" s="179"/>
      <c r="AK722" s="179"/>
      <c r="AL722" s="179"/>
      <c r="AM722" s="179"/>
      <c r="AN722" s="179"/>
      <c r="AO722" s="179"/>
      <c r="AP722" s="179"/>
      <c r="AQ722" s="179"/>
      <c r="AR722" s="179"/>
      <c r="AS722" s="179"/>
      <c r="AT722" s="179"/>
      <c r="AU722" s="179"/>
      <c r="AV722" s="179"/>
      <c r="AW722" s="179"/>
      <c r="AX722" s="179"/>
      <c r="AY722" s="179"/>
      <c r="AZ722" s="179"/>
      <c r="BA722" s="179"/>
      <c r="BB722" s="179"/>
    </row>
    <row r="723" spans="1:54" ht="144.75" customHeight="1">
      <c r="A723" s="179"/>
      <c r="B723" s="179"/>
      <c r="C723" s="180"/>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G723" s="179"/>
      <c r="AH723" s="179"/>
      <c r="AI723" s="179"/>
      <c r="AJ723" s="179"/>
      <c r="AK723" s="179"/>
      <c r="AL723" s="179"/>
      <c r="AM723" s="179"/>
      <c r="AN723" s="179"/>
      <c r="AO723" s="179"/>
      <c r="AP723" s="179"/>
      <c r="AQ723" s="179"/>
      <c r="AR723" s="179"/>
      <c r="AS723" s="179"/>
      <c r="AT723" s="179"/>
      <c r="AU723" s="179"/>
      <c r="AV723" s="179"/>
      <c r="AW723" s="179"/>
      <c r="AX723" s="179"/>
      <c r="AY723" s="179"/>
      <c r="AZ723" s="179"/>
      <c r="BA723" s="179"/>
      <c r="BB723" s="179"/>
    </row>
    <row r="724" spans="1:54" ht="144.75" customHeight="1">
      <c r="A724" s="179"/>
      <c r="B724" s="179"/>
      <c r="C724" s="180"/>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c r="AO724" s="179"/>
      <c r="AP724" s="179"/>
      <c r="AQ724" s="179"/>
      <c r="AR724" s="179"/>
      <c r="AS724" s="179"/>
      <c r="AT724" s="179"/>
      <c r="AU724" s="179"/>
      <c r="AV724" s="179"/>
      <c r="AW724" s="179"/>
      <c r="AX724" s="179"/>
      <c r="AY724" s="179"/>
      <c r="AZ724" s="179"/>
      <c r="BA724" s="179"/>
      <c r="BB724" s="179"/>
    </row>
    <row r="725" spans="1:54" ht="144.75" customHeight="1">
      <c r="A725" s="179"/>
      <c r="B725" s="179"/>
      <c r="C725" s="180"/>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c r="AA725" s="179"/>
      <c r="AB725" s="179"/>
      <c r="AC725" s="179"/>
      <c r="AD725" s="179"/>
      <c r="AE725" s="179"/>
      <c r="AF725" s="179"/>
      <c r="AG725" s="179"/>
      <c r="AH725" s="179"/>
      <c r="AI725" s="179"/>
      <c r="AJ725" s="179"/>
      <c r="AK725" s="179"/>
      <c r="AL725" s="179"/>
      <c r="AM725" s="179"/>
      <c r="AN725" s="179"/>
      <c r="AO725" s="179"/>
      <c r="AP725" s="179"/>
      <c r="AQ725" s="179"/>
      <c r="AR725" s="179"/>
      <c r="AS725" s="179"/>
      <c r="AT725" s="179"/>
      <c r="AU725" s="179"/>
      <c r="AV725" s="179"/>
      <c r="AW725" s="179"/>
      <c r="AX725" s="179"/>
      <c r="AY725" s="179"/>
      <c r="AZ725" s="179"/>
      <c r="BA725" s="179"/>
      <c r="BB725" s="179"/>
    </row>
    <row r="726" spans="1:54" ht="144.75" customHeight="1">
      <c r="A726" s="179"/>
      <c r="B726" s="179"/>
      <c r="C726" s="180"/>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179"/>
      <c r="AL726" s="179"/>
      <c r="AM726" s="179"/>
      <c r="AN726" s="179"/>
      <c r="AO726" s="179"/>
      <c r="AP726" s="179"/>
      <c r="AQ726" s="179"/>
      <c r="AR726" s="179"/>
      <c r="AS726" s="179"/>
      <c r="AT726" s="179"/>
      <c r="AU726" s="179"/>
      <c r="AV726" s="179"/>
      <c r="AW726" s="179"/>
      <c r="AX726" s="179"/>
      <c r="AY726" s="179"/>
      <c r="AZ726" s="179"/>
      <c r="BA726" s="179"/>
      <c r="BB726" s="179"/>
    </row>
    <row r="727" spans="1:54" ht="144.75" customHeight="1">
      <c r="A727" s="179"/>
      <c r="B727" s="179"/>
      <c r="C727" s="180"/>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c r="AA727" s="179"/>
      <c r="AB727" s="179"/>
      <c r="AC727" s="179"/>
      <c r="AD727" s="179"/>
      <c r="AE727" s="179"/>
      <c r="AF727" s="179"/>
      <c r="AG727" s="179"/>
      <c r="AH727" s="179"/>
      <c r="AI727" s="179"/>
      <c r="AJ727" s="179"/>
      <c r="AK727" s="179"/>
      <c r="AL727" s="179"/>
      <c r="AM727" s="179"/>
      <c r="AN727" s="179"/>
      <c r="AO727" s="179"/>
      <c r="AP727" s="179"/>
      <c r="AQ727" s="179"/>
      <c r="AR727" s="179"/>
      <c r="AS727" s="179"/>
      <c r="AT727" s="179"/>
      <c r="AU727" s="179"/>
      <c r="AV727" s="179"/>
      <c r="AW727" s="179"/>
      <c r="AX727" s="179"/>
      <c r="AY727" s="179"/>
      <c r="AZ727" s="179"/>
      <c r="BA727" s="179"/>
      <c r="BB727" s="179"/>
    </row>
    <row r="728" spans="1:54" ht="144.75" customHeight="1">
      <c r="A728" s="179"/>
      <c r="B728" s="179"/>
      <c r="C728" s="180"/>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9"/>
    </row>
    <row r="729" spans="1:54" ht="144.75" customHeight="1">
      <c r="A729" s="179"/>
      <c r="B729" s="179"/>
      <c r="C729" s="180"/>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c r="AA729" s="179"/>
      <c r="AB729" s="179"/>
      <c r="AC729" s="179"/>
      <c r="AD729" s="179"/>
      <c r="AE729" s="179"/>
      <c r="AF729" s="179"/>
      <c r="AG729" s="179"/>
      <c r="AH729" s="179"/>
      <c r="AI729" s="179"/>
      <c r="AJ729" s="179"/>
      <c r="AK729" s="179"/>
      <c r="AL729" s="179"/>
      <c r="AM729" s="179"/>
      <c r="AN729" s="179"/>
      <c r="AO729" s="179"/>
      <c r="AP729" s="179"/>
      <c r="AQ729" s="179"/>
      <c r="AR729" s="179"/>
      <c r="AS729" s="179"/>
      <c r="AT729" s="179"/>
      <c r="AU729" s="179"/>
      <c r="AV729" s="179"/>
      <c r="AW729" s="179"/>
      <c r="AX729" s="179"/>
      <c r="AY729" s="179"/>
      <c r="AZ729" s="179"/>
      <c r="BA729" s="179"/>
      <c r="BB729" s="179"/>
    </row>
    <row r="730" spans="1:54" ht="144.75" customHeight="1">
      <c r="A730" s="179"/>
      <c r="B730" s="179"/>
      <c r="C730" s="180"/>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c r="AA730" s="179"/>
      <c r="AB730" s="179"/>
      <c r="AC730" s="179"/>
      <c r="AD730" s="179"/>
      <c r="AE730" s="179"/>
      <c r="AF730" s="179"/>
      <c r="AG730" s="179"/>
      <c r="AH730" s="179"/>
      <c r="AI730" s="179"/>
      <c r="AJ730" s="179"/>
      <c r="AK730" s="179"/>
      <c r="AL730" s="179"/>
      <c r="AM730" s="179"/>
      <c r="AN730" s="179"/>
      <c r="AO730" s="179"/>
      <c r="AP730" s="179"/>
      <c r="AQ730" s="179"/>
      <c r="AR730" s="179"/>
      <c r="AS730" s="179"/>
      <c r="AT730" s="179"/>
      <c r="AU730" s="179"/>
      <c r="AV730" s="179"/>
      <c r="AW730" s="179"/>
      <c r="AX730" s="179"/>
      <c r="AY730" s="179"/>
      <c r="AZ730" s="179"/>
      <c r="BA730" s="179"/>
      <c r="BB730" s="179"/>
    </row>
    <row r="731" spans="1:54" ht="144.75" customHeight="1">
      <c r="A731" s="179"/>
      <c r="B731" s="179"/>
      <c r="C731" s="180"/>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c r="AA731" s="179"/>
      <c r="AB731" s="179"/>
      <c r="AC731" s="179"/>
      <c r="AD731" s="179"/>
      <c r="AE731" s="179"/>
      <c r="AF731" s="179"/>
      <c r="AG731" s="179"/>
      <c r="AH731" s="179"/>
      <c r="AI731" s="179"/>
      <c r="AJ731" s="179"/>
      <c r="AK731" s="179"/>
      <c r="AL731" s="179"/>
      <c r="AM731" s="179"/>
      <c r="AN731" s="179"/>
      <c r="AO731" s="179"/>
      <c r="AP731" s="179"/>
      <c r="AQ731" s="179"/>
      <c r="AR731" s="179"/>
      <c r="AS731" s="179"/>
      <c r="AT731" s="179"/>
      <c r="AU731" s="179"/>
      <c r="AV731" s="179"/>
      <c r="AW731" s="179"/>
      <c r="AX731" s="179"/>
      <c r="AY731" s="179"/>
      <c r="AZ731" s="179"/>
      <c r="BA731" s="179"/>
      <c r="BB731" s="179"/>
    </row>
    <row r="732" spans="1:54" ht="144.75" customHeight="1">
      <c r="A732" s="179"/>
      <c r="B732" s="179"/>
      <c r="C732" s="180"/>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c r="AA732" s="179"/>
      <c r="AB732" s="179"/>
      <c r="AC732" s="179"/>
      <c r="AD732" s="179"/>
      <c r="AE732" s="179"/>
      <c r="AF732" s="179"/>
      <c r="AG732" s="179"/>
      <c r="AH732" s="179"/>
      <c r="AI732" s="179"/>
      <c r="AJ732" s="179"/>
      <c r="AK732" s="179"/>
      <c r="AL732" s="179"/>
      <c r="AM732" s="179"/>
      <c r="AN732" s="179"/>
      <c r="AO732" s="179"/>
      <c r="AP732" s="179"/>
      <c r="AQ732" s="179"/>
      <c r="AR732" s="179"/>
      <c r="AS732" s="179"/>
      <c r="AT732" s="179"/>
      <c r="AU732" s="179"/>
      <c r="AV732" s="179"/>
      <c r="AW732" s="179"/>
      <c r="AX732" s="179"/>
      <c r="AY732" s="179"/>
      <c r="AZ732" s="179"/>
      <c r="BA732" s="179"/>
      <c r="BB732" s="179"/>
    </row>
    <row r="733" spans="1:54" ht="144.75" customHeight="1">
      <c r="A733" s="179"/>
      <c r="B733" s="179"/>
      <c r="C733" s="180"/>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c r="AA733" s="179"/>
      <c r="AB733" s="179"/>
      <c r="AC733" s="179"/>
      <c r="AD733" s="179"/>
      <c r="AE733" s="179"/>
      <c r="AF733" s="179"/>
      <c r="AG733" s="179"/>
      <c r="AH733" s="179"/>
      <c r="AI733" s="179"/>
      <c r="AJ733" s="179"/>
      <c r="AK733" s="179"/>
      <c r="AL733" s="179"/>
      <c r="AM733" s="179"/>
      <c r="AN733" s="179"/>
      <c r="AO733" s="179"/>
      <c r="AP733" s="179"/>
      <c r="AQ733" s="179"/>
      <c r="AR733" s="179"/>
      <c r="AS733" s="179"/>
      <c r="AT733" s="179"/>
      <c r="AU733" s="179"/>
      <c r="AV733" s="179"/>
      <c r="AW733" s="179"/>
      <c r="AX733" s="179"/>
      <c r="AY733" s="179"/>
      <c r="AZ733" s="179"/>
      <c r="BA733" s="179"/>
      <c r="BB733" s="179"/>
    </row>
    <row r="734" spans="1:54" ht="144.75" customHeight="1">
      <c r="A734" s="179"/>
      <c r="B734" s="179"/>
      <c r="C734" s="180"/>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c r="AA734" s="179"/>
      <c r="AB734" s="179"/>
      <c r="AC734" s="179"/>
      <c r="AD734" s="179"/>
      <c r="AE734" s="179"/>
      <c r="AF734" s="179"/>
      <c r="AG734" s="179"/>
      <c r="AH734" s="179"/>
      <c r="AI734" s="179"/>
      <c r="AJ734" s="179"/>
      <c r="AK734" s="179"/>
      <c r="AL734" s="179"/>
      <c r="AM734" s="179"/>
      <c r="AN734" s="179"/>
      <c r="AO734" s="179"/>
      <c r="AP734" s="179"/>
      <c r="AQ734" s="179"/>
      <c r="AR734" s="179"/>
      <c r="AS734" s="179"/>
      <c r="AT734" s="179"/>
      <c r="AU734" s="179"/>
      <c r="AV734" s="179"/>
      <c r="AW734" s="179"/>
      <c r="AX734" s="179"/>
      <c r="AY734" s="179"/>
      <c r="AZ734" s="179"/>
      <c r="BA734" s="179"/>
      <c r="BB734" s="179"/>
    </row>
    <row r="735" spans="1:54" ht="144.75" customHeight="1">
      <c r="A735" s="179"/>
      <c r="B735" s="179"/>
      <c r="C735" s="180"/>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79"/>
      <c r="AL735" s="179"/>
      <c r="AM735" s="179"/>
      <c r="AN735" s="179"/>
      <c r="AO735" s="179"/>
      <c r="AP735" s="179"/>
      <c r="AQ735" s="179"/>
      <c r="AR735" s="179"/>
      <c r="AS735" s="179"/>
      <c r="AT735" s="179"/>
      <c r="AU735" s="179"/>
      <c r="AV735" s="179"/>
      <c r="AW735" s="179"/>
      <c r="AX735" s="179"/>
      <c r="AY735" s="179"/>
      <c r="AZ735" s="179"/>
      <c r="BA735" s="179"/>
      <c r="BB735" s="179"/>
    </row>
    <row r="736" spans="1:54" ht="144.75" customHeight="1">
      <c r="A736" s="179"/>
      <c r="B736" s="179"/>
      <c r="C736" s="180"/>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c r="AA736" s="179"/>
      <c r="AB736" s="179"/>
      <c r="AC736" s="179"/>
      <c r="AD736" s="179"/>
      <c r="AE736" s="179"/>
      <c r="AF736" s="179"/>
      <c r="AG736" s="179"/>
      <c r="AH736" s="179"/>
      <c r="AI736" s="179"/>
      <c r="AJ736" s="179"/>
      <c r="AK736" s="179"/>
      <c r="AL736" s="179"/>
      <c r="AM736" s="179"/>
      <c r="AN736" s="179"/>
      <c r="AO736" s="179"/>
      <c r="AP736" s="179"/>
      <c r="AQ736" s="179"/>
      <c r="AR736" s="179"/>
      <c r="AS736" s="179"/>
      <c r="AT736" s="179"/>
      <c r="AU736" s="179"/>
      <c r="AV736" s="179"/>
      <c r="AW736" s="179"/>
      <c r="AX736" s="179"/>
      <c r="AY736" s="179"/>
      <c r="AZ736" s="179"/>
      <c r="BA736" s="179"/>
      <c r="BB736" s="179"/>
    </row>
    <row r="737" spans="1:54" ht="144.75" customHeight="1">
      <c r="A737" s="179"/>
      <c r="B737" s="179"/>
      <c r="C737" s="180"/>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179"/>
      <c r="AF737" s="179"/>
      <c r="AG737" s="179"/>
      <c r="AH737" s="179"/>
      <c r="AI737" s="179"/>
      <c r="AJ737" s="179"/>
      <c r="AK737" s="179"/>
      <c r="AL737" s="179"/>
      <c r="AM737" s="179"/>
      <c r="AN737" s="179"/>
      <c r="AO737" s="179"/>
      <c r="AP737" s="179"/>
      <c r="AQ737" s="179"/>
      <c r="AR737" s="179"/>
      <c r="AS737" s="179"/>
      <c r="AT737" s="179"/>
      <c r="AU737" s="179"/>
      <c r="AV737" s="179"/>
      <c r="AW737" s="179"/>
      <c r="AX737" s="179"/>
      <c r="AY737" s="179"/>
      <c r="AZ737" s="179"/>
      <c r="BA737" s="179"/>
      <c r="BB737" s="179"/>
    </row>
    <row r="738" spans="1:54" ht="144.75" customHeight="1">
      <c r="A738" s="179"/>
      <c r="B738" s="179"/>
      <c r="C738" s="180"/>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c r="AA738" s="179"/>
      <c r="AB738" s="179"/>
      <c r="AC738" s="179"/>
      <c r="AD738" s="179"/>
      <c r="AE738" s="179"/>
      <c r="AF738" s="179"/>
      <c r="AG738" s="179"/>
      <c r="AH738" s="179"/>
      <c r="AI738" s="179"/>
      <c r="AJ738" s="179"/>
      <c r="AK738" s="179"/>
      <c r="AL738" s="179"/>
      <c r="AM738" s="179"/>
      <c r="AN738" s="179"/>
      <c r="AO738" s="179"/>
      <c r="AP738" s="179"/>
      <c r="AQ738" s="179"/>
      <c r="AR738" s="179"/>
      <c r="AS738" s="179"/>
      <c r="AT738" s="179"/>
      <c r="AU738" s="179"/>
      <c r="AV738" s="179"/>
      <c r="AW738" s="179"/>
      <c r="AX738" s="179"/>
      <c r="AY738" s="179"/>
      <c r="AZ738" s="179"/>
      <c r="BA738" s="179"/>
      <c r="BB738" s="179"/>
    </row>
    <row r="739" spans="1:54" ht="144.75" customHeight="1">
      <c r="A739" s="179"/>
      <c r="B739" s="179"/>
      <c r="C739" s="180"/>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c r="AA739" s="179"/>
      <c r="AB739" s="179"/>
      <c r="AC739" s="179"/>
      <c r="AD739" s="179"/>
      <c r="AE739" s="179"/>
      <c r="AF739" s="179"/>
      <c r="AG739" s="179"/>
      <c r="AH739" s="179"/>
      <c r="AI739" s="179"/>
      <c r="AJ739" s="179"/>
      <c r="AK739" s="179"/>
      <c r="AL739" s="179"/>
      <c r="AM739" s="179"/>
      <c r="AN739" s="179"/>
      <c r="AO739" s="179"/>
      <c r="AP739" s="179"/>
      <c r="AQ739" s="179"/>
      <c r="AR739" s="179"/>
      <c r="AS739" s="179"/>
      <c r="AT739" s="179"/>
      <c r="AU739" s="179"/>
      <c r="AV739" s="179"/>
      <c r="AW739" s="179"/>
      <c r="AX739" s="179"/>
      <c r="AY739" s="179"/>
      <c r="AZ739" s="179"/>
      <c r="BA739" s="179"/>
      <c r="BB739" s="179"/>
    </row>
    <row r="740" spans="1:54" ht="144.75" customHeight="1">
      <c r="A740" s="179"/>
      <c r="B740" s="179"/>
      <c r="C740" s="180"/>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c r="AA740" s="179"/>
      <c r="AB740" s="179"/>
      <c r="AC740" s="179"/>
      <c r="AD740" s="179"/>
      <c r="AE740" s="179"/>
      <c r="AF740" s="179"/>
      <c r="AG740" s="179"/>
      <c r="AH740" s="179"/>
      <c r="AI740" s="179"/>
      <c r="AJ740" s="179"/>
      <c r="AK740" s="179"/>
      <c r="AL740" s="179"/>
      <c r="AM740" s="179"/>
      <c r="AN740" s="179"/>
      <c r="AO740" s="179"/>
      <c r="AP740" s="179"/>
      <c r="AQ740" s="179"/>
      <c r="AR740" s="179"/>
      <c r="AS740" s="179"/>
      <c r="AT740" s="179"/>
      <c r="AU740" s="179"/>
      <c r="AV740" s="179"/>
      <c r="AW740" s="179"/>
      <c r="AX740" s="179"/>
      <c r="AY740" s="179"/>
      <c r="AZ740" s="179"/>
      <c r="BA740" s="179"/>
      <c r="BB740" s="179"/>
    </row>
    <row r="741" spans="1:54" ht="144.75" customHeight="1">
      <c r="A741" s="179"/>
      <c r="B741" s="179"/>
      <c r="C741" s="180"/>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c r="AA741" s="179"/>
      <c r="AB741" s="179"/>
      <c r="AC741" s="179"/>
      <c r="AD741" s="179"/>
      <c r="AE741" s="179"/>
      <c r="AF741" s="179"/>
      <c r="AG741" s="179"/>
      <c r="AH741" s="179"/>
      <c r="AI741" s="179"/>
      <c r="AJ741" s="179"/>
      <c r="AK741" s="179"/>
      <c r="AL741" s="179"/>
      <c r="AM741" s="179"/>
      <c r="AN741" s="179"/>
      <c r="AO741" s="179"/>
      <c r="AP741" s="179"/>
      <c r="AQ741" s="179"/>
      <c r="AR741" s="179"/>
      <c r="AS741" s="179"/>
      <c r="AT741" s="179"/>
      <c r="AU741" s="179"/>
      <c r="AV741" s="179"/>
      <c r="AW741" s="179"/>
      <c r="AX741" s="179"/>
      <c r="AY741" s="179"/>
      <c r="AZ741" s="179"/>
      <c r="BA741" s="179"/>
      <c r="BB741" s="179"/>
    </row>
    <row r="742" spans="1:54" ht="144.75" customHeight="1">
      <c r="A742" s="179"/>
      <c r="B742" s="179"/>
      <c r="C742" s="180"/>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c r="AA742" s="179"/>
      <c r="AB742" s="179"/>
      <c r="AC742" s="179"/>
      <c r="AD742" s="179"/>
      <c r="AE742" s="179"/>
      <c r="AF742" s="179"/>
      <c r="AG742" s="179"/>
      <c r="AH742" s="179"/>
      <c r="AI742" s="179"/>
      <c r="AJ742" s="179"/>
      <c r="AK742" s="179"/>
      <c r="AL742" s="179"/>
      <c r="AM742" s="179"/>
      <c r="AN742" s="179"/>
      <c r="AO742" s="179"/>
      <c r="AP742" s="179"/>
      <c r="AQ742" s="179"/>
      <c r="AR742" s="179"/>
      <c r="AS742" s="179"/>
      <c r="AT742" s="179"/>
      <c r="AU742" s="179"/>
      <c r="AV742" s="179"/>
      <c r="AW742" s="179"/>
      <c r="AX742" s="179"/>
      <c r="AY742" s="179"/>
      <c r="AZ742" s="179"/>
      <c r="BA742" s="179"/>
      <c r="BB742" s="179"/>
    </row>
    <row r="743" spans="1:54" ht="144.75" customHeight="1">
      <c r="A743" s="179"/>
      <c r="B743" s="179"/>
      <c r="C743" s="180"/>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c r="AA743" s="179"/>
      <c r="AB743" s="179"/>
      <c r="AC743" s="179"/>
      <c r="AD743" s="179"/>
      <c r="AE743" s="179"/>
      <c r="AF743" s="179"/>
      <c r="AG743" s="179"/>
      <c r="AH743" s="179"/>
      <c r="AI743" s="179"/>
      <c r="AJ743" s="179"/>
      <c r="AK743" s="179"/>
      <c r="AL743" s="179"/>
      <c r="AM743" s="179"/>
      <c r="AN743" s="179"/>
      <c r="AO743" s="179"/>
      <c r="AP743" s="179"/>
      <c r="AQ743" s="179"/>
      <c r="AR743" s="179"/>
      <c r="AS743" s="179"/>
      <c r="AT743" s="179"/>
      <c r="AU743" s="179"/>
      <c r="AV743" s="179"/>
      <c r="AW743" s="179"/>
      <c r="AX743" s="179"/>
      <c r="AY743" s="179"/>
      <c r="AZ743" s="179"/>
      <c r="BA743" s="179"/>
      <c r="BB743" s="179"/>
    </row>
    <row r="744" spans="1:54" ht="144.75" customHeight="1">
      <c r="A744" s="179"/>
      <c r="B744" s="179"/>
      <c r="C744" s="180"/>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c r="AA744" s="179"/>
      <c r="AB744" s="179"/>
      <c r="AC744" s="179"/>
      <c r="AD744" s="179"/>
      <c r="AE744" s="179"/>
      <c r="AF744" s="179"/>
      <c r="AG744" s="179"/>
      <c r="AH744" s="179"/>
      <c r="AI744" s="179"/>
      <c r="AJ744" s="179"/>
      <c r="AK744" s="179"/>
      <c r="AL744" s="179"/>
      <c r="AM744" s="179"/>
      <c r="AN744" s="179"/>
      <c r="AO744" s="179"/>
      <c r="AP744" s="179"/>
      <c r="AQ744" s="179"/>
      <c r="AR744" s="179"/>
      <c r="AS744" s="179"/>
      <c r="AT744" s="179"/>
      <c r="AU744" s="179"/>
      <c r="AV744" s="179"/>
      <c r="AW744" s="179"/>
      <c r="AX744" s="179"/>
      <c r="AY744" s="179"/>
      <c r="AZ744" s="179"/>
      <c r="BA744" s="179"/>
      <c r="BB744" s="179"/>
    </row>
    <row r="745" spans="1:54" ht="144.75" customHeight="1">
      <c r="A745" s="179"/>
      <c r="B745" s="179"/>
      <c r="C745" s="180"/>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c r="AA745" s="179"/>
      <c r="AB745" s="179"/>
      <c r="AC745" s="179"/>
      <c r="AD745" s="179"/>
      <c r="AE745" s="179"/>
      <c r="AF745" s="179"/>
      <c r="AG745" s="179"/>
      <c r="AH745" s="179"/>
      <c r="AI745" s="179"/>
      <c r="AJ745" s="179"/>
      <c r="AK745" s="179"/>
      <c r="AL745" s="179"/>
      <c r="AM745" s="179"/>
      <c r="AN745" s="179"/>
      <c r="AO745" s="179"/>
      <c r="AP745" s="179"/>
      <c r="AQ745" s="179"/>
      <c r="AR745" s="179"/>
      <c r="AS745" s="179"/>
      <c r="AT745" s="179"/>
      <c r="AU745" s="179"/>
      <c r="AV745" s="179"/>
      <c r="AW745" s="179"/>
      <c r="AX745" s="179"/>
      <c r="AY745" s="179"/>
      <c r="AZ745" s="179"/>
      <c r="BA745" s="179"/>
      <c r="BB745" s="179"/>
    </row>
    <row r="746" spans="1:54" ht="144.75" customHeight="1">
      <c r="A746" s="179"/>
      <c r="B746" s="179"/>
      <c r="C746" s="180"/>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c r="AA746" s="179"/>
      <c r="AB746" s="179"/>
      <c r="AC746" s="179"/>
      <c r="AD746" s="179"/>
      <c r="AE746" s="179"/>
      <c r="AF746" s="179"/>
      <c r="AG746" s="179"/>
      <c r="AH746" s="179"/>
      <c r="AI746" s="179"/>
      <c r="AJ746" s="179"/>
      <c r="AK746" s="179"/>
      <c r="AL746" s="179"/>
      <c r="AM746" s="179"/>
      <c r="AN746" s="179"/>
      <c r="AO746" s="179"/>
      <c r="AP746" s="179"/>
      <c r="AQ746" s="179"/>
      <c r="AR746" s="179"/>
      <c r="AS746" s="179"/>
      <c r="AT746" s="179"/>
      <c r="AU746" s="179"/>
      <c r="AV746" s="179"/>
      <c r="AW746" s="179"/>
      <c r="AX746" s="179"/>
      <c r="AY746" s="179"/>
      <c r="AZ746" s="179"/>
      <c r="BA746" s="179"/>
      <c r="BB746" s="179"/>
    </row>
    <row r="747" spans="1:54" ht="144.75" customHeight="1">
      <c r="A747" s="179"/>
      <c r="B747" s="179"/>
      <c r="C747" s="180"/>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c r="AA747" s="179"/>
      <c r="AB747" s="179"/>
      <c r="AC747" s="179"/>
      <c r="AD747" s="179"/>
      <c r="AE747" s="179"/>
      <c r="AF747" s="179"/>
      <c r="AG747" s="179"/>
      <c r="AH747" s="179"/>
      <c r="AI747" s="179"/>
      <c r="AJ747" s="179"/>
      <c r="AK747" s="179"/>
      <c r="AL747" s="179"/>
      <c r="AM747" s="179"/>
      <c r="AN747" s="179"/>
      <c r="AO747" s="179"/>
      <c r="AP747" s="179"/>
      <c r="AQ747" s="179"/>
      <c r="AR747" s="179"/>
      <c r="AS747" s="179"/>
      <c r="AT747" s="179"/>
      <c r="AU747" s="179"/>
      <c r="AV747" s="179"/>
      <c r="AW747" s="179"/>
      <c r="AX747" s="179"/>
      <c r="AY747" s="179"/>
      <c r="AZ747" s="179"/>
      <c r="BA747" s="179"/>
      <c r="BB747" s="179"/>
    </row>
    <row r="748" spans="1:54" ht="144.75" customHeight="1">
      <c r="A748" s="179"/>
      <c r="B748" s="179"/>
      <c r="C748" s="180"/>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c r="AA748" s="179"/>
      <c r="AB748" s="179"/>
      <c r="AC748" s="179"/>
      <c r="AD748" s="179"/>
      <c r="AE748" s="179"/>
      <c r="AF748" s="179"/>
      <c r="AG748" s="179"/>
      <c r="AH748" s="179"/>
      <c r="AI748" s="179"/>
      <c r="AJ748" s="179"/>
      <c r="AK748" s="179"/>
      <c r="AL748" s="179"/>
      <c r="AM748" s="179"/>
      <c r="AN748" s="179"/>
      <c r="AO748" s="179"/>
      <c r="AP748" s="179"/>
      <c r="AQ748" s="179"/>
      <c r="AR748" s="179"/>
      <c r="AS748" s="179"/>
      <c r="AT748" s="179"/>
      <c r="AU748" s="179"/>
      <c r="AV748" s="179"/>
      <c r="AW748" s="179"/>
      <c r="AX748" s="179"/>
      <c r="AY748" s="179"/>
      <c r="AZ748" s="179"/>
      <c r="BA748" s="179"/>
      <c r="BB748" s="179"/>
    </row>
    <row r="749" spans="1:54" ht="144.75" customHeight="1">
      <c r="A749" s="179"/>
      <c r="B749" s="179"/>
      <c r="C749" s="180"/>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c r="AA749" s="179"/>
      <c r="AB749" s="179"/>
      <c r="AC749" s="179"/>
      <c r="AD749" s="179"/>
      <c r="AE749" s="179"/>
      <c r="AF749" s="179"/>
      <c r="AG749" s="179"/>
      <c r="AH749" s="179"/>
      <c r="AI749" s="179"/>
      <c r="AJ749" s="179"/>
      <c r="AK749" s="179"/>
      <c r="AL749" s="179"/>
      <c r="AM749" s="179"/>
      <c r="AN749" s="179"/>
      <c r="AO749" s="179"/>
      <c r="AP749" s="179"/>
      <c r="AQ749" s="179"/>
      <c r="AR749" s="179"/>
      <c r="AS749" s="179"/>
      <c r="AT749" s="179"/>
      <c r="AU749" s="179"/>
      <c r="AV749" s="179"/>
      <c r="AW749" s="179"/>
      <c r="AX749" s="179"/>
      <c r="AY749" s="179"/>
      <c r="AZ749" s="179"/>
      <c r="BA749" s="179"/>
      <c r="BB749" s="179"/>
    </row>
    <row r="750" spans="1:54" ht="144.75" customHeight="1">
      <c r="A750" s="179"/>
      <c r="B750" s="179"/>
      <c r="C750" s="180"/>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c r="AA750" s="179"/>
      <c r="AB750" s="179"/>
      <c r="AC750" s="179"/>
      <c r="AD750" s="179"/>
      <c r="AE750" s="179"/>
      <c r="AF750" s="179"/>
      <c r="AG750" s="179"/>
      <c r="AH750" s="179"/>
      <c r="AI750" s="179"/>
      <c r="AJ750" s="179"/>
      <c r="AK750" s="179"/>
      <c r="AL750" s="179"/>
      <c r="AM750" s="179"/>
      <c r="AN750" s="179"/>
      <c r="AO750" s="179"/>
      <c r="AP750" s="179"/>
      <c r="AQ750" s="179"/>
      <c r="AR750" s="179"/>
      <c r="AS750" s="179"/>
      <c r="AT750" s="179"/>
      <c r="AU750" s="179"/>
      <c r="AV750" s="179"/>
      <c r="AW750" s="179"/>
      <c r="AX750" s="179"/>
      <c r="AY750" s="179"/>
      <c r="AZ750" s="179"/>
      <c r="BA750" s="179"/>
      <c r="BB750" s="179"/>
    </row>
    <row r="751" spans="1:54" ht="144.75" customHeight="1">
      <c r="A751" s="179"/>
      <c r="B751" s="179"/>
      <c r="C751" s="180"/>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c r="AA751" s="179"/>
      <c r="AB751" s="179"/>
      <c r="AC751" s="179"/>
      <c r="AD751" s="179"/>
      <c r="AE751" s="179"/>
      <c r="AF751" s="179"/>
      <c r="AG751" s="179"/>
      <c r="AH751" s="179"/>
      <c r="AI751" s="179"/>
      <c r="AJ751" s="179"/>
      <c r="AK751" s="179"/>
      <c r="AL751" s="179"/>
      <c r="AM751" s="179"/>
      <c r="AN751" s="179"/>
      <c r="AO751" s="179"/>
      <c r="AP751" s="179"/>
      <c r="AQ751" s="179"/>
      <c r="AR751" s="179"/>
      <c r="AS751" s="179"/>
      <c r="AT751" s="179"/>
      <c r="AU751" s="179"/>
      <c r="AV751" s="179"/>
      <c r="AW751" s="179"/>
      <c r="AX751" s="179"/>
      <c r="AY751" s="179"/>
      <c r="AZ751" s="179"/>
      <c r="BA751" s="179"/>
      <c r="BB751" s="179"/>
    </row>
    <row r="752" spans="1:54" ht="144.75" customHeight="1">
      <c r="A752" s="179"/>
      <c r="B752" s="179"/>
      <c r="C752" s="180"/>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179"/>
      <c r="AG752" s="179"/>
      <c r="AH752" s="179"/>
      <c r="AI752" s="179"/>
      <c r="AJ752" s="179"/>
      <c r="AK752" s="179"/>
      <c r="AL752" s="179"/>
      <c r="AM752" s="179"/>
      <c r="AN752" s="179"/>
      <c r="AO752" s="179"/>
      <c r="AP752" s="179"/>
      <c r="AQ752" s="179"/>
      <c r="AR752" s="179"/>
      <c r="AS752" s="179"/>
      <c r="AT752" s="179"/>
      <c r="AU752" s="179"/>
      <c r="AV752" s="179"/>
      <c r="AW752" s="179"/>
      <c r="AX752" s="179"/>
      <c r="AY752" s="179"/>
      <c r="AZ752" s="179"/>
      <c r="BA752" s="179"/>
      <c r="BB752" s="179"/>
    </row>
    <row r="753" spans="1:54" ht="144.75" customHeight="1">
      <c r="A753" s="179"/>
      <c r="B753" s="179"/>
      <c r="C753" s="180"/>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G753" s="179"/>
      <c r="AH753" s="179"/>
      <c r="AI753" s="179"/>
      <c r="AJ753" s="179"/>
      <c r="AK753" s="179"/>
      <c r="AL753" s="179"/>
      <c r="AM753" s="179"/>
      <c r="AN753" s="179"/>
      <c r="AO753" s="179"/>
      <c r="AP753" s="179"/>
      <c r="AQ753" s="179"/>
      <c r="AR753" s="179"/>
      <c r="AS753" s="179"/>
      <c r="AT753" s="179"/>
      <c r="AU753" s="179"/>
      <c r="AV753" s="179"/>
      <c r="AW753" s="179"/>
      <c r="AX753" s="179"/>
      <c r="AY753" s="179"/>
      <c r="AZ753" s="179"/>
      <c r="BA753" s="179"/>
      <c r="BB753" s="179"/>
    </row>
    <row r="754" spans="1:54" ht="144.75" customHeight="1">
      <c r="A754" s="179"/>
      <c r="B754" s="179"/>
      <c r="C754" s="180"/>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row>
    <row r="755" spans="1:54" ht="144.75" customHeight="1">
      <c r="A755" s="179"/>
      <c r="B755" s="179"/>
      <c r="C755" s="180"/>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c r="AA755" s="179"/>
      <c r="AB755" s="179"/>
      <c r="AC755" s="179"/>
      <c r="AD755" s="179"/>
      <c r="AE755" s="179"/>
      <c r="AF755" s="179"/>
      <c r="AG755" s="179"/>
      <c r="AH755" s="179"/>
      <c r="AI755" s="179"/>
      <c r="AJ755" s="179"/>
      <c r="AK755" s="179"/>
      <c r="AL755" s="179"/>
      <c r="AM755" s="179"/>
      <c r="AN755" s="179"/>
      <c r="AO755" s="179"/>
      <c r="AP755" s="179"/>
      <c r="AQ755" s="179"/>
      <c r="AR755" s="179"/>
      <c r="AS755" s="179"/>
      <c r="AT755" s="179"/>
      <c r="AU755" s="179"/>
      <c r="AV755" s="179"/>
      <c r="AW755" s="179"/>
      <c r="AX755" s="179"/>
      <c r="AY755" s="179"/>
      <c r="AZ755" s="179"/>
      <c r="BA755" s="179"/>
      <c r="BB755" s="179"/>
    </row>
    <row r="756" spans="1:54" ht="144.75" customHeight="1">
      <c r="A756" s="179"/>
      <c r="B756" s="179"/>
      <c r="C756" s="180"/>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c r="AA756" s="179"/>
      <c r="AB756" s="179"/>
      <c r="AC756" s="179"/>
      <c r="AD756" s="179"/>
      <c r="AE756" s="179"/>
      <c r="AF756" s="179"/>
      <c r="AG756" s="179"/>
      <c r="AH756" s="179"/>
      <c r="AI756" s="179"/>
      <c r="AJ756" s="179"/>
      <c r="AK756" s="179"/>
      <c r="AL756" s="179"/>
      <c r="AM756" s="179"/>
      <c r="AN756" s="179"/>
      <c r="AO756" s="179"/>
      <c r="AP756" s="179"/>
      <c r="AQ756" s="179"/>
      <c r="AR756" s="179"/>
      <c r="AS756" s="179"/>
      <c r="AT756" s="179"/>
      <c r="AU756" s="179"/>
      <c r="AV756" s="179"/>
      <c r="AW756" s="179"/>
      <c r="AX756" s="179"/>
      <c r="AY756" s="179"/>
      <c r="AZ756" s="179"/>
      <c r="BA756" s="179"/>
      <c r="BB756" s="179"/>
    </row>
    <row r="757" spans="1:54" ht="144.75" customHeight="1">
      <c r="A757" s="179"/>
      <c r="B757" s="179"/>
      <c r="C757" s="180"/>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c r="AA757" s="179"/>
      <c r="AB757" s="179"/>
      <c r="AC757" s="179"/>
      <c r="AD757" s="179"/>
      <c r="AE757" s="179"/>
      <c r="AF757" s="179"/>
      <c r="AG757" s="179"/>
      <c r="AH757" s="179"/>
      <c r="AI757" s="179"/>
      <c r="AJ757" s="179"/>
      <c r="AK757" s="179"/>
      <c r="AL757" s="179"/>
      <c r="AM757" s="179"/>
      <c r="AN757" s="179"/>
      <c r="AO757" s="179"/>
      <c r="AP757" s="179"/>
      <c r="AQ757" s="179"/>
      <c r="AR757" s="179"/>
      <c r="AS757" s="179"/>
      <c r="AT757" s="179"/>
      <c r="AU757" s="179"/>
      <c r="AV757" s="179"/>
      <c r="AW757" s="179"/>
      <c r="AX757" s="179"/>
      <c r="AY757" s="179"/>
      <c r="AZ757" s="179"/>
      <c r="BA757" s="179"/>
      <c r="BB757" s="179"/>
    </row>
    <row r="758" spans="1:54" ht="144.75" customHeight="1">
      <c r="A758" s="179"/>
      <c r="B758" s="179"/>
      <c r="C758" s="180"/>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79"/>
      <c r="AK758" s="179"/>
      <c r="AL758" s="179"/>
      <c r="AM758" s="179"/>
      <c r="AN758" s="179"/>
      <c r="AO758" s="179"/>
      <c r="AP758" s="179"/>
      <c r="AQ758" s="179"/>
      <c r="AR758" s="179"/>
      <c r="AS758" s="179"/>
      <c r="AT758" s="179"/>
      <c r="AU758" s="179"/>
      <c r="AV758" s="179"/>
      <c r="AW758" s="179"/>
      <c r="AX758" s="179"/>
      <c r="AY758" s="179"/>
      <c r="AZ758" s="179"/>
      <c r="BA758" s="179"/>
      <c r="BB758" s="179"/>
    </row>
    <row r="759" spans="1:54" ht="144.75" customHeight="1">
      <c r="A759" s="179"/>
      <c r="B759" s="179"/>
      <c r="C759" s="180"/>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c r="AA759" s="179"/>
      <c r="AB759" s="179"/>
      <c r="AC759" s="179"/>
      <c r="AD759" s="179"/>
      <c r="AE759" s="179"/>
      <c r="AF759" s="179"/>
      <c r="AG759" s="179"/>
      <c r="AH759" s="179"/>
      <c r="AI759" s="179"/>
      <c r="AJ759" s="179"/>
      <c r="AK759" s="179"/>
      <c r="AL759" s="179"/>
      <c r="AM759" s="179"/>
      <c r="AN759" s="179"/>
      <c r="AO759" s="179"/>
      <c r="AP759" s="179"/>
      <c r="AQ759" s="179"/>
      <c r="AR759" s="179"/>
      <c r="AS759" s="179"/>
      <c r="AT759" s="179"/>
      <c r="AU759" s="179"/>
      <c r="AV759" s="179"/>
      <c r="AW759" s="179"/>
      <c r="AX759" s="179"/>
      <c r="AY759" s="179"/>
      <c r="AZ759" s="179"/>
      <c r="BA759" s="179"/>
      <c r="BB759" s="179"/>
    </row>
    <row r="760" spans="1:54" ht="144.75" customHeight="1">
      <c r="A760" s="179"/>
      <c r="B760" s="179"/>
      <c r="C760" s="180"/>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c r="AA760" s="179"/>
      <c r="AB760" s="179"/>
      <c r="AC760" s="179"/>
      <c r="AD760" s="179"/>
      <c r="AE760" s="179"/>
      <c r="AF760" s="179"/>
      <c r="AG760" s="179"/>
      <c r="AH760" s="179"/>
      <c r="AI760" s="179"/>
      <c r="AJ760" s="179"/>
      <c r="AK760" s="179"/>
      <c r="AL760" s="179"/>
      <c r="AM760" s="179"/>
      <c r="AN760" s="179"/>
      <c r="AO760" s="179"/>
      <c r="AP760" s="179"/>
      <c r="AQ760" s="179"/>
      <c r="AR760" s="179"/>
      <c r="AS760" s="179"/>
      <c r="AT760" s="179"/>
      <c r="AU760" s="179"/>
      <c r="AV760" s="179"/>
      <c r="AW760" s="179"/>
      <c r="AX760" s="179"/>
      <c r="AY760" s="179"/>
      <c r="AZ760" s="179"/>
      <c r="BA760" s="179"/>
      <c r="BB760" s="179"/>
    </row>
    <row r="761" spans="1:54" ht="144.75" customHeight="1">
      <c r="A761" s="179"/>
      <c r="B761" s="179"/>
      <c r="C761" s="180"/>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c r="AA761" s="179"/>
      <c r="AB761" s="179"/>
      <c r="AC761" s="179"/>
      <c r="AD761" s="179"/>
      <c r="AE761" s="179"/>
      <c r="AF761" s="179"/>
      <c r="AG761" s="179"/>
      <c r="AH761" s="179"/>
      <c r="AI761" s="179"/>
      <c r="AJ761" s="179"/>
      <c r="AK761" s="179"/>
      <c r="AL761" s="179"/>
      <c r="AM761" s="179"/>
      <c r="AN761" s="179"/>
      <c r="AO761" s="179"/>
      <c r="AP761" s="179"/>
      <c r="AQ761" s="179"/>
      <c r="AR761" s="179"/>
      <c r="AS761" s="179"/>
      <c r="AT761" s="179"/>
      <c r="AU761" s="179"/>
      <c r="AV761" s="179"/>
      <c r="AW761" s="179"/>
      <c r="AX761" s="179"/>
      <c r="AY761" s="179"/>
      <c r="AZ761" s="179"/>
      <c r="BA761" s="179"/>
      <c r="BB761" s="179"/>
    </row>
    <row r="762" spans="1:54" ht="144.75" customHeight="1">
      <c r="A762" s="179"/>
      <c r="B762" s="179"/>
      <c r="C762" s="180"/>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G762" s="179"/>
      <c r="AH762" s="179"/>
      <c r="AI762" s="179"/>
      <c r="AJ762" s="179"/>
      <c r="AK762" s="179"/>
      <c r="AL762" s="179"/>
      <c r="AM762" s="179"/>
      <c r="AN762" s="179"/>
      <c r="AO762" s="179"/>
      <c r="AP762" s="179"/>
      <c r="AQ762" s="179"/>
      <c r="AR762" s="179"/>
      <c r="AS762" s="179"/>
      <c r="AT762" s="179"/>
      <c r="AU762" s="179"/>
      <c r="AV762" s="179"/>
      <c r="AW762" s="179"/>
      <c r="AX762" s="179"/>
      <c r="AY762" s="179"/>
      <c r="AZ762" s="179"/>
      <c r="BA762" s="179"/>
      <c r="BB762" s="179"/>
    </row>
    <row r="763" spans="1:54" ht="144.75" customHeight="1">
      <c r="A763" s="179"/>
      <c r="B763" s="179"/>
      <c r="C763" s="180"/>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c r="AA763" s="179"/>
      <c r="AB763" s="179"/>
      <c r="AC763" s="179"/>
      <c r="AD763" s="179"/>
      <c r="AE763" s="179"/>
      <c r="AF763" s="179"/>
      <c r="AG763" s="179"/>
      <c r="AH763" s="179"/>
      <c r="AI763" s="179"/>
      <c r="AJ763" s="179"/>
      <c r="AK763" s="179"/>
      <c r="AL763" s="179"/>
      <c r="AM763" s="179"/>
      <c r="AN763" s="179"/>
      <c r="AO763" s="179"/>
      <c r="AP763" s="179"/>
      <c r="AQ763" s="179"/>
      <c r="AR763" s="179"/>
      <c r="AS763" s="179"/>
      <c r="AT763" s="179"/>
      <c r="AU763" s="179"/>
      <c r="AV763" s="179"/>
      <c r="AW763" s="179"/>
      <c r="AX763" s="179"/>
      <c r="AY763" s="179"/>
      <c r="AZ763" s="179"/>
      <c r="BA763" s="179"/>
      <c r="BB763" s="179"/>
    </row>
    <row r="764" spans="1:54" ht="144.75" customHeight="1">
      <c r="A764" s="179"/>
      <c r="B764" s="179"/>
      <c r="C764" s="180"/>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c r="AA764" s="179"/>
      <c r="AB764" s="179"/>
      <c r="AC764" s="179"/>
      <c r="AD764" s="179"/>
      <c r="AE764" s="179"/>
      <c r="AF764" s="179"/>
      <c r="AG764" s="179"/>
      <c r="AH764" s="179"/>
      <c r="AI764" s="179"/>
      <c r="AJ764" s="179"/>
      <c r="AK764" s="179"/>
      <c r="AL764" s="179"/>
      <c r="AM764" s="179"/>
      <c r="AN764" s="179"/>
      <c r="AO764" s="179"/>
      <c r="AP764" s="179"/>
      <c r="AQ764" s="179"/>
      <c r="AR764" s="179"/>
      <c r="AS764" s="179"/>
      <c r="AT764" s="179"/>
      <c r="AU764" s="179"/>
      <c r="AV764" s="179"/>
      <c r="AW764" s="179"/>
      <c r="AX764" s="179"/>
      <c r="AY764" s="179"/>
      <c r="AZ764" s="179"/>
      <c r="BA764" s="179"/>
      <c r="BB764" s="179"/>
    </row>
    <row r="765" spans="1:54" ht="144.75" customHeight="1">
      <c r="A765" s="179"/>
      <c r="B765" s="179"/>
      <c r="C765" s="180"/>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c r="AA765" s="179"/>
      <c r="AB765" s="179"/>
      <c r="AC765" s="179"/>
      <c r="AD765" s="179"/>
      <c r="AE765" s="179"/>
      <c r="AF765" s="179"/>
      <c r="AG765" s="179"/>
      <c r="AH765" s="179"/>
      <c r="AI765" s="179"/>
      <c r="AJ765" s="179"/>
      <c r="AK765" s="179"/>
      <c r="AL765" s="179"/>
      <c r="AM765" s="179"/>
      <c r="AN765" s="179"/>
      <c r="AO765" s="179"/>
      <c r="AP765" s="179"/>
      <c r="AQ765" s="179"/>
      <c r="AR765" s="179"/>
      <c r="AS765" s="179"/>
      <c r="AT765" s="179"/>
      <c r="AU765" s="179"/>
      <c r="AV765" s="179"/>
      <c r="AW765" s="179"/>
      <c r="AX765" s="179"/>
      <c r="AY765" s="179"/>
      <c r="AZ765" s="179"/>
      <c r="BA765" s="179"/>
      <c r="BB765" s="179"/>
    </row>
    <row r="766" spans="1:54" ht="144.75" customHeight="1">
      <c r="A766" s="179"/>
      <c r="B766" s="179"/>
      <c r="C766" s="180"/>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c r="AA766" s="179"/>
      <c r="AB766" s="179"/>
      <c r="AC766" s="179"/>
      <c r="AD766" s="179"/>
      <c r="AE766" s="179"/>
      <c r="AF766" s="179"/>
      <c r="AG766" s="179"/>
      <c r="AH766" s="179"/>
      <c r="AI766" s="179"/>
      <c r="AJ766" s="179"/>
      <c r="AK766" s="179"/>
      <c r="AL766" s="179"/>
      <c r="AM766" s="179"/>
      <c r="AN766" s="179"/>
      <c r="AO766" s="179"/>
      <c r="AP766" s="179"/>
      <c r="AQ766" s="179"/>
      <c r="AR766" s="179"/>
      <c r="AS766" s="179"/>
      <c r="AT766" s="179"/>
      <c r="AU766" s="179"/>
      <c r="AV766" s="179"/>
      <c r="AW766" s="179"/>
      <c r="AX766" s="179"/>
      <c r="AY766" s="179"/>
      <c r="AZ766" s="179"/>
      <c r="BA766" s="179"/>
      <c r="BB766" s="179"/>
    </row>
    <row r="767" spans="1:54" ht="144.75" customHeight="1">
      <c r="A767" s="179"/>
      <c r="B767" s="179"/>
      <c r="C767" s="180"/>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G767" s="179"/>
      <c r="AH767" s="179"/>
      <c r="AI767" s="179"/>
      <c r="AJ767" s="179"/>
      <c r="AK767" s="179"/>
      <c r="AL767" s="179"/>
      <c r="AM767" s="179"/>
      <c r="AN767" s="179"/>
      <c r="AO767" s="179"/>
      <c r="AP767" s="179"/>
      <c r="AQ767" s="179"/>
      <c r="AR767" s="179"/>
      <c r="AS767" s="179"/>
      <c r="AT767" s="179"/>
      <c r="AU767" s="179"/>
      <c r="AV767" s="179"/>
      <c r="AW767" s="179"/>
      <c r="AX767" s="179"/>
      <c r="AY767" s="179"/>
      <c r="AZ767" s="179"/>
      <c r="BA767" s="179"/>
      <c r="BB767" s="179"/>
    </row>
    <row r="768" spans="1:54" ht="144.75" customHeight="1">
      <c r="A768" s="179"/>
      <c r="B768" s="179"/>
      <c r="C768" s="180"/>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179"/>
      <c r="AF768" s="179"/>
      <c r="AG768" s="179"/>
      <c r="AH768" s="179"/>
      <c r="AI768" s="179"/>
      <c r="AJ768" s="179"/>
      <c r="AK768" s="179"/>
      <c r="AL768" s="179"/>
      <c r="AM768" s="179"/>
      <c r="AN768" s="179"/>
      <c r="AO768" s="179"/>
      <c r="AP768" s="179"/>
      <c r="AQ768" s="179"/>
      <c r="AR768" s="179"/>
      <c r="AS768" s="179"/>
      <c r="AT768" s="179"/>
      <c r="AU768" s="179"/>
      <c r="AV768" s="179"/>
      <c r="AW768" s="179"/>
      <c r="AX768" s="179"/>
      <c r="AY768" s="179"/>
      <c r="AZ768" s="179"/>
      <c r="BA768" s="179"/>
      <c r="BB768" s="179"/>
    </row>
    <row r="769" spans="1:54" ht="144.75" customHeight="1">
      <c r="A769" s="179"/>
      <c r="B769" s="179"/>
      <c r="C769" s="180"/>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c r="AA769" s="179"/>
      <c r="AB769" s="179"/>
      <c r="AC769" s="179"/>
      <c r="AD769" s="179"/>
      <c r="AE769" s="179"/>
      <c r="AF769" s="179"/>
      <c r="AG769" s="179"/>
      <c r="AH769" s="179"/>
      <c r="AI769" s="179"/>
      <c r="AJ769" s="179"/>
      <c r="AK769" s="179"/>
      <c r="AL769" s="179"/>
      <c r="AM769" s="179"/>
      <c r="AN769" s="179"/>
      <c r="AO769" s="179"/>
      <c r="AP769" s="179"/>
      <c r="AQ769" s="179"/>
      <c r="AR769" s="179"/>
      <c r="AS769" s="179"/>
      <c r="AT769" s="179"/>
      <c r="AU769" s="179"/>
      <c r="AV769" s="179"/>
      <c r="AW769" s="179"/>
      <c r="AX769" s="179"/>
      <c r="AY769" s="179"/>
      <c r="AZ769" s="179"/>
      <c r="BA769" s="179"/>
      <c r="BB769" s="179"/>
    </row>
    <row r="770" spans="1:54" ht="144.75" customHeight="1">
      <c r="A770" s="179"/>
      <c r="B770" s="179"/>
      <c r="C770" s="180"/>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c r="AA770" s="179"/>
      <c r="AB770" s="179"/>
      <c r="AC770" s="179"/>
      <c r="AD770" s="179"/>
      <c r="AE770" s="179"/>
      <c r="AF770" s="179"/>
      <c r="AG770" s="179"/>
      <c r="AH770" s="179"/>
      <c r="AI770" s="179"/>
      <c r="AJ770" s="179"/>
      <c r="AK770" s="179"/>
      <c r="AL770" s="179"/>
      <c r="AM770" s="179"/>
      <c r="AN770" s="179"/>
      <c r="AO770" s="179"/>
      <c r="AP770" s="179"/>
      <c r="AQ770" s="179"/>
      <c r="AR770" s="179"/>
      <c r="AS770" s="179"/>
      <c r="AT770" s="179"/>
      <c r="AU770" s="179"/>
      <c r="AV770" s="179"/>
      <c r="AW770" s="179"/>
      <c r="AX770" s="179"/>
      <c r="AY770" s="179"/>
      <c r="AZ770" s="179"/>
      <c r="BA770" s="179"/>
      <c r="BB770" s="179"/>
    </row>
    <row r="771" spans="1:54" ht="144.75" customHeight="1">
      <c r="A771" s="179"/>
      <c r="B771" s="179"/>
      <c r="C771" s="180"/>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c r="AA771" s="179"/>
      <c r="AB771" s="179"/>
      <c r="AC771" s="179"/>
      <c r="AD771" s="179"/>
      <c r="AE771" s="179"/>
      <c r="AF771" s="179"/>
      <c r="AG771" s="179"/>
      <c r="AH771" s="179"/>
      <c r="AI771" s="179"/>
      <c r="AJ771" s="179"/>
      <c r="AK771" s="179"/>
      <c r="AL771" s="179"/>
      <c r="AM771" s="179"/>
      <c r="AN771" s="179"/>
      <c r="AO771" s="179"/>
      <c r="AP771" s="179"/>
      <c r="AQ771" s="179"/>
      <c r="AR771" s="179"/>
      <c r="AS771" s="179"/>
      <c r="AT771" s="179"/>
      <c r="AU771" s="179"/>
      <c r="AV771" s="179"/>
      <c r="AW771" s="179"/>
      <c r="AX771" s="179"/>
      <c r="AY771" s="179"/>
      <c r="AZ771" s="179"/>
      <c r="BA771" s="179"/>
      <c r="BB771" s="179"/>
    </row>
    <row r="772" spans="1:54" ht="144.75" customHeight="1">
      <c r="A772" s="179"/>
      <c r="B772" s="179"/>
      <c r="C772" s="180"/>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c r="AA772" s="179"/>
      <c r="AB772" s="179"/>
      <c r="AC772" s="179"/>
      <c r="AD772" s="179"/>
      <c r="AE772" s="179"/>
      <c r="AF772" s="179"/>
      <c r="AG772" s="179"/>
      <c r="AH772" s="179"/>
      <c r="AI772" s="179"/>
      <c r="AJ772" s="179"/>
      <c r="AK772" s="179"/>
      <c r="AL772" s="179"/>
      <c r="AM772" s="179"/>
      <c r="AN772" s="179"/>
      <c r="AO772" s="179"/>
      <c r="AP772" s="179"/>
      <c r="AQ772" s="179"/>
      <c r="AR772" s="179"/>
      <c r="AS772" s="179"/>
      <c r="AT772" s="179"/>
      <c r="AU772" s="179"/>
      <c r="AV772" s="179"/>
      <c r="AW772" s="179"/>
      <c r="AX772" s="179"/>
      <c r="AY772" s="179"/>
      <c r="AZ772" s="179"/>
      <c r="BA772" s="179"/>
      <c r="BB772" s="179"/>
    </row>
    <row r="773" spans="1:54" ht="144.75" customHeight="1">
      <c r="A773" s="179"/>
      <c r="B773" s="179"/>
      <c r="C773" s="180"/>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c r="AA773" s="179"/>
      <c r="AB773" s="179"/>
      <c r="AC773" s="179"/>
      <c r="AD773" s="179"/>
      <c r="AE773" s="179"/>
      <c r="AF773" s="179"/>
      <c r="AG773" s="179"/>
      <c r="AH773" s="179"/>
      <c r="AI773" s="179"/>
      <c r="AJ773" s="179"/>
      <c r="AK773" s="179"/>
      <c r="AL773" s="179"/>
      <c r="AM773" s="179"/>
      <c r="AN773" s="179"/>
      <c r="AO773" s="179"/>
      <c r="AP773" s="179"/>
      <c r="AQ773" s="179"/>
      <c r="AR773" s="179"/>
      <c r="AS773" s="179"/>
      <c r="AT773" s="179"/>
      <c r="AU773" s="179"/>
      <c r="AV773" s="179"/>
      <c r="AW773" s="179"/>
      <c r="AX773" s="179"/>
      <c r="AY773" s="179"/>
      <c r="AZ773" s="179"/>
      <c r="BA773" s="179"/>
      <c r="BB773" s="179"/>
    </row>
    <row r="774" spans="1:54" ht="144.75" customHeight="1">
      <c r="A774" s="179"/>
      <c r="B774" s="179"/>
      <c r="C774" s="180"/>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c r="AA774" s="179"/>
      <c r="AB774" s="179"/>
      <c r="AC774" s="179"/>
      <c r="AD774" s="179"/>
      <c r="AE774" s="179"/>
      <c r="AF774" s="179"/>
      <c r="AG774" s="179"/>
      <c r="AH774" s="179"/>
      <c r="AI774" s="179"/>
      <c r="AJ774" s="179"/>
      <c r="AK774" s="179"/>
      <c r="AL774" s="179"/>
      <c r="AM774" s="179"/>
      <c r="AN774" s="179"/>
      <c r="AO774" s="179"/>
      <c r="AP774" s="179"/>
      <c r="AQ774" s="179"/>
      <c r="AR774" s="179"/>
      <c r="AS774" s="179"/>
      <c r="AT774" s="179"/>
      <c r="AU774" s="179"/>
      <c r="AV774" s="179"/>
      <c r="AW774" s="179"/>
      <c r="AX774" s="179"/>
      <c r="AY774" s="179"/>
      <c r="AZ774" s="179"/>
      <c r="BA774" s="179"/>
      <c r="BB774" s="179"/>
    </row>
    <row r="775" spans="1:54" ht="144.75" customHeight="1">
      <c r="A775" s="179"/>
      <c r="B775" s="179"/>
      <c r="C775" s="180"/>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c r="AA775" s="179"/>
      <c r="AB775" s="179"/>
      <c r="AC775" s="179"/>
      <c r="AD775" s="179"/>
      <c r="AE775" s="179"/>
      <c r="AF775" s="179"/>
      <c r="AG775" s="179"/>
      <c r="AH775" s="179"/>
      <c r="AI775" s="179"/>
      <c r="AJ775" s="179"/>
      <c r="AK775" s="179"/>
      <c r="AL775" s="179"/>
      <c r="AM775" s="179"/>
      <c r="AN775" s="179"/>
      <c r="AO775" s="179"/>
      <c r="AP775" s="179"/>
      <c r="AQ775" s="179"/>
      <c r="AR775" s="179"/>
      <c r="AS775" s="179"/>
      <c r="AT775" s="179"/>
      <c r="AU775" s="179"/>
      <c r="AV775" s="179"/>
      <c r="AW775" s="179"/>
      <c r="AX775" s="179"/>
      <c r="AY775" s="179"/>
      <c r="AZ775" s="179"/>
      <c r="BA775" s="179"/>
      <c r="BB775" s="179"/>
    </row>
    <row r="776" spans="1:54" ht="144.75" customHeight="1">
      <c r="A776" s="179"/>
      <c r="B776" s="179"/>
      <c r="C776" s="180"/>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c r="AA776" s="179"/>
      <c r="AB776" s="179"/>
      <c r="AC776" s="179"/>
      <c r="AD776" s="179"/>
      <c r="AE776" s="179"/>
      <c r="AF776" s="179"/>
      <c r="AG776" s="179"/>
      <c r="AH776" s="179"/>
      <c r="AI776" s="179"/>
      <c r="AJ776" s="179"/>
      <c r="AK776" s="179"/>
      <c r="AL776" s="179"/>
      <c r="AM776" s="179"/>
      <c r="AN776" s="179"/>
      <c r="AO776" s="179"/>
      <c r="AP776" s="179"/>
      <c r="AQ776" s="179"/>
      <c r="AR776" s="179"/>
      <c r="AS776" s="179"/>
      <c r="AT776" s="179"/>
      <c r="AU776" s="179"/>
      <c r="AV776" s="179"/>
      <c r="AW776" s="179"/>
      <c r="AX776" s="179"/>
      <c r="AY776" s="179"/>
      <c r="AZ776" s="179"/>
      <c r="BA776" s="179"/>
      <c r="BB776" s="179"/>
    </row>
    <row r="777" spans="1:54" ht="144.75" customHeight="1">
      <c r="A777" s="179"/>
      <c r="B777" s="179"/>
      <c r="C777" s="180"/>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c r="AA777" s="179"/>
      <c r="AB777" s="179"/>
      <c r="AC777" s="179"/>
      <c r="AD777" s="179"/>
      <c r="AE777" s="179"/>
      <c r="AF777" s="179"/>
      <c r="AG777" s="179"/>
      <c r="AH777" s="179"/>
      <c r="AI777" s="179"/>
      <c r="AJ777" s="179"/>
      <c r="AK777" s="179"/>
      <c r="AL777" s="179"/>
      <c r="AM777" s="179"/>
      <c r="AN777" s="179"/>
      <c r="AO777" s="179"/>
      <c r="AP777" s="179"/>
      <c r="AQ777" s="179"/>
      <c r="AR777" s="179"/>
      <c r="AS777" s="179"/>
      <c r="AT777" s="179"/>
      <c r="AU777" s="179"/>
      <c r="AV777" s="179"/>
      <c r="AW777" s="179"/>
      <c r="AX777" s="179"/>
      <c r="AY777" s="179"/>
      <c r="AZ777" s="179"/>
      <c r="BA777" s="179"/>
      <c r="BB777" s="179"/>
    </row>
    <row r="778" spans="1:54" ht="144.75" customHeight="1">
      <c r="A778" s="179"/>
      <c r="B778" s="179"/>
      <c r="C778" s="180"/>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c r="AA778" s="179"/>
      <c r="AB778" s="179"/>
      <c r="AC778" s="179"/>
      <c r="AD778" s="179"/>
      <c r="AE778" s="179"/>
      <c r="AF778" s="179"/>
      <c r="AG778" s="179"/>
      <c r="AH778" s="179"/>
      <c r="AI778" s="179"/>
      <c r="AJ778" s="179"/>
      <c r="AK778" s="179"/>
      <c r="AL778" s="179"/>
      <c r="AM778" s="179"/>
      <c r="AN778" s="179"/>
      <c r="AO778" s="179"/>
      <c r="AP778" s="179"/>
      <c r="AQ778" s="179"/>
      <c r="AR778" s="179"/>
      <c r="AS778" s="179"/>
      <c r="AT778" s="179"/>
      <c r="AU778" s="179"/>
      <c r="AV778" s="179"/>
      <c r="AW778" s="179"/>
      <c r="AX778" s="179"/>
      <c r="AY778" s="179"/>
      <c r="AZ778" s="179"/>
      <c r="BA778" s="179"/>
      <c r="BB778" s="179"/>
    </row>
    <row r="779" spans="1:54" ht="144.75" customHeight="1">
      <c r="A779" s="179"/>
      <c r="B779" s="179"/>
      <c r="C779" s="180"/>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c r="AA779" s="179"/>
      <c r="AB779" s="179"/>
      <c r="AC779" s="179"/>
      <c r="AD779" s="179"/>
      <c r="AE779" s="179"/>
      <c r="AF779" s="179"/>
      <c r="AG779" s="179"/>
      <c r="AH779" s="179"/>
      <c r="AI779" s="179"/>
      <c r="AJ779" s="179"/>
      <c r="AK779" s="179"/>
      <c r="AL779" s="179"/>
      <c r="AM779" s="179"/>
      <c r="AN779" s="179"/>
      <c r="AO779" s="179"/>
      <c r="AP779" s="179"/>
      <c r="AQ779" s="179"/>
      <c r="AR779" s="179"/>
      <c r="AS779" s="179"/>
      <c r="AT779" s="179"/>
      <c r="AU779" s="179"/>
      <c r="AV779" s="179"/>
      <c r="AW779" s="179"/>
      <c r="AX779" s="179"/>
      <c r="AY779" s="179"/>
      <c r="AZ779" s="179"/>
      <c r="BA779" s="179"/>
      <c r="BB779" s="179"/>
    </row>
    <row r="780" spans="1:54" ht="144.75" customHeight="1">
      <c r="A780" s="179"/>
      <c r="B780" s="179"/>
      <c r="C780" s="180"/>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c r="AA780" s="179"/>
      <c r="AB780" s="179"/>
      <c r="AC780" s="179"/>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179"/>
      <c r="AY780" s="179"/>
      <c r="AZ780" s="179"/>
      <c r="BA780" s="179"/>
      <c r="BB780" s="179"/>
    </row>
    <row r="781" spans="1:54" ht="144.75" customHeight="1">
      <c r="A781" s="179"/>
      <c r="B781" s="179"/>
      <c r="C781" s="180"/>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c r="AA781" s="179"/>
      <c r="AB781" s="179"/>
      <c r="AC781" s="179"/>
      <c r="AD781" s="179"/>
      <c r="AE781" s="179"/>
      <c r="AF781" s="179"/>
      <c r="AG781" s="179"/>
      <c r="AH781" s="179"/>
      <c r="AI781" s="179"/>
      <c r="AJ781" s="179"/>
      <c r="AK781" s="179"/>
      <c r="AL781" s="179"/>
      <c r="AM781" s="179"/>
      <c r="AN781" s="179"/>
      <c r="AO781" s="179"/>
      <c r="AP781" s="179"/>
      <c r="AQ781" s="179"/>
      <c r="AR781" s="179"/>
      <c r="AS781" s="179"/>
      <c r="AT781" s="179"/>
      <c r="AU781" s="179"/>
      <c r="AV781" s="179"/>
      <c r="AW781" s="179"/>
      <c r="AX781" s="179"/>
      <c r="AY781" s="179"/>
      <c r="AZ781" s="179"/>
      <c r="BA781" s="179"/>
      <c r="BB781" s="179"/>
    </row>
    <row r="782" spans="1:54" ht="144.75" customHeight="1">
      <c r="A782" s="179"/>
      <c r="B782" s="179"/>
      <c r="C782" s="180"/>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G782" s="179"/>
      <c r="AH782" s="179"/>
      <c r="AI782" s="179"/>
      <c r="AJ782" s="179"/>
      <c r="AK782" s="179"/>
      <c r="AL782" s="179"/>
      <c r="AM782" s="179"/>
      <c r="AN782" s="179"/>
      <c r="AO782" s="179"/>
      <c r="AP782" s="179"/>
      <c r="AQ782" s="179"/>
      <c r="AR782" s="179"/>
      <c r="AS782" s="179"/>
      <c r="AT782" s="179"/>
      <c r="AU782" s="179"/>
      <c r="AV782" s="179"/>
      <c r="AW782" s="179"/>
      <c r="AX782" s="179"/>
      <c r="AY782" s="179"/>
      <c r="AZ782" s="179"/>
      <c r="BA782" s="179"/>
      <c r="BB782" s="179"/>
    </row>
    <row r="783" spans="1:54" ht="144.75" customHeight="1">
      <c r="A783" s="179"/>
      <c r="B783" s="179"/>
      <c r="C783" s="180"/>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c r="AA783" s="179"/>
      <c r="AB783" s="179"/>
      <c r="AC783" s="179"/>
      <c r="AD783" s="179"/>
      <c r="AE783" s="179"/>
      <c r="AF783" s="179"/>
      <c r="AG783" s="179"/>
      <c r="AH783" s="179"/>
      <c r="AI783" s="179"/>
      <c r="AJ783" s="179"/>
      <c r="AK783" s="179"/>
      <c r="AL783" s="179"/>
      <c r="AM783" s="179"/>
      <c r="AN783" s="179"/>
      <c r="AO783" s="179"/>
      <c r="AP783" s="179"/>
      <c r="AQ783" s="179"/>
      <c r="AR783" s="179"/>
      <c r="AS783" s="179"/>
      <c r="AT783" s="179"/>
      <c r="AU783" s="179"/>
      <c r="AV783" s="179"/>
      <c r="AW783" s="179"/>
      <c r="AX783" s="179"/>
      <c r="AY783" s="179"/>
      <c r="AZ783" s="179"/>
      <c r="BA783" s="179"/>
      <c r="BB783" s="179"/>
    </row>
    <row r="784" spans="1:54" ht="144.75" customHeight="1">
      <c r="A784" s="179"/>
      <c r="B784" s="179"/>
      <c r="C784" s="180"/>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c r="AA784" s="179"/>
      <c r="AB784" s="179"/>
      <c r="AC784" s="179"/>
      <c r="AD784" s="179"/>
      <c r="AE784" s="179"/>
      <c r="AF784" s="179"/>
      <c r="AG784" s="179"/>
      <c r="AH784" s="179"/>
      <c r="AI784" s="179"/>
      <c r="AJ784" s="179"/>
      <c r="AK784" s="179"/>
      <c r="AL784" s="179"/>
      <c r="AM784" s="179"/>
      <c r="AN784" s="179"/>
      <c r="AO784" s="179"/>
      <c r="AP784" s="179"/>
      <c r="AQ784" s="179"/>
      <c r="AR784" s="179"/>
      <c r="AS784" s="179"/>
      <c r="AT784" s="179"/>
      <c r="AU784" s="179"/>
      <c r="AV784" s="179"/>
      <c r="AW784" s="179"/>
      <c r="AX784" s="179"/>
      <c r="AY784" s="179"/>
      <c r="AZ784" s="179"/>
      <c r="BA784" s="179"/>
      <c r="BB784" s="179"/>
    </row>
    <row r="785" spans="1:54" ht="144.75" customHeight="1">
      <c r="A785" s="179"/>
      <c r="B785" s="179"/>
      <c r="C785" s="180"/>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c r="AA785" s="179"/>
      <c r="AB785" s="179"/>
      <c r="AC785" s="179"/>
      <c r="AD785" s="179"/>
      <c r="AE785" s="179"/>
      <c r="AF785" s="179"/>
      <c r="AG785" s="179"/>
      <c r="AH785" s="179"/>
      <c r="AI785" s="179"/>
      <c r="AJ785" s="179"/>
      <c r="AK785" s="179"/>
      <c r="AL785" s="179"/>
      <c r="AM785" s="179"/>
      <c r="AN785" s="179"/>
      <c r="AO785" s="179"/>
      <c r="AP785" s="179"/>
      <c r="AQ785" s="179"/>
      <c r="AR785" s="179"/>
      <c r="AS785" s="179"/>
      <c r="AT785" s="179"/>
      <c r="AU785" s="179"/>
      <c r="AV785" s="179"/>
      <c r="AW785" s="179"/>
      <c r="AX785" s="179"/>
      <c r="AY785" s="179"/>
      <c r="AZ785" s="179"/>
      <c r="BA785" s="179"/>
      <c r="BB785" s="179"/>
    </row>
    <row r="786" spans="1:54" ht="144.75" customHeight="1">
      <c r="A786" s="179"/>
      <c r="B786" s="179"/>
      <c r="C786" s="180"/>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c r="AA786" s="179"/>
      <c r="AB786" s="179"/>
      <c r="AC786" s="179"/>
      <c r="AD786" s="179"/>
      <c r="AE786" s="179"/>
      <c r="AF786" s="179"/>
      <c r="AG786" s="179"/>
      <c r="AH786" s="179"/>
      <c r="AI786" s="179"/>
      <c r="AJ786" s="179"/>
      <c r="AK786" s="179"/>
      <c r="AL786" s="179"/>
      <c r="AM786" s="179"/>
      <c r="AN786" s="179"/>
      <c r="AO786" s="179"/>
      <c r="AP786" s="179"/>
      <c r="AQ786" s="179"/>
      <c r="AR786" s="179"/>
      <c r="AS786" s="179"/>
      <c r="AT786" s="179"/>
      <c r="AU786" s="179"/>
      <c r="AV786" s="179"/>
      <c r="AW786" s="179"/>
      <c r="AX786" s="179"/>
      <c r="AY786" s="179"/>
      <c r="AZ786" s="179"/>
      <c r="BA786" s="179"/>
      <c r="BB786" s="179"/>
    </row>
    <row r="787" spans="1:54" ht="144.75" customHeight="1">
      <c r="A787" s="179"/>
      <c r="B787" s="179"/>
      <c r="C787" s="180"/>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c r="AA787" s="179"/>
      <c r="AB787" s="179"/>
      <c r="AC787" s="179"/>
      <c r="AD787" s="179"/>
      <c r="AE787" s="179"/>
      <c r="AF787" s="179"/>
      <c r="AG787" s="179"/>
      <c r="AH787" s="179"/>
      <c r="AI787" s="179"/>
      <c r="AJ787" s="179"/>
      <c r="AK787" s="179"/>
      <c r="AL787" s="179"/>
      <c r="AM787" s="179"/>
      <c r="AN787" s="179"/>
      <c r="AO787" s="179"/>
      <c r="AP787" s="179"/>
      <c r="AQ787" s="179"/>
      <c r="AR787" s="179"/>
      <c r="AS787" s="179"/>
      <c r="AT787" s="179"/>
      <c r="AU787" s="179"/>
      <c r="AV787" s="179"/>
      <c r="AW787" s="179"/>
      <c r="AX787" s="179"/>
      <c r="AY787" s="179"/>
      <c r="AZ787" s="179"/>
      <c r="BA787" s="179"/>
      <c r="BB787" s="179"/>
    </row>
    <row r="788" spans="1:54" ht="144.75" customHeight="1">
      <c r="A788" s="179"/>
      <c r="B788" s="179"/>
      <c r="C788" s="180"/>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c r="AA788" s="179"/>
      <c r="AB788" s="179"/>
      <c r="AC788" s="179"/>
      <c r="AD788" s="179"/>
      <c r="AE788" s="179"/>
      <c r="AF788" s="179"/>
      <c r="AG788" s="179"/>
      <c r="AH788" s="179"/>
      <c r="AI788" s="179"/>
      <c r="AJ788" s="179"/>
      <c r="AK788" s="179"/>
      <c r="AL788" s="179"/>
      <c r="AM788" s="179"/>
      <c r="AN788" s="179"/>
      <c r="AO788" s="179"/>
      <c r="AP788" s="179"/>
      <c r="AQ788" s="179"/>
      <c r="AR788" s="179"/>
      <c r="AS788" s="179"/>
      <c r="AT788" s="179"/>
      <c r="AU788" s="179"/>
      <c r="AV788" s="179"/>
      <c r="AW788" s="179"/>
      <c r="AX788" s="179"/>
      <c r="AY788" s="179"/>
      <c r="AZ788" s="179"/>
      <c r="BA788" s="179"/>
      <c r="BB788" s="179"/>
    </row>
    <row r="789" spans="1:54" ht="144.75" customHeight="1">
      <c r="A789" s="179"/>
      <c r="B789" s="179"/>
      <c r="C789" s="180"/>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c r="AA789" s="179"/>
      <c r="AB789" s="179"/>
      <c r="AC789" s="179"/>
      <c r="AD789" s="179"/>
      <c r="AE789" s="179"/>
      <c r="AF789" s="179"/>
      <c r="AG789" s="179"/>
      <c r="AH789" s="179"/>
      <c r="AI789" s="179"/>
      <c r="AJ789" s="179"/>
      <c r="AK789" s="179"/>
      <c r="AL789" s="179"/>
      <c r="AM789" s="179"/>
      <c r="AN789" s="179"/>
      <c r="AO789" s="179"/>
      <c r="AP789" s="179"/>
      <c r="AQ789" s="179"/>
      <c r="AR789" s="179"/>
      <c r="AS789" s="179"/>
      <c r="AT789" s="179"/>
      <c r="AU789" s="179"/>
      <c r="AV789" s="179"/>
      <c r="AW789" s="179"/>
      <c r="AX789" s="179"/>
      <c r="AY789" s="179"/>
      <c r="AZ789" s="179"/>
      <c r="BA789" s="179"/>
      <c r="BB789" s="179"/>
    </row>
    <row r="790" spans="1:54" ht="144.75" customHeight="1">
      <c r="A790" s="179"/>
      <c r="B790" s="179"/>
      <c r="C790" s="180"/>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c r="AA790" s="179"/>
      <c r="AB790" s="179"/>
      <c r="AC790" s="179"/>
      <c r="AD790" s="179"/>
      <c r="AE790" s="179"/>
      <c r="AF790" s="179"/>
      <c r="AG790" s="179"/>
      <c r="AH790" s="179"/>
      <c r="AI790" s="179"/>
      <c r="AJ790" s="179"/>
      <c r="AK790" s="179"/>
      <c r="AL790" s="179"/>
      <c r="AM790" s="179"/>
      <c r="AN790" s="179"/>
      <c r="AO790" s="179"/>
      <c r="AP790" s="179"/>
      <c r="AQ790" s="179"/>
      <c r="AR790" s="179"/>
      <c r="AS790" s="179"/>
      <c r="AT790" s="179"/>
      <c r="AU790" s="179"/>
      <c r="AV790" s="179"/>
      <c r="AW790" s="179"/>
      <c r="AX790" s="179"/>
      <c r="AY790" s="179"/>
      <c r="AZ790" s="179"/>
      <c r="BA790" s="179"/>
      <c r="BB790" s="179"/>
    </row>
    <row r="791" spans="1:54" ht="144.75" customHeight="1">
      <c r="A791" s="179"/>
      <c r="B791" s="179"/>
      <c r="C791" s="180"/>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c r="AA791" s="179"/>
      <c r="AB791" s="179"/>
      <c r="AC791" s="179"/>
      <c r="AD791" s="179"/>
      <c r="AE791" s="179"/>
      <c r="AF791" s="179"/>
      <c r="AG791" s="179"/>
      <c r="AH791" s="179"/>
      <c r="AI791" s="179"/>
      <c r="AJ791" s="179"/>
      <c r="AK791" s="179"/>
      <c r="AL791" s="179"/>
      <c r="AM791" s="179"/>
      <c r="AN791" s="179"/>
      <c r="AO791" s="179"/>
      <c r="AP791" s="179"/>
      <c r="AQ791" s="179"/>
      <c r="AR791" s="179"/>
      <c r="AS791" s="179"/>
      <c r="AT791" s="179"/>
      <c r="AU791" s="179"/>
      <c r="AV791" s="179"/>
      <c r="AW791" s="179"/>
      <c r="AX791" s="179"/>
      <c r="AY791" s="179"/>
      <c r="AZ791" s="179"/>
      <c r="BA791" s="179"/>
      <c r="BB791" s="179"/>
    </row>
    <row r="792" spans="1:54" ht="144.75" customHeight="1">
      <c r="A792" s="179"/>
      <c r="B792" s="179"/>
      <c r="C792" s="180"/>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c r="AA792" s="179"/>
      <c r="AB792" s="179"/>
      <c r="AC792" s="179"/>
      <c r="AD792" s="179"/>
      <c r="AE792" s="179"/>
      <c r="AF792" s="179"/>
      <c r="AG792" s="179"/>
      <c r="AH792" s="179"/>
      <c r="AI792" s="179"/>
      <c r="AJ792" s="179"/>
      <c r="AK792" s="179"/>
      <c r="AL792" s="179"/>
      <c r="AM792" s="179"/>
      <c r="AN792" s="179"/>
      <c r="AO792" s="179"/>
      <c r="AP792" s="179"/>
      <c r="AQ792" s="179"/>
      <c r="AR792" s="179"/>
      <c r="AS792" s="179"/>
      <c r="AT792" s="179"/>
      <c r="AU792" s="179"/>
      <c r="AV792" s="179"/>
      <c r="AW792" s="179"/>
      <c r="AX792" s="179"/>
      <c r="AY792" s="179"/>
      <c r="AZ792" s="179"/>
      <c r="BA792" s="179"/>
      <c r="BB792" s="179"/>
    </row>
    <row r="793" spans="1:54" ht="144.75" customHeight="1">
      <c r="A793" s="179"/>
      <c r="B793" s="179"/>
      <c r="C793" s="180"/>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c r="AA793" s="179"/>
      <c r="AB793" s="179"/>
      <c r="AC793" s="179"/>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179"/>
      <c r="AY793" s="179"/>
      <c r="AZ793" s="179"/>
      <c r="BA793" s="179"/>
      <c r="BB793" s="179"/>
    </row>
    <row r="794" spans="1:54" ht="144.75" customHeight="1">
      <c r="A794" s="179"/>
      <c r="B794" s="179"/>
      <c r="C794" s="180"/>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c r="AA794" s="179"/>
      <c r="AB794" s="179"/>
      <c r="AC794" s="179"/>
      <c r="AD794" s="179"/>
      <c r="AE794" s="179"/>
      <c r="AF794" s="179"/>
      <c r="AG794" s="179"/>
      <c r="AH794" s="179"/>
      <c r="AI794" s="179"/>
      <c r="AJ794" s="179"/>
      <c r="AK794" s="179"/>
      <c r="AL794" s="179"/>
      <c r="AM794" s="179"/>
      <c r="AN794" s="179"/>
      <c r="AO794" s="179"/>
      <c r="AP794" s="179"/>
      <c r="AQ794" s="179"/>
      <c r="AR794" s="179"/>
      <c r="AS794" s="179"/>
      <c r="AT794" s="179"/>
      <c r="AU794" s="179"/>
      <c r="AV794" s="179"/>
      <c r="AW794" s="179"/>
      <c r="AX794" s="179"/>
      <c r="AY794" s="179"/>
      <c r="AZ794" s="179"/>
      <c r="BA794" s="179"/>
      <c r="BB794" s="179"/>
    </row>
    <row r="795" spans="1:54" ht="144.75" customHeight="1">
      <c r="A795" s="179"/>
      <c r="B795" s="179"/>
      <c r="C795" s="180"/>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c r="AA795" s="179"/>
      <c r="AB795" s="179"/>
      <c r="AC795" s="179"/>
      <c r="AD795" s="179"/>
      <c r="AE795" s="179"/>
      <c r="AF795" s="179"/>
      <c r="AG795" s="179"/>
      <c r="AH795" s="179"/>
      <c r="AI795" s="179"/>
      <c r="AJ795" s="179"/>
      <c r="AK795" s="179"/>
      <c r="AL795" s="179"/>
      <c r="AM795" s="179"/>
      <c r="AN795" s="179"/>
      <c r="AO795" s="179"/>
      <c r="AP795" s="179"/>
      <c r="AQ795" s="179"/>
      <c r="AR795" s="179"/>
      <c r="AS795" s="179"/>
      <c r="AT795" s="179"/>
      <c r="AU795" s="179"/>
      <c r="AV795" s="179"/>
      <c r="AW795" s="179"/>
      <c r="AX795" s="179"/>
      <c r="AY795" s="179"/>
      <c r="AZ795" s="179"/>
      <c r="BA795" s="179"/>
      <c r="BB795" s="179"/>
    </row>
    <row r="796" spans="1:54" ht="144.75" customHeight="1">
      <c r="A796" s="179"/>
      <c r="B796" s="179"/>
      <c r="C796" s="180"/>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c r="AA796" s="179"/>
      <c r="AB796" s="179"/>
      <c r="AC796" s="179"/>
      <c r="AD796" s="179"/>
      <c r="AE796" s="179"/>
      <c r="AF796" s="179"/>
      <c r="AG796" s="179"/>
      <c r="AH796" s="179"/>
      <c r="AI796" s="179"/>
      <c r="AJ796" s="179"/>
      <c r="AK796" s="179"/>
      <c r="AL796" s="179"/>
      <c r="AM796" s="179"/>
      <c r="AN796" s="179"/>
      <c r="AO796" s="179"/>
      <c r="AP796" s="179"/>
      <c r="AQ796" s="179"/>
      <c r="AR796" s="179"/>
      <c r="AS796" s="179"/>
      <c r="AT796" s="179"/>
      <c r="AU796" s="179"/>
      <c r="AV796" s="179"/>
      <c r="AW796" s="179"/>
      <c r="AX796" s="179"/>
      <c r="AY796" s="179"/>
      <c r="AZ796" s="179"/>
      <c r="BA796" s="179"/>
      <c r="BB796" s="179"/>
    </row>
    <row r="797" spans="1:54" ht="144.75" customHeight="1">
      <c r="A797" s="179"/>
      <c r="B797" s="179"/>
      <c r="C797" s="180"/>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c r="AA797" s="179"/>
      <c r="AB797" s="179"/>
      <c r="AC797" s="179"/>
      <c r="AD797" s="179"/>
      <c r="AE797" s="179"/>
      <c r="AF797" s="179"/>
      <c r="AG797" s="179"/>
      <c r="AH797" s="179"/>
      <c r="AI797" s="179"/>
      <c r="AJ797" s="179"/>
      <c r="AK797" s="179"/>
      <c r="AL797" s="179"/>
      <c r="AM797" s="179"/>
      <c r="AN797" s="179"/>
      <c r="AO797" s="179"/>
      <c r="AP797" s="179"/>
      <c r="AQ797" s="179"/>
      <c r="AR797" s="179"/>
      <c r="AS797" s="179"/>
      <c r="AT797" s="179"/>
      <c r="AU797" s="179"/>
      <c r="AV797" s="179"/>
      <c r="AW797" s="179"/>
      <c r="AX797" s="179"/>
      <c r="AY797" s="179"/>
      <c r="AZ797" s="179"/>
      <c r="BA797" s="179"/>
      <c r="BB797" s="179"/>
    </row>
    <row r="798" spans="1:54" ht="144.75" customHeight="1">
      <c r="A798" s="179"/>
      <c r="B798" s="179"/>
      <c r="C798" s="180"/>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c r="AA798" s="179"/>
      <c r="AB798" s="179"/>
      <c r="AC798" s="179"/>
      <c r="AD798" s="179"/>
      <c r="AE798" s="179"/>
      <c r="AF798" s="179"/>
      <c r="AG798" s="179"/>
      <c r="AH798" s="179"/>
      <c r="AI798" s="179"/>
      <c r="AJ798" s="179"/>
      <c r="AK798" s="179"/>
      <c r="AL798" s="179"/>
      <c r="AM798" s="179"/>
      <c r="AN798" s="179"/>
      <c r="AO798" s="179"/>
      <c r="AP798" s="179"/>
      <c r="AQ798" s="179"/>
      <c r="AR798" s="179"/>
      <c r="AS798" s="179"/>
      <c r="AT798" s="179"/>
      <c r="AU798" s="179"/>
      <c r="AV798" s="179"/>
      <c r="AW798" s="179"/>
      <c r="AX798" s="179"/>
      <c r="AY798" s="179"/>
      <c r="AZ798" s="179"/>
      <c r="BA798" s="179"/>
      <c r="BB798" s="179"/>
    </row>
    <row r="799" spans="1:54" ht="144.75" customHeight="1">
      <c r="A799" s="179"/>
      <c r="B799" s="179"/>
      <c r="C799" s="180"/>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c r="AA799" s="179"/>
      <c r="AB799" s="179"/>
      <c r="AC799" s="179"/>
      <c r="AD799" s="179"/>
      <c r="AE799" s="179"/>
      <c r="AF799" s="179"/>
      <c r="AG799" s="179"/>
      <c r="AH799" s="179"/>
      <c r="AI799" s="179"/>
      <c r="AJ799" s="179"/>
      <c r="AK799" s="179"/>
      <c r="AL799" s="179"/>
      <c r="AM799" s="179"/>
      <c r="AN799" s="179"/>
      <c r="AO799" s="179"/>
      <c r="AP799" s="179"/>
      <c r="AQ799" s="179"/>
      <c r="AR799" s="179"/>
      <c r="AS799" s="179"/>
      <c r="AT799" s="179"/>
      <c r="AU799" s="179"/>
      <c r="AV799" s="179"/>
      <c r="AW799" s="179"/>
      <c r="AX799" s="179"/>
      <c r="AY799" s="179"/>
      <c r="AZ799" s="179"/>
      <c r="BA799" s="179"/>
      <c r="BB799" s="179"/>
    </row>
    <row r="800" spans="1:54" ht="144.75" customHeight="1">
      <c r="A800" s="179"/>
      <c r="B800" s="179"/>
      <c r="C800" s="180"/>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c r="AA800" s="179"/>
      <c r="AB800" s="179"/>
      <c r="AC800" s="179"/>
      <c r="AD800" s="179"/>
      <c r="AE800" s="179"/>
      <c r="AF800" s="179"/>
      <c r="AG800" s="179"/>
      <c r="AH800" s="179"/>
      <c r="AI800" s="179"/>
      <c r="AJ800" s="179"/>
      <c r="AK800" s="179"/>
      <c r="AL800" s="179"/>
      <c r="AM800" s="179"/>
      <c r="AN800" s="179"/>
      <c r="AO800" s="179"/>
      <c r="AP800" s="179"/>
      <c r="AQ800" s="179"/>
      <c r="AR800" s="179"/>
      <c r="AS800" s="179"/>
      <c r="AT800" s="179"/>
      <c r="AU800" s="179"/>
      <c r="AV800" s="179"/>
      <c r="AW800" s="179"/>
      <c r="AX800" s="179"/>
      <c r="AY800" s="179"/>
      <c r="AZ800" s="179"/>
      <c r="BA800" s="179"/>
      <c r="BB800" s="179"/>
    </row>
    <row r="801" spans="1:54" ht="144.75" customHeight="1">
      <c r="A801" s="179"/>
      <c r="B801" s="179"/>
      <c r="C801" s="180"/>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c r="AA801" s="179"/>
      <c r="AB801" s="179"/>
      <c r="AC801" s="179"/>
      <c r="AD801" s="179"/>
      <c r="AE801" s="179"/>
      <c r="AF801" s="179"/>
      <c r="AG801" s="179"/>
      <c r="AH801" s="179"/>
      <c r="AI801" s="179"/>
      <c r="AJ801" s="179"/>
      <c r="AK801" s="179"/>
      <c r="AL801" s="179"/>
      <c r="AM801" s="179"/>
      <c r="AN801" s="179"/>
      <c r="AO801" s="179"/>
      <c r="AP801" s="179"/>
      <c r="AQ801" s="179"/>
      <c r="AR801" s="179"/>
      <c r="AS801" s="179"/>
      <c r="AT801" s="179"/>
      <c r="AU801" s="179"/>
      <c r="AV801" s="179"/>
      <c r="AW801" s="179"/>
      <c r="AX801" s="179"/>
      <c r="AY801" s="179"/>
      <c r="AZ801" s="179"/>
      <c r="BA801" s="179"/>
      <c r="BB801" s="179"/>
    </row>
    <row r="802" spans="1:54" ht="144.75" customHeight="1">
      <c r="A802" s="179"/>
      <c r="B802" s="179"/>
      <c r="C802" s="180"/>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c r="AA802" s="179"/>
      <c r="AB802" s="179"/>
      <c r="AC802" s="179"/>
      <c r="AD802" s="179"/>
      <c r="AE802" s="179"/>
      <c r="AF802" s="179"/>
      <c r="AG802" s="179"/>
      <c r="AH802" s="179"/>
      <c r="AI802" s="179"/>
      <c r="AJ802" s="179"/>
      <c r="AK802" s="179"/>
      <c r="AL802" s="179"/>
      <c r="AM802" s="179"/>
      <c r="AN802" s="179"/>
      <c r="AO802" s="179"/>
      <c r="AP802" s="179"/>
      <c r="AQ802" s="179"/>
      <c r="AR802" s="179"/>
      <c r="AS802" s="179"/>
      <c r="AT802" s="179"/>
      <c r="AU802" s="179"/>
      <c r="AV802" s="179"/>
      <c r="AW802" s="179"/>
      <c r="AX802" s="179"/>
      <c r="AY802" s="179"/>
      <c r="AZ802" s="179"/>
      <c r="BA802" s="179"/>
      <c r="BB802" s="179"/>
    </row>
    <row r="803" spans="1:54" ht="144.75" customHeight="1">
      <c r="A803" s="179"/>
      <c r="B803" s="179"/>
      <c r="C803" s="180"/>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c r="AA803" s="179"/>
      <c r="AB803" s="179"/>
      <c r="AC803" s="179"/>
      <c r="AD803" s="179"/>
      <c r="AE803" s="179"/>
      <c r="AF803" s="179"/>
      <c r="AG803" s="179"/>
      <c r="AH803" s="179"/>
      <c r="AI803" s="179"/>
      <c r="AJ803" s="179"/>
      <c r="AK803" s="179"/>
      <c r="AL803" s="179"/>
      <c r="AM803" s="179"/>
      <c r="AN803" s="179"/>
      <c r="AO803" s="179"/>
      <c r="AP803" s="179"/>
      <c r="AQ803" s="179"/>
      <c r="AR803" s="179"/>
      <c r="AS803" s="179"/>
      <c r="AT803" s="179"/>
      <c r="AU803" s="179"/>
      <c r="AV803" s="179"/>
      <c r="AW803" s="179"/>
      <c r="AX803" s="179"/>
      <c r="AY803" s="179"/>
      <c r="AZ803" s="179"/>
      <c r="BA803" s="179"/>
      <c r="BB803" s="179"/>
    </row>
    <row r="804" spans="1:54" ht="144.75" customHeight="1">
      <c r="A804" s="179"/>
      <c r="B804" s="179"/>
      <c r="C804" s="180"/>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c r="AA804" s="179"/>
      <c r="AB804" s="179"/>
      <c r="AC804" s="179"/>
      <c r="AD804" s="179"/>
      <c r="AE804" s="179"/>
      <c r="AF804" s="179"/>
      <c r="AG804" s="179"/>
      <c r="AH804" s="179"/>
      <c r="AI804" s="179"/>
      <c r="AJ804" s="179"/>
      <c r="AK804" s="179"/>
      <c r="AL804" s="179"/>
      <c r="AM804" s="179"/>
      <c r="AN804" s="179"/>
      <c r="AO804" s="179"/>
      <c r="AP804" s="179"/>
      <c r="AQ804" s="179"/>
      <c r="AR804" s="179"/>
      <c r="AS804" s="179"/>
      <c r="AT804" s="179"/>
      <c r="AU804" s="179"/>
      <c r="AV804" s="179"/>
      <c r="AW804" s="179"/>
      <c r="AX804" s="179"/>
      <c r="AY804" s="179"/>
      <c r="AZ804" s="179"/>
      <c r="BA804" s="179"/>
      <c r="BB804" s="179"/>
    </row>
    <row r="805" spans="1:54" ht="144.75" customHeight="1">
      <c r="A805" s="179"/>
      <c r="B805" s="179"/>
      <c r="C805" s="180"/>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c r="AA805" s="179"/>
      <c r="AB805" s="179"/>
      <c r="AC805" s="179"/>
      <c r="AD805" s="179"/>
      <c r="AE805" s="179"/>
      <c r="AF805" s="179"/>
      <c r="AG805" s="179"/>
      <c r="AH805" s="179"/>
      <c r="AI805" s="179"/>
      <c r="AJ805" s="179"/>
      <c r="AK805" s="179"/>
      <c r="AL805" s="179"/>
      <c r="AM805" s="179"/>
      <c r="AN805" s="179"/>
      <c r="AO805" s="179"/>
      <c r="AP805" s="179"/>
      <c r="AQ805" s="179"/>
      <c r="AR805" s="179"/>
      <c r="AS805" s="179"/>
      <c r="AT805" s="179"/>
      <c r="AU805" s="179"/>
      <c r="AV805" s="179"/>
      <c r="AW805" s="179"/>
      <c r="AX805" s="179"/>
      <c r="AY805" s="179"/>
      <c r="AZ805" s="179"/>
      <c r="BA805" s="179"/>
      <c r="BB805" s="179"/>
    </row>
    <row r="806" spans="1:54" ht="144.75" customHeight="1">
      <c r="A806" s="179"/>
      <c r="B806" s="179"/>
      <c r="C806" s="180"/>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c r="AA806" s="179"/>
      <c r="AB806" s="179"/>
      <c r="AC806" s="179"/>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179"/>
      <c r="AY806" s="179"/>
      <c r="AZ806" s="179"/>
      <c r="BA806" s="179"/>
      <c r="BB806" s="179"/>
    </row>
    <row r="807" spans="1:54" ht="144.75" customHeight="1">
      <c r="A807" s="179"/>
      <c r="B807" s="179"/>
      <c r="C807" s="180"/>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c r="AA807" s="179"/>
      <c r="AB807" s="179"/>
      <c r="AC807" s="179"/>
      <c r="AD807" s="179"/>
      <c r="AE807" s="179"/>
      <c r="AF807" s="179"/>
      <c r="AG807" s="179"/>
      <c r="AH807" s="179"/>
      <c r="AI807" s="179"/>
      <c r="AJ807" s="179"/>
      <c r="AK807" s="179"/>
      <c r="AL807" s="179"/>
      <c r="AM807" s="179"/>
      <c r="AN807" s="179"/>
      <c r="AO807" s="179"/>
      <c r="AP807" s="179"/>
      <c r="AQ807" s="179"/>
      <c r="AR807" s="179"/>
      <c r="AS807" s="179"/>
      <c r="AT807" s="179"/>
      <c r="AU807" s="179"/>
      <c r="AV807" s="179"/>
      <c r="AW807" s="179"/>
      <c r="AX807" s="179"/>
      <c r="AY807" s="179"/>
      <c r="AZ807" s="179"/>
      <c r="BA807" s="179"/>
      <c r="BB807" s="179"/>
    </row>
    <row r="808" spans="1:54" ht="144.75" customHeight="1">
      <c r="A808" s="179"/>
      <c r="B808" s="179"/>
      <c r="C808" s="180"/>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c r="AA808" s="179"/>
      <c r="AB808" s="179"/>
      <c r="AC808" s="179"/>
      <c r="AD808" s="179"/>
      <c r="AE808" s="179"/>
      <c r="AF808" s="179"/>
      <c r="AG808" s="179"/>
      <c r="AH808" s="179"/>
      <c r="AI808" s="179"/>
      <c r="AJ808" s="179"/>
      <c r="AK808" s="179"/>
      <c r="AL808" s="179"/>
      <c r="AM808" s="179"/>
      <c r="AN808" s="179"/>
      <c r="AO808" s="179"/>
      <c r="AP808" s="179"/>
      <c r="AQ808" s="179"/>
      <c r="AR808" s="179"/>
      <c r="AS808" s="179"/>
      <c r="AT808" s="179"/>
      <c r="AU808" s="179"/>
      <c r="AV808" s="179"/>
      <c r="AW808" s="179"/>
      <c r="AX808" s="179"/>
      <c r="AY808" s="179"/>
      <c r="AZ808" s="179"/>
      <c r="BA808" s="179"/>
      <c r="BB808" s="179"/>
    </row>
    <row r="809" spans="1:54" ht="144.75" customHeight="1">
      <c r="A809" s="179"/>
      <c r="B809" s="179"/>
      <c r="C809" s="180"/>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c r="AA809" s="179"/>
      <c r="AB809" s="179"/>
      <c r="AC809" s="179"/>
      <c r="AD809" s="179"/>
      <c r="AE809" s="179"/>
      <c r="AF809" s="179"/>
      <c r="AG809" s="179"/>
      <c r="AH809" s="179"/>
      <c r="AI809" s="179"/>
      <c r="AJ809" s="179"/>
      <c r="AK809" s="179"/>
      <c r="AL809" s="179"/>
      <c r="AM809" s="179"/>
      <c r="AN809" s="179"/>
      <c r="AO809" s="179"/>
      <c r="AP809" s="179"/>
      <c r="AQ809" s="179"/>
      <c r="AR809" s="179"/>
      <c r="AS809" s="179"/>
      <c r="AT809" s="179"/>
      <c r="AU809" s="179"/>
      <c r="AV809" s="179"/>
      <c r="AW809" s="179"/>
      <c r="AX809" s="179"/>
      <c r="AY809" s="179"/>
      <c r="AZ809" s="179"/>
      <c r="BA809" s="179"/>
      <c r="BB809" s="179"/>
    </row>
    <row r="810" spans="1:54" ht="144.75" customHeight="1">
      <c r="A810" s="179"/>
      <c r="B810" s="179"/>
      <c r="C810" s="180"/>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c r="AA810" s="179"/>
      <c r="AB810" s="179"/>
      <c r="AC810" s="179"/>
      <c r="AD810" s="179"/>
      <c r="AE810" s="179"/>
      <c r="AF810" s="179"/>
      <c r="AG810" s="179"/>
      <c r="AH810" s="179"/>
      <c r="AI810" s="179"/>
      <c r="AJ810" s="179"/>
      <c r="AK810" s="179"/>
      <c r="AL810" s="179"/>
      <c r="AM810" s="179"/>
      <c r="AN810" s="179"/>
      <c r="AO810" s="179"/>
      <c r="AP810" s="179"/>
      <c r="AQ810" s="179"/>
      <c r="AR810" s="179"/>
      <c r="AS810" s="179"/>
      <c r="AT810" s="179"/>
      <c r="AU810" s="179"/>
      <c r="AV810" s="179"/>
      <c r="AW810" s="179"/>
      <c r="AX810" s="179"/>
      <c r="AY810" s="179"/>
      <c r="AZ810" s="179"/>
      <c r="BA810" s="179"/>
      <c r="BB810" s="179"/>
    </row>
    <row r="811" spans="1:54" ht="144.75" customHeight="1">
      <c r="A811" s="179"/>
      <c r="B811" s="179"/>
      <c r="C811" s="180"/>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c r="AA811" s="179"/>
      <c r="AB811" s="179"/>
      <c r="AC811" s="179"/>
      <c r="AD811" s="179"/>
      <c r="AE811" s="179"/>
      <c r="AF811" s="179"/>
      <c r="AG811" s="179"/>
      <c r="AH811" s="179"/>
      <c r="AI811" s="179"/>
      <c r="AJ811" s="179"/>
      <c r="AK811" s="179"/>
      <c r="AL811" s="179"/>
      <c r="AM811" s="179"/>
      <c r="AN811" s="179"/>
      <c r="AO811" s="179"/>
      <c r="AP811" s="179"/>
      <c r="AQ811" s="179"/>
      <c r="AR811" s="179"/>
      <c r="AS811" s="179"/>
      <c r="AT811" s="179"/>
      <c r="AU811" s="179"/>
      <c r="AV811" s="179"/>
      <c r="AW811" s="179"/>
      <c r="AX811" s="179"/>
      <c r="AY811" s="179"/>
      <c r="AZ811" s="179"/>
      <c r="BA811" s="179"/>
      <c r="BB811" s="179"/>
    </row>
    <row r="812" spans="1:54" ht="144.75" customHeight="1">
      <c r="A812" s="179"/>
      <c r="B812" s="179"/>
      <c r="C812" s="180"/>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c r="AA812" s="179"/>
      <c r="AB812" s="179"/>
      <c r="AC812" s="179"/>
      <c r="AD812" s="179"/>
      <c r="AE812" s="179"/>
      <c r="AF812" s="179"/>
      <c r="AG812" s="179"/>
      <c r="AH812" s="179"/>
      <c r="AI812" s="179"/>
      <c r="AJ812" s="179"/>
      <c r="AK812" s="179"/>
      <c r="AL812" s="179"/>
      <c r="AM812" s="179"/>
      <c r="AN812" s="179"/>
      <c r="AO812" s="179"/>
      <c r="AP812" s="179"/>
      <c r="AQ812" s="179"/>
      <c r="AR812" s="179"/>
      <c r="AS812" s="179"/>
      <c r="AT812" s="179"/>
      <c r="AU812" s="179"/>
      <c r="AV812" s="179"/>
      <c r="AW812" s="179"/>
      <c r="AX812" s="179"/>
      <c r="AY812" s="179"/>
      <c r="AZ812" s="179"/>
      <c r="BA812" s="179"/>
      <c r="BB812" s="179"/>
    </row>
    <row r="813" spans="1:54" ht="144.75" customHeight="1">
      <c r="A813" s="179"/>
      <c r="B813" s="179"/>
      <c r="C813" s="180"/>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c r="AA813" s="179"/>
      <c r="AB813" s="179"/>
      <c r="AC813" s="179"/>
      <c r="AD813" s="179"/>
      <c r="AE813" s="179"/>
      <c r="AF813" s="179"/>
      <c r="AG813" s="179"/>
      <c r="AH813" s="179"/>
      <c r="AI813" s="179"/>
      <c r="AJ813" s="179"/>
      <c r="AK813" s="179"/>
      <c r="AL813" s="179"/>
      <c r="AM813" s="179"/>
      <c r="AN813" s="179"/>
      <c r="AO813" s="179"/>
      <c r="AP813" s="179"/>
      <c r="AQ813" s="179"/>
      <c r="AR813" s="179"/>
      <c r="AS813" s="179"/>
      <c r="AT813" s="179"/>
      <c r="AU813" s="179"/>
      <c r="AV813" s="179"/>
      <c r="AW813" s="179"/>
      <c r="AX813" s="179"/>
      <c r="AY813" s="179"/>
      <c r="AZ813" s="179"/>
      <c r="BA813" s="179"/>
      <c r="BB813" s="179"/>
    </row>
    <row r="814" spans="1:54" ht="144.75" customHeight="1">
      <c r="A814" s="179"/>
      <c r="B814" s="179"/>
      <c r="C814" s="180"/>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c r="AA814" s="179"/>
      <c r="AB814" s="179"/>
      <c r="AC814" s="179"/>
      <c r="AD814" s="179"/>
      <c r="AE814" s="179"/>
      <c r="AF814" s="179"/>
      <c r="AG814" s="179"/>
      <c r="AH814" s="179"/>
      <c r="AI814" s="179"/>
      <c r="AJ814" s="179"/>
      <c r="AK814" s="179"/>
      <c r="AL814" s="179"/>
      <c r="AM814" s="179"/>
      <c r="AN814" s="179"/>
      <c r="AO814" s="179"/>
      <c r="AP814" s="179"/>
      <c r="AQ814" s="179"/>
      <c r="AR814" s="179"/>
      <c r="AS814" s="179"/>
      <c r="AT814" s="179"/>
      <c r="AU814" s="179"/>
      <c r="AV814" s="179"/>
      <c r="AW814" s="179"/>
      <c r="AX814" s="179"/>
      <c r="AY814" s="179"/>
      <c r="AZ814" s="179"/>
      <c r="BA814" s="179"/>
      <c r="BB814" s="179"/>
    </row>
    <row r="815" spans="1:54" ht="144.75" customHeight="1">
      <c r="A815" s="179"/>
      <c r="B815" s="179"/>
      <c r="C815" s="180"/>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c r="AA815" s="179"/>
      <c r="AB815" s="179"/>
      <c r="AC815" s="179"/>
      <c r="AD815" s="179"/>
      <c r="AE815" s="179"/>
      <c r="AF815" s="179"/>
      <c r="AG815" s="179"/>
      <c r="AH815" s="179"/>
      <c r="AI815" s="179"/>
      <c r="AJ815" s="179"/>
      <c r="AK815" s="179"/>
      <c r="AL815" s="179"/>
      <c r="AM815" s="179"/>
      <c r="AN815" s="179"/>
      <c r="AO815" s="179"/>
      <c r="AP815" s="179"/>
      <c r="AQ815" s="179"/>
      <c r="AR815" s="179"/>
      <c r="AS815" s="179"/>
      <c r="AT815" s="179"/>
      <c r="AU815" s="179"/>
      <c r="AV815" s="179"/>
      <c r="AW815" s="179"/>
      <c r="AX815" s="179"/>
      <c r="AY815" s="179"/>
      <c r="AZ815" s="179"/>
      <c r="BA815" s="179"/>
      <c r="BB815" s="179"/>
    </row>
    <row r="816" spans="1:54" ht="144.75" customHeight="1">
      <c r="A816" s="179"/>
      <c r="B816" s="179"/>
      <c r="C816" s="180"/>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c r="AA816" s="179"/>
      <c r="AB816" s="179"/>
      <c r="AC816" s="179"/>
      <c r="AD816" s="179"/>
      <c r="AE816" s="179"/>
      <c r="AF816" s="179"/>
      <c r="AG816" s="179"/>
      <c r="AH816" s="179"/>
      <c r="AI816" s="179"/>
      <c r="AJ816" s="179"/>
      <c r="AK816" s="179"/>
      <c r="AL816" s="179"/>
      <c r="AM816" s="179"/>
      <c r="AN816" s="179"/>
      <c r="AO816" s="179"/>
      <c r="AP816" s="179"/>
      <c r="AQ816" s="179"/>
      <c r="AR816" s="179"/>
      <c r="AS816" s="179"/>
      <c r="AT816" s="179"/>
      <c r="AU816" s="179"/>
      <c r="AV816" s="179"/>
      <c r="AW816" s="179"/>
      <c r="AX816" s="179"/>
      <c r="AY816" s="179"/>
      <c r="AZ816" s="179"/>
      <c r="BA816" s="179"/>
      <c r="BB816" s="179"/>
    </row>
    <row r="817" spans="1:54" ht="144.75" customHeight="1">
      <c r="A817" s="179"/>
      <c r="B817" s="179"/>
      <c r="C817" s="180"/>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c r="AA817" s="179"/>
      <c r="AB817" s="179"/>
      <c r="AC817" s="179"/>
      <c r="AD817" s="179"/>
      <c r="AE817" s="179"/>
      <c r="AF817" s="179"/>
      <c r="AG817" s="179"/>
      <c r="AH817" s="179"/>
      <c r="AI817" s="179"/>
      <c r="AJ817" s="179"/>
      <c r="AK817" s="179"/>
      <c r="AL817" s="179"/>
      <c r="AM817" s="179"/>
      <c r="AN817" s="179"/>
      <c r="AO817" s="179"/>
      <c r="AP817" s="179"/>
      <c r="AQ817" s="179"/>
      <c r="AR817" s="179"/>
      <c r="AS817" s="179"/>
      <c r="AT817" s="179"/>
      <c r="AU817" s="179"/>
      <c r="AV817" s="179"/>
      <c r="AW817" s="179"/>
      <c r="AX817" s="179"/>
      <c r="AY817" s="179"/>
      <c r="AZ817" s="179"/>
      <c r="BA817" s="179"/>
      <c r="BB817" s="179"/>
    </row>
    <row r="818" spans="1:54" ht="144.75" customHeight="1">
      <c r="A818" s="179"/>
      <c r="B818" s="179"/>
      <c r="C818" s="180"/>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c r="AA818" s="179"/>
      <c r="AB818" s="179"/>
      <c r="AC818" s="179"/>
      <c r="AD818" s="179"/>
      <c r="AE818" s="179"/>
      <c r="AF818" s="179"/>
      <c r="AG818" s="179"/>
      <c r="AH818" s="179"/>
      <c r="AI818" s="179"/>
      <c r="AJ818" s="179"/>
      <c r="AK818" s="179"/>
      <c r="AL818" s="179"/>
      <c r="AM818" s="179"/>
      <c r="AN818" s="179"/>
      <c r="AO818" s="179"/>
      <c r="AP818" s="179"/>
      <c r="AQ818" s="179"/>
      <c r="AR818" s="179"/>
      <c r="AS818" s="179"/>
      <c r="AT818" s="179"/>
      <c r="AU818" s="179"/>
      <c r="AV818" s="179"/>
      <c r="AW818" s="179"/>
      <c r="AX818" s="179"/>
      <c r="AY818" s="179"/>
      <c r="AZ818" s="179"/>
      <c r="BA818" s="179"/>
      <c r="BB818" s="179"/>
    </row>
    <row r="819" spans="1:54" ht="144.75" customHeight="1">
      <c r="A819" s="179"/>
      <c r="B819" s="179"/>
      <c r="C819" s="180"/>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c r="AA819" s="179"/>
      <c r="AB819" s="179"/>
      <c r="AC819" s="179"/>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179"/>
      <c r="AY819" s="179"/>
      <c r="AZ819" s="179"/>
      <c r="BA819" s="179"/>
      <c r="BB819" s="179"/>
    </row>
    <row r="820" spans="1:54" ht="144.75" customHeight="1">
      <c r="A820" s="179"/>
      <c r="B820" s="179"/>
      <c r="C820" s="180"/>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s="179"/>
      <c r="AL820" s="179"/>
      <c r="AM820" s="179"/>
      <c r="AN820" s="179"/>
      <c r="AO820" s="179"/>
      <c r="AP820" s="179"/>
      <c r="AQ820" s="179"/>
      <c r="AR820" s="179"/>
      <c r="AS820" s="179"/>
      <c r="AT820" s="179"/>
      <c r="AU820" s="179"/>
      <c r="AV820" s="179"/>
      <c r="AW820" s="179"/>
      <c r="AX820" s="179"/>
      <c r="AY820" s="179"/>
      <c r="AZ820" s="179"/>
      <c r="BA820" s="179"/>
      <c r="BB820" s="179"/>
    </row>
    <row r="821" spans="1:54" ht="144.75" customHeight="1">
      <c r="A821" s="179"/>
      <c r="B821" s="179"/>
      <c r="C821" s="180"/>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s="179"/>
      <c r="AL821" s="179"/>
      <c r="AM821" s="179"/>
      <c r="AN821" s="179"/>
      <c r="AO821" s="179"/>
      <c r="AP821" s="179"/>
      <c r="AQ821" s="179"/>
      <c r="AR821" s="179"/>
      <c r="AS821" s="179"/>
      <c r="AT821" s="179"/>
      <c r="AU821" s="179"/>
      <c r="AV821" s="179"/>
      <c r="AW821" s="179"/>
      <c r="AX821" s="179"/>
      <c r="AY821" s="179"/>
      <c r="AZ821" s="179"/>
      <c r="BA821" s="179"/>
      <c r="BB821" s="179"/>
    </row>
    <row r="822" spans="1:54" ht="144.75" customHeight="1">
      <c r="A822" s="179"/>
      <c r="B822" s="179"/>
      <c r="C822" s="180"/>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s="179"/>
      <c r="AL822" s="179"/>
      <c r="AM822" s="179"/>
      <c r="AN822" s="179"/>
      <c r="AO822" s="179"/>
      <c r="AP822" s="179"/>
      <c r="AQ822" s="179"/>
      <c r="AR822" s="179"/>
      <c r="AS822" s="179"/>
      <c r="AT822" s="179"/>
      <c r="AU822" s="179"/>
      <c r="AV822" s="179"/>
      <c r="AW822" s="179"/>
      <c r="AX822" s="179"/>
      <c r="AY822" s="179"/>
      <c r="AZ822" s="179"/>
      <c r="BA822" s="179"/>
      <c r="BB822" s="179"/>
    </row>
    <row r="823" spans="1:54" ht="144.75" customHeight="1">
      <c r="A823" s="179"/>
      <c r="B823" s="179"/>
      <c r="C823" s="180"/>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c r="AA823" s="179"/>
      <c r="AB823" s="179"/>
      <c r="AC823" s="179"/>
      <c r="AD823" s="179"/>
      <c r="AE823" s="179"/>
      <c r="AF823" s="179"/>
      <c r="AG823" s="179"/>
      <c r="AH823" s="179"/>
      <c r="AI823" s="179"/>
      <c r="AJ823" s="179"/>
      <c r="AK823" s="179"/>
      <c r="AL823" s="179"/>
      <c r="AM823" s="179"/>
      <c r="AN823" s="179"/>
      <c r="AO823" s="179"/>
      <c r="AP823" s="179"/>
      <c r="AQ823" s="179"/>
      <c r="AR823" s="179"/>
      <c r="AS823" s="179"/>
      <c r="AT823" s="179"/>
      <c r="AU823" s="179"/>
      <c r="AV823" s="179"/>
      <c r="AW823" s="179"/>
      <c r="AX823" s="179"/>
      <c r="AY823" s="179"/>
      <c r="AZ823" s="179"/>
      <c r="BA823" s="179"/>
      <c r="BB823" s="179"/>
    </row>
    <row r="824" spans="1:54" ht="144.75" customHeight="1">
      <c r="A824" s="179"/>
      <c r="B824" s="179"/>
      <c r="C824" s="180"/>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c r="AA824" s="179"/>
      <c r="AB824" s="179"/>
      <c r="AC824" s="179"/>
      <c r="AD824" s="179"/>
      <c r="AE824" s="179"/>
      <c r="AF824" s="179"/>
      <c r="AG824" s="179"/>
      <c r="AH824" s="179"/>
      <c r="AI824" s="179"/>
      <c r="AJ824" s="179"/>
      <c r="AK824" s="179"/>
      <c r="AL824" s="179"/>
      <c r="AM824" s="179"/>
      <c r="AN824" s="179"/>
      <c r="AO824" s="179"/>
      <c r="AP824" s="179"/>
      <c r="AQ824" s="179"/>
      <c r="AR824" s="179"/>
      <c r="AS824" s="179"/>
      <c r="AT824" s="179"/>
      <c r="AU824" s="179"/>
      <c r="AV824" s="179"/>
      <c r="AW824" s="179"/>
      <c r="AX824" s="179"/>
      <c r="AY824" s="179"/>
      <c r="AZ824" s="179"/>
      <c r="BA824" s="179"/>
      <c r="BB824" s="179"/>
    </row>
    <row r="825" spans="1:54" ht="144.75" customHeight="1">
      <c r="A825" s="179"/>
      <c r="B825" s="179"/>
      <c r="C825" s="180"/>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c r="AA825" s="179"/>
      <c r="AB825" s="179"/>
      <c r="AC825" s="179"/>
      <c r="AD825" s="179"/>
      <c r="AE825" s="179"/>
      <c r="AF825" s="179"/>
      <c r="AG825" s="179"/>
      <c r="AH825" s="179"/>
      <c r="AI825" s="179"/>
      <c r="AJ825" s="179"/>
      <c r="AK825" s="179"/>
      <c r="AL825" s="179"/>
      <c r="AM825" s="179"/>
      <c r="AN825" s="179"/>
      <c r="AO825" s="179"/>
      <c r="AP825" s="179"/>
      <c r="AQ825" s="179"/>
      <c r="AR825" s="179"/>
      <c r="AS825" s="179"/>
      <c r="AT825" s="179"/>
      <c r="AU825" s="179"/>
      <c r="AV825" s="179"/>
      <c r="AW825" s="179"/>
      <c r="AX825" s="179"/>
      <c r="AY825" s="179"/>
      <c r="AZ825" s="179"/>
      <c r="BA825" s="179"/>
      <c r="BB825" s="179"/>
    </row>
    <row r="826" spans="1:54" ht="144.75" customHeight="1">
      <c r="A826" s="179"/>
      <c r="B826" s="179"/>
      <c r="C826" s="180"/>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c r="AA826" s="179"/>
      <c r="AB826" s="179"/>
      <c r="AC826" s="179"/>
      <c r="AD826" s="179"/>
      <c r="AE826" s="179"/>
      <c r="AF826" s="179"/>
      <c r="AG826" s="179"/>
      <c r="AH826" s="179"/>
      <c r="AI826" s="179"/>
      <c r="AJ826" s="179"/>
      <c r="AK826" s="179"/>
      <c r="AL826" s="179"/>
      <c r="AM826" s="179"/>
      <c r="AN826" s="179"/>
      <c r="AO826" s="179"/>
      <c r="AP826" s="179"/>
      <c r="AQ826" s="179"/>
      <c r="AR826" s="179"/>
      <c r="AS826" s="179"/>
      <c r="AT826" s="179"/>
      <c r="AU826" s="179"/>
      <c r="AV826" s="179"/>
      <c r="AW826" s="179"/>
      <c r="AX826" s="179"/>
      <c r="AY826" s="179"/>
      <c r="AZ826" s="179"/>
      <c r="BA826" s="179"/>
      <c r="BB826" s="179"/>
    </row>
    <row r="827" spans="1:54" ht="144.75" customHeight="1">
      <c r="A827" s="179"/>
      <c r="B827" s="179"/>
      <c r="C827" s="180"/>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c r="AA827" s="179"/>
      <c r="AB827" s="179"/>
      <c r="AC827" s="179"/>
      <c r="AD827" s="179"/>
      <c r="AE827" s="179"/>
      <c r="AF827" s="179"/>
      <c r="AG827" s="179"/>
      <c r="AH827" s="179"/>
      <c r="AI827" s="179"/>
      <c r="AJ827" s="179"/>
      <c r="AK827" s="179"/>
      <c r="AL827" s="179"/>
      <c r="AM827" s="179"/>
      <c r="AN827" s="179"/>
      <c r="AO827" s="179"/>
      <c r="AP827" s="179"/>
      <c r="AQ827" s="179"/>
      <c r="AR827" s="179"/>
      <c r="AS827" s="179"/>
      <c r="AT827" s="179"/>
      <c r="AU827" s="179"/>
      <c r="AV827" s="179"/>
      <c r="AW827" s="179"/>
      <c r="AX827" s="179"/>
      <c r="AY827" s="179"/>
      <c r="AZ827" s="179"/>
      <c r="BA827" s="179"/>
      <c r="BB827" s="179"/>
    </row>
    <row r="828" spans="1:54" ht="144.75" customHeight="1">
      <c r="A828" s="179"/>
      <c r="B828" s="179"/>
      <c r="C828" s="180"/>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c r="AA828" s="179"/>
      <c r="AB828" s="179"/>
      <c r="AC828" s="179"/>
      <c r="AD828" s="179"/>
      <c r="AE828" s="179"/>
      <c r="AF828" s="179"/>
      <c r="AG828" s="179"/>
      <c r="AH828" s="179"/>
      <c r="AI828" s="179"/>
      <c r="AJ828" s="179"/>
      <c r="AK828" s="179"/>
      <c r="AL828" s="179"/>
      <c r="AM828" s="179"/>
      <c r="AN828" s="179"/>
      <c r="AO828" s="179"/>
      <c r="AP828" s="179"/>
      <c r="AQ828" s="179"/>
      <c r="AR828" s="179"/>
      <c r="AS828" s="179"/>
      <c r="AT828" s="179"/>
      <c r="AU828" s="179"/>
      <c r="AV828" s="179"/>
      <c r="AW828" s="179"/>
      <c r="AX828" s="179"/>
      <c r="AY828" s="179"/>
      <c r="AZ828" s="179"/>
      <c r="BA828" s="179"/>
      <c r="BB828" s="179"/>
    </row>
    <row r="829" spans="1:54" ht="144.75" customHeight="1">
      <c r="A829" s="179"/>
      <c r="B829" s="179"/>
      <c r="C829" s="180"/>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c r="AA829" s="179"/>
      <c r="AB829" s="179"/>
      <c r="AC829" s="179"/>
      <c r="AD829" s="179"/>
      <c r="AE829" s="179"/>
      <c r="AF829" s="179"/>
      <c r="AG829" s="179"/>
      <c r="AH829" s="179"/>
      <c r="AI829" s="179"/>
      <c r="AJ829" s="179"/>
      <c r="AK829" s="179"/>
      <c r="AL829" s="179"/>
      <c r="AM829" s="179"/>
      <c r="AN829" s="179"/>
      <c r="AO829" s="179"/>
      <c r="AP829" s="179"/>
      <c r="AQ829" s="179"/>
      <c r="AR829" s="179"/>
      <c r="AS829" s="179"/>
      <c r="AT829" s="179"/>
      <c r="AU829" s="179"/>
      <c r="AV829" s="179"/>
      <c r="AW829" s="179"/>
      <c r="AX829" s="179"/>
      <c r="AY829" s="179"/>
      <c r="AZ829" s="179"/>
      <c r="BA829" s="179"/>
      <c r="BB829" s="179"/>
    </row>
    <row r="830" spans="1:54" ht="144.75" customHeight="1">
      <c r="A830" s="179"/>
      <c r="B830" s="179"/>
      <c r="C830" s="180"/>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c r="AA830" s="179"/>
      <c r="AB830" s="179"/>
      <c r="AC830" s="179"/>
      <c r="AD830" s="179"/>
      <c r="AE830" s="179"/>
      <c r="AF830" s="179"/>
      <c r="AG830" s="179"/>
      <c r="AH830" s="179"/>
      <c r="AI830" s="179"/>
      <c r="AJ830" s="179"/>
      <c r="AK830" s="179"/>
      <c r="AL830" s="179"/>
      <c r="AM830" s="179"/>
      <c r="AN830" s="179"/>
      <c r="AO830" s="179"/>
      <c r="AP830" s="179"/>
      <c r="AQ830" s="179"/>
      <c r="AR830" s="179"/>
      <c r="AS830" s="179"/>
      <c r="AT830" s="179"/>
      <c r="AU830" s="179"/>
      <c r="AV830" s="179"/>
      <c r="AW830" s="179"/>
      <c r="AX830" s="179"/>
      <c r="AY830" s="179"/>
      <c r="AZ830" s="179"/>
      <c r="BA830" s="179"/>
      <c r="BB830" s="179"/>
    </row>
    <row r="831" spans="1:54" ht="144.75" customHeight="1">
      <c r="A831" s="179"/>
      <c r="B831" s="179"/>
      <c r="C831" s="180"/>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c r="AA831" s="179"/>
      <c r="AB831" s="179"/>
      <c r="AC831" s="179"/>
      <c r="AD831" s="179"/>
      <c r="AE831" s="179"/>
      <c r="AF831" s="179"/>
      <c r="AG831" s="179"/>
      <c r="AH831" s="179"/>
      <c r="AI831" s="179"/>
      <c r="AJ831" s="179"/>
      <c r="AK831" s="179"/>
      <c r="AL831" s="179"/>
      <c r="AM831" s="179"/>
      <c r="AN831" s="179"/>
      <c r="AO831" s="179"/>
      <c r="AP831" s="179"/>
      <c r="AQ831" s="179"/>
      <c r="AR831" s="179"/>
      <c r="AS831" s="179"/>
      <c r="AT831" s="179"/>
      <c r="AU831" s="179"/>
      <c r="AV831" s="179"/>
      <c r="AW831" s="179"/>
      <c r="AX831" s="179"/>
      <c r="AY831" s="179"/>
      <c r="AZ831" s="179"/>
      <c r="BA831" s="179"/>
      <c r="BB831" s="179"/>
    </row>
    <row r="832" spans="1:54" ht="144.75" customHeight="1">
      <c r="A832" s="179"/>
      <c r="B832" s="179"/>
      <c r="C832" s="180"/>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c r="AA832" s="179"/>
      <c r="AB832" s="179"/>
      <c r="AC832" s="179"/>
      <c r="AD832" s="179"/>
      <c r="AE832" s="179"/>
      <c r="AF832" s="179"/>
      <c r="AG832" s="179"/>
      <c r="AH832" s="179"/>
      <c r="AI832" s="179"/>
      <c r="AJ832" s="179"/>
      <c r="AK832" s="179"/>
      <c r="AL832" s="179"/>
      <c r="AM832" s="179"/>
      <c r="AN832" s="179"/>
      <c r="AO832" s="179"/>
      <c r="AP832" s="179"/>
      <c r="AQ832" s="179"/>
      <c r="AR832" s="179"/>
      <c r="AS832" s="179"/>
      <c r="AT832" s="179"/>
      <c r="AU832" s="179"/>
      <c r="AV832" s="179"/>
      <c r="AW832" s="179"/>
      <c r="AX832" s="179"/>
      <c r="AY832" s="179"/>
      <c r="AZ832" s="179"/>
      <c r="BA832" s="179"/>
      <c r="BB832" s="179"/>
    </row>
    <row r="833" spans="1:54" ht="144.75" customHeight="1">
      <c r="A833" s="179"/>
      <c r="B833" s="179"/>
      <c r="C833" s="180"/>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s="179"/>
      <c r="AL833" s="179"/>
      <c r="AM833" s="179"/>
      <c r="AN833" s="179"/>
      <c r="AO833" s="179"/>
      <c r="AP833" s="179"/>
      <c r="AQ833" s="179"/>
      <c r="AR833" s="179"/>
      <c r="AS833" s="179"/>
      <c r="AT833" s="179"/>
      <c r="AU833" s="179"/>
      <c r="AV833" s="179"/>
      <c r="AW833" s="179"/>
      <c r="AX833" s="179"/>
      <c r="AY833" s="179"/>
      <c r="AZ833" s="179"/>
      <c r="BA833" s="179"/>
      <c r="BB833" s="179"/>
    </row>
    <row r="834" spans="1:54" ht="144.75" customHeight="1">
      <c r="A834" s="179"/>
      <c r="B834" s="179"/>
      <c r="C834" s="180"/>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s="179"/>
      <c r="AL834" s="179"/>
      <c r="AM834" s="179"/>
      <c r="AN834" s="179"/>
      <c r="AO834" s="179"/>
      <c r="AP834" s="179"/>
      <c r="AQ834" s="179"/>
      <c r="AR834" s="179"/>
      <c r="AS834" s="179"/>
      <c r="AT834" s="179"/>
      <c r="AU834" s="179"/>
      <c r="AV834" s="179"/>
      <c r="AW834" s="179"/>
      <c r="AX834" s="179"/>
      <c r="AY834" s="179"/>
      <c r="AZ834" s="179"/>
      <c r="BA834" s="179"/>
      <c r="BB834" s="179"/>
    </row>
    <row r="835" spans="1:54" ht="144.75" customHeight="1">
      <c r="A835" s="179"/>
      <c r="B835" s="179"/>
      <c r="C835" s="180"/>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79"/>
      <c r="AN835" s="179"/>
      <c r="AO835" s="179"/>
      <c r="AP835" s="179"/>
      <c r="AQ835" s="179"/>
      <c r="AR835" s="179"/>
      <c r="AS835" s="179"/>
      <c r="AT835" s="179"/>
      <c r="AU835" s="179"/>
      <c r="AV835" s="179"/>
      <c r="AW835" s="179"/>
      <c r="AX835" s="179"/>
      <c r="AY835" s="179"/>
      <c r="AZ835" s="179"/>
      <c r="BA835" s="179"/>
      <c r="BB835" s="179"/>
    </row>
    <row r="836" spans="1:54" ht="144.75" customHeight="1">
      <c r="A836" s="179"/>
      <c r="B836" s="179"/>
      <c r="C836" s="180"/>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c r="AA836" s="179"/>
      <c r="AB836" s="179"/>
      <c r="AC836" s="179"/>
      <c r="AD836" s="179"/>
      <c r="AE836" s="179"/>
      <c r="AF836" s="179"/>
      <c r="AG836" s="179"/>
      <c r="AH836" s="179"/>
      <c r="AI836" s="179"/>
      <c r="AJ836" s="179"/>
      <c r="AK836" s="179"/>
      <c r="AL836" s="179"/>
      <c r="AM836" s="179"/>
      <c r="AN836" s="179"/>
      <c r="AO836" s="179"/>
      <c r="AP836" s="179"/>
      <c r="AQ836" s="179"/>
      <c r="AR836" s="179"/>
      <c r="AS836" s="179"/>
      <c r="AT836" s="179"/>
      <c r="AU836" s="179"/>
      <c r="AV836" s="179"/>
      <c r="AW836" s="179"/>
      <c r="AX836" s="179"/>
      <c r="AY836" s="179"/>
      <c r="AZ836" s="179"/>
      <c r="BA836" s="179"/>
      <c r="BB836" s="179"/>
    </row>
    <row r="837" spans="1:54" ht="144.75" customHeight="1">
      <c r="A837" s="179"/>
      <c r="B837" s="179"/>
      <c r="C837" s="180"/>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c r="AA837" s="179"/>
      <c r="AB837" s="179"/>
      <c r="AC837" s="179"/>
      <c r="AD837" s="179"/>
      <c r="AE837" s="179"/>
      <c r="AF837" s="179"/>
      <c r="AG837" s="179"/>
      <c r="AH837" s="179"/>
      <c r="AI837" s="179"/>
      <c r="AJ837" s="179"/>
      <c r="AK837" s="179"/>
      <c r="AL837" s="179"/>
      <c r="AM837" s="179"/>
      <c r="AN837" s="179"/>
      <c r="AO837" s="179"/>
      <c r="AP837" s="179"/>
      <c r="AQ837" s="179"/>
      <c r="AR837" s="179"/>
      <c r="AS837" s="179"/>
      <c r="AT837" s="179"/>
      <c r="AU837" s="179"/>
      <c r="AV837" s="179"/>
      <c r="AW837" s="179"/>
      <c r="AX837" s="179"/>
      <c r="AY837" s="179"/>
      <c r="AZ837" s="179"/>
      <c r="BA837" s="179"/>
      <c r="BB837" s="179"/>
    </row>
    <row r="838" spans="1:54" ht="144.75" customHeight="1">
      <c r="A838" s="179"/>
      <c r="B838" s="179"/>
      <c r="C838" s="180"/>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G838" s="179"/>
      <c r="AH838" s="179"/>
      <c r="AI838" s="179"/>
      <c r="AJ838" s="179"/>
      <c r="AK838" s="179"/>
      <c r="AL838" s="179"/>
      <c r="AM838" s="179"/>
      <c r="AN838" s="179"/>
      <c r="AO838" s="179"/>
      <c r="AP838" s="179"/>
      <c r="AQ838" s="179"/>
      <c r="AR838" s="179"/>
      <c r="AS838" s="179"/>
      <c r="AT838" s="179"/>
      <c r="AU838" s="179"/>
      <c r="AV838" s="179"/>
      <c r="AW838" s="179"/>
      <c r="AX838" s="179"/>
      <c r="AY838" s="179"/>
      <c r="AZ838" s="179"/>
      <c r="BA838" s="179"/>
      <c r="BB838" s="179"/>
    </row>
    <row r="839" spans="1:54" ht="144.75" customHeight="1">
      <c r="A839" s="179"/>
      <c r="B839" s="179"/>
      <c r="C839" s="180"/>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c r="AA839" s="179"/>
      <c r="AB839" s="179"/>
      <c r="AC839" s="179"/>
      <c r="AD839" s="179"/>
      <c r="AE839" s="179"/>
      <c r="AF839" s="179"/>
      <c r="AG839" s="179"/>
      <c r="AH839" s="179"/>
      <c r="AI839" s="179"/>
      <c r="AJ839" s="179"/>
      <c r="AK839" s="179"/>
      <c r="AL839" s="179"/>
      <c r="AM839" s="179"/>
      <c r="AN839" s="179"/>
      <c r="AO839" s="179"/>
      <c r="AP839" s="179"/>
      <c r="AQ839" s="179"/>
      <c r="AR839" s="179"/>
      <c r="AS839" s="179"/>
      <c r="AT839" s="179"/>
      <c r="AU839" s="179"/>
      <c r="AV839" s="179"/>
      <c r="AW839" s="179"/>
      <c r="AX839" s="179"/>
      <c r="AY839" s="179"/>
      <c r="AZ839" s="179"/>
      <c r="BA839" s="179"/>
      <c r="BB839" s="179"/>
    </row>
    <row r="840" spans="1:54" ht="144.75" customHeight="1">
      <c r="A840" s="179"/>
      <c r="B840" s="179"/>
      <c r="C840" s="180"/>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c r="AA840" s="179"/>
      <c r="AB840" s="179"/>
      <c r="AC840" s="179"/>
      <c r="AD840" s="179"/>
      <c r="AE840" s="179"/>
      <c r="AF840" s="179"/>
      <c r="AG840" s="179"/>
      <c r="AH840" s="179"/>
      <c r="AI840" s="179"/>
      <c r="AJ840" s="179"/>
      <c r="AK840" s="179"/>
      <c r="AL840" s="179"/>
      <c r="AM840" s="179"/>
      <c r="AN840" s="179"/>
      <c r="AO840" s="179"/>
      <c r="AP840" s="179"/>
      <c r="AQ840" s="179"/>
      <c r="AR840" s="179"/>
      <c r="AS840" s="179"/>
      <c r="AT840" s="179"/>
      <c r="AU840" s="179"/>
      <c r="AV840" s="179"/>
      <c r="AW840" s="179"/>
      <c r="AX840" s="179"/>
      <c r="AY840" s="179"/>
      <c r="AZ840" s="179"/>
      <c r="BA840" s="179"/>
      <c r="BB840" s="179"/>
    </row>
    <row r="841" spans="1:54" ht="144.75" customHeight="1">
      <c r="A841" s="179"/>
      <c r="B841" s="179"/>
      <c r="C841" s="180"/>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c r="AA841" s="179"/>
      <c r="AB841" s="179"/>
      <c r="AC841" s="179"/>
      <c r="AD841" s="179"/>
      <c r="AE841" s="179"/>
      <c r="AF841" s="179"/>
      <c r="AG841" s="179"/>
      <c r="AH841" s="179"/>
      <c r="AI841" s="179"/>
      <c r="AJ841" s="179"/>
      <c r="AK841" s="179"/>
      <c r="AL841" s="179"/>
      <c r="AM841" s="179"/>
      <c r="AN841" s="179"/>
      <c r="AO841" s="179"/>
      <c r="AP841" s="179"/>
      <c r="AQ841" s="179"/>
      <c r="AR841" s="179"/>
      <c r="AS841" s="179"/>
      <c r="AT841" s="179"/>
      <c r="AU841" s="179"/>
      <c r="AV841" s="179"/>
      <c r="AW841" s="179"/>
      <c r="AX841" s="179"/>
      <c r="AY841" s="179"/>
      <c r="AZ841" s="179"/>
      <c r="BA841" s="179"/>
      <c r="BB841" s="179"/>
    </row>
    <row r="842" spans="1:54" ht="144.75" customHeight="1">
      <c r="A842" s="179"/>
      <c r="B842" s="179"/>
      <c r="C842" s="180"/>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G842" s="179"/>
      <c r="AH842" s="179"/>
      <c r="AI842" s="179"/>
      <c r="AJ842" s="179"/>
      <c r="AK842" s="179"/>
      <c r="AL842" s="179"/>
      <c r="AM842" s="179"/>
      <c r="AN842" s="179"/>
      <c r="AO842" s="179"/>
      <c r="AP842" s="179"/>
      <c r="AQ842" s="179"/>
      <c r="AR842" s="179"/>
      <c r="AS842" s="179"/>
      <c r="AT842" s="179"/>
      <c r="AU842" s="179"/>
      <c r="AV842" s="179"/>
      <c r="AW842" s="179"/>
      <c r="AX842" s="179"/>
      <c r="AY842" s="179"/>
      <c r="AZ842" s="179"/>
      <c r="BA842" s="179"/>
      <c r="BB842" s="179"/>
    </row>
    <row r="843" spans="1:54" ht="144.75" customHeight="1">
      <c r="A843" s="179"/>
      <c r="B843" s="179"/>
      <c r="C843" s="180"/>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G843" s="179"/>
      <c r="AH843" s="179"/>
      <c r="AI843" s="179"/>
      <c r="AJ843" s="179"/>
      <c r="AK843" s="179"/>
      <c r="AL843" s="179"/>
      <c r="AM843" s="179"/>
      <c r="AN843" s="179"/>
      <c r="AO843" s="179"/>
      <c r="AP843" s="179"/>
      <c r="AQ843" s="179"/>
      <c r="AR843" s="179"/>
      <c r="AS843" s="179"/>
      <c r="AT843" s="179"/>
      <c r="AU843" s="179"/>
      <c r="AV843" s="179"/>
      <c r="AW843" s="179"/>
      <c r="AX843" s="179"/>
      <c r="AY843" s="179"/>
      <c r="AZ843" s="179"/>
      <c r="BA843" s="179"/>
      <c r="BB843" s="179"/>
    </row>
    <row r="844" spans="1:54" ht="144.75" customHeight="1">
      <c r="A844" s="179"/>
      <c r="B844" s="179"/>
      <c r="C844" s="180"/>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c r="AA844" s="179"/>
      <c r="AB844" s="179"/>
      <c r="AC844" s="179"/>
      <c r="AD844" s="179"/>
      <c r="AE844" s="179"/>
      <c r="AF844" s="179"/>
      <c r="AG844" s="179"/>
      <c r="AH844" s="179"/>
      <c r="AI844" s="179"/>
      <c r="AJ844" s="179"/>
      <c r="AK844" s="179"/>
      <c r="AL844" s="179"/>
      <c r="AM844" s="179"/>
      <c r="AN844" s="179"/>
      <c r="AO844" s="179"/>
      <c r="AP844" s="179"/>
      <c r="AQ844" s="179"/>
      <c r="AR844" s="179"/>
      <c r="AS844" s="179"/>
      <c r="AT844" s="179"/>
      <c r="AU844" s="179"/>
      <c r="AV844" s="179"/>
      <c r="AW844" s="179"/>
      <c r="AX844" s="179"/>
      <c r="AY844" s="179"/>
      <c r="AZ844" s="179"/>
      <c r="BA844" s="179"/>
      <c r="BB844" s="179"/>
    </row>
    <row r="845" spans="1:54" ht="144.75" customHeight="1">
      <c r="A845" s="179"/>
      <c r="B845" s="179"/>
      <c r="C845" s="180"/>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c r="AA845" s="179"/>
      <c r="AB845" s="179"/>
      <c r="AC845" s="179"/>
      <c r="AD845" s="179"/>
      <c r="AE845" s="179"/>
      <c r="AF845" s="179"/>
      <c r="AG845" s="179"/>
      <c r="AH845" s="179"/>
      <c r="AI845" s="179"/>
      <c r="AJ845" s="179"/>
      <c r="AK845" s="179"/>
      <c r="AL845" s="179"/>
      <c r="AM845" s="179"/>
      <c r="AN845" s="179"/>
      <c r="AO845" s="179"/>
      <c r="AP845" s="179"/>
      <c r="AQ845" s="179"/>
      <c r="AR845" s="179"/>
      <c r="AS845" s="179"/>
      <c r="AT845" s="179"/>
      <c r="AU845" s="179"/>
      <c r="AV845" s="179"/>
      <c r="AW845" s="179"/>
      <c r="AX845" s="179"/>
      <c r="AY845" s="179"/>
      <c r="AZ845" s="179"/>
      <c r="BA845" s="179"/>
      <c r="BB845" s="179"/>
    </row>
    <row r="846" spans="1:54" ht="144.75" customHeight="1">
      <c r="A846" s="179"/>
      <c r="B846" s="179"/>
      <c r="C846" s="180"/>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79"/>
      <c r="AK846" s="179"/>
      <c r="AL846" s="179"/>
      <c r="AM846" s="179"/>
      <c r="AN846" s="179"/>
      <c r="AO846" s="179"/>
      <c r="AP846" s="179"/>
      <c r="AQ846" s="179"/>
      <c r="AR846" s="179"/>
      <c r="AS846" s="179"/>
      <c r="AT846" s="179"/>
      <c r="AU846" s="179"/>
      <c r="AV846" s="179"/>
      <c r="AW846" s="179"/>
      <c r="AX846" s="179"/>
      <c r="AY846" s="179"/>
      <c r="AZ846" s="179"/>
      <c r="BA846" s="179"/>
      <c r="BB846" s="179"/>
    </row>
    <row r="847" spans="1:54" ht="144.75" customHeight="1">
      <c r="A847" s="179"/>
      <c r="B847" s="179"/>
      <c r="C847" s="180"/>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c r="AA847" s="179"/>
      <c r="AB847" s="179"/>
      <c r="AC847" s="179"/>
      <c r="AD847" s="179"/>
      <c r="AE847" s="179"/>
      <c r="AF847" s="179"/>
      <c r="AG847" s="179"/>
      <c r="AH847" s="179"/>
      <c r="AI847" s="179"/>
      <c r="AJ847" s="179"/>
      <c r="AK847" s="179"/>
      <c r="AL847" s="179"/>
      <c r="AM847" s="179"/>
      <c r="AN847" s="179"/>
      <c r="AO847" s="179"/>
      <c r="AP847" s="179"/>
      <c r="AQ847" s="179"/>
      <c r="AR847" s="179"/>
      <c r="AS847" s="179"/>
      <c r="AT847" s="179"/>
      <c r="AU847" s="179"/>
      <c r="AV847" s="179"/>
      <c r="AW847" s="179"/>
      <c r="AX847" s="179"/>
      <c r="AY847" s="179"/>
      <c r="AZ847" s="179"/>
      <c r="BA847" s="179"/>
      <c r="BB847" s="179"/>
    </row>
    <row r="848" spans="1:54" ht="144.75" customHeight="1">
      <c r="A848" s="179"/>
      <c r="B848" s="179"/>
      <c r="C848" s="180"/>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c r="AK848" s="179"/>
      <c r="AL848" s="179"/>
      <c r="AM848" s="179"/>
      <c r="AN848" s="179"/>
      <c r="AO848" s="179"/>
      <c r="AP848" s="179"/>
      <c r="AQ848" s="179"/>
      <c r="AR848" s="179"/>
      <c r="AS848" s="179"/>
      <c r="AT848" s="179"/>
      <c r="AU848" s="179"/>
      <c r="AV848" s="179"/>
      <c r="AW848" s="179"/>
      <c r="AX848" s="179"/>
      <c r="AY848" s="179"/>
      <c r="AZ848" s="179"/>
      <c r="BA848" s="179"/>
      <c r="BB848" s="179"/>
    </row>
    <row r="849" spans="1:54" ht="144.75" customHeight="1">
      <c r="A849" s="179"/>
      <c r="B849" s="179"/>
      <c r="C849" s="180"/>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c r="AA849" s="179"/>
      <c r="AB849" s="179"/>
      <c r="AC849" s="179"/>
      <c r="AD849" s="179"/>
      <c r="AE849" s="179"/>
      <c r="AF849" s="179"/>
      <c r="AG849" s="179"/>
      <c r="AH849" s="179"/>
      <c r="AI849" s="179"/>
      <c r="AJ849" s="179"/>
      <c r="AK849" s="179"/>
      <c r="AL849" s="179"/>
      <c r="AM849" s="179"/>
      <c r="AN849" s="179"/>
      <c r="AO849" s="179"/>
      <c r="AP849" s="179"/>
      <c r="AQ849" s="179"/>
      <c r="AR849" s="179"/>
      <c r="AS849" s="179"/>
      <c r="AT849" s="179"/>
      <c r="AU849" s="179"/>
      <c r="AV849" s="179"/>
      <c r="AW849" s="179"/>
      <c r="AX849" s="179"/>
      <c r="AY849" s="179"/>
      <c r="AZ849" s="179"/>
      <c r="BA849" s="179"/>
      <c r="BB849" s="179"/>
    </row>
    <row r="850" spans="1:54" ht="144.75" customHeight="1">
      <c r="A850" s="179"/>
      <c r="B850" s="179"/>
      <c r="C850" s="180"/>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79"/>
      <c r="AK850" s="179"/>
      <c r="AL850" s="179"/>
      <c r="AM850" s="179"/>
      <c r="AN850" s="179"/>
      <c r="AO850" s="179"/>
      <c r="AP850" s="179"/>
      <c r="AQ850" s="179"/>
      <c r="AR850" s="179"/>
      <c r="AS850" s="179"/>
      <c r="AT850" s="179"/>
      <c r="AU850" s="179"/>
      <c r="AV850" s="179"/>
      <c r="AW850" s="179"/>
      <c r="AX850" s="179"/>
      <c r="AY850" s="179"/>
      <c r="AZ850" s="179"/>
      <c r="BA850" s="179"/>
      <c r="BB850" s="179"/>
    </row>
    <row r="851" spans="1:54" ht="144.75" customHeight="1">
      <c r="A851" s="179"/>
      <c r="B851" s="179"/>
      <c r="C851" s="180"/>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c r="AA851" s="179"/>
      <c r="AB851" s="179"/>
      <c r="AC851" s="179"/>
      <c r="AD851" s="179"/>
      <c r="AE851" s="179"/>
      <c r="AF851" s="179"/>
      <c r="AG851" s="179"/>
      <c r="AH851" s="179"/>
      <c r="AI851" s="179"/>
      <c r="AJ851" s="179"/>
      <c r="AK851" s="179"/>
      <c r="AL851" s="179"/>
      <c r="AM851" s="179"/>
      <c r="AN851" s="179"/>
      <c r="AO851" s="179"/>
      <c r="AP851" s="179"/>
      <c r="AQ851" s="179"/>
      <c r="AR851" s="179"/>
      <c r="AS851" s="179"/>
      <c r="AT851" s="179"/>
      <c r="AU851" s="179"/>
      <c r="AV851" s="179"/>
      <c r="AW851" s="179"/>
      <c r="AX851" s="179"/>
      <c r="AY851" s="179"/>
      <c r="AZ851" s="179"/>
      <c r="BA851" s="179"/>
      <c r="BB851" s="179"/>
    </row>
    <row r="852" spans="1:54" ht="144.75" customHeight="1">
      <c r="A852" s="179"/>
      <c r="B852" s="179"/>
      <c r="C852" s="180"/>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c r="AA852" s="179"/>
      <c r="AB852" s="179"/>
      <c r="AC852" s="179"/>
      <c r="AD852" s="179"/>
      <c r="AE852" s="179"/>
      <c r="AF852" s="179"/>
      <c r="AG852" s="179"/>
      <c r="AH852" s="179"/>
      <c r="AI852" s="179"/>
      <c r="AJ852" s="179"/>
      <c r="AK852" s="179"/>
      <c r="AL852" s="179"/>
      <c r="AM852" s="179"/>
      <c r="AN852" s="179"/>
      <c r="AO852" s="179"/>
      <c r="AP852" s="179"/>
      <c r="AQ852" s="179"/>
      <c r="AR852" s="179"/>
      <c r="AS852" s="179"/>
      <c r="AT852" s="179"/>
      <c r="AU852" s="179"/>
      <c r="AV852" s="179"/>
      <c r="AW852" s="179"/>
      <c r="AX852" s="179"/>
      <c r="AY852" s="179"/>
      <c r="AZ852" s="179"/>
      <c r="BA852" s="179"/>
      <c r="BB852" s="179"/>
    </row>
    <row r="853" spans="1:54" ht="144.75" customHeight="1">
      <c r="A853" s="179"/>
      <c r="B853" s="179"/>
      <c r="C853" s="180"/>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c r="AA853" s="179"/>
      <c r="AB853" s="179"/>
      <c r="AC853" s="179"/>
      <c r="AD853" s="179"/>
      <c r="AE853" s="179"/>
      <c r="AF853" s="179"/>
      <c r="AG853" s="179"/>
      <c r="AH853" s="179"/>
      <c r="AI853" s="179"/>
      <c r="AJ853" s="179"/>
      <c r="AK853" s="179"/>
      <c r="AL853" s="179"/>
      <c r="AM853" s="179"/>
      <c r="AN853" s="179"/>
      <c r="AO853" s="179"/>
      <c r="AP853" s="179"/>
      <c r="AQ853" s="179"/>
      <c r="AR853" s="179"/>
      <c r="AS853" s="179"/>
      <c r="AT853" s="179"/>
      <c r="AU853" s="179"/>
      <c r="AV853" s="179"/>
      <c r="AW853" s="179"/>
      <c r="AX853" s="179"/>
      <c r="AY853" s="179"/>
      <c r="AZ853" s="179"/>
      <c r="BA853" s="179"/>
      <c r="BB853" s="179"/>
    </row>
    <row r="854" spans="1:54" ht="144.75" customHeight="1">
      <c r="A854" s="179"/>
      <c r="B854" s="179"/>
      <c r="C854" s="180"/>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c r="AA854" s="179"/>
      <c r="AB854" s="179"/>
      <c r="AC854" s="179"/>
      <c r="AD854" s="179"/>
      <c r="AE854" s="179"/>
      <c r="AF854" s="179"/>
      <c r="AG854" s="179"/>
      <c r="AH854" s="179"/>
      <c r="AI854" s="179"/>
      <c r="AJ854" s="179"/>
      <c r="AK854" s="179"/>
      <c r="AL854" s="179"/>
      <c r="AM854" s="179"/>
      <c r="AN854" s="179"/>
      <c r="AO854" s="179"/>
      <c r="AP854" s="179"/>
      <c r="AQ854" s="179"/>
      <c r="AR854" s="179"/>
      <c r="AS854" s="179"/>
      <c r="AT854" s="179"/>
      <c r="AU854" s="179"/>
      <c r="AV854" s="179"/>
      <c r="AW854" s="179"/>
      <c r="AX854" s="179"/>
      <c r="AY854" s="179"/>
      <c r="AZ854" s="179"/>
      <c r="BA854" s="179"/>
      <c r="BB854" s="179"/>
    </row>
    <row r="855" spans="1:54" ht="144.75" customHeight="1">
      <c r="A855" s="179"/>
      <c r="B855" s="179"/>
      <c r="C855" s="180"/>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c r="AA855" s="179"/>
      <c r="AB855" s="179"/>
      <c r="AC855" s="179"/>
      <c r="AD855" s="179"/>
      <c r="AE855" s="179"/>
      <c r="AF855" s="179"/>
      <c r="AG855" s="179"/>
      <c r="AH855" s="179"/>
      <c r="AI855" s="179"/>
      <c r="AJ855" s="179"/>
      <c r="AK855" s="179"/>
      <c r="AL855" s="179"/>
      <c r="AM855" s="179"/>
      <c r="AN855" s="179"/>
      <c r="AO855" s="179"/>
      <c r="AP855" s="179"/>
      <c r="AQ855" s="179"/>
      <c r="AR855" s="179"/>
      <c r="AS855" s="179"/>
      <c r="AT855" s="179"/>
      <c r="AU855" s="179"/>
      <c r="AV855" s="179"/>
      <c r="AW855" s="179"/>
      <c r="AX855" s="179"/>
      <c r="AY855" s="179"/>
      <c r="AZ855" s="179"/>
      <c r="BA855" s="179"/>
      <c r="BB855" s="179"/>
    </row>
    <row r="856" spans="1:54" ht="144.75" customHeight="1">
      <c r="A856" s="179"/>
      <c r="B856" s="179"/>
      <c r="C856" s="180"/>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c r="AA856" s="179"/>
      <c r="AB856" s="179"/>
      <c r="AC856" s="179"/>
      <c r="AD856" s="179"/>
      <c r="AE856" s="179"/>
      <c r="AF856" s="179"/>
      <c r="AG856" s="179"/>
      <c r="AH856" s="179"/>
      <c r="AI856" s="179"/>
      <c r="AJ856" s="179"/>
      <c r="AK856" s="179"/>
      <c r="AL856" s="179"/>
      <c r="AM856" s="179"/>
      <c r="AN856" s="179"/>
      <c r="AO856" s="179"/>
      <c r="AP856" s="179"/>
      <c r="AQ856" s="179"/>
      <c r="AR856" s="179"/>
      <c r="AS856" s="179"/>
      <c r="AT856" s="179"/>
      <c r="AU856" s="179"/>
      <c r="AV856" s="179"/>
      <c r="AW856" s="179"/>
      <c r="AX856" s="179"/>
      <c r="AY856" s="179"/>
      <c r="AZ856" s="179"/>
      <c r="BA856" s="179"/>
      <c r="BB856" s="179"/>
    </row>
    <row r="857" spans="1:54" ht="144.75" customHeight="1">
      <c r="A857" s="179"/>
      <c r="B857" s="179"/>
      <c r="C857" s="180"/>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G857" s="179"/>
      <c r="AH857" s="179"/>
      <c r="AI857" s="179"/>
      <c r="AJ857" s="179"/>
      <c r="AK857" s="179"/>
      <c r="AL857" s="179"/>
      <c r="AM857" s="179"/>
      <c r="AN857" s="179"/>
      <c r="AO857" s="179"/>
      <c r="AP857" s="179"/>
      <c r="AQ857" s="179"/>
      <c r="AR857" s="179"/>
      <c r="AS857" s="179"/>
      <c r="AT857" s="179"/>
      <c r="AU857" s="179"/>
      <c r="AV857" s="179"/>
      <c r="AW857" s="179"/>
      <c r="AX857" s="179"/>
      <c r="AY857" s="179"/>
      <c r="AZ857" s="179"/>
      <c r="BA857" s="179"/>
      <c r="BB857" s="179"/>
    </row>
    <row r="858" spans="1:54" ht="144.75" customHeight="1">
      <c r="A858" s="179"/>
      <c r="B858" s="179"/>
      <c r="C858" s="180"/>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G858" s="179"/>
      <c r="AH858" s="179"/>
      <c r="AI858" s="179"/>
      <c r="AJ858" s="179"/>
      <c r="AK858" s="179"/>
      <c r="AL858" s="179"/>
      <c r="AM858" s="179"/>
      <c r="AN858" s="179"/>
      <c r="AO858" s="179"/>
      <c r="AP858" s="179"/>
      <c r="AQ858" s="179"/>
      <c r="AR858" s="179"/>
      <c r="AS858" s="179"/>
      <c r="AT858" s="179"/>
      <c r="AU858" s="179"/>
      <c r="AV858" s="179"/>
      <c r="AW858" s="179"/>
      <c r="AX858" s="179"/>
      <c r="AY858" s="179"/>
      <c r="AZ858" s="179"/>
      <c r="BA858" s="179"/>
      <c r="BB858" s="179"/>
    </row>
    <row r="859" spans="1:54" ht="144.75" customHeight="1">
      <c r="A859" s="179"/>
      <c r="B859" s="179"/>
      <c r="C859" s="180"/>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c r="AA859" s="179"/>
      <c r="AB859" s="179"/>
      <c r="AC859" s="179"/>
      <c r="AD859" s="179"/>
      <c r="AE859" s="179"/>
      <c r="AF859" s="179"/>
      <c r="AG859" s="179"/>
      <c r="AH859" s="179"/>
      <c r="AI859" s="179"/>
      <c r="AJ859" s="179"/>
      <c r="AK859" s="179"/>
      <c r="AL859" s="179"/>
      <c r="AM859" s="179"/>
      <c r="AN859" s="179"/>
      <c r="AO859" s="179"/>
      <c r="AP859" s="179"/>
      <c r="AQ859" s="179"/>
      <c r="AR859" s="179"/>
      <c r="AS859" s="179"/>
      <c r="AT859" s="179"/>
      <c r="AU859" s="179"/>
      <c r="AV859" s="179"/>
      <c r="AW859" s="179"/>
      <c r="AX859" s="179"/>
      <c r="AY859" s="179"/>
      <c r="AZ859" s="179"/>
      <c r="BA859" s="179"/>
      <c r="BB859" s="179"/>
    </row>
    <row r="860" spans="1:54" ht="144.75" customHeight="1">
      <c r="A860" s="179"/>
      <c r="B860" s="179"/>
      <c r="C860" s="180"/>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c r="AA860" s="179"/>
      <c r="AB860" s="179"/>
      <c r="AC860" s="179"/>
      <c r="AD860" s="179"/>
      <c r="AE860" s="179"/>
      <c r="AF860" s="179"/>
      <c r="AG860" s="179"/>
      <c r="AH860" s="179"/>
      <c r="AI860" s="179"/>
      <c r="AJ860" s="179"/>
      <c r="AK860" s="179"/>
      <c r="AL860" s="179"/>
      <c r="AM860" s="179"/>
      <c r="AN860" s="179"/>
      <c r="AO860" s="179"/>
      <c r="AP860" s="179"/>
      <c r="AQ860" s="179"/>
      <c r="AR860" s="179"/>
      <c r="AS860" s="179"/>
      <c r="AT860" s="179"/>
      <c r="AU860" s="179"/>
      <c r="AV860" s="179"/>
      <c r="AW860" s="179"/>
      <c r="AX860" s="179"/>
      <c r="AY860" s="179"/>
      <c r="AZ860" s="179"/>
      <c r="BA860" s="179"/>
      <c r="BB860" s="179"/>
    </row>
    <row r="861" spans="1:54" ht="144.75" customHeight="1">
      <c r="A861" s="179"/>
      <c r="B861" s="179"/>
      <c r="C861" s="180"/>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c r="AA861" s="179"/>
      <c r="AB861" s="179"/>
      <c r="AC861" s="179"/>
      <c r="AD861" s="179"/>
      <c r="AE861" s="179"/>
      <c r="AF861" s="179"/>
      <c r="AG861" s="179"/>
      <c r="AH861" s="179"/>
      <c r="AI861" s="179"/>
      <c r="AJ861" s="179"/>
      <c r="AK861" s="179"/>
      <c r="AL861" s="179"/>
      <c r="AM861" s="179"/>
      <c r="AN861" s="179"/>
      <c r="AO861" s="179"/>
      <c r="AP861" s="179"/>
      <c r="AQ861" s="179"/>
      <c r="AR861" s="179"/>
      <c r="AS861" s="179"/>
      <c r="AT861" s="179"/>
      <c r="AU861" s="179"/>
      <c r="AV861" s="179"/>
      <c r="AW861" s="179"/>
      <c r="AX861" s="179"/>
      <c r="AY861" s="179"/>
      <c r="AZ861" s="179"/>
      <c r="BA861" s="179"/>
      <c r="BB861" s="179"/>
    </row>
    <row r="862" spans="1:54" ht="144.75" customHeight="1">
      <c r="A862" s="179"/>
      <c r="B862" s="179"/>
      <c r="C862" s="180"/>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c r="AG862" s="179"/>
      <c r="AH862" s="179"/>
      <c r="AI862" s="179"/>
      <c r="AJ862" s="179"/>
      <c r="AK862" s="179"/>
      <c r="AL862" s="179"/>
      <c r="AM862" s="179"/>
      <c r="AN862" s="179"/>
      <c r="AO862" s="179"/>
      <c r="AP862" s="179"/>
      <c r="AQ862" s="179"/>
      <c r="AR862" s="179"/>
      <c r="AS862" s="179"/>
      <c r="AT862" s="179"/>
      <c r="AU862" s="179"/>
      <c r="AV862" s="179"/>
      <c r="AW862" s="179"/>
      <c r="AX862" s="179"/>
      <c r="AY862" s="179"/>
      <c r="AZ862" s="179"/>
      <c r="BA862" s="179"/>
      <c r="BB862" s="179"/>
    </row>
    <row r="863" spans="1:54" ht="144.75" customHeight="1">
      <c r="A863" s="179"/>
      <c r="B863" s="179"/>
      <c r="C863" s="180"/>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c r="AA863" s="179"/>
      <c r="AB863" s="179"/>
      <c r="AC863" s="179"/>
      <c r="AD863" s="179"/>
      <c r="AE863" s="179"/>
      <c r="AF863" s="179"/>
      <c r="AG863" s="179"/>
      <c r="AH863" s="179"/>
      <c r="AI863" s="179"/>
      <c r="AJ863" s="179"/>
      <c r="AK863" s="179"/>
      <c r="AL863" s="179"/>
      <c r="AM863" s="179"/>
      <c r="AN863" s="179"/>
      <c r="AO863" s="179"/>
      <c r="AP863" s="179"/>
      <c r="AQ863" s="179"/>
      <c r="AR863" s="179"/>
      <c r="AS863" s="179"/>
      <c r="AT863" s="179"/>
      <c r="AU863" s="179"/>
      <c r="AV863" s="179"/>
      <c r="AW863" s="179"/>
      <c r="AX863" s="179"/>
      <c r="AY863" s="179"/>
      <c r="AZ863" s="179"/>
      <c r="BA863" s="179"/>
      <c r="BB863" s="179"/>
    </row>
    <row r="864" spans="1:54" ht="144.75" customHeight="1">
      <c r="A864" s="179"/>
      <c r="B864" s="179"/>
      <c r="C864" s="180"/>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c r="AA864" s="179"/>
      <c r="AB864" s="179"/>
      <c r="AC864" s="179"/>
      <c r="AD864" s="179"/>
      <c r="AE864" s="179"/>
      <c r="AF864" s="179"/>
      <c r="AG864" s="179"/>
      <c r="AH864" s="179"/>
      <c r="AI864" s="179"/>
      <c r="AJ864" s="179"/>
      <c r="AK864" s="179"/>
      <c r="AL864" s="179"/>
      <c r="AM864" s="179"/>
      <c r="AN864" s="179"/>
      <c r="AO864" s="179"/>
      <c r="AP864" s="179"/>
      <c r="AQ864" s="179"/>
      <c r="AR864" s="179"/>
      <c r="AS864" s="179"/>
      <c r="AT864" s="179"/>
      <c r="AU864" s="179"/>
      <c r="AV864" s="179"/>
      <c r="AW864" s="179"/>
      <c r="AX864" s="179"/>
      <c r="AY864" s="179"/>
      <c r="AZ864" s="179"/>
      <c r="BA864" s="179"/>
      <c r="BB864" s="179"/>
    </row>
    <row r="865" spans="1:54" ht="144.75" customHeight="1">
      <c r="A865" s="179"/>
      <c r="B865" s="179"/>
      <c r="C865" s="180"/>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c r="AA865" s="179"/>
      <c r="AB865" s="179"/>
      <c r="AC865" s="179"/>
      <c r="AD865" s="179"/>
      <c r="AE865" s="179"/>
      <c r="AF865" s="179"/>
      <c r="AG865" s="179"/>
      <c r="AH865" s="179"/>
      <c r="AI865" s="179"/>
      <c r="AJ865" s="179"/>
      <c r="AK865" s="179"/>
      <c r="AL865" s="179"/>
      <c r="AM865" s="179"/>
      <c r="AN865" s="179"/>
      <c r="AO865" s="179"/>
      <c r="AP865" s="179"/>
      <c r="AQ865" s="179"/>
      <c r="AR865" s="179"/>
      <c r="AS865" s="179"/>
      <c r="AT865" s="179"/>
      <c r="AU865" s="179"/>
      <c r="AV865" s="179"/>
      <c r="AW865" s="179"/>
      <c r="AX865" s="179"/>
      <c r="AY865" s="179"/>
      <c r="AZ865" s="179"/>
      <c r="BA865" s="179"/>
      <c r="BB865" s="179"/>
    </row>
    <row r="866" spans="1:54" ht="144.75" customHeight="1">
      <c r="A866" s="179"/>
      <c r="B866" s="179"/>
      <c r="C866" s="180"/>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c r="AA866" s="179"/>
      <c r="AB866" s="179"/>
      <c r="AC866" s="179"/>
      <c r="AD866" s="179"/>
      <c r="AE866" s="179"/>
      <c r="AF866" s="179"/>
      <c r="AG866" s="179"/>
      <c r="AH866" s="179"/>
      <c r="AI866" s="179"/>
      <c r="AJ866" s="179"/>
      <c r="AK866" s="179"/>
      <c r="AL866" s="179"/>
      <c r="AM866" s="179"/>
      <c r="AN866" s="179"/>
      <c r="AO866" s="179"/>
      <c r="AP866" s="179"/>
      <c r="AQ866" s="179"/>
      <c r="AR866" s="179"/>
      <c r="AS866" s="179"/>
      <c r="AT866" s="179"/>
      <c r="AU866" s="179"/>
      <c r="AV866" s="179"/>
      <c r="AW866" s="179"/>
      <c r="AX866" s="179"/>
      <c r="AY866" s="179"/>
      <c r="AZ866" s="179"/>
      <c r="BA866" s="179"/>
      <c r="BB866" s="179"/>
    </row>
    <row r="867" spans="1:54" ht="144.75" customHeight="1">
      <c r="A867" s="179"/>
      <c r="B867" s="179"/>
      <c r="C867" s="180"/>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c r="AA867" s="179"/>
      <c r="AB867" s="179"/>
      <c r="AC867" s="179"/>
      <c r="AD867" s="179"/>
      <c r="AE867" s="179"/>
      <c r="AF867" s="179"/>
      <c r="AG867" s="179"/>
      <c r="AH867" s="179"/>
      <c r="AI867" s="179"/>
      <c r="AJ867" s="179"/>
      <c r="AK867" s="179"/>
      <c r="AL867" s="179"/>
      <c r="AM867" s="179"/>
      <c r="AN867" s="179"/>
      <c r="AO867" s="179"/>
      <c r="AP867" s="179"/>
      <c r="AQ867" s="179"/>
      <c r="AR867" s="179"/>
      <c r="AS867" s="179"/>
      <c r="AT867" s="179"/>
      <c r="AU867" s="179"/>
      <c r="AV867" s="179"/>
      <c r="AW867" s="179"/>
      <c r="AX867" s="179"/>
      <c r="AY867" s="179"/>
      <c r="AZ867" s="179"/>
      <c r="BA867" s="179"/>
      <c r="BB867" s="179"/>
    </row>
    <row r="868" spans="1:54" ht="144.75" customHeight="1">
      <c r="A868" s="179"/>
      <c r="B868" s="179"/>
      <c r="C868" s="180"/>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c r="AA868" s="179"/>
      <c r="AB868" s="179"/>
      <c r="AC868" s="179"/>
      <c r="AD868" s="179"/>
      <c r="AE868" s="179"/>
      <c r="AF868" s="179"/>
      <c r="AG868" s="179"/>
      <c r="AH868" s="179"/>
      <c r="AI868" s="179"/>
      <c r="AJ868" s="179"/>
      <c r="AK868" s="179"/>
      <c r="AL868" s="179"/>
      <c r="AM868" s="179"/>
      <c r="AN868" s="179"/>
      <c r="AO868" s="179"/>
      <c r="AP868" s="179"/>
      <c r="AQ868" s="179"/>
      <c r="AR868" s="179"/>
      <c r="AS868" s="179"/>
      <c r="AT868" s="179"/>
      <c r="AU868" s="179"/>
      <c r="AV868" s="179"/>
      <c r="AW868" s="179"/>
      <c r="AX868" s="179"/>
      <c r="AY868" s="179"/>
      <c r="AZ868" s="179"/>
      <c r="BA868" s="179"/>
      <c r="BB868" s="179"/>
    </row>
    <row r="869" spans="1:54" ht="144.75" customHeight="1">
      <c r="A869" s="179"/>
      <c r="B869" s="179"/>
      <c r="C869" s="180"/>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c r="AA869" s="179"/>
      <c r="AB869" s="179"/>
      <c r="AC869" s="179"/>
      <c r="AD869" s="179"/>
      <c r="AE869" s="179"/>
      <c r="AF869" s="179"/>
      <c r="AG869" s="179"/>
      <c r="AH869" s="179"/>
      <c r="AI869" s="179"/>
      <c r="AJ869" s="179"/>
      <c r="AK869" s="179"/>
      <c r="AL869" s="179"/>
      <c r="AM869" s="179"/>
      <c r="AN869" s="179"/>
      <c r="AO869" s="179"/>
      <c r="AP869" s="179"/>
      <c r="AQ869" s="179"/>
      <c r="AR869" s="179"/>
      <c r="AS869" s="179"/>
      <c r="AT869" s="179"/>
      <c r="AU869" s="179"/>
      <c r="AV869" s="179"/>
      <c r="AW869" s="179"/>
      <c r="AX869" s="179"/>
      <c r="AY869" s="179"/>
      <c r="AZ869" s="179"/>
      <c r="BA869" s="179"/>
      <c r="BB869" s="179"/>
    </row>
    <row r="870" spans="1:54" ht="144.75" customHeight="1">
      <c r="A870" s="179"/>
      <c r="B870" s="179"/>
      <c r="C870" s="180"/>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c r="AA870" s="179"/>
      <c r="AB870" s="179"/>
      <c r="AC870" s="179"/>
      <c r="AD870" s="179"/>
      <c r="AE870" s="179"/>
      <c r="AF870" s="179"/>
      <c r="AG870" s="179"/>
      <c r="AH870" s="179"/>
      <c r="AI870" s="179"/>
      <c r="AJ870" s="179"/>
      <c r="AK870" s="179"/>
      <c r="AL870" s="179"/>
      <c r="AM870" s="179"/>
      <c r="AN870" s="179"/>
      <c r="AO870" s="179"/>
      <c r="AP870" s="179"/>
      <c r="AQ870" s="179"/>
      <c r="AR870" s="179"/>
      <c r="AS870" s="179"/>
      <c r="AT870" s="179"/>
      <c r="AU870" s="179"/>
      <c r="AV870" s="179"/>
      <c r="AW870" s="179"/>
      <c r="AX870" s="179"/>
      <c r="AY870" s="179"/>
      <c r="AZ870" s="179"/>
      <c r="BA870" s="179"/>
      <c r="BB870" s="179"/>
    </row>
    <row r="871" spans="1:54" ht="144.75" customHeight="1">
      <c r="A871" s="179"/>
      <c r="B871" s="179"/>
      <c r="C871" s="180"/>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c r="AA871" s="179"/>
      <c r="AB871" s="179"/>
      <c r="AC871" s="179"/>
      <c r="AD871" s="179"/>
      <c r="AE871" s="179"/>
      <c r="AF871" s="179"/>
      <c r="AG871" s="179"/>
      <c r="AH871" s="179"/>
      <c r="AI871" s="179"/>
      <c r="AJ871" s="179"/>
      <c r="AK871" s="179"/>
      <c r="AL871" s="179"/>
      <c r="AM871" s="179"/>
      <c r="AN871" s="179"/>
      <c r="AO871" s="179"/>
      <c r="AP871" s="179"/>
      <c r="AQ871" s="179"/>
      <c r="AR871" s="179"/>
      <c r="AS871" s="179"/>
      <c r="AT871" s="179"/>
      <c r="AU871" s="179"/>
      <c r="AV871" s="179"/>
      <c r="AW871" s="179"/>
      <c r="AX871" s="179"/>
      <c r="AY871" s="179"/>
      <c r="AZ871" s="179"/>
      <c r="BA871" s="179"/>
      <c r="BB871" s="179"/>
    </row>
    <row r="872" spans="1:54" ht="144.75" customHeight="1">
      <c r="A872" s="179"/>
      <c r="B872" s="179"/>
      <c r="C872" s="180"/>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79"/>
      <c r="AG872" s="179"/>
      <c r="AH872" s="179"/>
      <c r="AI872" s="179"/>
      <c r="AJ872" s="179"/>
      <c r="AK872" s="179"/>
      <c r="AL872" s="179"/>
      <c r="AM872" s="179"/>
      <c r="AN872" s="179"/>
      <c r="AO872" s="179"/>
      <c r="AP872" s="179"/>
      <c r="AQ872" s="179"/>
      <c r="AR872" s="179"/>
      <c r="AS872" s="179"/>
      <c r="AT872" s="179"/>
      <c r="AU872" s="179"/>
      <c r="AV872" s="179"/>
      <c r="AW872" s="179"/>
      <c r="AX872" s="179"/>
      <c r="AY872" s="179"/>
      <c r="AZ872" s="179"/>
      <c r="BA872" s="179"/>
      <c r="BB872" s="179"/>
    </row>
    <row r="873" spans="1:54" ht="144.75" customHeight="1">
      <c r="A873" s="179"/>
      <c r="B873" s="179"/>
      <c r="C873" s="180"/>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179"/>
      <c r="AF873" s="179"/>
      <c r="AG873" s="179"/>
      <c r="AH873" s="179"/>
      <c r="AI873" s="179"/>
      <c r="AJ873" s="179"/>
      <c r="AK873" s="179"/>
      <c r="AL873" s="179"/>
      <c r="AM873" s="179"/>
      <c r="AN873" s="179"/>
      <c r="AO873" s="179"/>
      <c r="AP873" s="179"/>
      <c r="AQ873" s="179"/>
      <c r="AR873" s="179"/>
      <c r="AS873" s="179"/>
      <c r="AT873" s="179"/>
      <c r="AU873" s="179"/>
      <c r="AV873" s="179"/>
      <c r="AW873" s="179"/>
      <c r="AX873" s="179"/>
      <c r="AY873" s="179"/>
      <c r="AZ873" s="179"/>
      <c r="BA873" s="179"/>
      <c r="BB873" s="179"/>
    </row>
    <row r="874" spans="1:54" ht="144.75" customHeight="1">
      <c r="A874" s="179"/>
      <c r="B874" s="179"/>
      <c r="C874" s="180"/>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c r="AA874" s="179"/>
      <c r="AB874" s="179"/>
      <c r="AC874" s="179"/>
      <c r="AD874" s="179"/>
      <c r="AE874" s="179"/>
      <c r="AF874" s="179"/>
      <c r="AG874" s="179"/>
      <c r="AH874" s="179"/>
      <c r="AI874" s="179"/>
      <c r="AJ874" s="179"/>
      <c r="AK874" s="179"/>
      <c r="AL874" s="179"/>
      <c r="AM874" s="179"/>
      <c r="AN874" s="179"/>
      <c r="AO874" s="179"/>
      <c r="AP874" s="179"/>
      <c r="AQ874" s="179"/>
      <c r="AR874" s="179"/>
      <c r="AS874" s="179"/>
      <c r="AT874" s="179"/>
      <c r="AU874" s="179"/>
      <c r="AV874" s="179"/>
      <c r="AW874" s="179"/>
      <c r="AX874" s="179"/>
      <c r="AY874" s="179"/>
      <c r="AZ874" s="179"/>
      <c r="BA874" s="179"/>
      <c r="BB874" s="179"/>
    </row>
    <row r="875" spans="1:54" ht="144.75" customHeight="1">
      <c r="A875" s="179"/>
      <c r="B875" s="179"/>
      <c r="C875" s="180"/>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c r="AA875" s="179"/>
      <c r="AB875" s="179"/>
      <c r="AC875" s="179"/>
      <c r="AD875" s="179"/>
      <c r="AE875" s="179"/>
      <c r="AF875" s="179"/>
      <c r="AG875" s="179"/>
      <c r="AH875" s="179"/>
      <c r="AI875" s="179"/>
      <c r="AJ875" s="179"/>
      <c r="AK875" s="179"/>
      <c r="AL875" s="179"/>
      <c r="AM875" s="179"/>
      <c r="AN875" s="179"/>
      <c r="AO875" s="179"/>
      <c r="AP875" s="179"/>
      <c r="AQ875" s="179"/>
      <c r="AR875" s="179"/>
      <c r="AS875" s="179"/>
      <c r="AT875" s="179"/>
      <c r="AU875" s="179"/>
      <c r="AV875" s="179"/>
      <c r="AW875" s="179"/>
      <c r="AX875" s="179"/>
      <c r="AY875" s="179"/>
      <c r="AZ875" s="179"/>
      <c r="BA875" s="179"/>
      <c r="BB875" s="179"/>
    </row>
    <row r="876" spans="1:54" ht="144.75" customHeight="1">
      <c r="A876" s="179"/>
      <c r="B876" s="179"/>
      <c r="C876" s="180"/>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c r="AA876" s="179"/>
      <c r="AB876" s="179"/>
      <c r="AC876" s="179"/>
      <c r="AD876" s="179"/>
      <c r="AE876" s="179"/>
      <c r="AF876" s="179"/>
      <c r="AG876" s="179"/>
      <c r="AH876" s="179"/>
      <c r="AI876" s="179"/>
      <c r="AJ876" s="179"/>
      <c r="AK876" s="179"/>
      <c r="AL876" s="179"/>
      <c r="AM876" s="179"/>
      <c r="AN876" s="179"/>
      <c r="AO876" s="179"/>
      <c r="AP876" s="179"/>
      <c r="AQ876" s="179"/>
      <c r="AR876" s="179"/>
      <c r="AS876" s="179"/>
      <c r="AT876" s="179"/>
      <c r="AU876" s="179"/>
      <c r="AV876" s="179"/>
      <c r="AW876" s="179"/>
      <c r="AX876" s="179"/>
      <c r="AY876" s="179"/>
      <c r="AZ876" s="179"/>
      <c r="BA876" s="179"/>
      <c r="BB876" s="179"/>
    </row>
    <row r="877" spans="1:54" ht="144.75" customHeight="1">
      <c r="A877" s="179"/>
      <c r="B877" s="179"/>
      <c r="C877" s="180"/>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G877" s="179"/>
      <c r="AH877" s="179"/>
      <c r="AI877" s="179"/>
      <c r="AJ877" s="179"/>
      <c r="AK877" s="179"/>
      <c r="AL877" s="179"/>
      <c r="AM877" s="179"/>
      <c r="AN877" s="179"/>
      <c r="AO877" s="179"/>
      <c r="AP877" s="179"/>
      <c r="AQ877" s="179"/>
      <c r="AR877" s="179"/>
      <c r="AS877" s="179"/>
      <c r="AT877" s="179"/>
      <c r="AU877" s="179"/>
      <c r="AV877" s="179"/>
      <c r="AW877" s="179"/>
      <c r="AX877" s="179"/>
      <c r="AY877" s="179"/>
      <c r="AZ877" s="179"/>
      <c r="BA877" s="179"/>
      <c r="BB877" s="179"/>
    </row>
    <row r="878" spans="1:54" ht="144.75" customHeight="1">
      <c r="A878" s="179"/>
      <c r="B878" s="179"/>
      <c r="C878" s="180"/>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G878" s="179"/>
      <c r="AH878" s="179"/>
      <c r="AI878" s="179"/>
      <c r="AJ878" s="179"/>
      <c r="AK878" s="179"/>
      <c r="AL878" s="179"/>
      <c r="AM878" s="179"/>
      <c r="AN878" s="179"/>
      <c r="AO878" s="179"/>
      <c r="AP878" s="179"/>
      <c r="AQ878" s="179"/>
      <c r="AR878" s="179"/>
      <c r="AS878" s="179"/>
      <c r="AT878" s="179"/>
      <c r="AU878" s="179"/>
      <c r="AV878" s="179"/>
      <c r="AW878" s="179"/>
      <c r="AX878" s="179"/>
      <c r="AY878" s="179"/>
      <c r="AZ878" s="179"/>
      <c r="BA878" s="179"/>
      <c r="BB878" s="179"/>
    </row>
    <row r="879" spans="1:54" ht="144.75" customHeight="1">
      <c r="A879" s="179"/>
      <c r="B879" s="179"/>
      <c r="C879" s="180"/>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c r="AA879" s="179"/>
      <c r="AB879" s="179"/>
      <c r="AC879" s="179"/>
      <c r="AD879" s="179"/>
      <c r="AE879" s="179"/>
      <c r="AF879" s="179"/>
      <c r="AG879" s="179"/>
      <c r="AH879" s="179"/>
      <c r="AI879" s="179"/>
      <c r="AJ879" s="179"/>
      <c r="AK879" s="179"/>
      <c r="AL879" s="179"/>
      <c r="AM879" s="179"/>
      <c r="AN879" s="179"/>
      <c r="AO879" s="179"/>
      <c r="AP879" s="179"/>
      <c r="AQ879" s="179"/>
      <c r="AR879" s="179"/>
      <c r="AS879" s="179"/>
      <c r="AT879" s="179"/>
      <c r="AU879" s="179"/>
      <c r="AV879" s="179"/>
      <c r="AW879" s="179"/>
      <c r="AX879" s="179"/>
      <c r="AY879" s="179"/>
      <c r="AZ879" s="179"/>
      <c r="BA879" s="179"/>
      <c r="BB879" s="179"/>
    </row>
    <row r="880" spans="1:54" ht="144.75" customHeight="1">
      <c r="A880" s="179"/>
      <c r="B880" s="179"/>
      <c r="C880" s="180"/>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c r="AA880" s="179"/>
      <c r="AB880" s="179"/>
      <c r="AC880" s="179"/>
      <c r="AD880" s="179"/>
      <c r="AE880" s="179"/>
      <c r="AF880" s="179"/>
      <c r="AG880" s="179"/>
      <c r="AH880" s="179"/>
      <c r="AI880" s="179"/>
      <c r="AJ880" s="179"/>
      <c r="AK880" s="179"/>
      <c r="AL880" s="179"/>
      <c r="AM880" s="179"/>
      <c r="AN880" s="179"/>
      <c r="AO880" s="179"/>
      <c r="AP880" s="179"/>
      <c r="AQ880" s="179"/>
      <c r="AR880" s="179"/>
      <c r="AS880" s="179"/>
      <c r="AT880" s="179"/>
      <c r="AU880" s="179"/>
      <c r="AV880" s="179"/>
      <c r="AW880" s="179"/>
      <c r="AX880" s="179"/>
      <c r="AY880" s="179"/>
      <c r="AZ880" s="179"/>
      <c r="BA880" s="179"/>
      <c r="BB880" s="179"/>
    </row>
    <row r="881" spans="1:54" ht="144.75" customHeight="1">
      <c r="A881" s="179"/>
      <c r="B881" s="179"/>
      <c r="C881" s="180"/>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c r="AA881" s="179"/>
      <c r="AB881" s="179"/>
      <c r="AC881" s="179"/>
      <c r="AD881" s="179"/>
      <c r="AE881" s="179"/>
      <c r="AF881" s="179"/>
      <c r="AG881" s="179"/>
      <c r="AH881" s="179"/>
      <c r="AI881" s="179"/>
      <c r="AJ881" s="179"/>
      <c r="AK881" s="179"/>
      <c r="AL881" s="179"/>
      <c r="AM881" s="179"/>
      <c r="AN881" s="179"/>
      <c r="AO881" s="179"/>
      <c r="AP881" s="179"/>
      <c r="AQ881" s="179"/>
      <c r="AR881" s="179"/>
      <c r="AS881" s="179"/>
      <c r="AT881" s="179"/>
      <c r="AU881" s="179"/>
      <c r="AV881" s="179"/>
      <c r="AW881" s="179"/>
      <c r="AX881" s="179"/>
      <c r="AY881" s="179"/>
      <c r="AZ881" s="179"/>
      <c r="BA881" s="179"/>
      <c r="BB881" s="179"/>
    </row>
    <row r="882" spans="1:54" ht="144.75" customHeight="1">
      <c r="A882" s="179"/>
      <c r="B882" s="179"/>
      <c r="C882" s="180"/>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179"/>
      <c r="AF882" s="179"/>
      <c r="AG882" s="179"/>
      <c r="AH882" s="179"/>
      <c r="AI882" s="179"/>
      <c r="AJ882" s="179"/>
      <c r="AK882" s="179"/>
      <c r="AL882" s="179"/>
      <c r="AM882" s="179"/>
      <c r="AN882" s="179"/>
      <c r="AO882" s="179"/>
      <c r="AP882" s="179"/>
      <c r="AQ882" s="179"/>
      <c r="AR882" s="179"/>
      <c r="AS882" s="179"/>
      <c r="AT882" s="179"/>
      <c r="AU882" s="179"/>
      <c r="AV882" s="179"/>
      <c r="AW882" s="179"/>
      <c r="AX882" s="179"/>
      <c r="AY882" s="179"/>
      <c r="AZ882" s="179"/>
      <c r="BA882" s="179"/>
      <c r="BB882" s="179"/>
    </row>
    <row r="883" spans="1:54" ht="144.75" customHeight="1">
      <c r="A883" s="179"/>
      <c r="B883" s="179"/>
      <c r="C883" s="180"/>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G883" s="179"/>
      <c r="AH883" s="179"/>
      <c r="AI883" s="179"/>
      <c r="AJ883" s="179"/>
      <c r="AK883" s="179"/>
      <c r="AL883" s="179"/>
      <c r="AM883" s="179"/>
      <c r="AN883" s="179"/>
      <c r="AO883" s="179"/>
      <c r="AP883" s="179"/>
      <c r="AQ883" s="179"/>
      <c r="AR883" s="179"/>
      <c r="AS883" s="179"/>
      <c r="AT883" s="179"/>
      <c r="AU883" s="179"/>
      <c r="AV883" s="179"/>
      <c r="AW883" s="179"/>
      <c r="AX883" s="179"/>
      <c r="AY883" s="179"/>
      <c r="AZ883" s="179"/>
      <c r="BA883" s="179"/>
      <c r="BB883" s="179"/>
    </row>
    <row r="884" spans="1:54" ht="144.75" customHeight="1">
      <c r="A884" s="179"/>
      <c r="B884" s="179"/>
      <c r="C884" s="180"/>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c r="AA884" s="179"/>
      <c r="AB884" s="179"/>
      <c r="AC884" s="179"/>
      <c r="AD884" s="179"/>
      <c r="AE884" s="179"/>
      <c r="AF884" s="179"/>
      <c r="AG884" s="179"/>
      <c r="AH884" s="179"/>
      <c r="AI884" s="179"/>
      <c r="AJ884" s="179"/>
      <c r="AK884" s="179"/>
      <c r="AL884" s="179"/>
      <c r="AM884" s="179"/>
      <c r="AN884" s="179"/>
      <c r="AO884" s="179"/>
      <c r="AP884" s="179"/>
      <c r="AQ884" s="179"/>
      <c r="AR884" s="179"/>
      <c r="AS884" s="179"/>
      <c r="AT884" s="179"/>
      <c r="AU884" s="179"/>
      <c r="AV884" s="179"/>
      <c r="AW884" s="179"/>
      <c r="AX884" s="179"/>
      <c r="AY884" s="179"/>
      <c r="AZ884" s="179"/>
      <c r="BA884" s="179"/>
      <c r="BB884" s="179"/>
    </row>
    <row r="885" spans="1:54" ht="144.75" customHeight="1">
      <c r="A885" s="179"/>
      <c r="B885" s="179"/>
      <c r="C885" s="180"/>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c r="AA885" s="179"/>
      <c r="AB885" s="179"/>
      <c r="AC885" s="179"/>
      <c r="AD885" s="179"/>
      <c r="AE885" s="179"/>
      <c r="AF885" s="179"/>
      <c r="AG885" s="179"/>
      <c r="AH885" s="179"/>
      <c r="AI885" s="179"/>
      <c r="AJ885" s="179"/>
      <c r="AK885" s="179"/>
      <c r="AL885" s="179"/>
      <c r="AM885" s="179"/>
      <c r="AN885" s="179"/>
      <c r="AO885" s="179"/>
      <c r="AP885" s="179"/>
      <c r="AQ885" s="179"/>
      <c r="AR885" s="179"/>
      <c r="AS885" s="179"/>
      <c r="AT885" s="179"/>
      <c r="AU885" s="179"/>
      <c r="AV885" s="179"/>
      <c r="AW885" s="179"/>
      <c r="AX885" s="179"/>
      <c r="AY885" s="179"/>
      <c r="AZ885" s="179"/>
      <c r="BA885" s="179"/>
      <c r="BB885" s="179"/>
    </row>
    <row r="886" spans="1:54" ht="144.75" customHeight="1">
      <c r="A886" s="179"/>
      <c r="B886" s="179"/>
      <c r="C886" s="180"/>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c r="AA886" s="179"/>
      <c r="AB886" s="179"/>
      <c r="AC886" s="179"/>
      <c r="AD886" s="179"/>
      <c r="AE886" s="179"/>
      <c r="AF886" s="179"/>
      <c r="AG886" s="179"/>
      <c r="AH886" s="179"/>
      <c r="AI886" s="179"/>
      <c r="AJ886" s="179"/>
      <c r="AK886" s="179"/>
      <c r="AL886" s="179"/>
      <c r="AM886" s="179"/>
      <c r="AN886" s="179"/>
      <c r="AO886" s="179"/>
      <c r="AP886" s="179"/>
      <c r="AQ886" s="179"/>
      <c r="AR886" s="179"/>
      <c r="AS886" s="179"/>
      <c r="AT886" s="179"/>
      <c r="AU886" s="179"/>
      <c r="AV886" s="179"/>
      <c r="AW886" s="179"/>
      <c r="AX886" s="179"/>
      <c r="AY886" s="179"/>
      <c r="AZ886" s="179"/>
      <c r="BA886" s="179"/>
      <c r="BB886" s="179"/>
    </row>
    <row r="887" spans="1:54" ht="144.75" customHeight="1">
      <c r="A887" s="179"/>
      <c r="B887" s="179"/>
      <c r="C887" s="180"/>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G887" s="179"/>
      <c r="AH887" s="179"/>
      <c r="AI887" s="179"/>
      <c r="AJ887" s="179"/>
      <c r="AK887" s="179"/>
      <c r="AL887" s="179"/>
      <c r="AM887" s="179"/>
      <c r="AN887" s="179"/>
      <c r="AO887" s="179"/>
      <c r="AP887" s="179"/>
      <c r="AQ887" s="179"/>
      <c r="AR887" s="179"/>
      <c r="AS887" s="179"/>
      <c r="AT887" s="179"/>
      <c r="AU887" s="179"/>
      <c r="AV887" s="179"/>
      <c r="AW887" s="179"/>
      <c r="AX887" s="179"/>
      <c r="AY887" s="179"/>
      <c r="AZ887" s="179"/>
      <c r="BA887" s="179"/>
      <c r="BB887" s="179"/>
    </row>
    <row r="888" spans="1:54" ht="144.75" customHeight="1">
      <c r="A888" s="179"/>
      <c r="B888" s="179"/>
      <c r="C888" s="180"/>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c r="AA888" s="179"/>
      <c r="AB888" s="179"/>
      <c r="AC888" s="179"/>
      <c r="AD888" s="179"/>
      <c r="AE888" s="179"/>
      <c r="AF888" s="179"/>
      <c r="AG888" s="179"/>
      <c r="AH888" s="179"/>
      <c r="AI888" s="179"/>
      <c r="AJ888" s="179"/>
      <c r="AK888" s="179"/>
      <c r="AL888" s="179"/>
      <c r="AM888" s="179"/>
      <c r="AN888" s="179"/>
      <c r="AO888" s="179"/>
      <c r="AP888" s="179"/>
      <c r="AQ888" s="179"/>
      <c r="AR888" s="179"/>
      <c r="AS888" s="179"/>
      <c r="AT888" s="179"/>
      <c r="AU888" s="179"/>
      <c r="AV888" s="179"/>
      <c r="AW888" s="179"/>
      <c r="AX888" s="179"/>
      <c r="AY888" s="179"/>
      <c r="AZ888" s="179"/>
      <c r="BA888" s="179"/>
      <c r="BB888" s="179"/>
    </row>
    <row r="889" spans="1:54" ht="144.75" customHeight="1">
      <c r="A889" s="179"/>
      <c r="B889" s="179"/>
      <c r="C889" s="180"/>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179"/>
      <c r="AF889" s="179"/>
      <c r="AG889" s="179"/>
      <c r="AH889" s="179"/>
      <c r="AI889" s="179"/>
      <c r="AJ889" s="179"/>
      <c r="AK889" s="179"/>
      <c r="AL889" s="179"/>
      <c r="AM889" s="179"/>
      <c r="AN889" s="179"/>
      <c r="AO889" s="179"/>
      <c r="AP889" s="179"/>
      <c r="AQ889" s="179"/>
      <c r="AR889" s="179"/>
      <c r="AS889" s="179"/>
      <c r="AT889" s="179"/>
      <c r="AU889" s="179"/>
      <c r="AV889" s="179"/>
      <c r="AW889" s="179"/>
      <c r="AX889" s="179"/>
      <c r="AY889" s="179"/>
      <c r="AZ889" s="179"/>
      <c r="BA889" s="179"/>
      <c r="BB889" s="179"/>
    </row>
    <row r="890" spans="1:54" ht="144.75" customHeight="1">
      <c r="A890" s="179"/>
      <c r="B890" s="179"/>
      <c r="C890" s="180"/>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c r="AA890" s="179"/>
      <c r="AB890" s="179"/>
      <c r="AC890" s="179"/>
      <c r="AD890" s="179"/>
      <c r="AE890" s="179"/>
      <c r="AF890" s="179"/>
      <c r="AG890" s="179"/>
      <c r="AH890" s="179"/>
      <c r="AI890" s="179"/>
      <c r="AJ890" s="179"/>
      <c r="AK890" s="179"/>
      <c r="AL890" s="179"/>
      <c r="AM890" s="179"/>
      <c r="AN890" s="179"/>
      <c r="AO890" s="179"/>
      <c r="AP890" s="179"/>
      <c r="AQ890" s="179"/>
      <c r="AR890" s="179"/>
      <c r="AS890" s="179"/>
      <c r="AT890" s="179"/>
      <c r="AU890" s="179"/>
      <c r="AV890" s="179"/>
      <c r="AW890" s="179"/>
      <c r="AX890" s="179"/>
      <c r="AY890" s="179"/>
      <c r="AZ890" s="179"/>
      <c r="BA890" s="179"/>
      <c r="BB890" s="179"/>
    </row>
    <row r="891" spans="1:54" ht="144.75" customHeight="1">
      <c r="A891" s="179"/>
      <c r="B891" s="179"/>
      <c r="C891" s="180"/>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c r="AA891" s="179"/>
      <c r="AB891" s="179"/>
      <c r="AC891" s="179"/>
      <c r="AD891" s="179"/>
      <c r="AE891" s="179"/>
      <c r="AF891" s="179"/>
      <c r="AG891" s="179"/>
      <c r="AH891" s="179"/>
      <c r="AI891" s="179"/>
      <c r="AJ891" s="179"/>
      <c r="AK891" s="179"/>
      <c r="AL891" s="179"/>
      <c r="AM891" s="179"/>
      <c r="AN891" s="179"/>
      <c r="AO891" s="179"/>
      <c r="AP891" s="179"/>
      <c r="AQ891" s="179"/>
      <c r="AR891" s="179"/>
      <c r="AS891" s="179"/>
      <c r="AT891" s="179"/>
      <c r="AU891" s="179"/>
      <c r="AV891" s="179"/>
      <c r="AW891" s="179"/>
      <c r="AX891" s="179"/>
      <c r="AY891" s="179"/>
      <c r="AZ891" s="179"/>
      <c r="BA891" s="179"/>
      <c r="BB891" s="179"/>
    </row>
    <row r="892" spans="1:54" ht="144.75" customHeight="1">
      <c r="A892" s="179"/>
      <c r="B892" s="179"/>
      <c r="C892" s="180"/>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G892" s="179"/>
      <c r="AH892" s="179"/>
      <c r="AI892" s="179"/>
      <c r="AJ892" s="179"/>
      <c r="AK892" s="179"/>
      <c r="AL892" s="179"/>
      <c r="AM892" s="179"/>
      <c r="AN892" s="179"/>
      <c r="AO892" s="179"/>
      <c r="AP892" s="179"/>
      <c r="AQ892" s="179"/>
      <c r="AR892" s="179"/>
      <c r="AS892" s="179"/>
      <c r="AT892" s="179"/>
      <c r="AU892" s="179"/>
      <c r="AV892" s="179"/>
      <c r="AW892" s="179"/>
      <c r="AX892" s="179"/>
      <c r="AY892" s="179"/>
      <c r="AZ892" s="179"/>
      <c r="BA892" s="179"/>
      <c r="BB892" s="179"/>
    </row>
    <row r="893" spans="1:54" ht="144.75" customHeight="1">
      <c r="A893" s="179"/>
      <c r="B893" s="179"/>
      <c r="C893" s="180"/>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c r="AA893" s="179"/>
      <c r="AB893" s="179"/>
      <c r="AC893" s="179"/>
      <c r="AD893" s="179"/>
      <c r="AE893" s="179"/>
      <c r="AF893" s="179"/>
      <c r="AG893" s="179"/>
      <c r="AH893" s="179"/>
      <c r="AI893" s="179"/>
      <c r="AJ893" s="179"/>
      <c r="AK893" s="179"/>
      <c r="AL893" s="179"/>
      <c r="AM893" s="179"/>
      <c r="AN893" s="179"/>
      <c r="AO893" s="179"/>
      <c r="AP893" s="179"/>
      <c r="AQ893" s="179"/>
      <c r="AR893" s="179"/>
      <c r="AS893" s="179"/>
      <c r="AT893" s="179"/>
      <c r="AU893" s="179"/>
      <c r="AV893" s="179"/>
      <c r="AW893" s="179"/>
      <c r="AX893" s="179"/>
      <c r="AY893" s="179"/>
      <c r="AZ893" s="179"/>
      <c r="BA893" s="179"/>
      <c r="BB893" s="179"/>
    </row>
    <row r="894" spans="1:54" ht="144.75" customHeight="1">
      <c r="A894" s="179"/>
      <c r="B894" s="179"/>
      <c r="C894" s="180"/>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c r="AA894" s="179"/>
      <c r="AB894" s="179"/>
      <c r="AC894" s="179"/>
      <c r="AD894" s="179"/>
      <c r="AE894" s="179"/>
      <c r="AF894" s="179"/>
      <c r="AG894" s="179"/>
      <c r="AH894" s="179"/>
      <c r="AI894" s="179"/>
      <c r="AJ894" s="179"/>
      <c r="AK894" s="179"/>
      <c r="AL894" s="179"/>
      <c r="AM894" s="179"/>
      <c r="AN894" s="179"/>
      <c r="AO894" s="179"/>
      <c r="AP894" s="179"/>
      <c r="AQ894" s="179"/>
      <c r="AR894" s="179"/>
      <c r="AS894" s="179"/>
      <c r="AT894" s="179"/>
      <c r="AU894" s="179"/>
      <c r="AV894" s="179"/>
      <c r="AW894" s="179"/>
      <c r="AX894" s="179"/>
      <c r="AY894" s="179"/>
      <c r="AZ894" s="179"/>
      <c r="BA894" s="179"/>
      <c r="BB894" s="179"/>
    </row>
    <row r="895" spans="1:54" ht="144.75" customHeight="1">
      <c r="A895" s="179"/>
      <c r="B895" s="179"/>
      <c r="C895" s="180"/>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c r="AA895" s="179"/>
      <c r="AB895" s="179"/>
      <c r="AC895" s="179"/>
      <c r="AD895" s="179"/>
      <c r="AE895" s="179"/>
      <c r="AF895" s="179"/>
      <c r="AG895" s="179"/>
      <c r="AH895" s="179"/>
      <c r="AI895" s="179"/>
      <c r="AJ895" s="179"/>
      <c r="AK895" s="179"/>
      <c r="AL895" s="179"/>
      <c r="AM895" s="179"/>
      <c r="AN895" s="179"/>
      <c r="AO895" s="179"/>
      <c r="AP895" s="179"/>
      <c r="AQ895" s="179"/>
      <c r="AR895" s="179"/>
      <c r="AS895" s="179"/>
      <c r="AT895" s="179"/>
      <c r="AU895" s="179"/>
      <c r="AV895" s="179"/>
      <c r="AW895" s="179"/>
      <c r="AX895" s="179"/>
      <c r="AY895" s="179"/>
      <c r="AZ895" s="179"/>
      <c r="BA895" s="179"/>
      <c r="BB895" s="179"/>
    </row>
    <row r="896" spans="1:54" ht="144.75" customHeight="1">
      <c r="A896" s="179"/>
      <c r="B896" s="179"/>
      <c r="C896" s="180"/>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c r="AA896" s="179"/>
      <c r="AB896" s="179"/>
      <c r="AC896" s="179"/>
      <c r="AD896" s="179"/>
      <c r="AE896" s="179"/>
      <c r="AF896" s="179"/>
      <c r="AG896" s="179"/>
      <c r="AH896" s="179"/>
      <c r="AI896" s="179"/>
      <c r="AJ896" s="179"/>
      <c r="AK896" s="179"/>
      <c r="AL896" s="179"/>
      <c r="AM896" s="179"/>
      <c r="AN896" s="179"/>
      <c r="AO896" s="179"/>
      <c r="AP896" s="179"/>
      <c r="AQ896" s="179"/>
      <c r="AR896" s="179"/>
      <c r="AS896" s="179"/>
      <c r="AT896" s="179"/>
      <c r="AU896" s="179"/>
      <c r="AV896" s="179"/>
      <c r="AW896" s="179"/>
      <c r="AX896" s="179"/>
      <c r="AY896" s="179"/>
      <c r="AZ896" s="179"/>
      <c r="BA896" s="179"/>
      <c r="BB896" s="179"/>
    </row>
    <row r="897" spans="1:54" ht="144.75" customHeight="1">
      <c r="A897" s="179"/>
      <c r="B897" s="179"/>
      <c r="C897" s="180"/>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c r="AA897" s="179"/>
      <c r="AB897" s="179"/>
      <c r="AC897" s="179"/>
      <c r="AD897" s="179"/>
      <c r="AE897" s="179"/>
      <c r="AF897" s="179"/>
      <c r="AG897" s="179"/>
      <c r="AH897" s="179"/>
      <c r="AI897" s="179"/>
      <c r="AJ897" s="179"/>
      <c r="AK897" s="179"/>
      <c r="AL897" s="179"/>
      <c r="AM897" s="179"/>
      <c r="AN897" s="179"/>
      <c r="AO897" s="179"/>
      <c r="AP897" s="179"/>
      <c r="AQ897" s="179"/>
      <c r="AR897" s="179"/>
      <c r="AS897" s="179"/>
      <c r="AT897" s="179"/>
      <c r="AU897" s="179"/>
      <c r="AV897" s="179"/>
      <c r="AW897" s="179"/>
      <c r="AX897" s="179"/>
      <c r="AY897" s="179"/>
      <c r="AZ897" s="179"/>
      <c r="BA897" s="179"/>
      <c r="BB897" s="179"/>
    </row>
    <row r="898" spans="1:54" ht="144.75" customHeight="1">
      <c r="A898" s="179"/>
      <c r="B898" s="179"/>
      <c r="C898" s="180"/>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c r="AA898" s="179"/>
      <c r="AB898" s="179"/>
      <c r="AC898" s="179"/>
      <c r="AD898" s="179"/>
      <c r="AE898" s="179"/>
      <c r="AF898" s="179"/>
      <c r="AG898" s="179"/>
      <c r="AH898" s="179"/>
      <c r="AI898" s="179"/>
      <c r="AJ898" s="179"/>
      <c r="AK898" s="179"/>
      <c r="AL898" s="179"/>
      <c r="AM898" s="179"/>
      <c r="AN898" s="179"/>
      <c r="AO898" s="179"/>
      <c r="AP898" s="179"/>
      <c r="AQ898" s="179"/>
      <c r="AR898" s="179"/>
      <c r="AS898" s="179"/>
      <c r="AT898" s="179"/>
      <c r="AU898" s="179"/>
      <c r="AV898" s="179"/>
      <c r="AW898" s="179"/>
      <c r="AX898" s="179"/>
      <c r="AY898" s="179"/>
      <c r="AZ898" s="179"/>
      <c r="BA898" s="179"/>
      <c r="BB898" s="179"/>
    </row>
    <row r="899" spans="1:54" ht="144.75" customHeight="1">
      <c r="A899" s="179"/>
      <c r="B899" s="179"/>
      <c r="C899" s="180"/>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c r="AA899" s="179"/>
      <c r="AB899" s="179"/>
      <c r="AC899" s="179"/>
      <c r="AD899" s="179"/>
      <c r="AE899" s="179"/>
      <c r="AF899" s="179"/>
      <c r="AG899" s="179"/>
      <c r="AH899" s="179"/>
      <c r="AI899" s="179"/>
      <c r="AJ899" s="179"/>
      <c r="AK899" s="179"/>
      <c r="AL899" s="179"/>
      <c r="AM899" s="179"/>
      <c r="AN899" s="179"/>
      <c r="AO899" s="179"/>
      <c r="AP899" s="179"/>
      <c r="AQ899" s="179"/>
      <c r="AR899" s="179"/>
      <c r="AS899" s="179"/>
      <c r="AT899" s="179"/>
      <c r="AU899" s="179"/>
      <c r="AV899" s="179"/>
      <c r="AW899" s="179"/>
      <c r="AX899" s="179"/>
      <c r="AY899" s="179"/>
      <c r="AZ899" s="179"/>
      <c r="BA899" s="179"/>
      <c r="BB899" s="179"/>
    </row>
    <row r="900" spans="1:54" ht="144.75" customHeight="1">
      <c r="A900" s="179"/>
      <c r="B900" s="179"/>
      <c r="C900" s="180"/>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c r="AA900" s="179"/>
      <c r="AB900" s="179"/>
      <c r="AC900" s="179"/>
      <c r="AD900" s="179"/>
      <c r="AE900" s="179"/>
      <c r="AF900" s="179"/>
      <c r="AG900" s="179"/>
      <c r="AH900" s="179"/>
      <c r="AI900" s="179"/>
      <c r="AJ900" s="179"/>
      <c r="AK900" s="179"/>
      <c r="AL900" s="179"/>
      <c r="AM900" s="179"/>
      <c r="AN900" s="179"/>
      <c r="AO900" s="179"/>
      <c r="AP900" s="179"/>
      <c r="AQ900" s="179"/>
      <c r="AR900" s="179"/>
      <c r="AS900" s="179"/>
      <c r="AT900" s="179"/>
      <c r="AU900" s="179"/>
      <c r="AV900" s="179"/>
      <c r="AW900" s="179"/>
      <c r="AX900" s="179"/>
      <c r="AY900" s="179"/>
      <c r="AZ900" s="179"/>
      <c r="BA900" s="179"/>
      <c r="BB900" s="179"/>
    </row>
    <row r="901" spans="1:54" ht="144.75" customHeight="1">
      <c r="A901" s="179"/>
      <c r="B901" s="179"/>
      <c r="C901" s="180"/>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c r="AA901" s="179"/>
      <c r="AB901" s="179"/>
      <c r="AC901" s="179"/>
      <c r="AD901" s="179"/>
      <c r="AE901" s="179"/>
      <c r="AF901" s="179"/>
      <c r="AG901" s="179"/>
      <c r="AH901" s="179"/>
      <c r="AI901" s="179"/>
      <c r="AJ901" s="179"/>
      <c r="AK901" s="179"/>
      <c r="AL901" s="179"/>
      <c r="AM901" s="179"/>
      <c r="AN901" s="179"/>
      <c r="AO901" s="179"/>
      <c r="AP901" s="179"/>
      <c r="AQ901" s="179"/>
      <c r="AR901" s="179"/>
      <c r="AS901" s="179"/>
      <c r="AT901" s="179"/>
      <c r="AU901" s="179"/>
      <c r="AV901" s="179"/>
      <c r="AW901" s="179"/>
      <c r="AX901" s="179"/>
      <c r="AY901" s="179"/>
      <c r="AZ901" s="179"/>
      <c r="BA901" s="179"/>
      <c r="BB901" s="179"/>
    </row>
    <row r="902" spans="1:54" ht="144.75" customHeight="1">
      <c r="A902" s="179"/>
      <c r="B902" s="179"/>
      <c r="C902" s="180"/>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c r="AA902" s="179"/>
      <c r="AB902" s="179"/>
      <c r="AC902" s="179"/>
      <c r="AD902" s="179"/>
      <c r="AE902" s="179"/>
      <c r="AF902" s="179"/>
      <c r="AG902" s="179"/>
      <c r="AH902" s="179"/>
      <c r="AI902" s="179"/>
      <c r="AJ902" s="179"/>
      <c r="AK902" s="179"/>
      <c r="AL902" s="179"/>
      <c r="AM902" s="179"/>
      <c r="AN902" s="179"/>
      <c r="AO902" s="179"/>
      <c r="AP902" s="179"/>
      <c r="AQ902" s="179"/>
      <c r="AR902" s="179"/>
      <c r="AS902" s="179"/>
      <c r="AT902" s="179"/>
      <c r="AU902" s="179"/>
      <c r="AV902" s="179"/>
      <c r="AW902" s="179"/>
      <c r="AX902" s="179"/>
      <c r="AY902" s="179"/>
      <c r="AZ902" s="179"/>
      <c r="BA902" s="179"/>
      <c r="BB902" s="179"/>
    </row>
    <row r="903" spans="1:54" ht="144.75" customHeight="1">
      <c r="A903" s="179"/>
      <c r="B903" s="179"/>
      <c r="C903" s="180"/>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c r="AO903" s="179"/>
      <c r="AP903" s="179"/>
      <c r="AQ903" s="179"/>
      <c r="AR903" s="179"/>
      <c r="AS903" s="179"/>
      <c r="AT903" s="179"/>
      <c r="AU903" s="179"/>
      <c r="AV903" s="179"/>
      <c r="AW903" s="179"/>
      <c r="AX903" s="179"/>
      <c r="AY903" s="179"/>
      <c r="AZ903" s="179"/>
      <c r="BA903" s="179"/>
      <c r="BB903" s="179"/>
    </row>
    <row r="904" spans="1:54" ht="144.75" customHeight="1">
      <c r="A904" s="179"/>
      <c r="B904" s="179"/>
      <c r="C904" s="180"/>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c r="AA904" s="179"/>
      <c r="AB904" s="179"/>
      <c r="AC904" s="179"/>
      <c r="AD904" s="179"/>
      <c r="AE904" s="179"/>
      <c r="AF904" s="179"/>
      <c r="AG904" s="179"/>
      <c r="AH904" s="179"/>
      <c r="AI904" s="179"/>
      <c r="AJ904" s="179"/>
      <c r="AK904" s="179"/>
      <c r="AL904" s="179"/>
      <c r="AM904" s="179"/>
      <c r="AN904" s="179"/>
      <c r="AO904" s="179"/>
      <c r="AP904" s="179"/>
      <c r="AQ904" s="179"/>
      <c r="AR904" s="179"/>
      <c r="AS904" s="179"/>
      <c r="AT904" s="179"/>
      <c r="AU904" s="179"/>
      <c r="AV904" s="179"/>
      <c r="AW904" s="179"/>
      <c r="AX904" s="179"/>
      <c r="AY904" s="179"/>
      <c r="AZ904" s="179"/>
      <c r="BA904" s="179"/>
      <c r="BB904" s="179"/>
    </row>
    <row r="905" spans="1:54" ht="144.75" customHeight="1">
      <c r="A905" s="179"/>
      <c r="B905" s="179"/>
      <c r="C905" s="180"/>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c r="AA905" s="179"/>
      <c r="AB905" s="179"/>
      <c r="AC905" s="179"/>
      <c r="AD905" s="179"/>
      <c r="AE905" s="179"/>
      <c r="AF905" s="179"/>
      <c r="AG905" s="179"/>
      <c r="AH905" s="179"/>
      <c r="AI905" s="179"/>
      <c r="AJ905" s="179"/>
      <c r="AK905" s="179"/>
      <c r="AL905" s="179"/>
      <c r="AM905" s="179"/>
      <c r="AN905" s="179"/>
      <c r="AO905" s="179"/>
      <c r="AP905" s="179"/>
      <c r="AQ905" s="179"/>
      <c r="AR905" s="179"/>
      <c r="AS905" s="179"/>
      <c r="AT905" s="179"/>
      <c r="AU905" s="179"/>
      <c r="AV905" s="179"/>
      <c r="AW905" s="179"/>
      <c r="AX905" s="179"/>
      <c r="AY905" s="179"/>
      <c r="AZ905" s="179"/>
      <c r="BA905" s="179"/>
      <c r="BB905" s="179"/>
    </row>
    <row r="906" spans="1:54" ht="144.75" customHeight="1">
      <c r="A906" s="179"/>
      <c r="B906" s="179"/>
      <c r="C906" s="180"/>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c r="AA906" s="179"/>
      <c r="AB906" s="179"/>
      <c r="AC906" s="179"/>
      <c r="AD906" s="179"/>
      <c r="AE906" s="179"/>
      <c r="AF906" s="179"/>
      <c r="AG906" s="179"/>
      <c r="AH906" s="179"/>
      <c r="AI906" s="179"/>
      <c r="AJ906" s="179"/>
      <c r="AK906" s="179"/>
      <c r="AL906" s="179"/>
      <c r="AM906" s="179"/>
      <c r="AN906" s="179"/>
      <c r="AO906" s="179"/>
      <c r="AP906" s="179"/>
      <c r="AQ906" s="179"/>
      <c r="AR906" s="179"/>
      <c r="AS906" s="179"/>
      <c r="AT906" s="179"/>
      <c r="AU906" s="179"/>
      <c r="AV906" s="179"/>
      <c r="AW906" s="179"/>
      <c r="AX906" s="179"/>
      <c r="AY906" s="179"/>
      <c r="AZ906" s="179"/>
      <c r="BA906" s="179"/>
      <c r="BB906" s="179"/>
    </row>
    <row r="907" spans="1:54" ht="144.75" customHeight="1">
      <c r="A907" s="179"/>
      <c r="B907" s="179"/>
      <c r="C907" s="180"/>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c r="AA907" s="179"/>
      <c r="AB907" s="179"/>
      <c r="AC907" s="179"/>
      <c r="AD907" s="179"/>
      <c r="AE907" s="179"/>
      <c r="AF907" s="179"/>
      <c r="AG907" s="179"/>
      <c r="AH907" s="179"/>
      <c r="AI907" s="179"/>
      <c r="AJ907" s="179"/>
      <c r="AK907" s="179"/>
      <c r="AL907" s="179"/>
      <c r="AM907" s="179"/>
      <c r="AN907" s="179"/>
      <c r="AO907" s="179"/>
      <c r="AP907" s="179"/>
      <c r="AQ907" s="179"/>
      <c r="AR907" s="179"/>
      <c r="AS907" s="179"/>
      <c r="AT907" s="179"/>
      <c r="AU907" s="179"/>
      <c r="AV907" s="179"/>
      <c r="AW907" s="179"/>
      <c r="AX907" s="179"/>
      <c r="AY907" s="179"/>
      <c r="AZ907" s="179"/>
      <c r="BA907" s="179"/>
      <c r="BB907" s="179"/>
    </row>
    <row r="908" spans="1:54" ht="144.75" customHeight="1">
      <c r="A908" s="179"/>
      <c r="B908" s="179"/>
      <c r="C908" s="180"/>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c r="AA908" s="179"/>
      <c r="AB908" s="179"/>
      <c r="AC908" s="179"/>
      <c r="AD908" s="179"/>
      <c r="AE908" s="179"/>
      <c r="AF908" s="179"/>
      <c r="AG908" s="179"/>
      <c r="AH908" s="179"/>
      <c r="AI908" s="179"/>
      <c r="AJ908" s="179"/>
      <c r="AK908" s="179"/>
      <c r="AL908" s="179"/>
      <c r="AM908" s="179"/>
      <c r="AN908" s="179"/>
      <c r="AO908" s="179"/>
      <c r="AP908" s="179"/>
      <c r="AQ908" s="179"/>
      <c r="AR908" s="179"/>
      <c r="AS908" s="179"/>
      <c r="AT908" s="179"/>
      <c r="AU908" s="179"/>
      <c r="AV908" s="179"/>
      <c r="AW908" s="179"/>
      <c r="AX908" s="179"/>
      <c r="AY908" s="179"/>
      <c r="AZ908" s="179"/>
      <c r="BA908" s="179"/>
      <c r="BB908" s="179"/>
    </row>
    <row r="909" spans="1:54" ht="144.75" customHeight="1">
      <c r="A909" s="179"/>
      <c r="B909" s="179"/>
      <c r="C909" s="180"/>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c r="AA909" s="179"/>
      <c r="AB909" s="179"/>
      <c r="AC909" s="179"/>
      <c r="AD909" s="179"/>
      <c r="AE909" s="179"/>
      <c r="AF909" s="179"/>
      <c r="AG909" s="179"/>
      <c r="AH909" s="179"/>
      <c r="AI909" s="179"/>
      <c r="AJ909" s="179"/>
      <c r="AK909" s="179"/>
      <c r="AL909" s="179"/>
      <c r="AM909" s="179"/>
      <c r="AN909" s="179"/>
      <c r="AO909" s="179"/>
      <c r="AP909" s="179"/>
      <c r="AQ909" s="179"/>
      <c r="AR909" s="179"/>
      <c r="AS909" s="179"/>
      <c r="AT909" s="179"/>
      <c r="AU909" s="179"/>
      <c r="AV909" s="179"/>
      <c r="AW909" s="179"/>
      <c r="AX909" s="179"/>
      <c r="AY909" s="179"/>
      <c r="AZ909" s="179"/>
      <c r="BA909" s="179"/>
      <c r="BB909" s="179"/>
    </row>
    <row r="910" spans="1:54" ht="144.75" customHeight="1">
      <c r="A910" s="179"/>
      <c r="B910" s="179"/>
      <c r="C910" s="180"/>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c r="AA910" s="179"/>
      <c r="AB910" s="179"/>
      <c r="AC910" s="179"/>
      <c r="AD910" s="179"/>
      <c r="AE910" s="179"/>
      <c r="AF910" s="179"/>
      <c r="AG910" s="179"/>
      <c r="AH910" s="179"/>
      <c r="AI910" s="179"/>
      <c r="AJ910" s="179"/>
      <c r="AK910" s="179"/>
      <c r="AL910" s="179"/>
      <c r="AM910" s="179"/>
      <c r="AN910" s="179"/>
      <c r="AO910" s="179"/>
      <c r="AP910" s="179"/>
      <c r="AQ910" s="179"/>
      <c r="AR910" s="179"/>
      <c r="AS910" s="179"/>
      <c r="AT910" s="179"/>
      <c r="AU910" s="179"/>
      <c r="AV910" s="179"/>
      <c r="AW910" s="179"/>
      <c r="AX910" s="179"/>
      <c r="AY910" s="179"/>
      <c r="AZ910" s="179"/>
      <c r="BA910" s="179"/>
      <c r="BB910" s="179"/>
    </row>
    <row r="911" spans="1:54" ht="144.75" customHeight="1">
      <c r="A911" s="179"/>
      <c r="B911" s="179"/>
      <c r="C911" s="180"/>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c r="AA911" s="179"/>
      <c r="AB911" s="179"/>
      <c r="AC911" s="179"/>
      <c r="AD911" s="179"/>
      <c r="AE911" s="179"/>
      <c r="AF911" s="179"/>
      <c r="AG911" s="179"/>
      <c r="AH911" s="179"/>
      <c r="AI911" s="179"/>
      <c r="AJ911" s="179"/>
      <c r="AK911" s="179"/>
      <c r="AL911" s="179"/>
      <c r="AM911" s="179"/>
      <c r="AN911" s="179"/>
      <c r="AO911" s="179"/>
      <c r="AP911" s="179"/>
      <c r="AQ911" s="179"/>
      <c r="AR911" s="179"/>
      <c r="AS911" s="179"/>
      <c r="AT911" s="179"/>
      <c r="AU911" s="179"/>
      <c r="AV911" s="179"/>
      <c r="AW911" s="179"/>
      <c r="AX911" s="179"/>
      <c r="AY911" s="179"/>
      <c r="AZ911" s="179"/>
      <c r="BA911" s="179"/>
      <c r="BB911" s="179"/>
    </row>
    <row r="912" spans="1:54" ht="144.75" customHeight="1">
      <c r="A912" s="179"/>
      <c r="B912" s="179"/>
      <c r="C912" s="180"/>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c r="AA912" s="179"/>
      <c r="AB912" s="179"/>
      <c r="AC912" s="179"/>
      <c r="AD912" s="179"/>
      <c r="AE912" s="179"/>
      <c r="AF912" s="179"/>
      <c r="AG912" s="179"/>
      <c r="AH912" s="179"/>
      <c r="AI912" s="179"/>
      <c r="AJ912" s="179"/>
      <c r="AK912" s="179"/>
      <c r="AL912" s="179"/>
      <c r="AM912" s="179"/>
      <c r="AN912" s="179"/>
      <c r="AO912" s="179"/>
      <c r="AP912" s="179"/>
      <c r="AQ912" s="179"/>
      <c r="AR912" s="179"/>
      <c r="AS912" s="179"/>
      <c r="AT912" s="179"/>
      <c r="AU912" s="179"/>
      <c r="AV912" s="179"/>
      <c r="AW912" s="179"/>
      <c r="AX912" s="179"/>
      <c r="AY912" s="179"/>
      <c r="AZ912" s="179"/>
      <c r="BA912" s="179"/>
      <c r="BB912" s="179"/>
    </row>
    <row r="913" spans="1:54" ht="144.75" customHeight="1">
      <c r="A913" s="179"/>
      <c r="B913" s="179"/>
      <c r="C913" s="180"/>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c r="AA913" s="179"/>
      <c r="AB913" s="179"/>
      <c r="AC913" s="179"/>
      <c r="AD913" s="179"/>
      <c r="AE913" s="179"/>
      <c r="AF913" s="179"/>
      <c r="AG913" s="179"/>
      <c r="AH913" s="179"/>
      <c r="AI913" s="179"/>
      <c r="AJ913" s="179"/>
      <c r="AK913" s="179"/>
      <c r="AL913" s="179"/>
      <c r="AM913" s="179"/>
      <c r="AN913" s="179"/>
      <c r="AO913" s="179"/>
      <c r="AP913" s="179"/>
      <c r="AQ913" s="179"/>
      <c r="AR913" s="179"/>
      <c r="AS913" s="179"/>
      <c r="AT913" s="179"/>
      <c r="AU913" s="179"/>
      <c r="AV913" s="179"/>
      <c r="AW913" s="179"/>
      <c r="AX913" s="179"/>
      <c r="AY913" s="179"/>
      <c r="AZ913" s="179"/>
      <c r="BA913" s="179"/>
      <c r="BB913" s="179"/>
    </row>
    <row r="914" spans="1:54" ht="144.75" customHeight="1">
      <c r="A914" s="179"/>
      <c r="B914" s="179"/>
      <c r="C914" s="180"/>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c r="AA914" s="179"/>
      <c r="AB914" s="179"/>
      <c r="AC914" s="179"/>
      <c r="AD914" s="179"/>
      <c r="AE914" s="179"/>
      <c r="AF914" s="179"/>
      <c r="AG914" s="179"/>
      <c r="AH914" s="179"/>
      <c r="AI914" s="179"/>
      <c r="AJ914" s="179"/>
      <c r="AK914" s="179"/>
      <c r="AL914" s="179"/>
      <c r="AM914" s="179"/>
      <c r="AN914" s="179"/>
      <c r="AO914" s="179"/>
      <c r="AP914" s="179"/>
      <c r="AQ914" s="179"/>
      <c r="AR914" s="179"/>
      <c r="AS914" s="179"/>
      <c r="AT914" s="179"/>
      <c r="AU914" s="179"/>
      <c r="AV914" s="179"/>
      <c r="AW914" s="179"/>
      <c r="AX914" s="179"/>
      <c r="AY914" s="179"/>
      <c r="AZ914" s="179"/>
      <c r="BA914" s="179"/>
      <c r="BB914" s="179"/>
    </row>
    <row r="915" spans="1:54" ht="144.75" customHeight="1">
      <c r="A915" s="179"/>
      <c r="B915" s="179"/>
      <c r="C915" s="180"/>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c r="AA915" s="179"/>
      <c r="AB915" s="179"/>
      <c r="AC915" s="179"/>
      <c r="AD915" s="179"/>
      <c r="AE915" s="179"/>
      <c r="AF915" s="179"/>
      <c r="AG915" s="179"/>
      <c r="AH915" s="179"/>
      <c r="AI915" s="179"/>
      <c r="AJ915" s="179"/>
      <c r="AK915" s="179"/>
      <c r="AL915" s="179"/>
      <c r="AM915" s="179"/>
      <c r="AN915" s="179"/>
      <c r="AO915" s="179"/>
      <c r="AP915" s="179"/>
      <c r="AQ915" s="179"/>
      <c r="AR915" s="179"/>
      <c r="AS915" s="179"/>
      <c r="AT915" s="179"/>
      <c r="AU915" s="179"/>
      <c r="AV915" s="179"/>
      <c r="AW915" s="179"/>
      <c r="AX915" s="179"/>
      <c r="AY915" s="179"/>
      <c r="AZ915" s="179"/>
      <c r="BA915" s="179"/>
      <c r="BB915" s="179"/>
    </row>
    <row r="916" spans="1:54" ht="144.75" customHeight="1">
      <c r="A916" s="179"/>
      <c r="B916" s="179"/>
      <c r="C916" s="180"/>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c r="AA916" s="179"/>
      <c r="AB916" s="179"/>
      <c r="AC916" s="179"/>
      <c r="AD916" s="179"/>
      <c r="AE916" s="179"/>
      <c r="AF916" s="179"/>
      <c r="AG916" s="179"/>
      <c r="AH916" s="179"/>
      <c r="AI916" s="179"/>
      <c r="AJ916" s="179"/>
      <c r="AK916" s="179"/>
      <c r="AL916" s="179"/>
      <c r="AM916" s="179"/>
      <c r="AN916" s="179"/>
      <c r="AO916" s="179"/>
      <c r="AP916" s="179"/>
      <c r="AQ916" s="179"/>
      <c r="AR916" s="179"/>
      <c r="AS916" s="179"/>
      <c r="AT916" s="179"/>
      <c r="AU916" s="179"/>
      <c r="AV916" s="179"/>
      <c r="AW916" s="179"/>
      <c r="AX916" s="179"/>
      <c r="AY916" s="179"/>
      <c r="AZ916" s="179"/>
      <c r="BA916" s="179"/>
      <c r="BB916" s="179"/>
    </row>
    <row r="917" spans="1:54" ht="144.75" customHeight="1">
      <c r="A917" s="179"/>
      <c r="B917" s="179"/>
      <c r="C917" s="180"/>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c r="AA917" s="179"/>
      <c r="AB917" s="179"/>
      <c r="AC917" s="179"/>
      <c r="AD917" s="179"/>
      <c r="AE917" s="179"/>
      <c r="AF917" s="179"/>
      <c r="AG917" s="179"/>
      <c r="AH917" s="179"/>
      <c r="AI917" s="179"/>
      <c r="AJ917" s="179"/>
      <c r="AK917" s="179"/>
      <c r="AL917" s="179"/>
      <c r="AM917" s="179"/>
      <c r="AN917" s="179"/>
      <c r="AO917" s="179"/>
      <c r="AP917" s="179"/>
      <c r="AQ917" s="179"/>
      <c r="AR917" s="179"/>
      <c r="AS917" s="179"/>
      <c r="AT917" s="179"/>
      <c r="AU917" s="179"/>
      <c r="AV917" s="179"/>
      <c r="AW917" s="179"/>
      <c r="AX917" s="179"/>
      <c r="AY917" s="179"/>
      <c r="AZ917" s="179"/>
      <c r="BA917" s="179"/>
      <c r="BB917" s="179"/>
    </row>
    <row r="918" spans="1:54" ht="144.75" customHeight="1">
      <c r="A918" s="179"/>
      <c r="B918" s="179"/>
      <c r="C918" s="180"/>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c r="AA918" s="179"/>
      <c r="AB918" s="179"/>
      <c r="AC918" s="179"/>
      <c r="AD918" s="179"/>
      <c r="AE918" s="179"/>
      <c r="AF918" s="179"/>
      <c r="AG918" s="179"/>
      <c r="AH918" s="179"/>
      <c r="AI918" s="179"/>
      <c r="AJ918" s="179"/>
      <c r="AK918" s="179"/>
      <c r="AL918" s="179"/>
      <c r="AM918" s="179"/>
      <c r="AN918" s="179"/>
      <c r="AO918" s="179"/>
      <c r="AP918" s="179"/>
      <c r="AQ918" s="179"/>
      <c r="AR918" s="179"/>
      <c r="AS918" s="179"/>
      <c r="AT918" s="179"/>
      <c r="AU918" s="179"/>
      <c r="AV918" s="179"/>
      <c r="AW918" s="179"/>
      <c r="AX918" s="179"/>
      <c r="AY918" s="179"/>
      <c r="AZ918" s="179"/>
      <c r="BA918" s="179"/>
      <c r="BB918" s="179"/>
    </row>
    <row r="919" spans="1:54" ht="144.75" customHeight="1">
      <c r="A919" s="179"/>
      <c r="B919" s="179"/>
      <c r="C919" s="180"/>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row>
    <row r="920" spans="1:54" ht="144.75" customHeight="1">
      <c r="A920" s="179"/>
      <c r="B920" s="179"/>
      <c r="C920" s="180"/>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c r="AA920" s="179"/>
      <c r="AB920" s="179"/>
      <c r="AC920" s="179"/>
      <c r="AD920" s="179"/>
      <c r="AE920" s="179"/>
      <c r="AF920" s="179"/>
      <c r="AG920" s="179"/>
      <c r="AH920" s="179"/>
      <c r="AI920" s="179"/>
      <c r="AJ920" s="179"/>
      <c r="AK920" s="179"/>
      <c r="AL920" s="179"/>
      <c r="AM920" s="179"/>
      <c r="AN920" s="179"/>
      <c r="AO920" s="179"/>
      <c r="AP920" s="179"/>
      <c r="AQ920" s="179"/>
      <c r="AR920" s="179"/>
      <c r="AS920" s="179"/>
      <c r="AT920" s="179"/>
      <c r="AU920" s="179"/>
      <c r="AV920" s="179"/>
      <c r="AW920" s="179"/>
      <c r="AX920" s="179"/>
      <c r="AY920" s="179"/>
      <c r="AZ920" s="179"/>
      <c r="BA920" s="179"/>
      <c r="BB920" s="179"/>
    </row>
    <row r="921" spans="1:54" ht="144.75" customHeight="1">
      <c r="A921" s="179"/>
      <c r="B921" s="179"/>
      <c r="C921" s="180"/>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c r="AA921" s="179"/>
      <c r="AB921" s="179"/>
      <c r="AC921" s="179"/>
      <c r="AD921" s="179"/>
      <c r="AE921" s="179"/>
      <c r="AF921" s="179"/>
      <c r="AG921" s="179"/>
      <c r="AH921" s="179"/>
      <c r="AI921" s="179"/>
      <c r="AJ921" s="179"/>
      <c r="AK921" s="179"/>
      <c r="AL921" s="179"/>
      <c r="AM921" s="179"/>
      <c r="AN921" s="179"/>
      <c r="AO921" s="179"/>
      <c r="AP921" s="179"/>
      <c r="AQ921" s="179"/>
      <c r="AR921" s="179"/>
      <c r="AS921" s="179"/>
      <c r="AT921" s="179"/>
      <c r="AU921" s="179"/>
      <c r="AV921" s="179"/>
      <c r="AW921" s="179"/>
      <c r="AX921" s="179"/>
      <c r="AY921" s="179"/>
      <c r="AZ921" s="179"/>
      <c r="BA921" s="179"/>
      <c r="BB921" s="179"/>
    </row>
    <row r="922" spans="1:54" ht="144.75" customHeight="1">
      <c r="A922" s="179"/>
      <c r="B922" s="179"/>
      <c r="C922" s="180"/>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c r="AA922" s="179"/>
      <c r="AB922" s="179"/>
      <c r="AC922" s="179"/>
      <c r="AD922" s="179"/>
      <c r="AE922" s="179"/>
      <c r="AF922" s="179"/>
      <c r="AG922" s="179"/>
      <c r="AH922" s="179"/>
      <c r="AI922" s="179"/>
      <c r="AJ922" s="179"/>
      <c r="AK922" s="179"/>
      <c r="AL922" s="179"/>
      <c r="AM922" s="179"/>
      <c r="AN922" s="179"/>
      <c r="AO922" s="179"/>
      <c r="AP922" s="179"/>
      <c r="AQ922" s="179"/>
      <c r="AR922" s="179"/>
      <c r="AS922" s="179"/>
      <c r="AT922" s="179"/>
      <c r="AU922" s="179"/>
      <c r="AV922" s="179"/>
      <c r="AW922" s="179"/>
      <c r="AX922" s="179"/>
      <c r="AY922" s="179"/>
      <c r="AZ922" s="179"/>
      <c r="BA922" s="179"/>
      <c r="BB922" s="179"/>
    </row>
    <row r="923" spans="1:54" ht="144.75" customHeight="1">
      <c r="A923" s="179"/>
      <c r="B923" s="179"/>
      <c r="C923" s="180"/>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c r="AA923" s="179"/>
      <c r="AB923" s="179"/>
      <c r="AC923" s="179"/>
      <c r="AD923" s="179"/>
      <c r="AE923" s="179"/>
      <c r="AF923" s="179"/>
      <c r="AG923" s="179"/>
      <c r="AH923" s="179"/>
      <c r="AI923" s="179"/>
      <c r="AJ923" s="179"/>
      <c r="AK923" s="179"/>
      <c r="AL923" s="179"/>
      <c r="AM923" s="179"/>
      <c r="AN923" s="179"/>
      <c r="AO923" s="179"/>
      <c r="AP923" s="179"/>
      <c r="AQ923" s="179"/>
      <c r="AR923" s="179"/>
      <c r="AS923" s="179"/>
      <c r="AT923" s="179"/>
      <c r="AU923" s="179"/>
      <c r="AV923" s="179"/>
      <c r="AW923" s="179"/>
      <c r="AX923" s="179"/>
      <c r="AY923" s="179"/>
      <c r="AZ923" s="179"/>
      <c r="BA923" s="179"/>
      <c r="BB923" s="179"/>
    </row>
    <row r="924" spans="1:54" ht="144.75" customHeight="1">
      <c r="A924" s="179"/>
      <c r="B924" s="179"/>
      <c r="C924" s="180"/>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c r="AA924" s="179"/>
      <c r="AB924" s="179"/>
      <c r="AC924" s="179"/>
      <c r="AD924" s="179"/>
      <c r="AE924" s="179"/>
      <c r="AF924" s="179"/>
      <c r="AG924" s="179"/>
      <c r="AH924" s="179"/>
      <c r="AI924" s="179"/>
      <c r="AJ924" s="179"/>
      <c r="AK924" s="179"/>
      <c r="AL924" s="179"/>
      <c r="AM924" s="179"/>
      <c r="AN924" s="179"/>
      <c r="AO924" s="179"/>
      <c r="AP924" s="179"/>
      <c r="AQ924" s="179"/>
      <c r="AR924" s="179"/>
      <c r="AS924" s="179"/>
      <c r="AT924" s="179"/>
      <c r="AU924" s="179"/>
      <c r="AV924" s="179"/>
      <c r="AW924" s="179"/>
      <c r="AX924" s="179"/>
      <c r="AY924" s="179"/>
      <c r="AZ924" s="179"/>
      <c r="BA924" s="179"/>
      <c r="BB924" s="179"/>
    </row>
    <row r="925" spans="1:54" ht="144.75" customHeight="1">
      <c r="A925" s="179"/>
      <c r="B925" s="179"/>
      <c r="C925" s="180"/>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c r="AA925" s="179"/>
      <c r="AB925" s="179"/>
      <c r="AC925" s="179"/>
      <c r="AD925" s="179"/>
      <c r="AE925" s="179"/>
      <c r="AF925" s="179"/>
      <c r="AG925" s="179"/>
      <c r="AH925" s="179"/>
      <c r="AI925" s="179"/>
      <c r="AJ925" s="179"/>
      <c r="AK925" s="179"/>
      <c r="AL925" s="179"/>
      <c r="AM925" s="179"/>
      <c r="AN925" s="179"/>
      <c r="AO925" s="179"/>
      <c r="AP925" s="179"/>
      <c r="AQ925" s="179"/>
      <c r="AR925" s="179"/>
      <c r="AS925" s="179"/>
      <c r="AT925" s="179"/>
      <c r="AU925" s="179"/>
      <c r="AV925" s="179"/>
      <c r="AW925" s="179"/>
      <c r="AX925" s="179"/>
      <c r="AY925" s="179"/>
      <c r="AZ925" s="179"/>
      <c r="BA925" s="179"/>
      <c r="BB925" s="179"/>
    </row>
    <row r="926" spans="1:54" ht="144.75" customHeight="1">
      <c r="A926" s="179"/>
      <c r="B926" s="179"/>
      <c r="C926" s="180"/>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c r="AA926" s="179"/>
      <c r="AB926" s="179"/>
      <c r="AC926" s="179"/>
      <c r="AD926" s="179"/>
      <c r="AE926" s="179"/>
      <c r="AF926" s="179"/>
      <c r="AG926" s="179"/>
      <c r="AH926" s="179"/>
      <c r="AI926" s="179"/>
      <c r="AJ926" s="179"/>
      <c r="AK926" s="179"/>
      <c r="AL926" s="179"/>
      <c r="AM926" s="179"/>
      <c r="AN926" s="179"/>
      <c r="AO926" s="179"/>
      <c r="AP926" s="179"/>
      <c r="AQ926" s="179"/>
      <c r="AR926" s="179"/>
      <c r="AS926" s="179"/>
      <c r="AT926" s="179"/>
      <c r="AU926" s="179"/>
      <c r="AV926" s="179"/>
      <c r="AW926" s="179"/>
      <c r="AX926" s="179"/>
      <c r="AY926" s="179"/>
      <c r="AZ926" s="179"/>
      <c r="BA926" s="179"/>
      <c r="BB926" s="179"/>
    </row>
    <row r="927" spans="1:54" ht="144.75" customHeight="1">
      <c r="A927" s="179"/>
      <c r="B927" s="179"/>
      <c r="C927" s="180"/>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c r="AA927" s="179"/>
      <c r="AB927" s="179"/>
      <c r="AC927" s="179"/>
      <c r="AD927" s="179"/>
      <c r="AE927" s="179"/>
      <c r="AF927" s="179"/>
      <c r="AG927" s="179"/>
      <c r="AH927" s="179"/>
      <c r="AI927" s="179"/>
      <c r="AJ927" s="179"/>
      <c r="AK927" s="179"/>
      <c r="AL927" s="179"/>
      <c r="AM927" s="179"/>
      <c r="AN927" s="179"/>
      <c r="AO927" s="179"/>
      <c r="AP927" s="179"/>
      <c r="AQ927" s="179"/>
      <c r="AR927" s="179"/>
      <c r="AS927" s="179"/>
      <c r="AT927" s="179"/>
      <c r="AU927" s="179"/>
      <c r="AV927" s="179"/>
      <c r="AW927" s="179"/>
      <c r="AX927" s="179"/>
      <c r="AY927" s="179"/>
      <c r="AZ927" s="179"/>
      <c r="BA927" s="179"/>
      <c r="BB927" s="179"/>
    </row>
    <row r="928" spans="1:54" ht="144.75" customHeight="1">
      <c r="A928" s="179"/>
      <c r="B928" s="179"/>
      <c r="C928" s="180"/>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c r="AA928" s="179"/>
      <c r="AB928" s="179"/>
      <c r="AC928" s="179"/>
      <c r="AD928" s="179"/>
      <c r="AE928" s="179"/>
      <c r="AF928" s="179"/>
      <c r="AG928" s="179"/>
      <c r="AH928" s="179"/>
      <c r="AI928" s="179"/>
      <c r="AJ928" s="179"/>
      <c r="AK928" s="179"/>
      <c r="AL928" s="179"/>
      <c r="AM928" s="179"/>
      <c r="AN928" s="179"/>
      <c r="AO928" s="179"/>
      <c r="AP928" s="179"/>
      <c r="AQ928" s="179"/>
      <c r="AR928" s="179"/>
      <c r="AS928" s="179"/>
      <c r="AT928" s="179"/>
      <c r="AU928" s="179"/>
      <c r="AV928" s="179"/>
      <c r="AW928" s="179"/>
      <c r="AX928" s="179"/>
      <c r="AY928" s="179"/>
      <c r="AZ928" s="179"/>
      <c r="BA928" s="179"/>
      <c r="BB928" s="179"/>
    </row>
    <row r="929" spans="1:54" ht="144.75" customHeight="1">
      <c r="A929" s="179"/>
      <c r="B929" s="179"/>
      <c r="C929" s="180"/>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c r="AA929" s="179"/>
      <c r="AB929" s="179"/>
      <c r="AC929" s="179"/>
      <c r="AD929" s="179"/>
      <c r="AE929" s="179"/>
      <c r="AF929" s="179"/>
      <c r="AG929" s="179"/>
      <c r="AH929" s="179"/>
      <c r="AI929" s="179"/>
      <c r="AJ929" s="179"/>
      <c r="AK929" s="179"/>
      <c r="AL929" s="179"/>
      <c r="AM929" s="179"/>
      <c r="AN929" s="179"/>
      <c r="AO929" s="179"/>
      <c r="AP929" s="179"/>
      <c r="AQ929" s="179"/>
      <c r="AR929" s="179"/>
      <c r="AS929" s="179"/>
      <c r="AT929" s="179"/>
      <c r="AU929" s="179"/>
      <c r="AV929" s="179"/>
      <c r="AW929" s="179"/>
      <c r="AX929" s="179"/>
      <c r="AY929" s="179"/>
      <c r="AZ929" s="179"/>
      <c r="BA929" s="179"/>
      <c r="BB929" s="179"/>
    </row>
    <row r="930" spans="1:54" ht="144.75" customHeight="1">
      <c r="A930" s="179"/>
      <c r="B930" s="179"/>
      <c r="C930" s="180"/>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c r="AA930" s="179"/>
      <c r="AB930" s="179"/>
      <c r="AC930" s="179"/>
      <c r="AD930" s="179"/>
      <c r="AE930" s="179"/>
      <c r="AF930" s="179"/>
      <c r="AG930" s="179"/>
      <c r="AH930" s="179"/>
      <c r="AI930" s="179"/>
      <c r="AJ930" s="179"/>
      <c r="AK930" s="179"/>
      <c r="AL930" s="179"/>
      <c r="AM930" s="179"/>
      <c r="AN930" s="179"/>
      <c r="AO930" s="179"/>
      <c r="AP930" s="179"/>
      <c r="AQ930" s="179"/>
      <c r="AR930" s="179"/>
      <c r="AS930" s="179"/>
      <c r="AT930" s="179"/>
      <c r="AU930" s="179"/>
      <c r="AV930" s="179"/>
      <c r="AW930" s="179"/>
      <c r="AX930" s="179"/>
      <c r="AY930" s="179"/>
      <c r="AZ930" s="179"/>
      <c r="BA930" s="179"/>
      <c r="BB930" s="179"/>
    </row>
    <row r="931" spans="1:54" ht="144.75" customHeight="1">
      <c r="A931" s="179"/>
      <c r="B931" s="179"/>
      <c r="C931" s="180"/>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c r="AA931" s="179"/>
      <c r="AB931" s="179"/>
      <c r="AC931" s="179"/>
      <c r="AD931" s="179"/>
      <c r="AE931" s="179"/>
      <c r="AF931" s="179"/>
      <c r="AG931" s="179"/>
      <c r="AH931" s="179"/>
      <c r="AI931" s="179"/>
      <c r="AJ931" s="179"/>
      <c r="AK931" s="179"/>
      <c r="AL931" s="179"/>
      <c r="AM931" s="179"/>
      <c r="AN931" s="179"/>
      <c r="AO931" s="179"/>
      <c r="AP931" s="179"/>
      <c r="AQ931" s="179"/>
      <c r="AR931" s="179"/>
      <c r="AS931" s="179"/>
      <c r="AT931" s="179"/>
      <c r="AU931" s="179"/>
      <c r="AV931" s="179"/>
      <c r="AW931" s="179"/>
      <c r="AX931" s="179"/>
      <c r="AY931" s="179"/>
      <c r="AZ931" s="179"/>
      <c r="BA931" s="179"/>
      <c r="BB931" s="179"/>
    </row>
    <row r="932" spans="1:54" ht="144.75" customHeight="1">
      <c r="A932" s="179"/>
      <c r="B932" s="179"/>
      <c r="C932" s="180"/>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c r="AA932" s="179"/>
      <c r="AB932" s="179"/>
      <c r="AC932" s="179"/>
      <c r="AD932" s="179"/>
      <c r="AE932" s="179"/>
      <c r="AF932" s="179"/>
      <c r="AG932" s="179"/>
      <c r="AH932" s="179"/>
      <c r="AI932" s="179"/>
      <c r="AJ932" s="179"/>
      <c r="AK932" s="179"/>
      <c r="AL932" s="179"/>
      <c r="AM932" s="179"/>
      <c r="AN932" s="179"/>
      <c r="AO932" s="179"/>
      <c r="AP932" s="179"/>
      <c r="AQ932" s="179"/>
      <c r="AR932" s="179"/>
      <c r="AS932" s="179"/>
      <c r="AT932" s="179"/>
      <c r="AU932" s="179"/>
      <c r="AV932" s="179"/>
      <c r="AW932" s="179"/>
      <c r="AX932" s="179"/>
      <c r="AY932" s="179"/>
      <c r="AZ932" s="179"/>
      <c r="BA932" s="179"/>
      <c r="BB932" s="179"/>
    </row>
    <row r="933" spans="1:54" ht="144.75" customHeight="1">
      <c r="A933" s="179"/>
      <c r="B933" s="179"/>
      <c r="C933" s="180"/>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c r="AA933" s="179"/>
      <c r="AB933" s="179"/>
      <c r="AC933" s="179"/>
      <c r="AD933" s="179"/>
      <c r="AE933" s="179"/>
      <c r="AF933" s="179"/>
      <c r="AG933" s="179"/>
      <c r="AH933" s="179"/>
      <c r="AI933" s="179"/>
      <c r="AJ933" s="179"/>
      <c r="AK933" s="179"/>
      <c r="AL933" s="179"/>
      <c r="AM933" s="179"/>
      <c r="AN933" s="179"/>
      <c r="AO933" s="179"/>
      <c r="AP933" s="179"/>
      <c r="AQ933" s="179"/>
      <c r="AR933" s="179"/>
      <c r="AS933" s="179"/>
      <c r="AT933" s="179"/>
      <c r="AU933" s="179"/>
      <c r="AV933" s="179"/>
      <c r="AW933" s="179"/>
      <c r="AX933" s="179"/>
      <c r="AY933" s="179"/>
      <c r="AZ933" s="179"/>
      <c r="BA933" s="179"/>
      <c r="BB933" s="179"/>
    </row>
    <row r="934" spans="1:54" ht="144.75" customHeight="1">
      <c r="A934" s="179"/>
      <c r="B934" s="179"/>
      <c r="C934" s="180"/>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c r="AA934" s="179"/>
      <c r="AB934" s="179"/>
      <c r="AC934" s="179"/>
      <c r="AD934" s="179"/>
      <c r="AE934" s="179"/>
      <c r="AF934" s="179"/>
      <c r="AG934" s="179"/>
      <c r="AH934" s="179"/>
      <c r="AI934" s="179"/>
      <c r="AJ934" s="179"/>
      <c r="AK934" s="179"/>
      <c r="AL934" s="179"/>
      <c r="AM934" s="179"/>
      <c r="AN934" s="179"/>
      <c r="AO934" s="179"/>
      <c r="AP934" s="179"/>
      <c r="AQ934" s="179"/>
      <c r="AR934" s="179"/>
      <c r="AS934" s="179"/>
      <c r="AT934" s="179"/>
      <c r="AU934" s="179"/>
      <c r="AV934" s="179"/>
      <c r="AW934" s="179"/>
      <c r="AX934" s="179"/>
      <c r="AY934" s="179"/>
      <c r="AZ934" s="179"/>
      <c r="BA934" s="179"/>
      <c r="BB934" s="179"/>
    </row>
    <row r="935" spans="1:54" ht="144.75" customHeight="1">
      <c r="A935" s="179"/>
      <c r="B935" s="179"/>
      <c r="C935" s="180"/>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c r="AA935" s="179"/>
      <c r="AB935" s="179"/>
      <c r="AC935" s="179"/>
      <c r="AD935" s="179"/>
      <c r="AE935" s="179"/>
      <c r="AF935" s="179"/>
      <c r="AG935" s="179"/>
      <c r="AH935" s="179"/>
      <c r="AI935" s="179"/>
      <c r="AJ935" s="179"/>
      <c r="AK935" s="179"/>
      <c r="AL935" s="179"/>
      <c r="AM935" s="179"/>
      <c r="AN935" s="179"/>
      <c r="AO935" s="179"/>
      <c r="AP935" s="179"/>
      <c r="AQ935" s="179"/>
      <c r="AR935" s="179"/>
      <c r="AS935" s="179"/>
      <c r="AT935" s="179"/>
      <c r="AU935" s="179"/>
      <c r="AV935" s="179"/>
      <c r="AW935" s="179"/>
      <c r="AX935" s="179"/>
      <c r="AY935" s="179"/>
      <c r="AZ935" s="179"/>
      <c r="BA935" s="179"/>
      <c r="BB935" s="179"/>
    </row>
    <row r="936" spans="1:54" ht="144.75" customHeight="1">
      <c r="A936" s="179"/>
      <c r="B936" s="179"/>
      <c r="C936" s="180"/>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c r="AA936" s="179"/>
      <c r="AB936" s="179"/>
      <c r="AC936" s="179"/>
      <c r="AD936" s="179"/>
      <c r="AE936" s="179"/>
      <c r="AF936" s="179"/>
      <c r="AG936" s="179"/>
      <c r="AH936" s="179"/>
      <c r="AI936" s="179"/>
      <c r="AJ936" s="179"/>
      <c r="AK936" s="179"/>
      <c r="AL936" s="179"/>
      <c r="AM936" s="179"/>
      <c r="AN936" s="179"/>
      <c r="AO936" s="179"/>
      <c r="AP936" s="179"/>
      <c r="AQ936" s="179"/>
      <c r="AR936" s="179"/>
      <c r="AS936" s="179"/>
      <c r="AT936" s="179"/>
      <c r="AU936" s="179"/>
      <c r="AV936" s="179"/>
      <c r="AW936" s="179"/>
      <c r="AX936" s="179"/>
      <c r="AY936" s="179"/>
      <c r="AZ936" s="179"/>
      <c r="BA936" s="179"/>
      <c r="BB936" s="179"/>
    </row>
    <row r="937" spans="1:54" ht="144.75" customHeight="1">
      <c r="A937" s="179"/>
      <c r="B937" s="179"/>
      <c r="C937" s="180"/>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G937" s="179"/>
      <c r="AH937" s="179"/>
      <c r="AI937" s="179"/>
      <c r="AJ937" s="179"/>
      <c r="AK937" s="179"/>
      <c r="AL937" s="179"/>
      <c r="AM937" s="179"/>
      <c r="AN937" s="179"/>
      <c r="AO937" s="179"/>
      <c r="AP937" s="179"/>
      <c r="AQ937" s="179"/>
      <c r="AR937" s="179"/>
      <c r="AS937" s="179"/>
      <c r="AT937" s="179"/>
      <c r="AU937" s="179"/>
      <c r="AV937" s="179"/>
      <c r="AW937" s="179"/>
      <c r="AX937" s="179"/>
      <c r="AY937" s="179"/>
      <c r="AZ937" s="179"/>
      <c r="BA937" s="179"/>
      <c r="BB937" s="179"/>
    </row>
    <row r="938" spans="1:54" ht="144.75" customHeight="1">
      <c r="A938" s="179"/>
      <c r="B938" s="179"/>
      <c r="C938" s="180"/>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c r="AA938" s="179"/>
      <c r="AB938" s="179"/>
      <c r="AC938" s="179"/>
      <c r="AD938" s="179"/>
      <c r="AE938" s="179"/>
      <c r="AF938" s="179"/>
      <c r="AG938" s="179"/>
      <c r="AH938" s="179"/>
      <c r="AI938" s="179"/>
      <c r="AJ938" s="179"/>
      <c r="AK938" s="179"/>
      <c r="AL938" s="179"/>
      <c r="AM938" s="179"/>
      <c r="AN938" s="179"/>
      <c r="AO938" s="179"/>
      <c r="AP938" s="179"/>
      <c r="AQ938" s="179"/>
      <c r="AR938" s="179"/>
      <c r="AS938" s="179"/>
      <c r="AT938" s="179"/>
      <c r="AU938" s="179"/>
      <c r="AV938" s="179"/>
      <c r="AW938" s="179"/>
      <c r="AX938" s="179"/>
      <c r="AY938" s="179"/>
      <c r="AZ938" s="179"/>
      <c r="BA938" s="179"/>
      <c r="BB938" s="179"/>
    </row>
    <row r="939" spans="1:54" ht="144.75" customHeight="1">
      <c r="A939" s="179"/>
      <c r="B939" s="179"/>
      <c r="C939" s="180"/>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c r="AA939" s="179"/>
      <c r="AB939" s="179"/>
      <c r="AC939" s="179"/>
      <c r="AD939" s="179"/>
      <c r="AE939" s="179"/>
      <c r="AF939" s="179"/>
      <c r="AG939" s="179"/>
      <c r="AH939" s="179"/>
      <c r="AI939" s="179"/>
      <c r="AJ939" s="179"/>
      <c r="AK939" s="179"/>
      <c r="AL939" s="179"/>
      <c r="AM939" s="179"/>
      <c r="AN939" s="179"/>
      <c r="AO939" s="179"/>
      <c r="AP939" s="179"/>
      <c r="AQ939" s="179"/>
      <c r="AR939" s="179"/>
      <c r="AS939" s="179"/>
      <c r="AT939" s="179"/>
      <c r="AU939" s="179"/>
      <c r="AV939" s="179"/>
      <c r="AW939" s="179"/>
      <c r="AX939" s="179"/>
      <c r="AY939" s="179"/>
      <c r="AZ939" s="179"/>
      <c r="BA939" s="179"/>
      <c r="BB939" s="179"/>
    </row>
    <row r="940" spans="1:54" ht="144.75" customHeight="1">
      <c r="A940" s="179"/>
      <c r="B940" s="179"/>
      <c r="C940" s="180"/>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c r="AA940" s="179"/>
      <c r="AB940" s="179"/>
      <c r="AC940" s="179"/>
      <c r="AD940" s="179"/>
      <c r="AE940" s="179"/>
      <c r="AF940" s="179"/>
      <c r="AG940" s="179"/>
      <c r="AH940" s="179"/>
      <c r="AI940" s="179"/>
      <c r="AJ940" s="179"/>
      <c r="AK940" s="179"/>
      <c r="AL940" s="179"/>
      <c r="AM940" s="179"/>
      <c r="AN940" s="179"/>
      <c r="AO940" s="179"/>
      <c r="AP940" s="179"/>
      <c r="AQ940" s="179"/>
      <c r="AR940" s="179"/>
      <c r="AS940" s="179"/>
      <c r="AT940" s="179"/>
      <c r="AU940" s="179"/>
      <c r="AV940" s="179"/>
      <c r="AW940" s="179"/>
      <c r="AX940" s="179"/>
      <c r="AY940" s="179"/>
      <c r="AZ940" s="179"/>
      <c r="BA940" s="179"/>
      <c r="BB940" s="179"/>
    </row>
    <row r="941" spans="1:54" ht="144.75" customHeight="1">
      <c r="A941" s="179"/>
      <c r="B941" s="179"/>
      <c r="C941" s="180"/>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c r="AA941" s="179"/>
      <c r="AB941" s="179"/>
      <c r="AC941" s="179"/>
      <c r="AD941" s="179"/>
      <c r="AE941" s="179"/>
      <c r="AF941" s="179"/>
      <c r="AG941" s="179"/>
      <c r="AH941" s="179"/>
      <c r="AI941" s="179"/>
      <c r="AJ941" s="179"/>
      <c r="AK941" s="179"/>
      <c r="AL941" s="179"/>
      <c r="AM941" s="179"/>
      <c r="AN941" s="179"/>
      <c r="AO941" s="179"/>
      <c r="AP941" s="179"/>
      <c r="AQ941" s="179"/>
      <c r="AR941" s="179"/>
      <c r="AS941" s="179"/>
      <c r="AT941" s="179"/>
      <c r="AU941" s="179"/>
      <c r="AV941" s="179"/>
      <c r="AW941" s="179"/>
      <c r="AX941" s="179"/>
      <c r="AY941" s="179"/>
      <c r="AZ941" s="179"/>
      <c r="BA941" s="179"/>
      <c r="BB941" s="179"/>
    </row>
    <row r="942" spans="1:54" ht="144.75" customHeight="1">
      <c r="A942" s="179"/>
      <c r="B942" s="179"/>
      <c r="C942" s="180"/>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c r="AA942" s="179"/>
      <c r="AB942" s="179"/>
      <c r="AC942" s="179"/>
      <c r="AD942" s="179"/>
      <c r="AE942" s="179"/>
      <c r="AF942" s="179"/>
      <c r="AG942" s="179"/>
      <c r="AH942" s="179"/>
      <c r="AI942" s="179"/>
      <c r="AJ942" s="179"/>
      <c r="AK942" s="179"/>
      <c r="AL942" s="179"/>
      <c r="AM942" s="179"/>
      <c r="AN942" s="179"/>
      <c r="AO942" s="179"/>
      <c r="AP942" s="179"/>
      <c r="AQ942" s="179"/>
      <c r="AR942" s="179"/>
      <c r="AS942" s="179"/>
      <c r="AT942" s="179"/>
      <c r="AU942" s="179"/>
      <c r="AV942" s="179"/>
      <c r="AW942" s="179"/>
      <c r="AX942" s="179"/>
      <c r="AY942" s="179"/>
      <c r="AZ942" s="179"/>
      <c r="BA942" s="179"/>
      <c r="BB942" s="179"/>
    </row>
    <row r="943" spans="1:54" ht="144.75" customHeight="1">
      <c r="A943" s="179"/>
      <c r="B943" s="179"/>
      <c r="C943" s="180"/>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c r="AA943" s="179"/>
      <c r="AB943" s="179"/>
      <c r="AC943" s="179"/>
      <c r="AD943" s="179"/>
      <c r="AE943" s="179"/>
      <c r="AF943" s="179"/>
      <c r="AG943" s="179"/>
      <c r="AH943" s="179"/>
      <c r="AI943" s="179"/>
      <c r="AJ943" s="179"/>
      <c r="AK943" s="179"/>
      <c r="AL943" s="179"/>
      <c r="AM943" s="179"/>
      <c r="AN943" s="179"/>
      <c r="AO943" s="179"/>
      <c r="AP943" s="179"/>
      <c r="AQ943" s="179"/>
      <c r="AR943" s="179"/>
      <c r="AS943" s="179"/>
      <c r="AT943" s="179"/>
      <c r="AU943" s="179"/>
      <c r="AV943" s="179"/>
      <c r="AW943" s="179"/>
      <c r="AX943" s="179"/>
      <c r="AY943" s="179"/>
      <c r="AZ943" s="179"/>
      <c r="BA943" s="179"/>
      <c r="BB943" s="179"/>
    </row>
    <row r="944" spans="1:54" ht="144.75" customHeight="1">
      <c r="A944" s="179"/>
      <c r="B944" s="179"/>
      <c r="C944" s="180"/>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c r="AA944" s="179"/>
      <c r="AB944" s="179"/>
      <c r="AC944" s="179"/>
      <c r="AD944" s="179"/>
      <c r="AE944" s="179"/>
      <c r="AF944" s="179"/>
      <c r="AG944" s="179"/>
      <c r="AH944" s="179"/>
      <c r="AI944" s="179"/>
      <c r="AJ944" s="179"/>
      <c r="AK944" s="179"/>
      <c r="AL944" s="179"/>
      <c r="AM944" s="179"/>
      <c r="AN944" s="179"/>
      <c r="AO944" s="179"/>
      <c r="AP944" s="179"/>
      <c r="AQ944" s="179"/>
      <c r="AR944" s="179"/>
      <c r="AS944" s="179"/>
      <c r="AT944" s="179"/>
      <c r="AU944" s="179"/>
      <c r="AV944" s="179"/>
      <c r="AW944" s="179"/>
      <c r="AX944" s="179"/>
      <c r="AY944" s="179"/>
      <c r="AZ944" s="179"/>
      <c r="BA944" s="179"/>
      <c r="BB944" s="179"/>
    </row>
    <row r="945" spans="1:54" ht="144.75" customHeight="1">
      <c r="A945" s="179"/>
      <c r="B945" s="179"/>
      <c r="C945" s="180"/>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c r="AA945" s="179"/>
      <c r="AB945" s="179"/>
      <c r="AC945" s="179"/>
      <c r="AD945" s="179"/>
      <c r="AE945" s="179"/>
      <c r="AF945" s="179"/>
      <c r="AG945" s="179"/>
      <c r="AH945" s="179"/>
      <c r="AI945" s="179"/>
      <c r="AJ945" s="179"/>
      <c r="AK945" s="179"/>
      <c r="AL945" s="179"/>
      <c r="AM945" s="179"/>
      <c r="AN945" s="179"/>
      <c r="AO945" s="179"/>
      <c r="AP945" s="179"/>
      <c r="AQ945" s="179"/>
      <c r="AR945" s="179"/>
      <c r="AS945" s="179"/>
      <c r="AT945" s="179"/>
      <c r="AU945" s="179"/>
      <c r="AV945" s="179"/>
      <c r="AW945" s="179"/>
      <c r="AX945" s="179"/>
      <c r="AY945" s="179"/>
      <c r="AZ945" s="179"/>
      <c r="BA945" s="179"/>
      <c r="BB945" s="179"/>
    </row>
    <row r="946" spans="1:54" ht="144.75" customHeight="1">
      <c r="A946" s="179"/>
      <c r="B946" s="179"/>
      <c r="C946" s="180"/>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c r="AA946" s="179"/>
      <c r="AB946" s="179"/>
      <c r="AC946" s="179"/>
      <c r="AD946" s="179"/>
      <c r="AE946" s="179"/>
      <c r="AF946" s="179"/>
      <c r="AG946" s="179"/>
      <c r="AH946" s="179"/>
      <c r="AI946" s="179"/>
      <c r="AJ946" s="179"/>
      <c r="AK946" s="179"/>
      <c r="AL946" s="179"/>
      <c r="AM946" s="179"/>
      <c r="AN946" s="179"/>
      <c r="AO946" s="179"/>
      <c r="AP946" s="179"/>
      <c r="AQ946" s="179"/>
      <c r="AR946" s="179"/>
      <c r="AS946" s="179"/>
      <c r="AT946" s="179"/>
      <c r="AU946" s="179"/>
      <c r="AV946" s="179"/>
      <c r="AW946" s="179"/>
      <c r="AX946" s="179"/>
      <c r="AY946" s="179"/>
      <c r="AZ946" s="179"/>
      <c r="BA946" s="179"/>
      <c r="BB946" s="179"/>
    </row>
    <row r="947" spans="1:54" ht="144.75" customHeight="1">
      <c r="A947" s="179"/>
      <c r="B947" s="179"/>
      <c r="C947" s="180"/>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c r="AA947" s="179"/>
      <c r="AB947" s="179"/>
      <c r="AC947" s="179"/>
      <c r="AD947" s="179"/>
      <c r="AE947" s="179"/>
      <c r="AF947" s="179"/>
      <c r="AG947" s="179"/>
      <c r="AH947" s="179"/>
      <c r="AI947" s="179"/>
      <c r="AJ947" s="179"/>
      <c r="AK947" s="179"/>
      <c r="AL947" s="179"/>
      <c r="AM947" s="179"/>
      <c r="AN947" s="179"/>
      <c r="AO947" s="179"/>
      <c r="AP947" s="179"/>
      <c r="AQ947" s="179"/>
      <c r="AR947" s="179"/>
      <c r="AS947" s="179"/>
      <c r="AT947" s="179"/>
      <c r="AU947" s="179"/>
      <c r="AV947" s="179"/>
      <c r="AW947" s="179"/>
      <c r="AX947" s="179"/>
      <c r="AY947" s="179"/>
      <c r="AZ947" s="179"/>
      <c r="BA947" s="179"/>
      <c r="BB947" s="179"/>
    </row>
    <row r="948" spans="1:54" ht="144.75" customHeight="1">
      <c r="A948" s="179"/>
      <c r="B948" s="179"/>
      <c r="C948" s="180"/>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c r="AA948" s="179"/>
      <c r="AB948" s="179"/>
      <c r="AC948" s="179"/>
      <c r="AD948" s="179"/>
      <c r="AE948" s="179"/>
      <c r="AF948" s="179"/>
      <c r="AG948" s="179"/>
      <c r="AH948" s="179"/>
      <c r="AI948" s="179"/>
      <c r="AJ948" s="179"/>
      <c r="AK948" s="179"/>
      <c r="AL948" s="179"/>
      <c r="AM948" s="179"/>
      <c r="AN948" s="179"/>
      <c r="AO948" s="179"/>
      <c r="AP948" s="179"/>
      <c r="AQ948" s="179"/>
      <c r="AR948" s="179"/>
      <c r="AS948" s="179"/>
      <c r="AT948" s="179"/>
      <c r="AU948" s="179"/>
      <c r="AV948" s="179"/>
      <c r="AW948" s="179"/>
      <c r="AX948" s="179"/>
      <c r="AY948" s="179"/>
      <c r="AZ948" s="179"/>
      <c r="BA948" s="179"/>
      <c r="BB948" s="179"/>
    </row>
    <row r="949" spans="1:54" ht="144.75" customHeight="1">
      <c r="A949" s="179"/>
      <c r="B949" s="179"/>
      <c r="C949" s="180"/>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c r="AA949" s="179"/>
      <c r="AB949" s="179"/>
      <c r="AC949" s="179"/>
      <c r="AD949" s="179"/>
      <c r="AE949" s="179"/>
      <c r="AF949" s="179"/>
      <c r="AG949" s="179"/>
      <c r="AH949" s="179"/>
      <c r="AI949" s="179"/>
      <c r="AJ949" s="179"/>
      <c r="AK949" s="179"/>
      <c r="AL949" s="179"/>
      <c r="AM949" s="179"/>
      <c r="AN949" s="179"/>
      <c r="AO949" s="179"/>
      <c r="AP949" s="179"/>
      <c r="AQ949" s="179"/>
      <c r="AR949" s="179"/>
      <c r="AS949" s="179"/>
      <c r="AT949" s="179"/>
      <c r="AU949" s="179"/>
      <c r="AV949" s="179"/>
      <c r="AW949" s="179"/>
      <c r="AX949" s="179"/>
      <c r="AY949" s="179"/>
      <c r="AZ949" s="179"/>
      <c r="BA949" s="179"/>
      <c r="BB949" s="179"/>
    </row>
    <row r="950" spans="1:54" ht="144.75" customHeight="1">
      <c r="A950" s="179"/>
      <c r="B950" s="179"/>
      <c r="C950" s="180"/>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c r="AA950" s="179"/>
      <c r="AB950" s="179"/>
      <c r="AC950" s="179"/>
      <c r="AD950" s="179"/>
      <c r="AE950" s="179"/>
      <c r="AF950" s="179"/>
      <c r="AG950" s="179"/>
      <c r="AH950" s="179"/>
      <c r="AI950" s="179"/>
      <c r="AJ950" s="179"/>
      <c r="AK950" s="179"/>
      <c r="AL950" s="179"/>
      <c r="AM950" s="179"/>
      <c r="AN950" s="179"/>
      <c r="AO950" s="179"/>
      <c r="AP950" s="179"/>
      <c r="AQ950" s="179"/>
      <c r="AR950" s="179"/>
      <c r="AS950" s="179"/>
      <c r="AT950" s="179"/>
      <c r="AU950" s="179"/>
      <c r="AV950" s="179"/>
      <c r="AW950" s="179"/>
      <c r="AX950" s="179"/>
      <c r="AY950" s="179"/>
      <c r="AZ950" s="179"/>
      <c r="BA950" s="179"/>
      <c r="BB950" s="179"/>
    </row>
    <row r="951" spans="1:54" ht="144.75" customHeight="1">
      <c r="A951" s="179"/>
      <c r="B951" s="179"/>
      <c r="C951" s="180"/>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c r="AA951" s="179"/>
      <c r="AB951" s="179"/>
      <c r="AC951" s="179"/>
      <c r="AD951" s="179"/>
      <c r="AE951" s="179"/>
      <c r="AF951" s="179"/>
      <c r="AG951" s="179"/>
      <c r="AH951" s="179"/>
      <c r="AI951" s="179"/>
      <c r="AJ951" s="179"/>
      <c r="AK951" s="179"/>
      <c r="AL951" s="179"/>
      <c r="AM951" s="179"/>
      <c r="AN951" s="179"/>
      <c r="AO951" s="179"/>
      <c r="AP951" s="179"/>
      <c r="AQ951" s="179"/>
      <c r="AR951" s="179"/>
      <c r="AS951" s="179"/>
      <c r="AT951" s="179"/>
      <c r="AU951" s="179"/>
      <c r="AV951" s="179"/>
      <c r="AW951" s="179"/>
      <c r="AX951" s="179"/>
      <c r="AY951" s="179"/>
      <c r="AZ951" s="179"/>
      <c r="BA951" s="179"/>
      <c r="BB951" s="179"/>
    </row>
    <row r="952" spans="1:54" ht="144.75" customHeight="1">
      <c r="A952" s="179"/>
      <c r="B952" s="179"/>
      <c r="C952" s="180"/>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c r="AA952" s="179"/>
      <c r="AB952" s="179"/>
      <c r="AC952" s="179"/>
      <c r="AD952" s="179"/>
      <c r="AE952" s="179"/>
      <c r="AF952" s="179"/>
      <c r="AG952" s="179"/>
      <c r="AH952" s="179"/>
      <c r="AI952" s="179"/>
      <c r="AJ952" s="179"/>
      <c r="AK952" s="179"/>
      <c r="AL952" s="179"/>
      <c r="AM952" s="179"/>
      <c r="AN952" s="179"/>
      <c r="AO952" s="179"/>
      <c r="AP952" s="179"/>
      <c r="AQ952" s="179"/>
      <c r="AR952" s="179"/>
      <c r="AS952" s="179"/>
      <c r="AT952" s="179"/>
      <c r="AU952" s="179"/>
      <c r="AV952" s="179"/>
      <c r="AW952" s="179"/>
      <c r="AX952" s="179"/>
      <c r="AY952" s="179"/>
      <c r="AZ952" s="179"/>
      <c r="BA952" s="179"/>
      <c r="BB952" s="179"/>
    </row>
    <row r="953" spans="1:54" ht="144.75" customHeight="1">
      <c r="A953" s="179"/>
      <c r="B953" s="179"/>
      <c r="C953" s="180"/>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c r="AA953" s="179"/>
      <c r="AB953" s="179"/>
      <c r="AC953" s="179"/>
      <c r="AD953" s="179"/>
      <c r="AE953" s="179"/>
      <c r="AF953" s="179"/>
      <c r="AG953" s="179"/>
      <c r="AH953" s="179"/>
      <c r="AI953" s="179"/>
      <c r="AJ953" s="179"/>
      <c r="AK953" s="179"/>
      <c r="AL953" s="179"/>
      <c r="AM953" s="179"/>
      <c r="AN953" s="179"/>
      <c r="AO953" s="179"/>
      <c r="AP953" s="179"/>
      <c r="AQ953" s="179"/>
      <c r="AR953" s="179"/>
      <c r="AS953" s="179"/>
      <c r="AT953" s="179"/>
      <c r="AU953" s="179"/>
      <c r="AV953" s="179"/>
      <c r="AW953" s="179"/>
      <c r="AX953" s="179"/>
      <c r="AY953" s="179"/>
      <c r="AZ953" s="179"/>
      <c r="BA953" s="179"/>
      <c r="BB953" s="179"/>
    </row>
    <row r="954" spans="1:54" ht="144.75" customHeight="1">
      <c r="A954" s="179"/>
      <c r="B954" s="179"/>
      <c r="C954" s="180"/>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c r="AA954" s="179"/>
      <c r="AB954" s="179"/>
      <c r="AC954" s="179"/>
      <c r="AD954" s="179"/>
      <c r="AE954" s="179"/>
      <c r="AF954" s="179"/>
      <c r="AG954" s="179"/>
      <c r="AH954" s="179"/>
      <c r="AI954" s="179"/>
      <c r="AJ954" s="179"/>
      <c r="AK954" s="179"/>
      <c r="AL954" s="179"/>
      <c r="AM954" s="179"/>
      <c r="AN954" s="179"/>
      <c r="AO954" s="179"/>
      <c r="AP954" s="179"/>
      <c r="AQ954" s="179"/>
      <c r="AR954" s="179"/>
      <c r="AS954" s="179"/>
      <c r="AT954" s="179"/>
      <c r="AU954" s="179"/>
      <c r="AV954" s="179"/>
      <c r="AW954" s="179"/>
      <c r="AX954" s="179"/>
      <c r="AY954" s="179"/>
      <c r="AZ954" s="179"/>
      <c r="BA954" s="179"/>
      <c r="BB954" s="179"/>
    </row>
    <row r="955" spans="1:54" ht="144.75" customHeight="1">
      <c r="A955" s="179"/>
      <c r="B955" s="179"/>
      <c r="C955" s="180"/>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c r="AA955" s="179"/>
      <c r="AB955" s="179"/>
      <c r="AC955" s="179"/>
      <c r="AD955" s="179"/>
      <c r="AE955" s="179"/>
      <c r="AF955" s="179"/>
      <c r="AG955" s="179"/>
      <c r="AH955" s="179"/>
      <c r="AI955" s="179"/>
      <c r="AJ955" s="179"/>
      <c r="AK955" s="179"/>
      <c r="AL955" s="179"/>
      <c r="AM955" s="179"/>
      <c r="AN955" s="179"/>
      <c r="AO955" s="179"/>
      <c r="AP955" s="179"/>
      <c r="AQ955" s="179"/>
      <c r="AR955" s="179"/>
      <c r="AS955" s="179"/>
      <c r="AT955" s="179"/>
      <c r="AU955" s="179"/>
      <c r="AV955" s="179"/>
      <c r="AW955" s="179"/>
      <c r="AX955" s="179"/>
      <c r="AY955" s="179"/>
      <c r="AZ955" s="179"/>
      <c r="BA955" s="179"/>
      <c r="BB955" s="179"/>
    </row>
    <row r="956" spans="1:54" ht="144.75" customHeight="1">
      <c r="A956" s="179"/>
      <c r="B956" s="179"/>
      <c r="C956" s="180"/>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c r="AA956" s="179"/>
      <c r="AB956" s="179"/>
      <c r="AC956" s="179"/>
      <c r="AD956" s="179"/>
      <c r="AE956" s="179"/>
      <c r="AF956" s="179"/>
      <c r="AG956" s="179"/>
      <c r="AH956" s="179"/>
      <c r="AI956" s="179"/>
      <c r="AJ956" s="179"/>
      <c r="AK956" s="179"/>
      <c r="AL956" s="179"/>
      <c r="AM956" s="179"/>
      <c r="AN956" s="179"/>
      <c r="AO956" s="179"/>
      <c r="AP956" s="179"/>
      <c r="AQ956" s="179"/>
      <c r="AR956" s="179"/>
      <c r="AS956" s="179"/>
      <c r="AT956" s="179"/>
      <c r="AU956" s="179"/>
      <c r="AV956" s="179"/>
      <c r="AW956" s="179"/>
      <c r="AX956" s="179"/>
      <c r="AY956" s="179"/>
      <c r="AZ956" s="179"/>
      <c r="BA956" s="179"/>
      <c r="BB956" s="179"/>
    </row>
    <row r="957" spans="1:54" ht="144.75" customHeight="1">
      <c r="A957" s="179"/>
      <c r="B957" s="179"/>
      <c r="C957" s="180"/>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c r="AA957" s="179"/>
      <c r="AB957" s="179"/>
      <c r="AC957" s="179"/>
      <c r="AD957" s="179"/>
      <c r="AE957" s="179"/>
      <c r="AF957" s="179"/>
      <c r="AG957" s="179"/>
      <c r="AH957" s="179"/>
      <c r="AI957" s="179"/>
      <c r="AJ957" s="179"/>
      <c r="AK957" s="179"/>
      <c r="AL957" s="179"/>
      <c r="AM957" s="179"/>
      <c r="AN957" s="179"/>
      <c r="AO957" s="179"/>
      <c r="AP957" s="179"/>
      <c r="AQ957" s="179"/>
      <c r="AR957" s="179"/>
      <c r="AS957" s="179"/>
      <c r="AT957" s="179"/>
      <c r="AU957" s="179"/>
      <c r="AV957" s="179"/>
      <c r="AW957" s="179"/>
      <c r="AX957" s="179"/>
      <c r="AY957" s="179"/>
      <c r="AZ957" s="179"/>
      <c r="BA957" s="179"/>
      <c r="BB957" s="179"/>
    </row>
    <row r="958" spans="1:54" ht="144.75" customHeight="1">
      <c r="A958" s="179"/>
      <c r="B958" s="179"/>
      <c r="C958" s="180"/>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c r="AA958" s="179"/>
      <c r="AB958" s="179"/>
      <c r="AC958" s="179"/>
      <c r="AD958" s="179"/>
      <c r="AE958" s="179"/>
      <c r="AF958" s="179"/>
      <c r="AG958" s="179"/>
      <c r="AH958" s="179"/>
      <c r="AI958" s="179"/>
      <c r="AJ958" s="179"/>
      <c r="AK958" s="179"/>
      <c r="AL958" s="179"/>
      <c r="AM958" s="179"/>
      <c r="AN958" s="179"/>
      <c r="AO958" s="179"/>
      <c r="AP958" s="179"/>
      <c r="AQ958" s="179"/>
      <c r="AR958" s="179"/>
      <c r="AS958" s="179"/>
      <c r="AT958" s="179"/>
      <c r="AU958" s="179"/>
      <c r="AV958" s="179"/>
      <c r="AW958" s="179"/>
      <c r="AX958" s="179"/>
      <c r="AY958" s="179"/>
      <c r="AZ958" s="179"/>
      <c r="BA958" s="179"/>
      <c r="BB958" s="179"/>
    </row>
    <row r="959" spans="1:54" ht="144.75" customHeight="1">
      <c r="A959" s="179"/>
      <c r="B959" s="179"/>
      <c r="C959" s="180"/>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c r="AA959" s="179"/>
      <c r="AB959" s="179"/>
      <c r="AC959" s="179"/>
      <c r="AD959" s="179"/>
      <c r="AE959" s="179"/>
      <c r="AF959" s="179"/>
      <c r="AG959" s="179"/>
      <c r="AH959" s="179"/>
      <c r="AI959" s="179"/>
      <c r="AJ959" s="179"/>
      <c r="AK959" s="179"/>
      <c r="AL959" s="179"/>
      <c r="AM959" s="179"/>
      <c r="AN959" s="179"/>
      <c r="AO959" s="179"/>
      <c r="AP959" s="179"/>
      <c r="AQ959" s="179"/>
      <c r="AR959" s="179"/>
      <c r="AS959" s="179"/>
      <c r="AT959" s="179"/>
      <c r="AU959" s="179"/>
      <c r="AV959" s="179"/>
      <c r="AW959" s="179"/>
      <c r="AX959" s="179"/>
      <c r="AY959" s="179"/>
      <c r="AZ959" s="179"/>
      <c r="BA959" s="179"/>
      <c r="BB959" s="179"/>
    </row>
    <row r="960" spans="1:54" ht="144.75" customHeight="1">
      <c r="A960" s="179"/>
      <c r="B960" s="179"/>
      <c r="C960" s="180"/>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c r="AA960" s="179"/>
      <c r="AB960" s="179"/>
      <c r="AC960" s="179"/>
      <c r="AD960" s="179"/>
      <c r="AE960" s="179"/>
      <c r="AF960" s="179"/>
      <c r="AG960" s="179"/>
      <c r="AH960" s="179"/>
      <c r="AI960" s="179"/>
      <c r="AJ960" s="179"/>
      <c r="AK960" s="179"/>
      <c r="AL960" s="179"/>
      <c r="AM960" s="179"/>
      <c r="AN960" s="179"/>
      <c r="AO960" s="179"/>
      <c r="AP960" s="179"/>
      <c r="AQ960" s="179"/>
      <c r="AR960" s="179"/>
      <c r="AS960" s="179"/>
      <c r="AT960" s="179"/>
      <c r="AU960" s="179"/>
      <c r="AV960" s="179"/>
      <c r="AW960" s="179"/>
      <c r="AX960" s="179"/>
      <c r="AY960" s="179"/>
      <c r="AZ960" s="179"/>
      <c r="BA960" s="179"/>
      <c r="BB960" s="179"/>
    </row>
    <row r="961" spans="1:54" ht="144.75" customHeight="1">
      <c r="A961" s="179"/>
      <c r="B961" s="179"/>
      <c r="C961" s="180"/>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c r="AA961" s="179"/>
      <c r="AB961" s="179"/>
      <c r="AC961" s="179"/>
      <c r="AD961" s="179"/>
      <c r="AE961" s="179"/>
      <c r="AF961" s="179"/>
      <c r="AG961" s="179"/>
      <c r="AH961" s="179"/>
      <c r="AI961" s="179"/>
      <c r="AJ961" s="179"/>
      <c r="AK961" s="179"/>
      <c r="AL961" s="179"/>
      <c r="AM961" s="179"/>
      <c r="AN961" s="179"/>
      <c r="AO961" s="179"/>
      <c r="AP961" s="179"/>
      <c r="AQ961" s="179"/>
      <c r="AR961" s="179"/>
      <c r="AS961" s="179"/>
      <c r="AT961" s="179"/>
      <c r="AU961" s="179"/>
      <c r="AV961" s="179"/>
      <c r="AW961" s="179"/>
      <c r="AX961" s="179"/>
      <c r="AY961" s="179"/>
      <c r="AZ961" s="179"/>
      <c r="BA961" s="179"/>
      <c r="BB961" s="179"/>
    </row>
    <row r="962" spans="1:54" ht="144.75" customHeight="1">
      <c r="A962" s="179"/>
      <c r="B962" s="179"/>
      <c r="C962" s="180"/>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row>
    <row r="963" spans="1:54" ht="144.75" customHeight="1">
      <c r="A963" s="179"/>
      <c r="B963" s="179"/>
      <c r="C963" s="180"/>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c r="AA963" s="179"/>
      <c r="AB963" s="179"/>
      <c r="AC963" s="179"/>
      <c r="AD963" s="179"/>
      <c r="AE963" s="179"/>
      <c r="AF963" s="179"/>
      <c r="AG963" s="179"/>
      <c r="AH963" s="179"/>
      <c r="AI963" s="179"/>
      <c r="AJ963" s="179"/>
      <c r="AK963" s="179"/>
      <c r="AL963" s="179"/>
      <c r="AM963" s="179"/>
      <c r="AN963" s="179"/>
      <c r="AO963" s="179"/>
      <c r="AP963" s="179"/>
      <c r="AQ963" s="179"/>
      <c r="AR963" s="179"/>
      <c r="AS963" s="179"/>
      <c r="AT963" s="179"/>
      <c r="AU963" s="179"/>
      <c r="AV963" s="179"/>
      <c r="AW963" s="179"/>
      <c r="AX963" s="179"/>
      <c r="AY963" s="179"/>
      <c r="AZ963" s="179"/>
      <c r="BA963" s="179"/>
      <c r="BB963" s="179"/>
    </row>
    <row r="964" spans="1:54" ht="144.75" customHeight="1">
      <c r="A964" s="179"/>
      <c r="B964" s="179"/>
      <c r="C964" s="180"/>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c r="AA964" s="179"/>
      <c r="AB964" s="179"/>
      <c r="AC964" s="179"/>
      <c r="AD964" s="179"/>
      <c r="AE964" s="179"/>
      <c r="AF964" s="179"/>
      <c r="AG964" s="179"/>
      <c r="AH964" s="179"/>
      <c r="AI964" s="179"/>
      <c r="AJ964" s="179"/>
      <c r="AK964" s="179"/>
      <c r="AL964" s="179"/>
      <c r="AM964" s="179"/>
      <c r="AN964" s="179"/>
      <c r="AO964" s="179"/>
      <c r="AP964" s="179"/>
      <c r="AQ964" s="179"/>
      <c r="AR964" s="179"/>
      <c r="AS964" s="179"/>
      <c r="AT964" s="179"/>
      <c r="AU964" s="179"/>
      <c r="AV964" s="179"/>
      <c r="AW964" s="179"/>
      <c r="AX964" s="179"/>
      <c r="AY964" s="179"/>
      <c r="AZ964" s="179"/>
      <c r="BA964" s="179"/>
      <c r="BB964" s="179"/>
    </row>
    <row r="965" spans="1:54" ht="144.75" customHeight="1">
      <c r="A965" s="179"/>
      <c r="B965" s="179"/>
      <c r="C965" s="180"/>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c r="AA965" s="179"/>
      <c r="AB965" s="179"/>
      <c r="AC965" s="179"/>
      <c r="AD965" s="179"/>
      <c r="AE965" s="179"/>
      <c r="AF965" s="179"/>
      <c r="AG965" s="179"/>
      <c r="AH965" s="179"/>
      <c r="AI965" s="179"/>
      <c r="AJ965" s="179"/>
      <c r="AK965" s="179"/>
      <c r="AL965" s="179"/>
      <c r="AM965" s="179"/>
      <c r="AN965" s="179"/>
      <c r="AO965" s="179"/>
      <c r="AP965" s="179"/>
      <c r="AQ965" s="179"/>
      <c r="AR965" s="179"/>
      <c r="AS965" s="179"/>
      <c r="AT965" s="179"/>
      <c r="AU965" s="179"/>
      <c r="AV965" s="179"/>
      <c r="AW965" s="179"/>
      <c r="AX965" s="179"/>
      <c r="AY965" s="179"/>
      <c r="AZ965" s="179"/>
      <c r="BA965" s="179"/>
      <c r="BB965" s="179"/>
    </row>
    <row r="966" spans="1:54" ht="144.75" customHeight="1">
      <c r="A966" s="179"/>
      <c r="B966" s="179"/>
      <c r="C966" s="180"/>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c r="AA966" s="179"/>
      <c r="AB966" s="179"/>
      <c r="AC966" s="179"/>
      <c r="AD966" s="179"/>
      <c r="AE966" s="179"/>
      <c r="AF966" s="179"/>
      <c r="AG966" s="179"/>
      <c r="AH966" s="179"/>
      <c r="AI966" s="179"/>
      <c r="AJ966" s="179"/>
      <c r="AK966" s="179"/>
      <c r="AL966" s="179"/>
      <c r="AM966" s="179"/>
      <c r="AN966" s="179"/>
      <c r="AO966" s="179"/>
      <c r="AP966" s="179"/>
      <c r="AQ966" s="179"/>
      <c r="AR966" s="179"/>
      <c r="AS966" s="179"/>
      <c r="AT966" s="179"/>
      <c r="AU966" s="179"/>
      <c r="AV966" s="179"/>
      <c r="AW966" s="179"/>
      <c r="AX966" s="179"/>
      <c r="AY966" s="179"/>
      <c r="AZ966" s="179"/>
      <c r="BA966" s="179"/>
      <c r="BB966" s="179"/>
    </row>
    <row r="967" spans="1:54" ht="144.75" customHeight="1">
      <c r="A967" s="179"/>
      <c r="B967" s="179"/>
      <c r="C967" s="180"/>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c r="AA967" s="179"/>
      <c r="AB967" s="179"/>
      <c r="AC967" s="179"/>
      <c r="AD967" s="179"/>
      <c r="AE967" s="179"/>
      <c r="AF967" s="179"/>
      <c r="AG967" s="179"/>
      <c r="AH967" s="179"/>
      <c r="AI967" s="179"/>
      <c r="AJ967" s="179"/>
      <c r="AK967" s="179"/>
      <c r="AL967" s="179"/>
      <c r="AM967" s="179"/>
      <c r="AN967" s="179"/>
      <c r="AO967" s="179"/>
      <c r="AP967" s="179"/>
      <c r="AQ967" s="179"/>
      <c r="AR967" s="179"/>
      <c r="AS967" s="179"/>
      <c r="AT967" s="179"/>
      <c r="AU967" s="179"/>
      <c r="AV967" s="179"/>
      <c r="AW967" s="179"/>
      <c r="AX967" s="179"/>
      <c r="AY967" s="179"/>
      <c r="AZ967" s="179"/>
      <c r="BA967" s="179"/>
      <c r="BB967" s="179"/>
    </row>
    <row r="968" spans="1:54" ht="144.75" customHeight="1">
      <c r="A968" s="179"/>
      <c r="B968" s="179"/>
      <c r="C968" s="180"/>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c r="AA968" s="179"/>
      <c r="AB968" s="179"/>
      <c r="AC968" s="179"/>
      <c r="AD968" s="179"/>
      <c r="AE968" s="179"/>
      <c r="AF968" s="179"/>
      <c r="AG968" s="179"/>
      <c r="AH968" s="179"/>
      <c r="AI968" s="179"/>
      <c r="AJ968" s="179"/>
      <c r="AK968" s="179"/>
      <c r="AL968" s="179"/>
      <c r="AM968" s="179"/>
      <c r="AN968" s="179"/>
      <c r="AO968" s="179"/>
      <c r="AP968" s="179"/>
      <c r="AQ968" s="179"/>
      <c r="AR968" s="179"/>
      <c r="AS968" s="179"/>
      <c r="AT968" s="179"/>
      <c r="AU968" s="179"/>
      <c r="AV968" s="179"/>
      <c r="AW968" s="179"/>
      <c r="AX968" s="179"/>
      <c r="AY968" s="179"/>
      <c r="AZ968" s="179"/>
      <c r="BA968" s="179"/>
      <c r="BB968" s="179"/>
    </row>
    <row r="969" spans="1:54" ht="144.75" customHeight="1">
      <c r="A969" s="179"/>
      <c r="B969" s="179"/>
      <c r="C969" s="180"/>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c r="AA969" s="179"/>
      <c r="AB969" s="179"/>
      <c r="AC969" s="179"/>
      <c r="AD969" s="179"/>
      <c r="AE969" s="179"/>
      <c r="AF969" s="179"/>
      <c r="AG969" s="179"/>
      <c r="AH969" s="179"/>
      <c r="AI969" s="179"/>
      <c r="AJ969" s="179"/>
      <c r="AK969" s="179"/>
      <c r="AL969" s="179"/>
      <c r="AM969" s="179"/>
      <c r="AN969" s="179"/>
      <c r="AO969" s="179"/>
      <c r="AP969" s="179"/>
      <c r="AQ969" s="179"/>
      <c r="AR969" s="179"/>
      <c r="AS969" s="179"/>
      <c r="AT969" s="179"/>
      <c r="AU969" s="179"/>
      <c r="AV969" s="179"/>
      <c r="AW969" s="179"/>
      <c r="AX969" s="179"/>
      <c r="AY969" s="179"/>
      <c r="AZ969" s="179"/>
      <c r="BA969" s="179"/>
      <c r="BB969" s="179"/>
    </row>
    <row r="970" spans="1:54" ht="144.75" customHeight="1">
      <c r="A970" s="179"/>
      <c r="B970" s="179"/>
      <c r="C970" s="180"/>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c r="AA970" s="179"/>
      <c r="AB970" s="179"/>
      <c r="AC970" s="179"/>
      <c r="AD970" s="179"/>
      <c r="AE970" s="179"/>
      <c r="AF970" s="179"/>
      <c r="AG970" s="179"/>
      <c r="AH970" s="179"/>
      <c r="AI970" s="179"/>
      <c r="AJ970" s="179"/>
      <c r="AK970" s="179"/>
      <c r="AL970" s="179"/>
      <c r="AM970" s="179"/>
      <c r="AN970" s="179"/>
      <c r="AO970" s="179"/>
      <c r="AP970" s="179"/>
      <c r="AQ970" s="179"/>
      <c r="AR970" s="179"/>
      <c r="AS970" s="179"/>
      <c r="AT970" s="179"/>
      <c r="AU970" s="179"/>
      <c r="AV970" s="179"/>
      <c r="AW970" s="179"/>
      <c r="AX970" s="179"/>
      <c r="AY970" s="179"/>
      <c r="AZ970" s="179"/>
      <c r="BA970" s="179"/>
      <c r="BB970" s="179"/>
    </row>
    <row r="971" spans="1:54" ht="144.75" customHeight="1">
      <c r="A971" s="179"/>
      <c r="B971" s="179"/>
      <c r="C971" s="180"/>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c r="AA971" s="179"/>
      <c r="AB971" s="179"/>
      <c r="AC971" s="179"/>
      <c r="AD971" s="179"/>
      <c r="AE971" s="179"/>
      <c r="AF971" s="179"/>
      <c r="AG971" s="179"/>
      <c r="AH971" s="179"/>
      <c r="AI971" s="179"/>
      <c r="AJ971" s="179"/>
      <c r="AK971" s="179"/>
      <c r="AL971" s="179"/>
      <c r="AM971" s="179"/>
      <c r="AN971" s="179"/>
      <c r="AO971" s="179"/>
      <c r="AP971" s="179"/>
      <c r="AQ971" s="179"/>
      <c r="AR971" s="179"/>
      <c r="AS971" s="179"/>
      <c r="AT971" s="179"/>
      <c r="AU971" s="179"/>
      <c r="AV971" s="179"/>
      <c r="AW971" s="179"/>
      <c r="AX971" s="179"/>
      <c r="AY971" s="179"/>
      <c r="AZ971" s="179"/>
      <c r="BA971" s="179"/>
      <c r="BB971" s="179"/>
    </row>
    <row r="972" spans="1:54" ht="144.75" customHeight="1">
      <c r="A972" s="179"/>
      <c r="B972" s="179"/>
      <c r="C972" s="180"/>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c r="AA972" s="179"/>
      <c r="AB972" s="179"/>
      <c r="AC972" s="179"/>
      <c r="AD972" s="179"/>
      <c r="AE972" s="179"/>
      <c r="AF972" s="179"/>
      <c r="AG972" s="179"/>
      <c r="AH972" s="179"/>
      <c r="AI972" s="179"/>
      <c r="AJ972" s="179"/>
      <c r="AK972" s="179"/>
      <c r="AL972" s="179"/>
      <c r="AM972" s="179"/>
      <c r="AN972" s="179"/>
      <c r="AO972" s="179"/>
      <c r="AP972" s="179"/>
      <c r="AQ972" s="179"/>
      <c r="AR972" s="179"/>
      <c r="AS972" s="179"/>
      <c r="AT972" s="179"/>
      <c r="AU972" s="179"/>
      <c r="AV972" s="179"/>
      <c r="AW972" s="179"/>
      <c r="AX972" s="179"/>
      <c r="AY972" s="179"/>
      <c r="AZ972" s="179"/>
      <c r="BA972" s="179"/>
      <c r="BB972" s="179"/>
    </row>
    <row r="973" spans="1:54" ht="144.75" customHeight="1">
      <c r="A973" s="179"/>
      <c r="B973" s="179"/>
      <c r="C973" s="180"/>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c r="AA973" s="179"/>
      <c r="AB973" s="179"/>
      <c r="AC973" s="179"/>
      <c r="AD973" s="179"/>
      <c r="AE973" s="179"/>
      <c r="AF973" s="179"/>
      <c r="AG973" s="179"/>
      <c r="AH973" s="179"/>
      <c r="AI973" s="179"/>
      <c r="AJ973" s="179"/>
      <c r="AK973" s="179"/>
      <c r="AL973" s="179"/>
      <c r="AM973" s="179"/>
      <c r="AN973" s="179"/>
      <c r="AO973" s="179"/>
      <c r="AP973" s="179"/>
      <c r="AQ973" s="179"/>
      <c r="AR973" s="179"/>
      <c r="AS973" s="179"/>
      <c r="AT973" s="179"/>
      <c r="AU973" s="179"/>
      <c r="AV973" s="179"/>
      <c r="AW973" s="179"/>
      <c r="AX973" s="179"/>
      <c r="AY973" s="179"/>
      <c r="AZ973" s="179"/>
      <c r="BA973" s="179"/>
      <c r="BB973" s="179"/>
    </row>
    <row r="974" spans="1:54" ht="144.75" customHeight="1">
      <c r="A974" s="179"/>
      <c r="B974" s="179"/>
      <c r="C974" s="180"/>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c r="AA974" s="179"/>
      <c r="AB974" s="179"/>
      <c r="AC974" s="179"/>
      <c r="AD974" s="179"/>
      <c r="AE974" s="179"/>
      <c r="AF974" s="179"/>
      <c r="AG974" s="179"/>
      <c r="AH974" s="179"/>
      <c r="AI974" s="179"/>
      <c r="AJ974" s="179"/>
      <c r="AK974" s="179"/>
      <c r="AL974" s="179"/>
      <c r="AM974" s="179"/>
      <c r="AN974" s="179"/>
      <c r="AO974" s="179"/>
      <c r="AP974" s="179"/>
      <c r="AQ974" s="179"/>
      <c r="AR974" s="179"/>
      <c r="AS974" s="179"/>
      <c r="AT974" s="179"/>
      <c r="AU974" s="179"/>
      <c r="AV974" s="179"/>
      <c r="AW974" s="179"/>
      <c r="AX974" s="179"/>
      <c r="AY974" s="179"/>
      <c r="AZ974" s="179"/>
      <c r="BA974" s="179"/>
      <c r="BB974" s="179"/>
    </row>
    <row r="975" spans="1:54" ht="144.75" customHeight="1">
      <c r="A975" s="179"/>
      <c r="B975" s="179"/>
      <c r="C975" s="180"/>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c r="AA975" s="179"/>
      <c r="AB975" s="179"/>
      <c r="AC975" s="179"/>
      <c r="AD975" s="179"/>
      <c r="AE975" s="179"/>
      <c r="AF975" s="179"/>
      <c r="AG975" s="179"/>
      <c r="AH975" s="179"/>
      <c r="AI975" s="179"/>
      <c r="AJ975" s="179"/>
      <c r="AK975" s="179"/>
      <c r="AL975" s="179"/>
      <c r="AM975" s="179"/>
      <c r="AN975" s="179"/>
      <c r="AO975" s="179"/>
      <c r="AP975" s="179"/>
      <c r="AQ975" s="179"/>
      <c r="AR975" s="179"/>
      <c r="AS975" s="179"/>
      <c r="AT975" s="179"/>
      <c r="AU975" s="179"/>
      <c r="AV975" s="179"/>
      <c r="AW975" s="179"/>
      <c r="AX975" s="179"/>
      <c r="AY975" s="179"/>
      <c r="AZ975" s="179"/>
      <c r="BA975" s="179"/>
      <c r="BB975" s="179"/>
    </row>
    <row r="976" spans="1:54" ht="144.75" customHeight="1">
      <c r="A976" s="179"/>
      <c r="B976" s="179"/>
      <c r="C976" s="180"/>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c r="AA976" s="179"/>
      <c r="AB976" s="179"/>
      <c r="AC976" s="179"/>
      <c r="AD976" s="179"/>
      <c r="AE976" s="179"/>
      <c r="AF976" s="179"/>
      <c r="AG976" s="179"/>
      <c r="AH976" s="179"/>
      <c r="AI976" s="179"/>
      <c r="AJ976" s="179"/>
      <c r="AK976" s="179"/>
      <c r="AL976" s="179"/>
      <c r="AM976" s="179"/>
      <c r="AN976" s="179"/>
      <c r="AO976" s="179"/>
      <c r="AP976" s="179"/>
      <c r="AQ976" s="179"/>
      <c r="AR976" s="179"/>
      <c r="AS976" s="179"/>
      <c r="AT976" s="179"/>
      <c r="AU976" s="179"/>
      <c r="AV976" s="179"/>
      <c r="AW976" s="179"/>
      <c r="AX976" s="179"/>
      <c r="AY976" s="179"/>
      <c r="AZ976" s="179"/>
      <c r="BA976" s="179"/>
      <c r="BB976" s="179"/>
    </row>
    <row r="977" spans="1:54" ht="144.75" customHeight="1">
      <c r="A977" s="179"/>
      <c r="B977" s="179"/>
      <c r="C977" s="180"/>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c r="AA977" s="179"/>
      <c r="AB977" s="179"/>
      <c r="AC977" s="179"/>
      <c r="AD977" s="179"/>
      <c r="AE977" s="179"/>
      <c r="AF977" s="179"/>
      <c r="AG977" s="179"/>
      <c r="AH977" s="179"/>
      <c r="AI977" s="179"/>
      <c r="AJ977" s="179"/>
      <c r="AK977" s="179"/>
      <c r="AL977" s="179"/>
      <c r="AM977" s="179"/>
      <c r="AN977" s="179"/>
      <c r="AO977" s="179"/>
      <c r="AP977" s="179"/>
      <c r="AQ977" s="179"/>
      <c r="AR977" s="179"/>
      <c r="AS977" s="179"/>
      <c r="AT977" s="179"/>
      <c r="AU977" s="179"/>
      <c r="AV977" s="179"/>
      <c r="AW977" s="179"/>
      <c r="AX977" s="179"/>
      <c r="AY977" s="179"/>
      <c r="AZ977" s="179"/>
      <c r="BA977" s="179"/>
      <c r="BB977" s="179"/>
    </row>
    <row r="978" spans="1:54" ht="144.75" customHeight="1">
      <c r="A978" s="179"/>
      <c r="B978" s="179"/>
      <c r="C978" s="180"/>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c r="AA978" s="179"/>
      <c r="AB978" s="179"/>
      <c r="AC978" s="179"/>
      <c r="AD978" s="179"/>
      <c r="AE978" s="179"/>
      <c r="AF978" s="179"/>
      <c r="AG978" s="179"/>
      <c r="AH978" s="179"/>
      <c r="AI978" s="179"/>
      <c r="AJ978" s="179"/>
      <c r="AK978" s="179"/>
      <c r="AL978" s="179"/>
      <c r="AM978" s="179"/>
      <c r="AN978" s="179"/>
      <c r="AO978" s="179"/>
      <c r="AP978" s="179"/>
      <c r="AQ978" s="179"/>
      <c r="AR978" s="179"/>
      <c r="AS978" s="179"/>
      <c r="AT978" s="179"/>
      <c r="AU978" s="179"/>
      <c r="AV978" s="179"/>
      <c r="AW978" s="179"/>
      <c r="AX978" s="179"/>
      <c r="AY978" s="179"/>
      <c r="AZ978" s="179"/>
      <c r="BA978" s="179"/>
      <c r="BB978" s="179"/>
    </row>
    <row r="979" spans="1:54" ht="144.75" customHeight="1">
      <c r="A979" s="179"/>
      <c r="B979" s="179"/>
      <c r="C979" s="180"/>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c r="AA979" s="179"/>
      <c r="AB979" s="179"/>
      <c r="AC979" s="179"/>
      <c r="AD979" s="179"/>
      <c r="AE979" s="179"/>
      <c r="AF979" s="179"/>
      <c r="AG979" s="179"/>
      <c r="AH979" s="179"/>
      <c r="AI979" s="179"/>
      <c r="AJ979" s="179"/>
      <c r="AK979" s="179"/>
      <c r="AL979" s="179"/>
      <c r="AM979" s="179"/>
      <c r="AN979" s="179"/>
      <c r="AO979" s="179"/>
      <c r="AP979" s="179"/>
      <c r="AQ979" s="179"/>
      <c r="AR979" s="179"/>
      <c r="AS979" s="179"/>
      <c r="AT979" s="179"/>
      <c r="AU979" s="179"/>
      <c r="AV979" s="179"/>
      <c r="AW979" s="179"/>
      <c r="AX979" s="179"/>
      <c r="AY979" s="179"/>
      <c r="AZ979" s="179"/>
      <c r="BA979" s="179"/>
      <c r="BB979" s="179"/>
    </row>
    <row r="980" spans="1:54" ht="144.75" customHeight="1">
      <c r="A980" s="179"/>
      <c r="B980" s="179"/>
      <c r="C980" s="180"/>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c r="AA980" s="179"/>
      <c r="AB980" s="179"/>
      <c r="AC980" s="179"/>
      <c r="AD980" s="179"/>
      <c r="AE980" s="179"/>
      <c r="AF980" s="179"/>
      <c r="AG980" s="179"/>
      <c r="AH980" s="179"/>
      <c r="AI980" s="179"/>
      <c r="AJ980" s="179"/>
      <c r="AK980" s="179"/>
      <c r="AL980" s="179"/>
      <c r="AM980" s="179"/>
      <c r="AN980" s="179"/>
      <c r="AO980" s="179"/>
      <c r="AP980" s="179"/>
      <c r="AQ980" s="179"/>
      <c r="AR980" s="179"/>
      <c r="AS980" s="179"/>
      <c r="AT980" s="179"/>
      <c r="AU980" s="179"/>
      <c r="AV980" s="179"/>
      <c r="AW980" s="179"/>
      <c r="AX980" s="179"/>
      <c r="AY980" s="179"/>
      <c r="AZ980" s="179"/>
      <c r="BA980" s="179"/>
      <c r="BB980" s="179"/>
    </row>
    <row r="981" spans="1:54" ht="144.75" customHeight="1">
      <c r="A981" s="179"/>
      <c r="B981" s="179"/>
      <c r="C981" s="180"/>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c r="AA981" s="179"/>
      <c r="AB981" s="179"/>
      <c r="AC981" s="179"/>
      <c r="AD981" s="179"/>
      <c r="AE981" s="179"/>
      <c r="AF981" s="179"/>
      <c r="AG981" s="179"/>
      <c r="AH981" s="179"/>
      <c r="AI981" s="179"/>
      <c r="AJ981" s="179"/>
      <c r="AK981" s="179"/>
      <c r="AL981" s="179"/>
      <c r="AM981" s="179"/>
      <c r="AN981" s="179"/>
      <c r="AO981" s="179"/>
      <c r="AP981" s="179"/>
      <c r="AQ981" s="179"/>
      <c r="AR981" s="179"/>
      <c r="AS981" s="179"/>
      <c r="AT981" s="179"/>
      <c r="AU981" s="179"/>
      <c r="AV981" s="179"/>
      <c r="AW981" s="179"/>
      <c r="AX981" s="179"/>
      <c r="AY981" s="179"/>
      <c r="AZ981" s="179"/>
      <c r="BA981" s="179"/>
      <c r="BB981" s="179"/>
    </row>
    <row r="982" spans="1:54" ht="144.75" customHeight="1">
      <c r="A982" s="179"/>
      <c r="B982" s="179"/>
      <c r="C982" s="180"/>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c r="AA982" s="179"/>
      <c r="AB982" s="179"/>
      <c r="AC982" s="179"/>
      <c r="AD982" s="179"/>
      <c r="AE982" s="179"/>
      <c r="AF982" s="179"/>
      <c r="AG982" s="179"/>
      <c r="AH982" s="179"/>
      <c r="AI982" s="179"/>
      <c r="AJ982" s="179"/>
      <c r="AK982" s="179"/>
      <c r="AL982" s="179"/>
      <c r="AM982" s="179"/>
      <c r="AN982" s="179"/>
      <c r="AO982" s="179"/>
      <c r="AP982" s="179"/>
      <c r="AQ982" s="179"/>
      <c r="AR982" s="179"/>
      <c r="AS982" s="179"/>
      <c r="AT982" s="179"/>
      <c r="AU982" s="179"/>
      <c r="AV982" s="179"/>
      <c r="AW982" s="179"/>
      <c r="AX982" s="179"/>
      <c r="AY982" s="179"/>
      <c r="AZ982" s="179"/>
      <c r="BA982" s="179"/>
      <c r="BB982" s="179"/>
    </row>
    <row r="983" spans="1:54" ht="144.75" customHeight="1">
      <c r="A983" s="179"/>
      <c r="B983" s="179"/>
      <c r="C983" s="180"/>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c r="AA983" s="179"/>
      <c r="AB983" s="179"/>
      <c r="AC983" s="179"/>
      <c r="AD983" s="179"/>
      <c r="AE983" s="179"/>
      <c r="AF983" s="179"/>
      <c r="AG983" s="179"/>
      <c r="AH983" s="179"/>
      <c r="AI983" s="179"/>
      <c r="AJ983" s="179"/>
      <c r="AK983" s="179"/>
      <c r="AL983" s="179"/>
      <c r="AM983" s="179"/>
      <c r="AN983" s="179"/>
      <c r="AO983" s="179"/>
      <c r="AP983" s="179"/>
      <c r="AQ983" s="179"/>
      <c r="AR983" s="179"/>
      <c r="AS983" s="179"/>
      <c r="AT983" s="179"/>
      <c r="AU983" s="179"/>
      <c r="AV983" s="179"/>
      <c r="AW983" s="179"/>
      <c r="AX983" s="179"/>
      <c r="AY983" s="179"/>
      <c r="AZ983" s="179"/>
      <c r="BA983" s="179"/>
      <c r="BB983" s="179"/>
    </row>
    <row r="984" spans="1:54" ht="144.75" customHeight="1">
      <c r="A984" s="179"/>
      <c r="B984" s="179"/>
      <c r="C984" s="180"/>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c r="AA984" s="179"/>
      <c r="AB984" s="179"/>
      <c r="AC984" s="179"/>
      <c r="AD984" s="179"/>
      <c r="AE984" s="179"/>
      <c r="AF984" s="179"/>
      <c r="AG984" s="179"/>
      <c r="AH984" s="179"/>
      <c r="AI984" s="179"/>
      <c r="AJ984" s="179"/>
      <c r="AK984" s="179"/>
      <c r="AL984" s="179"/>
      <c r="AM984" s="179"/>
      <c r="AN984" s="179"/>
      <c r="AO984" s="179"/>
      <c r="AP984" s="179"/>
      <c r="AQ984" s="179"/>
      <c r="AR984" s="179"/>
      <c r="AS984" s="179"/>
      <c r="AT984" s="179"/>
      <c r="AU984" s="179"/>
      <c r="AV984" s="179"/>
      <c r="AW984" s="179"/>
      <c r="AX984" s="179"/>
      <c r="AY984" s="179"/>
      <c r="AZ984" s="179"/>
      <c r="BA984" s="179"/>
      <c r="BB984" s="179"/>
    </row>
    <row r="985" spans="1:54" ht="144.75" customHeight="1">
      <c r="A985" s="179"/>
      <c r="B985" s="179"/>
      <c r="C985" s="180"/>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c r="AA985" s="179"/>
      <c r="AB985" s="179"/>
      <c r="AC985" s="179"/>
      <c r="AD985" s="179"/>
      <c r="AE985" s="179"/>
      <c r="AF985" s="179"/>
      <c r="AG985" s="179"/>
      <c r="AH985" s="179"/>
      <c r="AI985" s="179"/>
      <c r="AJ985" s="179"/>
      <c r="AK985" s="179"/>
      <c r="AL985" s="179"/>
      <c r="AM985" s="179"/>
      <c r="AN985" s="179"/>
      <c r="AO985" s="179"/>
      <c r="AP985" s="179"/>
      <c r="AQ985" s="179"/>
      <c r="AR985" s="179"/>
      <c r="AS985" s="179"/>
      <c r="AT985" s="179"/>
      <c r="AU985" s="179"/>
      <c r="AV985" s="179"/>
      <c r="AW985" s="179"/>
      <c r="AX985" s="179"/>
      <c r="AY985" s="179"/>
      <c r="AZ985" s="179"/>
      <c r="BA985" s="179"/>
      <c r="BB985" s="179"/>
    </row>
    <row r="986" spans="1:54" ht="144.75" customHeight="1">
      <c r="A986" s="179"/>
      <c r="B986" s="179"/>
      <c r="C986" s="180"/>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c r="AA986" s="179"/>
      <c r="AB986" s="179"/>
      <c r="AC986" s="179"/>
      <c r="AD986" s="179"/>
      <c r="AE986" s="179"/>
      <c r="AF986" s="179"/>
      <c r="AG986" s="179"/>
      <c r="AH986" s="179"/>
      <c r="AI986" s="179"/>
      <c r="AJ986" s="179"/>
      <c r="AK986" s="179"/>
      <c r="AL986" s="179"/>
      <c r="AM986" s="179"/>
      <c r="AN986" s="179"/>
      <c r="AO986" s="179"/>
      <c r="AP986" s="179"/>
      <c r="AQ986" s="179"/>
      <c r="AR986" s="179"/>
      <c r="AS986" s="179"/>
      <c r="AT986" s="179"/>
      <c r="AU986" s="179"/>
      <c r="AV986" s="179"/>
      <c r="AW986" s="179"/>
      <c r="AX986" s="179"/>
      <c r="AY986" s="179"/>
      <c r="AZ986" s="179"/>
      <c r="BA986" s="179"/>
      <c r="BB986" s="179"/>
    </row>
    <row r="987" spans="1:54" ht="144.75" customHeight="1">
      <c r="A987" s="179"/>
      <c r="B987" s="179"/>
      <c r="C987" s="180"/>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c r="AA987" s="179"/>
      <c r="AB987" s="179"/>
      <c r="AC987" s="179"/>
      <c r="AD987" s="179"/>
      <c r="AE987" s="179"/>
      <c r="AF987" s="179"/>
      <c r="AG987" s="179"/>
      <c r="AH987" s="179"/>
      <c r="AI987" s="179"/>
      <c r="AJ987" s="179"/>
      <c r="AK987" s="179"/>
      <c r="AL987" s="179"/>
      <c r="AM987" s="179"/>
      <c r="AN987" s="179"/>
      <c r="AO987" s="179"/>
      <c r="AP987" s="179"/>
      <c r="AQ987" s="179"/>
      <c r="AR987" s="179"/>
      <c r="AS987" s="179"/>
      <c r="AT987" s="179"/>
      <c r="AU987" s="179"/>
      <c r="AV987" s="179"/>
      <c r="AW987" s="179"/>
      <c r="AX987" s="179"/>
      <c r="AY987" s="179"/>
      <c r="AZ987" s="179"/>
      <c r="BA987" s="179"/>
      <c r="BB987" s="179"/>
    </row>
    <row r="988" spans="1:54" ht="144.75" customHeight="1">
      <c r="A988" s="179"/>
      <c r="B988" s="179"/>
      <c r="C988" s="180"/>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c r="AA988" s="179"/>
      <c r="AB988" s="179"/>
      <c r="AC988" s="179"/>
      <c r="AD988" s="179"/>
      <c r="AE988" s="179"/>
      <c r="AF988" s="179"/>
      <c r="AG988" s="179"/>
      <c r="AH988" s="179"/>
      <c r="AI988" s="179"/>
      <c r="AJ988" s="179"/>
      <c r="AK988" s="179"/>
      <c r="AL988" s="179"/>
      <c r="AM988" s="179"/>
      <c r="AN988" s="179"/>
      <c r="AO988" s="179"/>
      <c r="AP988" s="179"/>
      <c r="AQ988" s="179"/>
      <c r="AR988" s="179"/>
      <c r="AS988" s="179"/>
      <c r="AT988" s="179"/>
      <c r="AU988" s="179"/>
      <c r="AV988" s="179"/>
      <c r="AW988" s="179"/>
      <c r="AX988" s="179"/>
      <c r="AY988" s="179"/>
      <c r="AZ988" s="179"/>
      <c r="BA988" s="179"/>
      <c r="BB988" s="179"/>
    </row>
    <row r="989" spans="1:54" ht="144.75" customHeight="1">
      <c r="A989" s="179"/>
      <c r="B989" s="179"/>
      <c r="C989" s="180"/>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c r="AA989" s="179"/>
      <c r="AB989" s="179"/>
      <c r="AC989" s="179"/>
      <c r="AD989" s="179"/>
      <c r="AE989" s="179"/>
      <c r="AF989" s="179"/>
      <c r="AG989" s="179"/>
      <c r="AH989" s="179"/>
      <c r="AI989" s="179"/>
      <c r="AJ989" s="179"/>
      <c r="AK989" s="179"/>
      <c r="AL989" s="179"/>
      <c r="AM989" s="179"/>
      <c r="AN989" s="179"/>
      <c r="AO989" s="179"/>
      <c r="AP989" s="179"/>
      <c r="AQ989" s="179"/>
      <c r="AR989" s="179"/>
      <c r="AS989" s="179"/>
      <c r="AT989" s="179"/>
      <c r="AU989" s="179"/>
      <c r="AV989" s="179"/>
      <c r="AW989" s="179"/>
      <c r="AX989" s="179"/>
      <c r="AY989" s="179"/>
      <c r="AZ989" s="179"/>
      <c r="BA989" s="179"/>
      <c r="BB989" s="179"/>
    </row>
    <row r="990" spans="1:54" ht="144.75" customHeight="1">
      <c r="A990" s="179"/>
      <c r="B990" s="179"/>
      <c r="C990" s="180"/>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c r="AA990" s="179"/>
      <c r="AB990" s="179"/>
      <c r="AC990" s="179"/>
      <c r="AD990" s="179"/>
      <c r="AE990" s="179"/>
      <c r="AF990" s="179"/>
      <c r="AG990" s="179"/>
      <c r="AH990" s="179"/>
      <c r="AI990" s="179"/>
      <c r="AJ990" s="179"/>
      <c r="AK990" s="179"/>
      <c r="AL990" s="179"/>
      <c r="AM990" s="179"/>
      <c r="AN990" s="179"/>
      <c r="AO990" s="179"/>
      <c r="AP990" s="179"/>
      <c r="AQ990" s="179"/>
      <c r="AR990" s="179"/>
      <c r="AS990" s="179"/>
      <c r="AT990" s="179"/>
      <c r="AU990" s="179"/>
      <c r="AV990" s="179"/>
      <c r="AW990" s="179"/>
      <c r="AX990" s="179"/>
      <c r="AY990" s="179"/>
      <c r="AZ990" s="179"/>
      <c r="BA990" s="179"/>
      <c r="BB990" s="179"/>
    </row>
    <row r="991" spans="1:54" ht="144.75" customHeight="1">
      <c r="A991" s="179"/>
      <c r="B991" s="179"/>
      <c r="C991" s="180"/>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c r="AA991" s="179"/>
      <c r="AB991" s="179"/>
      <c r="AC991" s="179"/>
      <c r="AD991" s="179"/>
      <c r="AE991" s="179"/>
      <c r="AF991" s="179"/>
      <c r="AG991" s="179"/>
      <c r="AH991" s="179"/>
      <c r="AI991" s="179"/>
      <c r="AJ991" s="179"/>
      <c r="AK991" s="179"/>
      <c r="AL991" s="179"/>
      <c r="AM991" s="179"/>
      <c r="AN991" s="179"/>
      <c r="AO991" s="179"/>
      <c r="AP991" s="179"/>
      <c r="AQ991" s="179"/>
      <c r="AR991" s="179"/>
      <c r="AS991" s="179"/>
      <c r="AT991" s="179"/>
      <c r="AU991" s="179"/>
      <c r="AV991" s="179"/>
      <c r="AW991" s="179"/>
      <c r="AX991" s="179"/>
      <c r="AY991" s="179"/>
      <c r="AZ991" s="179"/>
      <c r="BA991" s="179"/>
      <c r="BB991" s="179"/>
    </row>
    <row r="992" spans="1:54" ht="144.75" customHeight="1">
      <c r="A992" s="179"/>
      <c r="B992" s="179"/>
      <c r="C992" s="180"/>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G992" s="179"/>
      <c r="AH992" s="179"/>
      <c r="AI992" s="179"/>
      <c r="AJ992" s="179"/>
      <c r="AK992" s="179"/>
      <c r="AL992" s="179"/>
      <c r="AM992" s="179"/>
      <c r="AN992" s="179"/>
      <c r="AO992" s="179"/>
      <c r="AP992" s="179"/>
      <c r="AQ992" s="179"/>
      <c r="AR992" s="179"/>
      <c r="AS992" s="179"/>
      <c r="AT992" s="179"/>
      <c r="AU992" s="179"/>
      <c r="AV992" s="179"/>
      <c r="AW992" s="179"/>
      <c r="AX992" s="179"/>
      <c r="AY992" s="179"/>
      <c r="AZ992" s="179"/>
      <c r="BA992" s="179"/>
      <c r="BB992" s="179"/>
    </row>
    <row r="993" spans="1:54" ht="144.75" customHeight="1">
      <c r="A993" s="179"/>
      <c r="B993" s="179"/>
      <c r="C993" s="180"/>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c r="AA993" s="179"/>
      <c r="AB993" s="179"/>
      <c r="AC993" s="179"/>
      <c r="AD993" s="179"/>
      <c r="AE993" s="179"/>
      <c r="AF993" s="179"/>
      <c r="AG993" s="179"/>
      <c r="AH993" s="179"/>
      <c r="AI993" s="179"/>
      <c r="AJ993" s="179"/>
      <c r="AK993" s="179"/>
      <c r="AL993" s="179"/>
      <c r="AM993" s="179"/>
      <c r="AN993" s="179"/>
      <c r="AO993" s="179"/>
      <c r="AP993" s="179"/>
      <c r="AQ993" s="179"/>
      <c r="AR993" s="179"/>
      <c r="AS993" s="179"/>
      <c r="AT993" s="179"/>
      <c r="AU993" s="179"/>
      <c r="AV993" s="179"/>
      <c r="AW993" s="179"/>
      <c r="AX993" s="179"/>
      <c r="AY993" s="179"/>
      <c r="AZ993" s="179"/>
      <c r="BA993" s="179"/>
      <c r="BB993" s="179"/>
    </row>
    <row r="994" spans="1:54" ht="144.75" customHeight="1">
      <c r="A994" s="179"/>
      <c r="B994" s="179"/>
      <c r="C994" s="180"/>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c r="AA994" s="179"/>
      <c r="AB994" s="179"/>
      <c r="AC994" s="179"/>
      <c r="AD994" s="179"/>
      <c r="AE994" s="179"/>
      <c r="AF994" s="179"/>
      <c r="AG994" s="179"/>
      <c r="AH994" s="179"/>
      <c r="AI994" s="179"/>
      <c r="AJ994" s="179"/>
      <c r="AK994" s="179"/>
      <c r="AL994" s="179"/>
      <c r="AM994" s="179"/>
      <c r="AN994" s="179"/>
      <c r="AO994" s="179"/>
      <c r="AP994" s="179"/>
      <c r="AQ994" s="179"/>
      <c r="AR994" s="179"/>
      <c r="AS994" s="179"/>
      <c r="AT994" s="179"/>
      <c r="AU994" s="179"/>
      <c r="AV994" s="179"/>
      <c r="AW994" s="179"/>
      <c r="AX994" s="179"/>
      <c r="AY994" s="179"/>
      <c r="AZ994" s="179"/>
      <c r="BA994" s="179"/>
      <c r="BB994" s="179"/>
    </row>
    <row r="995" spans="1:54" ht="144.75" customHeight="1">
      <c r="A995" s="179"/>
      <c r="B995" s="179"/>
      <c r="C995" s="180"/>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c r="AA995" s="179"/>
      <c r="AB995" s="179"/>
      <c r="AC995" s="179"/>
      <c r="AD995" s="179"/>
      <c r="AE995" s="179"/>
      <c r="AF995" s="179"/>
      <c r="AG995" s="179"/>
      <c r="AH995" s="179"/>
      <c r="AI995" s="179"/>
      <c r="AJ995" s="179"/>
      <c r="AK995" s="179"/>
      <c r="AL995" s="179"/>
      <c r="AM995" s="179"/>
      <c r="AN995" s="179"/>
      <c r="AO995" s="179"/>
      <c r="AP995" s="179"/>
      <c r="AQ995" s="179"/>
      <c r="AR995" s="179"/>
      <c r="AS995" s="179"/>
      <c r="AT995" s="179"/>
      <c r="AU995" s="179"/>
      <c r="AV995" s="179"/>
      <c r="AW995" s="179"/>
      <c r="AX995" s="179"/>
      <c r="AY995" s="179"/>
      <c r="AZ995" s="179"/>
      <c r="BA995" s="179"/>
      <c r="BB995" s="179"/>
    </row>
    <row r="996" spans="1:54" ht="144.75" customHeight="1">
      <c r="A996" s="179"/>
      <c r="B996" s="179"/>
      <c r="C996" s="180"/>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c r="AA996" s="179"/>
      <c r="AB996" s="179"/>
      <c r="AC996" s="179"/>
      <c r="AD996" s="179"/>
      <c r="AE996" s="179"/>
      <c r="AF996" s="179"/>
      <c r="AG996" s="179"/>
      <c r="AH996" s="179"/>
      <c r="AI996" s="179"/>
      <c r="AJ996" s="179"/>
      <c r="AK996" s="179"/>
      <c r="AL996" s="179"/>
      <c r="AM996" s="179"/>
      <c r="AN996" s="179"/>
      <c r="AO996" s="179"/>
      <c r="AP996" s="179"/>
      <c r="AQ996" s="179"/>
      <c r="AR996" s="179"/>
      <c r="AS996" s="179"/>
      <c r="AT996" s="179"/>
      <c r="AU996" s="179"/>
      <c r="AV996" s="179"/>
      <c r="AW996" s="179"/>
      <c r="AX996" s="179"/>
      <c r="AY996" s="179"/>
      <c r="AZ996" s="179"/>
      <c r="BA996" s="179"/>
      <c r="BB996" s="179"/>
    </row>
    <row r="997" spans="1:54" ht="144.75" customHeight="1">
      <c r="A997" s="179"/>
      <c r="B997" s="179"/>
      <c r="C997" s="180"/>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c r="AA997" s="179"/>
      <c r="AB997" s="179"/>
      <c r="AC997" s="179"/>
      <c r="AD997" s="179"/>
      <c r="AE997" s="179"/>
      <c r="AF997" s="179"/>
      <c r="AG997" s="179"/>
      <c r="AH997" s="179"/>
      <c r="AI997" s="179"/>
      <c r="AJ997" s="179"/>
      <c r="AK997" s="179"/>
      <c r="AL997" s="179"/>
      <c r="AM997" s="179"/>
      <c r="AN997" s="179"/>
      <c r="AO997" s="179"/>
      <c r="AP997" s="179"/>
      <c r="AQ997" s="179"/>
      <c r="AR997" s="179"/>
      <c r="AS997" s="179"/>
      <c r="AT997" s="179"/>
      <c r="AU997" s="179"/>
      <c r="AV997" s="179"/>
      <c r="AW997" s="179"/>
      <c r="AX997" s="179"/>
      <c r="AY997" s="179"/>
      <c r="AZ997" s="179"/>
      <c r="BA997" s="179"/>
      <c r="BB997" s="179"/>
    </row>
    <row r="998" spans="1:54" ht="144.75" customHeight="1">
      <c r="A998" s="179"/>
      <c r="B998" s="179"/>
      <c r="C998" s="180"/>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c r="AA998" s="179"/>
      <c r="AB998" s="179"/>
      <c r="AC998" s="179"/>
      <c r="AD998" s="179"/>
      <c r="AE998" s="179"/>
      <c r="AF998" s="179"/>
      <c r="AG998" s="179"/>
      <c r="AH998" s="179"/>
      <c r="AI998" s="179"/>
      <c r="AJ998" s="179"/>
      <c r="AK998" s="179"/>
      <c r="AL998" s="179"/>
      <c r="AM998" s="179"/>
      <c r="AN998" s="179"/>
      <c r="AO998" s="179"/>
      <c r="AP998" s="179"/>
      <c r="AQ998" s="179"/>
      <c r="AR998" s="179"/>
      <c r="AS998" s="179"/>
      <c r="AT998" s="179"/>
      <c r="AU998" s="179"/>
      <c r="AV998" s="179"/>
      <c r="AW998" s="179"/>
      <c r="AX998" s="179"/>
      <c r="AY998" s="179"/>
      <c r="AZ998" s="179"/>
      <c r="BA998" s="179"/>
      <c r="BB998" s="179"/>
    </row>
    <row r="999" spans="1:54" ht="144.75" customHeight="1">
      <c r="A999" s="179"/>
      <c r="B999" s="179"/>
      <c r="C999" s="180"/>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c r="AA999" s="179"/>
      <c r="AB999" s="179"/>
      <c r="AC999" s="179"/>
      <c r="AD999" s="179"/>
      <c r="AE999" s="179"/>
      <c r="AF999" s="179"/>
      <c r="AG999" s="179"/>
      <c r="AH999" s="179"/>
      <c r="AI999" s="179"/>
      <c r="AJ999" s="179"/>
      <c r="AK999" s="179"/>
      <c r="AL999" s="179"/>
      <c r="AM999" s="179"/>
      <c r="AN999" s="179"/>
      <c r="AO999" s="179"/>
      <c r="AP999" s="179"/>
      <c r="AQ999" s="179"/>
      <c r="AR999" s="179"/>
      <c r="AS999" s="179"/>
      <c r="AT999" s="179"/>
      <c r="AU999" s="179"/>
      <c r="AV999" s="179"/>
      <c r="AW999" s="179"/>
      <c r="AX999" s="179"/>
      <c r="AY999" s="179"/>
      <c r="AZ999" s="179"/>
      <c r="BA999" s="179"/>
      <c r="BB999" s="179"/>
    </row>
    <row r="1000" spans="1:54" ht="144.75" customHeight="1">
      <c r="A1000" s="179"/>
      <c r="B1000" s="179"/>
      <c r="C1000" s="180"/>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c r="AA1000" s="179"/>
      <c r="AB1000" s="179"/>
      <c r="AC1000" s="179"/>
      <c r="AD1000" s="179"/>
      <c r="AE1000" s="179"/>
      <c r="AF1000" s="179"/>
      <c r="AG1000" s="179"/>
      <c r="AH1000" s="179"/>
      <c r="AI1000" s="179"/>
      <c r="AJ1000" s="179"/>
      <c r="AK1000" s="179"/>
      <c r="AL1000" s="179"/>
      <c r="AM1000" s="179"/>
      <c r="AN1000" s="179"/>
      <c r="AO1000" s="179"/>
      <c r="AP1000" s="179"/>
      <c r="AQ1000" s="179"/>
      <c r="AR1000" s="179"/>
      <c r="AS1000" s="179"/>
      <c r="AT1000" s="179"/>
      <c r="AU1000" s="179"/>
      <c r="AV1000" s="179"/>
      <c r="AW1000" s="179"/>
      <c r="AX1000" s="179"/>
      <c r="AY1000" s="179"/>
      <c r="AZ1000" s="179"/>
      <c r="BA1000" s="179"/>
      <c r="BB1000" s="179"/>
    </row>
    <row r="1001" spans="1:54" ht="144.75" customHeight="1">
      <c r="A1001" s="179"/>
      <c r="B1001" s="179"/>
      <c r="C1001" s="180"/>
      <c r="D1001" s="179"/>
      <c r="E1001" s="179"/>
      <c r="F1001" s="179"/>
      <c r="G1001" s="179"/>
      <c r="H1001" s="179"/>
      <c r="I1001" s="179"/>
      <c r="J1001" s="179"/>
      <c r="K1001" s="179"/>
      <c r="L1001" s="179"/>
      <c r="M1001" s="179"/>
      <c r="N1001" s="179"/>
      <c r="O1001" s="179"/>
      <c r="P1001" s="179"/>
      <c r="Q1001" s="179"/>
      <c r="R1001" s="179"/>
      <c r="S1001" s="179"/>
      <c r="T1001" s="179"/>
      <c r="U1001" s="179"/>
      <c r="V1001" s="179"/>
      <c r="W1001" s="179"/>
      <c r="X1001" s="179"/>
      <c r="Y1001" s="179"/>
      <c r="Z1001" s="179"/>
      <c r="AA1001" s="179"/>
      <c r="AB1001" s="179"/>
      <c r="AC1001" s="179"/>
      <c r="AD1001" s="179"/>
      <c r="AE1001" s="179"/>
      <c r="AF1001" s="179"/>
      <c r="AG1001" s="179"/>
      <c r="AH1001" s="179"/>
      <c r="AI1001" s="179"/>
      <c r="AJ1001" s="179"/>
      <c r="AK1001" s="179"/>
      <c r="AL1001" s="179"/>
      <c r="AM1001" s="179"/>
      <c r="AN1001" s="179"/>
      <c r="AO1001" s="179"/>
      <c r="AP1001" s="179"/>
      <c r="AQ1001" s="179"/>
      <c r="AR1001" s="179"/>
      <c r="AS1001" s="179"/>
      <c r="AT1001" s="179"/>
      <c r="AU1001" s="179"/>
      <c r="AV1001" s="179"/>
      <c r="AW1001" s="179"/>
      <c r="AX1001" s="179"/>
      <c r="AY1001" s="179"/>
      <c r="AZ1001" s="179"/>
      <c r="BA1001" s="179"/>
      <c r="BB1001" s="179"/>
    </row>
    <row r="1002" spans="1:54" ht="144.75" customHeight="1">
      <c r="A1002" s="179"/>
      <c r="B1002" s="179"/>
      <c r="C1002" s="180"/>
      <c r="D1002" s="179"/>
      <c r="E1002" s="179"/>
      <c r="F1002" s="179"/>
      <c r="G1002" s="179"/>
      <c r="H1002" s="179"/>
      <c r="I1002" s="179"/>
      <c r="J1002" s="179"/>
      <c r="K1002" s="179"/>
      <c r="L1002" s="179"/>
      <c r="M1002" s="179"/>
      <c r="N1002" s="179"/>
      <c r="O1002" s="179"/>
      <c r="P1002" s="179"/>
      <c r="Q1002" s="179"/>
      <c r="R1002" s="179"/>
      <c r="S1002" s="179"/>
      <c r="T1002" s="179"/>
      <c r="U1002" s="179"/>
      <c r="V1002" s="179"/>
      <c r="W1002" s="179"/>
      <c r="X1002" s="179"/>
      <c r="Y1002" s="179"/>
      <c r="Z1002" s="179"/>
      <c r="AA1002" s="179"/>
      <c r="AB1002" s="179"/>
      <c r="AC1002" s="179"/>
      <c r="AD1002" s="179"/>
      <c r="AE1002" s="179"/>
      <c r="AF1002" s="179"/>
      <c r="AG1002" s="179"/>
      <c r="AH1002" s="179"/>
      <c r="AI1002" s="179"/>
      <c r="AJ1002" s="179"/>
      <c r="AK1002" s="179"/>
      <c r="AL1002" s="179"/>
      <c r="AM1002" s="179"/>
      <c r="AN1002" s="179"/>
      <c r="AO1002" s="179"/>
      <c r="AP1002" s="179"/>
      <c r="AQ1002" s="179"/>
      <c r="AR1002" s="179"/>
      <c r="AS1002" s="179"/>
      <c r="AT1002" s="179"/>
      <c r="AU1002" s="179"/>
      <c r="AV1002" s="179"/>
      <c r="AW1002" s="179"/>
      <c r="AX1002" s="179"/>
      <c r="AY1002" s="179"/>
      <c r="AZ1002" s="179"/>
      <c r="BA1002" s="179"/>
      <c r="BB1002" s="179"/>
    </row>
    <row r="1003" spans="1:54" ht="18" customHeight="1">
      <c r="A1003" s="179"/>
      <c r="B1003" s="179"/>
      <c r="C1003" s="180"/>
      <c r="D1003" s="179"/>
      <c r="E1003" s="179"/>
      <c r="F1003" s="179"/>
      <c r="G1003" s="179"/>
      <c r="H1003" s="179"/>
      <c r="I1003" s="179"/>
      <c r="J1003" s="179"/>
      <c r="K1003" s="179"/>
      <c r="L1003" s="179"/>
      <c r="M1003" s="179"/>
      <c r="N1003" s="179"/>
      <c r="O1003" s="179"/>
      <c r="P1003" s="179"/>
      <c r="Q1003" s="179"/>
      <c r="R1003" s="179"/>
      <c r="S1003" s="179"/>
      <c r="T1003" s="179"/>
      <c r="U1003" s="179"/>
      <c r="V1003" s="179"/>
      <c r="W1003" s="179"/>
      <c r="X1003" s="179"/>
      <c r="Y1003" s="179"/>
      <c r="Z1003" s="179"/>
      <c r="AA1003" s="179"/>
      <c r="AB1003" s="179"/>
      <c r="AC1003" s="179"/>
      <c r="AD1003" s="179"/>
      <c r="AE1003" s="179"/>
      <c r="AF1003" s="179"/>
      <c r="AG1003" s="179"/>
      <c r="AH1003" s="179"/>
      <c r="AI1003" s="179"/>
      <c r="AJ1003" s="179"/>
      <c r="AK1003" s="179"/>
      <c r="AL1003" s="179"/>
      <c r="AM1003" s="179"/>
      <c r="AN1003" s="179"/>
      <c r="AO1003" s="179"/>
      <c r="AP1003" s="179"/>
      <c r="AQ1003" s="179"/>
      <c r="AR1003" s="179"/>
      <c r="AS1003" s="179"/>
      <c r="AT1003" s="179"/>
      <c r="AU1003" s="179"/>
      <c r="AV1003" s="179"/>
      <c r="AW1003" s="179"/>
      <c r="AX1003" s="179"/>
      <c r="AY1003" s="179"/>
      <c r="AZ1003" s="179"/>
      <c r="BA1003" s="179"/>
      <c r="BB1003" s="179"/>
    </row>
    <row r="1004" spans="1:54" ht="28.5" customHeight="1">
      <c r="A1004" s="179"/>
      <c r="B1004" s="179"/>
      <c r="C1004" s="180"/>
      <c r="D1004" s="179"/>
      <c r="E1004" s="179"/>
      <c r="F1004" s="179"/>
      <c r="G1004" s="179"/>
      <c r="H1004" s="179"/>
      <c r="I1004" s="179"/>
      <c r="J1004" s="179"/>
      <c r="K1004" s="179"/>
      <c r="L1004" s="179"/>
      <c r="M1004" s="179"/>
      <c r="N1004" s="179"/>
      <c r="O1004" s="179"/>
      <c r="P1004" s="179"/>
      <c r="Q1004" s="179"/>
      <c r="R1004" s="179"/>
      <c r="S1004" s="179"/>
      <c r="T1004" s="179"/>
      <c r="U1004" s="179"/>
      <c r="V1004" s="179"/>
      <c r="W1004" s="179"/>
      <c r="X1004" s="179"/>
      <c r="Y1004" s="179"/>
      <c r="Z1004" s="179"/>
      <c r="AA1004" s="179"/>
      <c r="AB1004" s="179"/>
      <c r="AC1004" s="179"/>
      <c r="AD1004" s="179"/>
      <c r="AE1004" s="179"/>
      <c r="AF1004" s="179"/>
      <c r="AG1004" s="179"/>
      <c r="AH1004" s="179"/>
      <c r="AI1004" s="179"/>
      <c r="AJ1004" s="179"/>
      <c r="AK1004" s="179"/>
      <c r="AL1004" s="179"/>
      <c r="AM1004" s="179"/>
      <c r="AN1004" s="179"/>
      <c r="AO1004" s="179"/>
      <c r="AP1004" s="179"/>
      <c r="AQ1004" s="179"/>
      <c r="AR1004" s="179"/>
      <c r="AS1004" s="179"/>
      <c r="AT1004" s="179"/>
      <c r="AU1004" s="179"/>
      <c r="AV1004" s="179"/>
      <c r="AW1004" s="179"/>
      <c r="AX1004" s="179"/>
      <c r="AY1004" s="179"/>
      <c r="AZ1004" s="179"/>
      <c r="BA1004" s="179"/>
      <c r="BB1004" s="179"/>
    </row>
    <row r="1005" spans="1:54" ht="31.5" customHeight="1">
      <c r="A1005" s="179"/>
      <c r="B1005" s="179"/>
      <c r="C1005" s="180"/>
      <c r="D1005" s="179"/>
      <c r="E1005" s="179"/>
      <c r="F1005" s="179"/>
      <c r="G1005" s="179"/>
      <c r="H1005" s="179"/>
      <c r="I1005" s="179"/>
      <c r="J1005" s="179"/>
      <c r="K1005" s="179"/>
      <c r="L1005" s="179"/>
      <c r="M1005" s="179"/>
      <c r="N1005" s="179"/>
      <c r="O1005" s="179"/>
      <c r="P1005" s="179"/>
      <c r="Q1005" s="179"/>
      <c r="R1005" s="179"/>
      <c r="S1005" s="179"/>
      <c r="T1005" s="179"/>
      <c r="U1005" s="179"/>
      <c r="V1005" s="179"/>
      <c r="W1005" s="179"/>
      <c r="X1005" s="179"/>
      <c r="Y1005" s="179"/>
      <c r="Z1005" s="179"/>
      <c r="AA1005" s="179"/>
      <c r="AB1005" s="179"/>
      <c r="AC1005" s="179"/>
      <c r="AD1005" s="179"/>
      <c r="AE1005" s="179"/>
      <c r="AF1005" s="179"/>
      <c r="AG1005" s="179"/>
      <c r="AH1005" s="179"/>
      <c r="AI1005" s="179"/>
      <c r="AJ1005" s="179"/>
      <c r="AK1005" s="179"/>
      <c r="AL1005" s="179"/>
      <c r="AM1005" s="179"/>
      <c r="AN1005" s="179"/>
      <c r="AO1005" s="179"/>
      <c r="AP1005" s="179"/>
      <c r="AQ1005" s="179"/>
      <c r="AR1005" s="179"/>
      <c r="AS1005" s="179"/>
      <c r="AT1005" s="179"/>
      <c r="AU1005" s="179"/>
      <c r="AV1005" s="179"/>
      <c r="AW1005" s="179"/>
      <c r="AX1005" s="179"/>
      <c r="AY1005" s="179"/>
      <c r="AZ1005" s="179"/>
      <c r="BA1005" s="179"/>
      <c r="BB1005" s="179"/>
    </row>
    <row r="1006" spans="1:54" ht="29.25" customHeight="1">
      <c r="A1006" s="179"/>
      <c r="B1006" s="179"/>
      <c r="C1006" s="180"/>
      <c r="D1006" s="179"/>
      <c r="E1006" s="179"/>
      <c r="F1006" s="179"/>
      <c r="G1006" s="179"/>
      <c r="H1006" s="179"/>
      <c r="I1006" s="179"/>
      <c r="J1006" s="179"/>
      <c r="K1006" s="179"/>
      <c r="L1006" s="179"/>
      <c r="M1006" s="179"/>
      <c r="N1006" s="179"/>
      <c r="O1006" s="179"/>
      <c r="P1006" s="179"/>
      <c r="Q1006" s="179"/>
      <c r="R1006" s="179"/>
      <c r="S1006" s="179"/>
      <c r="T1006" s="179"/>
      <c r="U1006" s="179"/>
      <c r="V1006" s="179"/>
      <c r="W1006" s="179"/>
      <c r="X1006" s="179"/>
      <c r="Y1006" s="179"/>
      <c r="Z1006" s="179"/>
      <c r="AA1006" s="179"/>
      <c r="AB1006" s="179"/>
      <c r="AC1006" s="179"/>
      <c r="AD1006" s="179"/>
      <c r="AE1006" s="179"/>
      <c r="AF1006" s="179"/>
      <c r="AG1006" s="179"/>
      <c r="AH1006" s="179"/>
      <c r="AI1006" s="179"/>
      <c r="AJ1006" s="179"/>
      <c r="AK1006" s="179"/>
      <c r="AL1006" s="179"/>
      <c r="AM1006" s="179"/>
      <c r="AN1006" s="179"/>
      <c r="AO1006" s="179"/>
      <c r="AP1006" s="179"/>
      <c r="AQ1006" s="179"/>
      <c r="AR1006" s="179"/>
      <c r="AS1006" s="179"/>
      <c r="AT1006" s="179"/>
      <c r="AU1006" s="179"/>
      <c r="AV1006" s="179"/>
      <c r="AW1006" s="179"/>
      <c r="AX1006" s="179"/>
      <c r="AY1006" s="179"/>
      <c r="AZ1006" s="179"/>
      <c r="BA1006" s="179"/>
      <c r="BB1006" s="179"/>
    </row>
    <row r="1007" spans="1:54" ht="27.75" customHeight="1">
      <c r="A1007" s="179"/>
      <c r="B1007" s="179"/>
      <c r="C1007" s="180"/>
      <c r="D1007" s="179"/>
      <c r="E1007" s="179"/>
      <c r="F1007" s="179"/>
      <c r="G1007" s="179"/>
      <c r="H1007" s="179"/>
      <c r="I1007" s="179"/>
      <c r="J1007" s="179"/>
      <c r="K1007" s="179"/>
      <c r="L1007" s="179"/>
      <c r="M1007" s="179"/>
      <c r="N1007" s="179"/>
      <c r="O1007" s="179"/>
      <c r="P1007" s="179"/>
      <c r="Q1007" s="179"/>
      <c r="R1007" s="179"/>
      <c r="S1007" s="179"/>
      <c r="T1007" s="179"/>
      <c r="U1007" s="179"/>
      <c r="V1007" s="179"/>
      <c r="W1007" s="179"/>
      <c r="X1007" s="179"/>
      <c r="Y1007" s="179"/>
      <c r="Z1007" s="179"/>
      <c r="AA1007" s="179"/>
      <c r="AB1007" s="179"/>
      <c r="AC1007" s="179"/>
      <c r="AD1007" s="179"/>
      <c r="AE1007" s="179"/>
      <c r="AF1007" s="179"/>
      <c r="AG1007" s="179"/>
      <c r="AH1007" s="179"/>
      <c r="AI1007" s="179"/>
      <c r="AJ1007" s="179"/>
      <c r="AK1007" s="179"/>
      <c r="AL1007" s="179"/>
      <c r="AM1007" s="179"/>
      <c r="AN1007" s="179"/>
      <c r="AO1007" s="179"/>
      <c r="AP1007" s="179"/>
      <c r="AQ1007" s="179"/>
      <c r="AR1007" s="179"/>
      <c r="AS1007" s="179"/>
      <c r="AT1007" s="179"/>
      <c r="AU1007" s="179"/>
      <c r="AV1007" s="179"/>
      <c r="AW1007" s="179"/>
      <c r="AX1007" s="179"/>
      <c r="AY1007" s="179"/>
      <c r="AZ1007" s="179"/>
      <c r="BA1007" s="179"/>
      <c r="BB1007" s="179"/>
    </row>
    <row r="1008" spans="1:54" ht="21" customHeight="1">
      <c r="A1008" s="179"/>
      <c r="B1008" s="179"/>
      <c r="C1008" s="180"/>
      <c r="D1008" s="179"/>
      <c r="E1008" s="179"/>
      <c r="F1008" s="179"/>
      <c r="G1008" s="179"/>
      <c r="H1008" s="179"/>
      <c r="I1008" s="179"/>
      <c r="J1008" s="179"/>
      <c r="K1008" s="179"/>
      <c r="L1008" s="179"/>
      <c r="M1008" s="179"/>
      <c r="N1008" s="179"/>
      <c r="O1008" s="179"/>
      <c r="P1008" s="179"/>
      <c r="Q1008" s="179"/>
      <c r="R1008" s="179"/>
      <c r="S1008" s="179"/>
      <c r="T1008" s="179"/>
      <c r="U1008" s="179"/>
      <c r="V1008" s="179"/>
      <c r="W1008" s="179"/>
      <c r="X1008" s="179"/>
      <c r="Y1008" s="179"/>
      <c r="Z1008" s="179"/>
      <c r="AA1008" s="179"/>
      <c r="AB1008" s="179"/>
      <c r="AC1008" s="179"/>
      <c r="AD1008" s="179"/>
      <c r="AE1008" s="179"/>
      <c r="AF1008" s="179"/>
      <c r="AG1008" s="179"/>
      <c r="AH1008" s="179"/>
      <c r="AI1008" s="179"/>
      <c r="AJ1008" s="179"/>
      <c r="AK1008" s="179"/>
      <c r="AL1008" s="179"/>
      <c r="AM1008" s="179"/>
      <c r="AN1008" s="179"/>
      <c r="AO1008" s="179"/>
      <c r="AP1008" s="179"/>
      <c r="AQ1008" s="179"/>
      <c r="AR1008" s="179"/>
      <c r="AS1008" s="179"/>
      <c r="AT1008" s="179"/>
      <c r="AU1008" s="179"/>
      <c r="AV1008" s="179"/>
      <c r="AW1008" s="179"/>
      <c r="AX1008" s="179"/>
      <c r="AY1008" s="179"/>
      <c r="AZ1008" s="179"/>
      <c r="BA1008" s="179"/>
      <c r="BB1008" s="179"/>
    </row>
    <row r="1009" spans="1:54" ht="19.5" customHeight="1">
      <c r="A1009" s="179"/>
      <c r="B1009" s="179"/>
      <c r="C1009" s="180"/>
      <c r="D1009" s="179"/>
      <c r="E1009" s="179"/>
      <c r="F1009" s="179"/>
      <c r="G1009" s="179"/>
      <c r="H1009" s="179"/>
      <c r="I1009" s="179"/>
      <c r="J1009" s="179"/>
      <c r="K1009" s="179"/>
      <c r="L1009" s="179"/>
      <c r="M1009" s="179"/>
      <c r="N1009" s="179"/>
      <c r="O1009" s="179"/>
      <c r="P1009" s="179"/>
      <c r="Q1009" s="179"/>
      <c r="R1009" s="179"/>
      <c r="S1009" s="179"/>
      <c r="T1009" s="179"/>
      <c r="U1009" s="179"/>
      <c r="V1009" s="179"/>
      <c r="W1009" s="179"/>
      <c r="X1009" s="179"/>
      <c r="Y1009" s="179"/>
      <c r="Z1009" s="179"/>
      <c r="AA1009" s="179"/>
      <c r="AB1009" s="179"/>
      <c r="AC1009" s="179"/>
      <c r="AD1009" s="179"/>
      <c r="AE1009" s="179"/>
      <c r="AF1009" s="179"/>
      <c r="AG1009" s="179"/>
      <c r="AH1009" s="179"/>
      <c r="AI1009" s="179"/>
      <c r="AJ1009" s="179"/>
      <c r="AK1009" s="179"/>
      <c r="AL1009" s="179"/>
      <c r="AM1009" s="179"/>
      <c r="AN1009" s="179"/>
      <c r="AO1009" s="179"/>
      <c r="AP1009" s="179"/>
      <c r="AQ1009" s="179"/>
      <c r="AR1009" s="179"/>
      <c r="AS1009" s="179"/>
      <c r="AT1009" s="179"/>
      <c r="AU1009" s="179"/>
      <c r="AV1009" s="179"/>
      <c r="AW1009" s="179"/>
      <c r="AX1009" s="179"/>
      <c r="AY1009" s="179"/>
      <c r="AZ1009" s="179"/>
      <c r="BA1009" s="179"/>
      <c r="BB1009" s="179"/>
    </row>
    <row r="1010" spans="1:54" ht="21.75" customHeight="1">
      <c r="A1010" s="179"/>
      <c r="B1010" s="179"/>
      <c r="C1010" s="180"/>
      <c r="D1010" s="179"/>
      <c r="E1010" s="179"/>
      <c r="F1010" s="179"/>
      <c r="G1010" s="179"/>
      <c r="H1010" s="179"/>
      <c r="I1010" s="179"/>
      <c r="J1010" s="179"/>
      <c r="K1010" s="179"/>
      <c r="L1010" s="179"/>
      <c r="M1010" s="179"/>
      <c r="N1010" s="179"/>
      <c r="O1010" s="179"/>
      <c r="P1010" s="179"/>
      <c r="Q1010" s="179"/>
      <c r="R1010" s="179"/>
      <c r="S1010" s="179"/>
      <c r="T1010" s="179"/>
      <c r="U1010" s="179"/>
      <c r="V1010" s="179"/>
      <c r="W1010" s="179"/>
      <c r="X1010" s="179"/>
      <c r="Y1010" s="179"/>
      <c r="Z1010" s="179"/>
      <c r="AA1010" s="179"/>
      <c r="AB1010" s="179"/>
      <c r="AC1010" s="179"/>
      <c r="AD1010" s="179"/>
      <c r="AE1010" s="179"/>
      <c r="AF1010" s="179"/>
      <c r="AG1010" s="179"/>
      <c r="AH1010" s="179"/>
      <c r="AI1010" s="179"/>
      <c r="AJ1010" s="179"/>
      <c r="AK1010" s="179"/>
      <c r="AL1010" s="179"/>
      <c r="AM1010" s="179"/>
      <c r="AN1010" s="179"/>
      <c r="AO1010" s="179"/>
      <c r="AP1010" s="179"/>
      <c r="AQ1010" s="179"/>
      <c r="AR1010" s="179"/>
      <c r="AS1010" s="179"/>
      <c r="AT1010" s="179"/>
      <c r="AU1010" s="179"/>
      <c r="AV1010" s="179"/>
      <c r="AW1010" s="179"/>
      <c r="AX1010" s="179"/>
      <c r="AY1010" s="179"/>
      <c r="AZ1010" s="179"/>
      <c r="BA1010" s="179"/>
      <c r="BB1010" s="179"/>
    </row>
  </sheetData>
  <autoFilter ref="A4:BD101">
    <filterColumn colId="4" showButton="0"/>
    <filterColumn colId="5" showButton="0"/>
    <filterColumn colId="6" showButton="0"/>
    <filterColumn colId="7"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49" showButton="0"/>
    <filterColumn colId="50" showButton="0"/>
  </autoFilter>
  <mergeCells count="55">
    <mergeCell ref="A1:A3"/>
    <mergeCell ref="B1:B3"/>
    <mergeCell ref="C1:BA3"/>
    <mergeCell ref="E4:I4"/>
    <mergeCell ref="O4:P4"/>
    <mergeCell ref="Q4:R4"/>
    <mergeCell ref="S4:T4"/>
    <mergeCell ref="U4:V4"/>
    <mergeCell ref="W4:X4"/>
    <mergeCell ref="Y4:Z4"/>
    <mergeCell ref="AW4:AZ4"/>
    <mergeCell ref="AA4:AB4"/>
    <mergeCell ref="AC4:AD4"/>
    <mergeCell ref="AE4:AF4"/>
    <mergeCell ref="AG4:AH4"/>
    <mergeCell ref="AI4:AJ4"/>
    <mergeCell ref="AK4:AL4"/>
    <mergeCell ref="AM4:AN4"/>
    <mergeCell ref="AO4:AP4"/>
    <mergeCell ref="AQ4:AR4"/>
    <mergeCell ref="AS4:AT4"/>
    <mergeCell ref="AU4:AV4"/>
    <mergeCell ref="A6:A12"/>
    <mergeCell ref="B6:B12"/>
    <mergeCell ref="A13:A14"/>
    <mergeCell ref="B13:B14"/>
    <mergeCell ref="A15:A21"/>
    <mergeCell ref="B15:B21"/>
    <mergeCell ref="A69:A71"/>
    <mergeCell ref="B69:B71"/>
    <mergeCell ref="A22:A26"/>
    <mergeCell ref="B22:B26"/>
    <mergeCell ref="A27:A34"/>
    <mergeCell ref="B27:B34"/>
    <mergeCell ref="A35:A46"/>
    <mergeCell ref="B35:B46"/>
    <mergeCell ref="C39:C46"/>
    <mergeCell ref="A47:A60"/>
    <mergeCell ref="B47:B60"/>
    <mergeCell ref="A61:A68"/>
    <mergeCell ref="B61:B68"/>
    <mergeCell ref="A72:A74"/>
    <mergeCell ref="B72:B74"/>
    <mergeCell ref="A75:A79"/>
    <mergeCell ref="B75:B79"/>
    <mergeCell ref="A80:A85"/>
    <mergeCell ref="B80:B85"/>
    <mergeCell ref="A97:A101"/>
    <mergeCell ref="B97:B101"/>
    <mergeCell ref="A86:A89"/>
    <mergeCell ref="B86:B89"/>
    <mergeCell ref="A90:A91"/>
    <mergeCell ref="B90:B91"/>
    <mergeCell ref="A92:A96"/>
    <mergeCell ref="B92:B96"/>
  </mergeCells>
  <dataValidations count="5">
    <dataValidation allowBlank="1" showInputMessage="1" showErrorMessage="1" promptTitle="Producto" prompt="Describa el resultado de lo que se espera alcanzar cuando se cumpla la meta" sqref="M61 M68"/>
    <dataValidation allowBlank="1" showInputMessage="1" showErrorMessage="1" prompt="Registre el nombre del indicador: _x000a__x000a_Ejemplo Número de visitas técnicas realizadas  " sqref="J68 BB68"/>
    <dataValidation allowBlank="1" showInputMessage="1" showErrorMessage="1" prompt="Registre la o las variables que va a medir el indicador:_x000a_Ejemplo:  (Número de visitas técnicas realizadas/Número de visitas técnicas programadas en el periodo)*100" sqref="L68"/>
    <dataValidation allowBlank="1" showInputMessage="1" showErrorMessage="1" prompt="Registre la meta o las metas que se realizarán para cumplir el objetivo estratégico_x000a_" sqref="C68"/>
    <dataValidation allowBlank="1" showInputMessage="1" showErrorMessage="1" prompt="Registre el valor absoluto o porcentaje de la meta" sqref="E68:I68"/>
  </dataValidations>
  <pageMargins left="0.7" right="0.7" top="0.75" bottom="0.7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Viviana</cp:lastModifiedBy>
  <dcterms:created xsi:type="dcterms:W3CDTF">2022-01-31T01:16:04Z</dcterms:created>
  <dcterms:modified xsi:type="dcterms:W3CDTF">2022-01-31T02:10:23Z</dcterms:modified>
</cp:coreProperties>
</file>