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PAO SDTH\IDIGER\PLAN DE ACCIÓN 2022\"/>
    </mc:Choice>
  </mc:AlternateContent>
  <xr:revisionPtr revIDLastSave="0" documentId="13_ncr:1_{80BE261A-4FA7-44B2-971A-C18D9FBEE1A5}" xr6:coauthVersionLast="47" xr6:coauthVersionMax="47" xr10:uidLastSave="{00000000-0000-0000-0000-000000000000}"/>
  <bookViews>
    <workbookView xWindow="-120" yWindow="-120" windowWidth="20730" windowHeight="11160" firstSheet="20" activeTab="22" xr2:uid="{00000000-000D-0000-FFFF-FFFF00000000}"/>
  </bookViews>
  <sheets>
    <sheet name="8. Manejo de Emergencias (2)" sheetId="34" state="hidden" r:id="rId1"/>
    <sheet name="Seguimiento Plan de Acción 2022" sheetId="24" r:id="rId2"/>
    <sheet name="Resumen Desempeño Procesos" sheetId="25" r:id="rId3"/>
    <sheet name="Hoja de Apoyo" sheetId="36" state="hidden" r:id="rId4"/>
    <sheet name="Resumen Desempeño Procesos (2)" sheetId="33" state="hidden" r:id="rId5"/>
    <sheet name="1. Direccionamiento Estrátegico" sheetId="1" r:id="rId6"/>
    <sheet name="2. Tecnologíasde la Información" sheetId="26" r:id="rId7"/>
    <sheet name="3 G Conocimiento y La innovació" sheetId="7" r:id="rId8"/>
    <sheet name="4.Comunicación  Información Pú" sheetId="8" r:id="rId9"/>
    <sheet name="Hoja29" sheetId="32" state="hidden" r:id="rId10"/>
    <sheet name="5.. Gestión de Talento Humano" sheetId="9" r:id="rId11"/>
    <sheet name="6.Conocimiento del Riesgo (2)" sheetId="12" r:id="rId12"/>
    <sheet name="7. Reduccion del Riesgo" sheetId="11" r:id="rId13"/>
    <sheet name="8. Manejo de Emergencias" sheetId="14" state="hidden" r:id="rId14"/>
    <sheet name="8. Manejo de Emergencias (2 (3)" sheetId="35" r:id="rId15"/>
    <sheet name="9. Gestión  Administrativa" sheetId="15" r:id="rId16"/>
    <sheet name="10. G Contractual" sheetId="16" r:id="rId17"/>
    <sheet name="11. G Jurídica" sheetId="17" r:id="rId18"/>
    <sheet name="12. Gestión  Financiera" sheetId="18" r:id="rId19"/>
    <sheet name="13. Gestión Documental" sheetId="19" r:id="rId20"/>
    <sheet name="14. Atención al Ciudadano" sheetId="21" r:id="rId21"/>
    <sheet name="15. Control Interno Disciplinar" sheetId="22" r:id="rId22"/>
    <sheet name="16. Evaluación Independiente" sheetId="23" r:id="rId23"/>
    <sheet name="Hoja1" sheetId="5" state="hidden" r:id="rId24"/>
    <sheet name="Hoja4" sheetId="4" state="hidden"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xlnm._FilterDatabase" localSheetId="5" hidden="1">'1. Direccionamiento Estrátegico'!$A$8:$BJ$14</definedName>
    <definedName name="_xlnm._FilterDatabase" localSheetId="16" hidden="1">'10. G Contractual'!$A$8:$BJ$22</definedName>
    <definedName name="_xlnm._FilterDatabase" localSheetId="17" hidden="1">'11. G Jurídica'!$A$8:$BJ$22</definedName>
    <definedName name="_xlnm._FilterDatabase" localSheetId="18" hidden="1">'12. Gestión  Financiera'!$A$8:$BJ$20</definedName>
    <definedName name="_xlnm._FilterDatabase" localSheetId="19" hidden="1">'13. Gestión Documental'!$A$8:$BJ$11</definedName>
    <definedName name="_xlnm._FilterDatabase" localSheetId="20" hidden="1">'14. Atención al Ciudadano'!$A$8:$BK$22</definedName>
    <definedName name="_xlnm._FilterDatabase" localSheetId="21" hidden="1">'15. Control Interno Disciplinar'!$A$8:$BJ$21</definedName>
    <definedName name="_xlnm._FilterDatabase" localSheetId="22" hidden="1">'16. Evaluación Independiente'!$A$8:$BJ$22</definedName>
    <definedName name="_xlnm._FilterDatabase" localSheetId="6" hidden="1">'2. Tecnologíasde la Información'!$A$8:$BJ$22</definedName>
    <definedName name="_xlnm._FilterDatabase" localSheetId="7" hidden="1">'3 G Conocimiento y La innovació'!$A$8:$BJ$11</definedName>
    <definedName name="_xlnm._FilterDatabase" localSheetId="8" hidden="1">'4.Comunicación  Información Pú'!$A$8:$BJ$22</definedName>
    <definedName name="_xlnm._FilterDatabase" localSheetId="10" hidden="1">'5.. Gestión de Talento Humano'!$A$8:$BJ$15</definedName>
    <definedName name="_xlnm._FilterDatabase" localSheetId="11" hidden="1">'6.Conocimiento del Riesgo (2)'!$A$8:$BJ$22</definedName>
    <definedName name="_xlnm._FilterDatabase" localSheetId="12" hidden="1">'7. Reduccion del Riesgo'!$A$8:$BJ$18</definedName>
    <definedName name="_xlnm._FilterDatabase" localSheetId="13" hidden="1">'8. Manejo de Emergencias'!$A$8:$BJ$20</definedName>
    <definedName name="_xlnm._FilterDatabase" localSheetId="14" hidden="1">'8. Manejo de Emergencias (2 (3)'!$A$8:$BJ$19</definedName>
    <definedName name="_xlnm._FilterDatabase" localSheetId="0" hidden="1">'8. Manejo de Emergencias (2)'!$A$8:$BJ$19</definedName>
    <definedName name="_xlnm._FilterDatabase" localSheetId="15" hidden="1">'9. Gestión  Administrativa'!$A$8:$BJ$11</definedName>
    <definedName name="_xlnm.Print_Titles" localSheetId="5">'1. Direccionamiento Estrátegico'!$1:$8</definedName>
    <definedName name="_xlnm.Print_Titles" localSheetId="16">'10. G Contractual'!$1:$8</definedName>
    <definedName name="_xlnm.Print_Titles" localSheetId="17">'11. G Jurídica'!$1:$8</definedName>
    <definedName name="_xlnm.Print_Titles" localSheetId="18">'12. Gestión  Financiera'!$1:$8</definedName>
    <definedName name="_xlnm.Print_Titles" localSheetId="19">'13. Gestión Documental'!$1:$8</definedName>
    <definedName name="_xlnm.Print_Titles" localSheetId="20">'14. Atención al Ciudadano'!$1:$8</definedName>
    <definedName name="_xlnm.Print_Titles" localSheetId="21">'15. Control Interno Disciplinar'!$1:$8</definedName>
    <definedName name="_xlnm.Print_Titles" localSheetId="22">'16. Evaluación Independiente'!$1:$8</definedName>
    <definedName name="_xlnm.Print_Titles" localSheetId="6">'2. Tecnologíasde la Información'!$1:$8</definedName>
    <definedName name="_xlnm.Print_Titles" localSheetId="7">'3 G Conocimiento y La innovació'!$1:$8</definedName>
    <definedName name="_xlnm.Print_Titles" localSheetId="8">'4.Comunicación  Información Pú'!$1:$8</definedName>
    <definedName name="_xlnm.Print_Titles" localSheetId="10">'5.. Gestión de Talento Humano'!$1:$8</definedName>
    <definedName name="_xlnm.Print_Titles" localSheetId="11">'6.Conocimiento del Riesgo (2)'!$1:$8</definedName>
    <definedName name="_xlnm.Print_Titles" localSheetId="12">'7. Reduccion del Riesgo'!$1:$8</definedName>
    <definedName name="_xlnm.Print_Titles" localSheetId="13">'8. Manejo de Emergencias'!$1:$8</definedName>
    <definedName name="_xlnm.Print_Titles" localSheetId="14">'8. Manejo de Emergencias (2 (3)'!$1:$8</definedName>
    <definedName name="_xlnm.Print_Titles" localSheetId="0">'8. Manejo de Emergencias (2)'!$1:$8</definedName>
    <definedName name="_xlnm.Print_Titles" localSheetId="15">'9. Gestión  Administrativa'!$1:$8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7" i="24" l="1"/>
  <c r="B32" i="36"/>
  <c r="B28" i="36"/>
  <c r="B27" i="36"/>
  <c r="B26" i="36"/>
  <c r="B25" i="36"/>
  <c r="B24" i="36"/>
  <c r="D68" i="25"/>
  <c r="E68" i="25"/>
  <c r="F68" i="25"/>
  <c r="B82" i="36"/>
  <c r="B74" i="36"/>
  <c r="C73" i="36" s="1"/>
  <c r="C70" i="36"/>
  <c r="B66" i="36"/>
  <c r="D65" i="36"/>
  <c r="C65" i="36"/>
  <c r="D64" i="36"/>
  <c r="D66" i="36" s="1"/>
  <c r="C64" i="36"/>
  <c r="C66" i="36" s="1"/>
  <c r="C81" i="36" s="1"/>
  <c r="B62" i="36"/>
  <c r="D61" i="36"/>
  <c r="B35" i="36" s="1"/>
  <c r="C61" i="36"/>
  <c r="D60" i="36"/>
  <c r="C60" i="36"/>
  <c r="D59" i="36"/>
  <c r="B33" i="36" s="1"/>
  <c r="C59" i="36"/>
  <c r="D58" i="36"/>
  <c r="C58" i="36"/>
  <c r="D57" i="36"/>
  <c r="B31" i="36" s="1"/>
  <c r="C57" i="36"/>
  <c r="D56" i="36"/>
  <c r="D62" i="36" s="1"/>
  <c r="C56" i="36"/>
  <c r="B54" i="36"/>
  <c r="D53" i="36"/>
  <c r="C53" i="36"/>
  <c r="D52" i="36"/>
  <c r="C52" i="36"/>
  <c r="D51" i="36"/>
  <c r="D54" i="36" s="1"/>
  <c r="C51" i="36"/>
  <c r="B49" i="36"/>
  <c r="D48" i="36"/>
  <c r="B36" i="36" s="1"/>
  <c r="C48" i="36"/>
  <c r="D47" i="36"/>
  <c r="C47" i="36"/>
  <c r="C45" i="36"/>
  <c r="D44" i="36"/>
  <c r="C44" i="36"/>
  <c r="B38" i="36"/>
  <c r="B37" i="36"/>
  <c r="B34" i="36"/>
  <c r="B30" i="36"/>
  <c r="B29" i="36"/>
  <c r="B19" i="36"/>
  <c r="B18" i="36"/>
  <c r="B17" i="36"/>
  <c r="B16" i="36"/>
  <c r="B15" i="36"/>
  <c r="B14" i="36"/>
  <c r="B13" i="36"/>
  <c r="B12" i="36"/>
  <c r="B10" i="36"/>
  <c r="B9" i="36"/>
  <c r="B8" i="36"/>
  <c r="B7" i="36"/>
  <c r="B6" i="36"/>
  <c r="B5" i="36"/>
  <c r="BJ17" i="11"/>
  <c r="BF17" i="11"/>
  <c r="G45" i="25"/>
  <c r="G54" i="25"/>
  <c r="B83" i="25"/>
  <c r="C54" i="25"/>
  <c r="C52" i="25"/>
  <c r="C71" i="36" l="1"/>
  <c r="B20" i="36"/>
  <c r="C49" i="36"/>
  <c r="C78" i="36" s="1"/>
  <c r="C54" i="36"/>
  <c r="C79" i="36" s="1"/>
  <c r="C62" i="36"/>
  <c r="C80" i="36" s="1"/>
  <c r="D49" i="36"/>
  <c r="B39" i="36"/>
  <c r="C72" i="36"/>
  <c r="C74" i="36" l="1"/>
  <c r="C82" i="36"/>
  <c r="B11" i="25"/>
  <c r="BB13" i="11"/>
  <c r="BA13" i="11"/>
  <c r="AS13" i="11"/>
  <c r="AR13" i="11"/>
  <c r="AI13" i="11"/>
  <c r="AA13" i="11"/>
  <c r="Z13" i="11"/>
  <c r="I13" i="11"/>
  <c r="B25" i="25"/>
  <c r="B26" i="25"/>
  <c r="Y12" i="1"/>
  <c r="W12" i="1"/>
  <c r="U12" i="1"/>
  <c r="Y11" i="1"/>
  <c r="X11" i="1"/>
  <c r="W11" i="1"/>
  <c r="U11" i="1"/>
  <c r="Y10" i="1"/>
  <c r="W10" i="1"/>
  <c r="U10" i="1"/>
  <c r="I12" i="32"/>
  <c r="BB9" i="1"/>
  <c r="AY9" i="1"/>
  <c r="AW9" i="1"/>
  <c r="AU9" i="1"/>
  <c r="BA9" i="1" s="1"/>
  <c r="AS9" i="1"/>
  <c r="AP9" i="1"/>
  <c r="AN9" i="1"/>
  <c r="AL9" i="1"/>
  <c r="AR9" i="1" s="1"/>
  <c r="AJ9" i="1"/>
  <c r="AG9" i="1"/>
  <c r="AE9" i="1"/>
  <c r="AI9" i="1" s="1"/>
  <c r="AC9" i="1"/>
  <c r="AA9" i="1"/>
  <c r="BF9" i="1" s="1"/>
  <c r="X9" i="1"/>
  <c r="V9" i="1"/>
  <c r="T9" i="1"/>
  <c r="Z9" i="1" s="1"/>
  <c r="BJ52" i="35"/>
  <c r="BF16" i="35"/>
  <c r="BB36" i="35"/>
  <c r="BA36" i="35"/>
  <c r="AS36" i="35"/>
  <c r="AR36" i="35"/>
  <c r="AJ36" i="35"/>
  <c r="AI36" i="35"/>
  <c r="AA36" i="35"/>
  <c r="Z36" i="35"/>
  <c r="BB25" i="35"/>
  <c r="BA25" i="35"/>
  <c r="AS25" i="35"/>
  <c r="AR25" i="35"/>
  <c r="AJ25" i="35"/>
  <c r="AA25" i="35"/>
  <c r="AI25" i="35"/>
  <c r="Z25" i="35"/>
  <c r="BK16" i="35"/>
  <c r="BB16" i="35"/>
  <c r="BA16" i="35"/>
  <c r="AS16" i="35"/>
  <c r="AR16" i="35"/>
  <c r="AJ16" i="35"/>
  <c r="AI16" i="35"/>
  <c r="AA16" i="35"/>
  <c r="AA11" i="35"/>
  <c r="Z16" i="35"/>
  <c r="AY12" i="35"/>
  <c r="AW12" i="35"/>
  <c r="BB11" i="35"/>
  <c r="BA11" i="35"/>
  <c r="AY11" i="35"/>
  <c r="AW11" i="35"/>
  <c r="AU11" i="35"/>
  <c r="AP12" i="35"/>
  <c r="AN12" i="35"/>
  <c r="AS11" i="35"/>
  <c r="AR11" i="35"/>
  <c r="AP11" i="35"/>
  <c r="AN11" i="35"/>
  <c r="AL11" i="35"/>
  <c r="AG12" i="35"/>
  <c r="AE12" i="35"/>
  <c r="AI11" i="35"/>
  <c r="AG11" i="35"/>
  <c r="AE11" i="35"/>
  <c r="AJ11" i="35"/>
  <c r="AC11" i="35"/>
  <c r="Z11" i="35"/>
  <c r="Y12" i="35"/>
  <c r="Y11" i="35"/>
  <c r="X12" i="35"/>
  <c r="X11" i="35"/>
  <c r="W12" i="35"/>
  <c r="W11" i="35"/>
  <c r="V12" i="35"/>
  <c r="V11" i="35"/>
  <c r="U12" i="35"/>
  <c r="U11" i="35"/>
  <c r="T11" i="35"/>
  <c r="T9" i="35"/>
  <c r="BI9" i="35"/>
  <c r="BH9" i="35"/>
  <c r="BG9" i="35"/>
  <c r="BF9" i="35"/>
  <c r="BE9" i="35"/>
  <c r="BJ9" i="35" s="1"/>
  <c r="BD9" i="35"/>
  <c r="BB9" i="35"/>
  <c r="AS9" i="35"/>
  <c r="AJ9" i="35"/>
  <c r="BA9" i="35"/>
  <c r="AY9" i="35"/>
  <c r="AW9" i="35"/>
  <c r="AU9" i="35"/>
  <c r="AP9" i="35"/>
  <c r="AN9" i="35"/>
  <c r="AL9" i="35"/>
  <c r="AR9" i="35" s="1"/>
  <c r="AI9" i="35"/>
  <c r="AG9" i="35"/>
  <c r="AE9" i="35"/>
  <c r="AC9" i="35"/>
  <c r="Y10" i="35"/>
  <c r="X10" i="35"/>
  <c r="W10" i="35"/>
  <c r="V10" i="35"/>
  <c r="U10" i="35"/>
  <c r="Y9" i="35"/>
  <c r="X9" i="35"/>
  <c r="W9" i="35"/>
  <c r="AA9" i="35" s="1"/>
  <c r="V9" i="35"/>
  <c r="Z9" i="35" s="1"/>
  <c r="U9" i="35"/>
  <c r="BD13" i="11" l="1"/>
  <c r="BF13" i="11"/>
  <c r="BG13" i="11"/>
  <c r="BH13" i="11"/>
  <c r="BE13" i="11"/>
  <c r="BJ13" i="11" s="1"/>
  <c r="BI13" i="11"/>
  <c r="BH9" i="1"/>
  <c r="BD9" i="1"/>
  <c r="BG9" i="1"/>
  <c r="BI9" i="1"/>
  <c r="BE9" i="1"/>
  <c r="BJ9" i="1" s="1"/>
  <c r="BD11" i="35"/>
  <c r="BI11" i="35"/>
  <c r="BF11" i="35"/>
  <c r="BG11" i="35"/>
  <c r="BH11" i="35"/>
  <c r="BE11" i="35"/>
  <c r="BJ11" i="35" s="1"/>
  <c r="BG13" i="12" l="1"/>
  <c r="J9" i="35"/>
  <c r="I9" i="35"/>
  <c r="H9" i="35"/>
  <c r="G9" i="35"/>
  <c r="F9" i="35"/>
  <c r="BB15" i="34" l="1"/>
  <c r="BD15" i="34" s="1"/>
  <c r="BA15" i="34"/>
  <c r="AS15" i="34"/>
  <c r="AR15" i="34"/>
  <c r="AJ15" i="34"/>
  <c r="BG15" i="34" s="1"/>
  <c r="AI15" i="34"/>
  <c r="AA15" i="34"/>
  <c r="BF15" i="34" s="1"/>
  <c r="Z15" i="34"/>
  <c r="BF14" i="34"/>
  <c r="BD14" i="34"/>
  <c r="BB14" i="34"/>
  <c r="BA14" i="34"/>
  <c r="AS14" i="34"/>
  <c r="AR14" i="34"/>
  <c r="AJ14" i="34"/>
  <c r="AI14" i="34"/>
  <c r="AA14" i="34"/>
  <c r="BI14" i="34" s="1"/>
  <c r="Z14" i="34"/>
  <c r="BD13" i="34"/>
  <c r="BB13" i="34"/>
  <c r="BA13" i="34"/>
  <c r="AS13" i="34"/>
  <c r="AR13" i="34"/>
  <c r="AJ13" i="34"/>
  <c r="AI13" i="34"/>
  <c r="AA13" i="34"/>
  <c r="BH13" i="34" s="1"/>
  <c r="Z13" i="34"/>
  <c r="BB12" i="34"/>
  <c r="BA12" i="34"/>
  <c r="AS12" i="34"/>
  <c r="AR12" i="34"/>
  <c r="AJ12" i="34"/>
  <c r="BG12" i="34" s="1"/>
  <c r="AI12" i="34"/>
  <c r="AA12" i="34"/>
  <c r="BF12" i="34" s="1"/>
  <c r="Z12" i="34"/>
  <c r="BH12" i="34" s="1"/>
  <c r="BB11" i="34"/>
  <c r="BA11" i="34"/>
  <c r="AS11" i="34"/>
  <c r="AR11" i="34"/>
  <c r="AJ11" i="34"/>
  <c r="BG11" i="34" s="1"/>
  <c r="AI11" i="34"/>
  <c r="AA11" i="34"/>
  <c r="BF11" i="34" s="1"/>
  <c r="Z11" i="34"/>
  <c r="BD11" i="34" s="1"/>
  <c r="BB9" i="34"/>
  <c r="BA9" i="34"/>
  <c r="AS9" i="34"/>
  <c r="AR9" i="34"/>
  <c r="AJ9" i="34"/>
  <c r="AI9" i="34"/>
  <c r="AA9" i="34"/>
  <c r="BI9" i="34" s="1"/>
  <c r="Z9" i="34"/>
  <c r="BD9" i="34" s="1"/>
  <c r="BJ9" i="34" s="1"/>
  <c r="J9" i="34"/>
  <c r="I9" i="34"/>
  <c r="H9" i="34"/>
  <c r="G9" i="34"/>
  <c r="F9" i="34"/>
  <c r="BG9" i="34" l="1"/>
  <c r="BH11" i="34"/>
  <c r="BE12" i="34"/>
  <c r="BJ12" i="34" s="1"/>
  <c r="BI12" i="34"/>
  <c r="BF13" i="34"/>
  <c r="BG14" i="34"/>
  <c r="BH15" i="34"/>
  <c r="BF9" i="34"/>
  <c r="BD12" i="34"/>
  <c r="BE13" i="34"/>
  <c r="BJ13" i="34" s="1"/>
  <c r="BH9" i="34"/>
  <c r="BE11" i="34"/>
  <c r="BJ11" i="34" s="1"/>
  <c r="BI11" i="34"/>
  <c r="BG13" i="34"/>
  <c r="BH14" i="34"/>
  <c r="BE15" i="34"/>
  <c r="BJ15" i="34" s="1"/>
  <c r="BI15" i="34"/>
  <c r="BI13" i="34"/>
  <c r="BE14" i="34"/>
  <c r="BJ14" i="34" s="1"/>
  <c r="C22" i="24" l="1"/>
  <c r="B9" i="25"/>
  <c r="BG15" i="9"/>
  <c r="BH15" i="9"/>
  <c r="BI15" i="9"/>
  <c r="BF15" i="9"/>
  <c r="BF13" i="9"/>
  <c r="BF12" i="9"/>
  <c r="BF11" i="9"/>
  <c r="BF10" i="9"/>
  <c r="BF9" i="9"/>
  <c r="Y12" i="9"/>
  <c r="W12" i="9"/>
  <c r="U12" i="9"/>
  <c r="Y11" i="9"/>
  <c r="W11" i="9"/>
  <c r="U11" i="9"/>
  <c r="Y9" i="9"/>
  <c r="W9" i="9"/>
  <c r="U9" i="9"/>
  <c r="Y10" i="9" l="1"/>
  <c r="W10" i="9"/>
  <c r="U10" i="9"/>
  <c r="B7" i="25"/>
  <c r="C46" i="25"/>
  <c r="BE19" i="26"/>
  <c r="BI14" i="26"/>
  <c r="BH14" i="26"/>
  <c r="BG14" i="26"/>
  <c r="BF14" i="26"/>
  <c r="BI13" i="26"/>
  <c r="BH13" i="26"/>
  <c r="BG13" i="26"/>
  <c r="BF13" i="26"/>
  <c r="BI12" i="26"/>
  <c r="BH12" i="26"/>
  <c r="BG12" i="26"/>
  <c r="BF12" i="26"/>
  <c r="BI11" i="26"/>
  <c r="BH11" i="26"/>
  <c r="BG11" i="26"/>
  <c r="BF11" i="26"/>
  <c r="BI10" i="26"/>
  <c r="BH10" i="26"/>
  <c r="BG10" i="26"/>
  <c r="BF10" i="26"/>
  <c r="BI9" i="26"/>
  <c r="BH9" i="26"/>
  <c r="BG9" i="26"/>
  <c r="BF9" i="26"/>
  <c r="BF16" i="26"/>
  <c r="BF17" i="26"/>
  <c r="BF18" i="26"/>
  <c r="Y18" i="26"/>
  <c r="W18" i="26"/>
  <c r="U18" i="26"/>
  <c r="Y17" i="26"/>
  <c r="X17" i="26"/>
  <c r="W17" i="26"/>
  <c r="V17" i="26"/>
  <c r="U17" i="26"/>
  <c r="T17" i="26"/>
  <c r="AA16" i="26"/>
  <c r="Y16" i="26"/>
  <c r="W16" i="26"/>
  <c r="U16" i="26"/>
  <c r="BJ15" i="26"/>
  <c r="AA15" i="26"/>
  <c r="BE15" i="26" s="1"/>
  <c r="Y15" i="26"/>
  <c r="AC14" i="26"/>
  <c r="Y14" i="26"/>
  <c r="X14" i="26"/>
  <c r="W14" i="26"/>
  <c r="V14" i="26"/>
  <c r="U14" i="26"/>
  <c r="T14" i="26"/>
  <c r="Y13" i="26"/>
  <c r="X13" i="26"/>
  <c r="W13" i="26"/>
  <c r="V13" i="26"/>
  <c r="U13" i="26"/>
  <c r="T13" i="26"/>
  <c r="Y12" i="26"/>
  <c r="W12" i="26"/>
  <c r="U12" i="26"/>
  <c r="AC12" i="26"/>
  <c r="Y11" i="26"/>
  <c r="W11" i="26"/>
  <c r="U11" i="26"/>
  <c r="Y10" i="26"/>
  <c r="X10" i="26"/>
  <c r="W10" i="26"/>
  <c r="V10" i="26"/>
  <c r="U10" i="26"/>
  <c r="T10" i="26"/>
  <c r="AA9" i="26"/>
  <c r="Y9" i="26"/>
  <c r="W9" i="26"/>
  <c r="U9" i="26"/>
  <c r="T9" i="26"/>
  <c r="Y11" i="12"/>
  <c r="W11" i="12"/>
  <c r="U11" i="12"/>
  <c r="I10" i="32" l="1"/>
  <c r="B58" i="33" l="1"/>
  <c r="C57" i="33"/>
  <c r="C56" i="33"/>
  <c r="C55" i="33"/>
  <c r="C54" i="33"/>
  <c r="B50" i="33"/>
  <c r="D49" i="33"/>
  <c r="C49" i="33"/>
  <c r="D48" i="33"/>
  <c r="D50" i="33" s="1"/>
  <c r="C48" i="33"/>
  <c r="C50" i="33" s="1"/>
  <c r="B46" i="33"/>
  <c r="D45" i="33"/>
  <c r="C45" i="33"/>
  <c r="D44" i="33"/>
  <c r="C44" i="33"/>
  <c r="D43" i="33"/>
  <c r="C43" i="33"/>
  <c r="D42" i="33"/>
  <c r="C42" i="33"/>
  <c r="D41" i="33"/>
  <c r="C41" i="33"/>
  <c r="B38" i="33"/>
  <c r="D37" i="33"/>
  <c r="C37" i="33"/>
  <c r="C36" i="33"/>
  <c r="C35" i="33"/>
  <c r="B33" i="33"/>
  <c r="D32" i="33"/>
  <c r="C32" i="33"/>
  <c r="D31" i="33"/>
  <c r="C31" i="33"/>
  <c r="B19" i="33"/>
  <c r="B18" i="33"/>
  <c r="B17" i="33"/>
  <c r="B16" i="33"/>
  <c r="B15" i="33"/>
  <c r="B14" i="33"/>
  <c r="B13" i="33"/>
  <c r="B12" i="33"/>
  <c r="B11" i="33"/>
  <c r="B10" i="33"/>
  <c r="B9" i="33"/>
  <c r="B7" i="33"/>
  <c r="C48" i="24"/>
  <c r="D48" i="24"/>
  <c r="E48" i="24"/>
  <c r="B48" i="24"/>
  <c r="B22" i="24"/>
  <c r="A26" i="24" s="1"/>
  <c r="G66" i="25"/>
  <c r="B39" i="25" s="1"/>
  <c r="G65" i="25"/>
  <c r="B38" i="25" s="1"/>
  <c r="G62" i="25"/>
  <c r="B36" i="25" s="1"/>
  <c r="G61" i="25"/>
  <c r="B35" i="25" s="1"/>
  <c r="G60" i="25"/>
  <c r="B34" i="25" s="1"/>
  <c r="G59" i="25"/>
  <c r="B33" i="25" s="1"/>
  <c r="G58" i="25"/>
  <c r="B32" i="25" s="1"/>
  <c r="B31" i="25"/>
  <c r="G49" i="25"/>
  <c r="B37" i="25" s="1"/>
  <c r="BK11" i="21"/>
  <c r="C49" i="25"/>
  <c r="B18" i="25"/>
  <c r="BJ14" i="1"/>
  <c r="BJ13" i="1"/>
  <c r="AJ14" i="1"/>
  <c r="AG14" i="1"/>
  <c r="AE14" i="1"/>
  <c r="AC14" i="1"/>
  <c r="AI14" i="1" s="1"/>
  <c r="BG14" i="1" s="1"/>
  <c r="AS14" i="1"/>
  <c r="AP14" i="1"/>
  <c r="AN14" i="1"/>
  <c r="AL14" i="1"/>
  <c r="AR14" i="1" s="1"/>
  <c r="BB14" i="1"/>
  <c r="AY14" i="1"/>
  <c r="AW14" i="1"/>
  <c r="AU14" i="1"/>
  <c r="BA14" i="1" s="1"/>
  <c r="BE14" i="1"/>
  <c r="BF14" i="1"/>
  <c r="BI13" i="1"/>
  <c r="BH13" i="1"/>
  <c r="BG13" i="1"/>
  <c r="BF13" i="1"/>
  <c r="BE13" i="1"/>
  <c r="BD13" i="1"/>
  <c r="BB13" i="1"/>
  <c r="AY13" i="1"/>
  <c r="AW13" i="1"/>
  <c r="AU13" i="1"/>
  <c r="BA13" i="1" s="1"/>
  <c r="AS13" i="1"/>
  <c r="AP13" i="1"/>
  <c r="AN13" i="1"/>
  <c r="AL13" i="1"/>
  <c r="AR13" i="1" s="1"/>
  <c r="AJ13" i="1"/>
  <c r="AG13" i="1"/>
  <c r="AE13" i="1"/>
  <c r="AC13" i="1"/>
  <c r="AI13" i="1" s="1"/>
  <c r="BB11" i="1"/>
  <c r="BA11" i="1"/>
  <c r="AY11" i="1"/>
  <c r="AW11" i="1"/>
  <c r="AU11" i="1"/>
  <c r="AS11" i="1"/>
  <c r="AP11" i="1"/>
  <c r="AN11" i="1"/>
  <c r="AL11" i="1"/>
  <c r="AR11" i="1" s="1"/>
  <c r="AJ11" i="1"/>
  <c r="AG11" i="1"/>
  <c r="AE11" i="1"/>
  <c r="AI11" i="1" s="1"/>
  <c r="AC11" i="1"/>
  <c r="AA11" i="1"/>
  <c r="Z11" i="1"/>
  <c r="V11" i="1"/>
  <c r="T11" i="1"/>
  <c r="Y13" i="1"/>
  <c r="AA13" i="1" s="1"/>
  <c r="W13" i="1"/>
  <c r="U13" i="1"/>
  <c r="Y14" i="1"/>
  <c r="W14" i="1"/>
  <c r="U14" i="1"/>
  <c r="AA14" i="1"/>
  <c r="X14" i="1"/>
  <c r="V14" i="1"/>
  <c r="T14" i="1"/>
  <c r="Z14" i="1" s="1"/>
  <c r="X13" i="1"/>
  <c r="V13" i="1"/>
  <c r="T13" i="1"/>
  <c r="Z13" i="1" s="1"/>
  <c r="BB12" i="1"/>
  <c r="AY12" i="1"/>
  <c r="AW12" i="1"/>
  <c r="AU12" i="1"/>
  <c r="BA12" i="1" s="1"/>
  <c r="AS12" i="1"/>
  <c r="AP12" i="1"/>
  <c r="AR12" i="1" s="1"/>
  <c r="AN12" i="1"/>
  <c r="AL12" i="1"/>
  <c r="AJ12" i="1"/>
  <c r="AI12" i="1"/>
  <c r="AG12" i="1"/>
  <c r="AE12" i="1"/>
  <c r="AC12" i="1"/>
  <c r="AA12" i="1"/>
  <c r="X12" i="1"/>
  <c r="V12" i="1"/>
  <c r="T12" i="1"/>
  <c r="Z12" i="1" s="1"/>
  <c r="Y13" i="23"/>
  <c r="W13" i="23"/>
  <c r="U13" i="23"/>
  <c r="AA13" i="23" s="1"/>
  <c r="Y12" i="23"/>
  <c r="W12" i="23"/>
  <c r="U12" i="23"/>
  <c r="AA12" i="23" s="1"/>
  <c r="Y9" i="23"/>
  <c r="W9" i="23"/>
  <c r="U9" i="23"/>
  <c r="AA9" i="23" s="1"/>
  <c r="BB13" i="23"/>
  <c r="AY13" i="23"/>
  <c r="AW13" i="23"/>
  <c r="AU13" i="23"/>
  <c r="BA13" i="23" s="1"/>
  <c r="AS13" i="23"/>
  <c r="AP13" i="23"/>
  <c r="AN13" i="23"/>
  <c r="AL13" i="23"/>
  <c r="AJ13" i="23"/>
  <c r="AG13" i="23"/>
  <c r="AE13" i="23"/>
  <c r="AC13" i="23"/>
  <c r="X13" i="23"/>
  <c r="V13" i="23"/>
  <c r="T13" i="23"/>
  <c r="BB12" i="23"/>
  <c r="AY12" i="23"/>
  <c r="AW12" i="23"/>
  <c r="AU12" i="23"/>
  <c r="BA12" i="23" s="1"/>
  <c r="AS12" i="23"/>
  <c r="AP12" i="23"/>
  <c r="AN12" i="23"/>
  <c r="AL12" i="23"/>
  <c r="AJ12" i="23"/>
  <c r="AG12" i="23"/>
  <c r="AE12" i="23"/>
  <c r="AC12" i="23"/>
  <c r="X12" i="23"/>
  <c r="V12" i="23"/>
  <c r="Z12" i="23" s="1"/>
  <c r="T12" i="23"/>
  <c r="BB9" i="23"/>
  <c r="AY9" i="23"/>
  <c r="AW9" i="23"/>
  <c r="AU9" i="23"/>
  <c r="AS9" i="23"/>
  <c r="AP9" i="23"/>
  <c r="AR9" i="23" s="1"/>
  <c r="AN9" i="23"/>
  <c r="AL9" i="23"/>
  <c r="AJ9" i="23"/>
  <c r="AG9" i="23"/>
  <c r="AE9" i="23"/>
  <c r="AC9" i="23"/>
  <c r="X9" i="23"/>
  <c r="V9" i="23"/>
  <c r="T9" i="23"/>
  <c r="BH12" i="22"/>
  <c r="BI12" i="22"/>
  <c r="BB11" i="22"/>
  <c r="AY11" i="22"/>
  <c r="AW11" i="22"/>
  <c r="AU11" i="22"/>
  <c r="AS11" i="22"/>
  <c r="AP11" i="22"/>
  <c r="AN11" i="22"/>
  <c r="AL11" i="22"/>
  <c r="AJ11" i="22"/>
  <c r="AG11" i="22"/>
  <c r="AE11" i="22"/>
  <c r="AC11" i="22"/>
  <c r="AA11" i="22"/>
  <c r="BE11" i="22" s="1"/>
  <c r="X11" i="22"/>
  <c r="V11" i="22"/>
  <c r="T11" i="22"/>
  <c r="V9" i="21"/>
  <c r="Y11" i="19"/>
  <c r="W11" i="19"/>
  <c r="U11" i="19"/>
  <c r="BB11" i="19"/>
  <c r="AY11" i="19"/>
  <c r="AW11" i="19"/>
  <c r="AU11" i="19"/>
  <c r="AS11" i="19"/>
  <c r="AP11" i="19"/>
  <c r="AN11" i="19"/>
  <c r="AL11" i="19"/>
  <c r="AJ11" i="19"/>
  <c r="AG11" i="19"/>
  <c r="AE11" i="19"/>
  <c r="AC11" i="19"/>
  <c r="X11" i="19"/>
  <c r="V11" i="19"/>
  <c r="T11" i="19"/>
  <c r="Y10" i="19"/>
  <c r="W10" i="19"/>
  <c r="Y9" i="19"/>
  <c r="W9" i="19"/>
  <c r="U9" i="19"/>
  <c r="T12" i="18"/>
  <c r="Z12" i="18" s="1"/>
  <c r="U12" i="18"/>
  <c r="Y9" i="18"/>
  <c r="BB13" i="18"/>
  <c r="AY13" i="18"/>
  <c r="AW13" i="18"/>
  <c r="AU13" i="18"/>
  <c r="BA13" i="18" s="1"/>
  <c r="AS13" i="18"/>
  <c r="AP13" i="18"/>
  <c r="AN13" i="18"/>
  <c r="AL13" i="18"/>
  <c r="AR13" i="18" s="1"/>
  <c r="AJ13" i="18"/>
  <c r="AG13" i="18"/>
  <c r="AE13" i="18"/>
  <c r="AC13" i="18"/>
  <c r="AI13" i="18" s="1"/>
  <c r="Z13" i="18"/>
  <c r="Y13" i="18"/>
  <c r="X13" i="18"/>
  <c r="W13" i="18"/>
  <c r="V13" i="18"/>
  <c r="U13" i="18"/>
  <c r="T13" i="18"/>
  <c r="BB12" i="18"/>
  <c r="AY12" i="18"/>
  <c r="AW12" i="18"/>
  <c r="AU12" i="18"/>
  <c r="AS12" i="18"/>
  <c r="AP12" i="18"/>
  <c r="AN12" i="18"/>
  <c r="AL12" i="18"/>
  <c r="AJ12" i="18"/>
  <c r="AG12" i="18"/>
  <c r="AE12" i="18"/>
  <c r="AC12" i="18"/>
  <c r="Y12" i="18"/>
  <c r="X12" i="18"/>
  <c r="W12" i="18"/>
  <c r="V12" i="18"/>
  <c r="AA12" i="18"/>
  <c r="BB11" i="18"/>
  <c r="AY11" i="18"/>
  <c r="AW11" i="18"/>
  <c r="AU11" i="18"/>
  <c r="BA11" i="18" s="1"/>
  <c r="AS11" i="18"/>
  <c r="AP11" i="18"/>
  <c r="AN11" i="18"/>
  <c r="AL11" i="18"/>
  <c r="AR11" i="18" s="1"/>
  <c r="AJ11" i="18"/>
  <c r="AG11" i="18"/>
  <c r="AE11" i="18"/>
  <c r="AC11" i="18"/>
  <c r="AI11" i="18" s="1"/>
  <c r="Y11" i="18"/>
  <c r="X11" i="18"/>
  <c r="W11" i="18"/>
  <c r="V11" i="18"/>
  <c r="U11" i="18"/>
  <c r="T11" i="18"/>
  <c r="Z11" i="18" s="1"/>
  <c r="BB10" i="18"/>
  <c r="AY10" i="18"/>
  <c r="AW10" i="18"/>
  <c r="AU10" i="18"/>
  <c r="BA10" i="18" s="1"/>
  <c r="AS10" i="18"/>
  <c r="AP10" i="18"/>
  <c r="AN10" i="18"/>
  <c r="AL10" i="18"/>
  <c r="AR10" i="18" s="1"/>
  <c r="AJ10" i="18"/>
  <c r="AG10" i="18"/>
  <c r="AE10" i="18"/>
  <c r="AC10" i="18"/>
  <c r="AI10" i="18" s="1"/>
  <c r="Y10" i="18"/>
  <c r="X10" i="18"/>
  <c r="W10" i="18"/>
  <c r="V10" i="18"/>
  <c r="Z10" i="18" s="1"/>
  <c r="U10" i="18"/>
  <c r="T10" i="18"/>
  <c r="BB9" i="18"/>
  <c r="AY9" i="18"/>
  <c r="AW9" i="18"/>
  <c r="AU9" i="18"/>
  <c r="AS9" i="18"/>
  <c r="AP9" i="18"/>
  <c r="AN9" i="18"/>
  <c r="AL9" i="18"/>
  <c r="AJ9" i="18"/>
  <c r="AG9" i="18"/>
  <c r="AE9" i="18"/>
  <c r="AC9" i="18"/>
  <c r="X9" i="18"/>
  <c r="V9" i="18"/>
  <c r="AA9" i="18"/>
  <c r="T9" i="18"/>
  <c r="Z9" i="18" s="1"/>
  <c r="BB13" i="17"/>
  <c r="AY13" i="17"/>
  <c r="AW13" i="17"/>
  <c r="AU13" i="17"/>
  <c r="AS13" i="17"/>
  <c r="AP13" i="17"/>
  <c r="AN13" i="17"/>
  <c r="AL13" i="17"/>
  <c r="AJ13" i="17"/>
  <c r="AG13" i="17"/>
  <c r="AE13" i="17"/>
  <c r="AC13" i="17"/>
  <c r="Y13" i="17"/>
  <c r="X13" i="17"/>
  <c r="W13" i="17"/>
  <c r="V13" i="17"/>
  <c r="Z13" i="17" s="1"/>
  <c r="U13" i="17"/>
  <c r="AA13" i="17" s="1"/>
  <c r="T13" i="17"/>
  <c r="BB12" i="17"/>
  <c r="AY12" i="17"/>
  <c r="AW12" i="17"/>
  <c r="AU12" i="17"/>
  <c r="AS12" i="17"/>
  <c r="AP12" i="17"/>
  <c r="AN12" i="17"/>
  <c r="AL12" i="17"/>
  <c r="AJ12" i="17"/>
  <c r="AG12" i="17"/>
  <c r="AE12" i="17"/>
  <c r="AC12" i="17"/>
  <c r="Y12" i="17"/>
  <c r="X12" i="17"/>
  <c r="W12" i="17"/>
  <c r="V12" i="17"/>
  <c r="U12" i="17"/>
  <c r="AA12" i="17" s="1"/>
  <c r="T12" i="17"/>
  <c r="Z12" i="17" s="1"/>
  <c r="BB11" i="17"/>
  <c r="AY11" i="17"/>
  <c r="AW11" i="17"/>
  <c r="AU11" i="17"/>
  <c r="BA11" i="17" s="1"/>
  <c r="AS11" i="17"/>
  <c r="AP11" i="17"/>
  <c r="AN11" i="17"/>
  <c r="AL11" i="17"/>
  <c r="AR11" i="17" s="1"/>
  <c r="AJ11" i="17"/>
  <c r="AG11" i="17"/>
  <c r="AE11" i="17"/>
  <c r="AC11" i="17"/>
  <c r="Y11" i="17"/>
  <c r="X11" i="17"/>
  <c r="W11" i="17"/>
  <c r="AA11" i="17" s="1"/>
  <c r="V11" i="17"/>
  <c r="U11" i="17"/>
  <c r="T11" i="17"/>
  <c r="Z11" i="17" s="1"/>
  <c r="BB10" i="17"/>
  <c r="AY10" i="17"/>
  <c r="AW10" i="17"/>
  <c r="AU10" i="17"/>
  <c r="AS10" i="17"/>
  <c r="AP10" i="17"/>
  <c r="AN10" i="17"/>
  <c r="AL10" i="17"/>
  <c r="AJ10" i="17"/>
  <c r="AG10" i="17"/>
  <c r="AE10" i="17"/>
  <c r="AC10" i="17"/>
  <c r="Z10" i="17"/>
  <c r="Y10" i="17"/>
  <c r="X10" i="17"/>
  <c r="W10" i="17"/>
  <c r="V10" i="17"/>
  <c r="U10" i="17"/>
  <c r="T10" i="17"/>
  <c r="AY10" i="16"/>
  <c r="AW10" i="16"/>
  <c r="BA10" i="16" s="1"/>
  <c r="AU10" i="16"/>
  <c r="AP10" i="16"/>
  <c r="AN10" i="16"/>
  <c r="AL10" i="16"/>
  <c r="AR10" i="16" s="1"/>
  <c r="AG10" i="16"/>
  <c r="AE10" i="16"/>
  <c r="AC10" i="16"/>
  <c r="AA10" i="16"/>
  <c r="Y10" i="16"/>
  <c r="X10" i="16"/>
  <c r="W10" i="16"/>
  <c r="V10" i="16"/>
  <c r="Z10" i="16" s="1"/>
  <c r="BB10" i="16"/>
  <c r="AS10" i="16"/>
  <c r="AJ10" i="16"/>
  <c r="AI10" i="16"/>
  <c r="Y9" i="16"/>
  <c r="W9" i="16"/>
  <c r="U9" i="16"/>
  <c r="BB9" i="16"/>
  <c r="BA9" i="16"/>
  <c r="AY9" i="16"/>
  <c r="AW9" i="16"/>
  <c r="AU9" i="16"/>
  <c r="AS9" i="16"/>
  <c r="AP9" i="16"/>
  <c r="AN9" i="16"/>
  <c r="AL9" i="16"/>
  <c r="AR9" i="16" s="1"/>
  <c r="AJ9" i="16"/>
  <c r="AG9" i="16"/>
  <c r="AE9" i="16"/>
  <c r="AC9" i="16"/>
  <c r="AI9" i="16" s="1"/>
  <c r="AA9" i="16"/>
  <c r="BE9" i="16" s="1"/>
  <c r="X9" i="16"/>
  <c r="V9" i="16"/>
  <c r="T9" i="16"/>
  <c r="Z9" i="16" s="1"/>
  <c r="BB11" i="15"/>
  <c r="BA11" i="15"/>
  <c r="AS11" i="15"/>
  <c r="AR11" i="15"/>
  <c r="AJ11" i="15"/>
  <c r="AI11" i="15"/>
  <c r="AA11" i="15"/>
  <c r="BE11" i="15" s="1"/>
  <c r="Z11" i="15"/>
  <c r="BD11" i="15" s="1"/>
  <c r="BB10" i="15"/>
  <c r="BA10" i="15"/>
  <c r="AS10" i="15"/>
  <c r="AR10" i="15"/>
  <c r="AI10" i="15"/>
  <c r="AA10" i="15"/>
  <c r="Z10" i="15"/>
  <c r="W9" i="15"/>
  <c r="U9" i="15"/>
  <c r="BB9" i="15"/>
  <c r="AY9" i="15"/>
  <c r="AW9" i="15"/>
  <c r="AU9" i="15"/>
  <c r="AS9" i="15"/>
  <c r="AP9" i="15"/>
  <c r="AR9" i="15" s="1"/>
  <c r="AN9" i="15"/>
  <c r="AL9" i="15"/>
  <c r="AJ9" i="15"/>
  <c r="AG9" i="15"/>
  <c r="AE9" i="15"/>
  <c r="AC9" i="15"/>
  <c r="X9" i="15"/>
  <c r="V9" i="15"/>
  <c r="T9" i="15"/>
  <c r="Y16" i="11"/>
  <c r="W16" i="11"/>
  <c r="AA16" i="11" s="1"/>
  <c r="BB15" i="11"/>
  <c r="AY15" i="11"/>
  <c r="BA15" i="11" s="1"/>
  <c r="AS15" i="11"/>
  <c r="AP15" i="11"/>
  <c r="AR15" i="11" s="1"/>
  <c r="BD15" i="11" s="1"/>
  <c r="AJ15" i="11"/>
  <c r="AG15" i="11"/>
  <c r="AI15" i="11" s="1"/>
  <c r="Y15" i="11"/>
  <c r="AA15" i="11" s="1"/>
  <c r="Z15" i="11"/>
  <c r="X15" i="11"/>
  <c r="Y11" i="11"/>
  <c r="AA11" i="11" s="1"/>
  <c r="BB11" i="11"/>
  <c r="AY11" i="11"/>
  <c r="AW11" i="11"/>
  <c r="AU11" i="11"/>
  <c r="BA11" i="11" s="1"/>
  <c r="AS11" i="11"/>
  <c r="AP11" i="11"/>
  <c r="AN11" i="11"/>
  <c r="AL11" i="11"/>
  <c r="AR11" i="11" s="1"/>
  <c r="AJ11" i="11"/>
  <c r="AG11" i="11"/>
  <c r="AE11" i="11"/>
  <c r="AC11" i="11"/>
  <c r="AI11" i="11" s="1"/>
  <c r="X11" i="11"/>
  <c r="V11" i="11"/>
  <c r="T11" i="11"/>
  <c r="BA10" i="11"/>
  <c r="BB10" i="11"/>
  <c r="AS10" i="11"/>
  <c r="AR10" i="11"/>
  <c r="AI10" i="11"/>
  <c r="Z10" i="11"/>
  <c r="AA20" i="12"/>
  <c r="Y12" i="12"/>
  <c r="W12" i="12"/>
  <c r="AA12" i="12" s="1"/>
  <c r="U12" i="12"/>
  <c r="BB12" i="12"/>
  <c r="AY12" i="12"/>
  <c r="AW12" i="12"/>
  <c r="AU12" i="12"/>
  <c r="AS12" i="12"/>
  <c r="AP12" i="12"/>
  <c r="AN12" i="12"/>
  <c r="AL12" i="12"/>
  <c r="AJ12" i="12"/>
  <c r="AG12" i="12"/>
  <c r="AE12" i="12"/>
  <c r="AC12" i="12"/>
  <c r="X12" i="12"/>
  <c r="Z12" i="12" s="1"/>
  <c r="V12" i="12"/>
  <c r="T12" i="12"/>
  <c r="BB11" i="12"/>
  <c r="AY11" i="12"/>
  <c r="AW11" i="12"/>
  <c r="AU11" i="12"/>
  <c r="AS11" i="12"/>
  <c r="AP11" i="12"/>
  <c r="AN11" i="12"/>
  <c r="AL11" i="12"/>
  <c r="AJ11" i="12"/>
  <c r="AG11" i="12"/>
  <c r="AI11" i="12" s="1"/>
  <c r="AE11" i="12"/>
  <c r="AC11" i="12"/>
  <c r="AA11" i="12"/>
  <c r="Z11" i="12"/>
  <c r="X11" i="12"/>
  <c r="V11" i="12"/>
  <c r="T11" i="12"/>
  <c r="BB10" i="12"/>
  <c r="AY10" i="12"/>
  <c r="AW10" i="12"/>
  <c r="AU10" i="12"/>
  <c r="BA10" i="12" s="1"/>
  <c r="AS10" i="12"/>
  <c r="AP10" i="12"/>
  <c r="AN10" i="12"/>
  <c r="AL10" i="12"/>
  <c r="AJ10" i="12"/>
  <c r="AG10" i="12"/>
  <c r="AE10" i="12"/>
  <c r="AC10" i="12"/>
  <c r="Y10" i="12"/>
  <c r="X10" i="12"/>
  <c r="W10" i="12"/>
  <c r="AA10" i="12" s="1"/>
  <c r="BF10" i="12" s="1"/>
  <c r="V10" i="12"/>
  <c r="U10" i="12"/>
  <c r="T10" i="12"/>
  <c r="Z10" i="12" s="1"/>
  <c r="Y9" i="12"/>
  <c r="AA9" i="12" s="1"/>
  <c r="BE9" i="12" s="1"/>
  <c r="W9" i="12"/>
  <c r="U9" i="12"/>
  <c r="BB9" i="12"/>
  <c r="AY9" i="12"/>
  <c r="AW9" i="12"/>
  <c r="AU9" i="12"/>
  <c r="AS9" i="12"/>
  <c r="AP9" i="12"/>
  <c r="AN9" i="12"/>
  <c r="AL9" i="12"/>
  <c r="AJ9" i="12"/>
  <c r="AG9" i="12"/>
  <c r="AE9" i="12"/>
  <c r="AC9" i="12"/>
  <c r="X9" i="12"/>
  <c r="V9" i="12"/>
  <c r="T9" i="12"/>
  <c r="Y14" i="9"/>
  <c r="W14" i="9"/>
  <c r="V14" i="9"/>
  <c r="U14" i="9"/>
  <c r="BB9" i="9"/>
  <c r="AY9" i="9"/>
  <c r="AW9" i="9"/>
  <c r="AU9" i="9"/>
  <c r="AS9" i="9"/>
  <c r="AP9" i="9"/>
  <c r="AN9" i="9"/>
  <c r="AL9" i="9"/>
  <c r="AJ9" i="9"/>
  <c r="AG9" i="9"/>
  <c r="AE9" i="9"/>
  <c r="AC9" i="9"/>
  <c r="AA9" i="9"/>
  <c r="BE9" i="9" s="1"/>
  <c r="X9" i="9"/>
  <c r="V9" i="9"/>
  <c r="T9" i="9"/>
  <c r="BB10" i="9"/>
  <c r="AY10" i="9"/>
  <c r="AW10" i="9"/>
  <c r="AU10" i="9"/>
  <c r="AS10" i="9"/>
  <c r="AP10" i="9"/>
  <c r="AN10" i="9"/>
  <c r="AL10" i="9"/>
  <c r="AJ10" i="9"/>
  <c r="AG10" i="9"/>
  <c r="AE10" i="9"/>
  <c r="AC10" i="9"/>
  <c r="AA10" i="9"/>
  <c r="X10" i="9"/>
  <c r="V10" i="9"/>
  <c r="T10" i="9"/>
  <c r="BB11" i="9"/>
  <c r="AY11" i="9"/>
  <c r="AW11" i="9"/>
  <c r="AU11" i="9"/>
  <c r="AS11" i="9"/>
  <c r="AP11" i="9"/>
  <c r="AN11" i="9"/>
  <c r="AL11" i="9"/>
  <c r="AJ11" i="9"/>
  <c r="AG11" i="9"/>
  <c r="AE11" i="9"/>
  <c r="AC11" i="9"/>
  <c r="AA11" i="9"/>
  <c r="BE11" i="9" s="1"/>
  <c r="Z11" i="9"/>
  <c r="X11" i="9"/>
  <c r="V11" i="9"/>
  <c r="T11" i="9"/>
  <c r="BB12" i="9"/>
  <c r="AY12" i="9"/>
  <c r="AW12" i="9"/>
  <c r="AU12" i="9"/>
  <c r="BA12" i="9" s="1"/>
  <c r="AS12" i="9"/>
  <c r="AP12" i="9"/>
  <c r="AN12" i="9"/>
  <c r="AL12" i="9"/>
  <c r="AR12" i="9" s="1"/>
  <c r="AJ12" i="9"/>
  <c r="AG12" i="9"/>
  <c r="AE12" i="9"/>
  <c r="AC12" i="9"/>
  <c r="AI12" i="9" s="1"/>
  <c r="AA12" i="9"/>
  <c r="X12" i="9"/>
  <c r="V12" i="9"/>
  <c r="T12" i="9"/>
  <c r="BB13" i="9"/>
  <c r="AY13" i="9"/>
  <c r="AW13" i="9"/>
  <c r="AU13" i="9"/>
  <c r="AS13" i="9"/>
  <c r="AP13" i="9"/>
  <c r="AN13" i="9"/>
  <c r="AL13" i="9"/>
  <c r="AJ13" i="9"/>
  <c r="AG13" i="9"/>
  <c r="AE13" i="9"/>
  <c r="AC13" i="9"/>
  <c r="AA13" i="9"/>
  <c r="X13" i="9"/>
  <c r="V13" i="9"/>
  <c r="T13" i="9"/>
  <c r="BB14" i="9"/>
  <c r="AY14" i="9"/>
  <c r="AW14" i="9"/>
  <c r="AU14" i="9"/>
  <c r="AS14" i="9"/>
  <c r="AP14" i="9"/>
  <c r="AN14" i="9"/>
  <c r="AL14" i="9"/>
  <c r="AR14" i="9" s="1"/>
  <c r="AJ14" i="9"/>
  <c r="AG14" i="9"/>
  <c r="AE14" i="9"/>
  <c r="AC14" i="9"/>
  <c r="AA14" i="9"/>
  <c r="X14" i="9"/>
  <c r="T14" i="9"/>
  <c r="Y12" i="8"/>
  <c r="W12" i="8"/>
  <c r="U12" i="8"/>
  <c r="AA12" i="8" s="1"/>
  <c r="BE12" i="8" s="1"/>
  <c r="Y11" i="8"/>
  <c r="W11" i="8"/>
  <c r="U11" i="8"/>
  <c r="AA11" i="8" s="1"/>
  <c r="BF11" i="8" s="1"/>
  <c r="AA10" i="8"/>
  <c r="BB18" i="26"/>
  <c r="AY18" i="26"/>
  <c r="AW18" i="26"/>
  <c r="AU18" i="26"/>
  <c r="BA18" i="26" s="1"/>
  <c r="AS18" i="26"/>
  <c r="AP18" i="26"/>
  <c r="AN18" i="26"/>
  <c r="AL18" i="26"/>
  <c r="AR18" i="26" s="1"/>
  <c r="AJ18" i="26"/>
  <c r="AG18" i="26"/>
  <c r="AE18" i="26"/>
  <c r="AC18" i="26"/>
  <c r="AI18" i="26" s="1"/>
  <c r="AA18" i="26"/>
  <c r="X18" i="26"/>
  <c r="V18" i="26"/>
  <c r="T18" i="26"/>
  <c r="Z18" i="26" s="1"/>
  <c r="BB17" i="26"/>
  <c r="AY17" i="26"/>
  <c r="AW17" i="26"/>
  <c r="AU17" i="26"/>
  <c r="AS17" i="26"/>
  <c r="AP17" i="26"/>
  <c r="AN17" i="26"/>
  <c r="AL17" i="26"/>
  <c r="AJ17" i="26"/>
  <c r="AG17" i="26"/>
  <c r="AE17" i="26"/>
  <c r="AC17" i="26"/>
  <c r="AI17" i="26" s="1"/>
  <c r="AA17" i="26"/>
  <c r="BB16" i="26"/>
  <c r="AY16" i="26"/>
  <c r="AW16" i="26"/>
  <c r="AU16" i="26"/>
  <c r="BA16" i="26" s="1"/>
  <c r="AS16" i="26"/>
  <c r="AP16" i="26"/>
  <c r="AN16" i="26"/>
  <c r="AL16" i="26"/>
  <c r="AJ16" i="26"/>
  <c r="AG16" i="26"/>
  <c r="AE16" i="26"/>
  <c r="AC16" i="26"/>
  <c r="BE16" i="26"/>
  <c r="X16" i="26"/>
  <c r="Z16" i="26" s="1"/>
  <c r="V16" i="26"/>
  <c r="T16" i="26"/>
  <c r="BB14" i="26"/>
  <c r="BA14" i="26"/>
  <c r="AY14" i="26"/>
  <c r="AW14" i="26"/>
  <c r="AU14" i="26"/>
  <c r="AS14" i="26"/>
  <c r="AP14" i="26"/>
  <c r="AN14" i="26"/>
  <c r="AL14" i="26"/>
  <c r="AJ14" i="26"/>
  <c r="AG14" i="26"/>
  <c r="AE14" i="26"/>
  <c r="AI14" i="26"/>
  <c r="AA14" i="26"/>
  <c r="BE14" i="26" s="1"/>
  <c r="Z14" i="26"/>
  <c r="BB13" i="26"/>
  <c r="AY13" i="26"/>
  <c r="AW13" i="26"/>
  <c r="AU13" i="26"/>
  <c r="BA13" i="26" s="1"/>
  <c r="AS13" i="26"/>
  <c r="AP13" i="26"/>
  <c r="AN13" i="26"/>
  <c r="AL13" i="26"/>
  <c r="AR13" i="26" s="1"/>
  <c r="AJ13" i="26"/>
  <c r="AG13" i="26"/>
  <c r="AE13" i="26"/>
  <c r="AC13" i="26"/>
  <c r="AI13" i="26" s="1"/>
  <c r="AA13" i="26"/>
  <c r="BB12" i="26"/>
  <c r="AY12" i="26"/>
  <c r="AW12" i="26"/>
  <c r="AU12" i="26"/>
  <c r="BA12" i="26" s="1"/>
  <c r="AS12" i="26"/>
  <c r="AP12" i="26"/>
  <c r="AN12" i="26"/>
  <c r="AL12" i="26"/>
  <c r="AJ12" i="26"/>
  <c r="AG12" i="26"/>
  <c r="AE12" i="26"/>
  <c r="AI12" i="26" s="1"/>
  <c r="AA12" i="26"/>
  <c r="X12" i="26"/>
  <c r="V12" i="26"/>
  <c r="T12" i="26"/>
  <c r="BB11" i="26"/>
  <c r="AY11" i="26"/>
  <c r="AW11" i="26"/>
  <c r="AU11" i="26"/>
  <c r="BA11" i="26" s="1"/>
  <c r="AS11" i="26"/>
  <c r="AP11" i="26"/>
  <c r="AN11" i="26"/>
  <c r="AL11" i="26"/>
  <c r="AJ11" i="26"/>
  <c r="AG11" i="26"/>
  <c r="AE11" i="26"/>
  <c r="AC11" i="26"/>
  <c r="AA11" i="26"/>
  <c r="BE11" i="26" s="1"/>
  <c r="X11" i="26"/>
  <c r="V11" i="26"/>
  <c r="T11" i="26"/>
  <c r="BB10" i="26"/>
  <c r="BA10" i="26"/>
  <c r="AY10" i="26"/>
  <c r="AW10" i="26"/>
  <c r="AU10" i="26"/>
  <c r="AS10" i="26"/>
  <c r="AP10" i="26"/>
  <c r="AN10" i="26"/>
  <c r="AL10" i="26"/>
  <c r="AJ10" i="26"/>
  <c r="AG10" i="26"/>
  <c r="AE10" i="26"/>
  <c r="AC10" i="26"/>
  <c r="AA10" i="26"/>
  <c r="BE10" i="26" s="1"/>
  <c r="Z10" i="26"/>
  <c r="BB9" i="26"/>
  <c r="AY9" i="26"/>
  <c r="AW9" i="26"/>
  <c r="BA9" i="26" s="1"/>
  <c r="AU9" i="26"/>
  <c r="AS9" i="26"/>
  <c r="AP9" i="26"/>
  <c r="AN9" i="26"/>
  <c r="AL9" i="26"/>
  <c r="AJ9" i="26"/>
  <c r="AG9" i="26"/>
  <c r="AE9" i="26"/>
  <c r="AC9" i="26"/>
  <c r="BE9" i="26"/>
  <c r="X9" i="26"/>
  <c r="Z9" i="26" s="1"/>
  <c r="V9" i="26"/>
  <c r="BB12" i="8"/>
  <c r="BA12" i="8"/>
  <c r="AY12" i="8"/>
  <c r="AW12" i="8"/>
  <c r="AU12" i="8"/>
  <c r="AS12" i="8"/>
  <c r="AP12" i="8"/>
  <c r="AN12" i="8"/>
  <c r="AL12" i="8"/>
  <c r="AJ12" i="8"/>
  <c r="AG12" i="8"/>
  <c r="AE12" i="8"/>
  <c r="AC12" i="8"/>
  <c r="X12" i="8"/>
  <c r="V12" i="8"/>
  <c r="Z12" i="8" s="1"/>
  <c r="T12" i="8"/>
  <c r="BB11" i="8"/>
  <c r="AY11" i="8"/>
  <c r="AW11" i="8"/>
  <c r="AU11" i="8"/>
  <c r="AS11" i="8"/>
  <c r="AP11" i="8"/>
  <c r="AN11" i="8"/>
  <c r="AL11" i="8"/>
  <c r="AR11" i="8" s="1"/>
  <c r="AJ11" i="8"/>
  <c r="AG11" i="8"/>
  <c r="AE11" i="8"/>
  <c r="AC11" i="8"/>
  <c r="AI11" i="8" s="1"/>
  <c r="X11" i="8"/>
  <c r="V11" i="8"/>
  <c r="Z11" i="8" s="1"/>
  <c r="T11" i="8"/>
  <c r="BB10" i="8"/>
  <c r="AY10" i="8"/>
  <c r="AW10" i="8"/>
  <c r="AU10" i="8"/>
  <c r="BA10" i="8" s="1"/>
  <c r="AS10" i="8"/>
  <c r="AP10" i="8"/>
  <c r="AN10" i="8"/>
  <c r="AL10" i="8"/>
  <c r="AR10" i="8" s="1"/>
  <c r="AJ10" i="8"/>
  <c r="AG10" i="8"/>
  <c r="AE10" i="8"/>
  <c r="AC10" i="8"/>
  <c r="AI10" i="8" s="1"/>
  <c r="X10" i="8"/>
  <c r="V10" i="8"/>
  <c r="T10" i="8"/>
  <c r="Z10" i="8" s="1"/>
  <c r="L18" i="26"/>
  <c r="AY15" i="26"/>
  <c r="BA15" i="26" s="1"/>
  <c r="AP15" i="26"/>
  <c r="AR15" i="26" s="1"/>
  <c r="AG15" i="26"/>
  <c r="AI15" i="26" s="1"/>
  <c r="Z15" i="26"/>
  <c r="X15" i="26"/>
  <c r="AI10" i="26" l="1"/>
  <c r="AR10" i="26"/>
  <c r="AR14" i="26"/>
  <c r="BA17" i="26"/>
  <c r="AI9" i="26"/>
  <c r="AR9" i="26"/>
  <c r="Z11" i="26"/>
  <c r="AI11" i="26"/>
  <c r="AR11" i="26"/>
  <c r="BE12" i="26"/>
  <c r="Z13" i="26"/>
  <c r="BD13" i="26" s="1"/>
  <c r="BJ13" i="26" s="1"/>
  <c r="AI16" i="26"/>
  <c r="BG16" i="26" s="1"/>
  <c r="AR16" i="26"/>
  <c r="AR17" i="26"/>
  <c r="Z12" i="26"/>
  <c r="BD12" i="26" s="1"/>
  <c r="AR12" i="26"/>
  <c r="BE13" i="26"/>
  <c r="Z17" i="26"/>
  <c r="BG17" i="26" s="1"/>
  <c r="BE18" i="26"/>
  <c r="C38" i="33"/>
  <c r="C58" i="33"/>
  <c r="BF13" i="23"/>
  <c r="BF12" i="23"/>
  <c r="BH12" i="23"/>
  <c r="BE12" i="23"/>
  <c r="Z13" i="23"/>
  <c r="BI13" i="23" s="1"/>
  <c r="Z9" i="23"/>
  <c r="BF9" i="23" s="1"/>
  <c r="AI9" i="23"/>
  <c r="BG9" i="23" s="1"/>
  <c r="BA9" i="23"/>
  <c r="AI12" i="23"/>
  <c r="BI12" i="23" s="1"/>
  <c r="AR12" i="23"/>
  <c r="BD12" i="23" s="1"/>
  <c r="BJ12" i="23" s="1"/>
  <c r="AI13" i="23"/>
  <c r="BD13" i="23" s="1"/>
  <c r="AR13" i="23"/>
  <c r="AI13" i="9"/>
  <c r="BA10" i="9"/>
  <c r="BA9" i="9"/>
  <c r="BA11" i="22"/>
  <c r="AI11" i="22"/>
  <c r="BA11" i="19"/>
  <c r="AA11" i="19"/>
  <c r="BE11" i="19" s="1"/>
  <c r="AI11" i="19"/>
  <c r="AR11" i="19"/>
  <c r="Z11" i="19"/>
  <c r="AI9" i="18"/>
  <c r="AR9" i="18"/>
  <c r="BA9" i="18"/>
  <c r="BI9" i="18" s="1"/>
  <c r="AA11" i="18"/>
  <c r="BF11" i="18" s="1"/>
  <c r="AI12" i="18"/>
  <c r="AR12" i="18"/>
  <c r="BA12" i="18"/>
  <c r="AA10" i="18"/>
  <c r="BE10" i="18" s="1"/>
  <c r="BJ10" i="18" s="1"/>
  <c r="AA13" i="18"/>
  <c r="AI10" i="17"/>
  <c r="AR10" i="17"/>
  <c r="BI10" i="17" s="1"/>
  <c r="BA10" i="17"/>
  <c r="AI11" i="17"/>
  <c r="BI11" i="17" s="1"/>
  <c r="AI13" i="17"/>
  <c r="AR13" i="17"/>
  <c r="BH13" i="17" s="1"/>
  <c r="BA13" i="17"/>
  <c r="BD10" i="17"/>
  <c r="AA10" i="17"/>
  <c r="AI12" i="17"/>
  <c r="BI12" i="17" s="1"/>
  <c r="AR12" i="17"/>
  <c r="BA12" i="17"/>
  <c r="BG11" i="15"/>
  <c r="AA9" i="15"/>
  <c r="BE9" i="15" s="1"/>
  <c r="BG15" i="11"/>
  <c r="BH15" i="11"/>
  <c r="BF15" i="11"/>
  <c r="BI15" i="11"/>
  <c r="BE15" i="11"/>
  <c r="BJ15" i="11" s="1"/>
  <c r="Z11" i="11"/>
  <c r="AR9" i="12"/>
  <c r="BA9" i="12"/>
  <c r="BG9" i="12"/>
  <c r="BA11" i="12"/>
  <c r="Z9" i="12"/>
  <c r="BF9" i="12" s="1"/>
  <c r="BF11" i="12"/>
  <c r="AI9" i="12"/>
  <c r="AI10" i="12"/>
  <c r="AR10" i="12"/>
  <c r="BH10" i="12" s="1"/>
  <c r="AR11" i="12"/>
  <c r="AI12" i="12"/>
  <c r="AR12" i="12"/>
  <c r="BA12" i="12"/>
  <c r="BD12" i="12" s="1"/>
  <c r="BD10" i="8"/>
  <c r="BF10" i="8"/>
  <c r="AI12" i="8"/>
  <c r="BD12" i="8" s="1"/>
  <c r="AR12" i="8"/>
  <c r="BA11" i="8"/>
  <c r="BE10" i="8"/>
  <c r="BJ10" i="8" s="1"/>
  <c r="BH14" i="1"/>
  <c r="BI14" i="1"/>
  <c r="BD14" i="1"/>
  <c r="BD11" i="1"/>
  <c r="BG11" i="1"/>
  <c r="BF11" i="1"/>
  <c r="BI11" i="1"/>
  <c r="BH11" i="1"/>
  <c r="BE11" i="1"/>
  <c r="BJ11" i="1" s="1"/>
  <c r="BI12" i="1"/>
  <c r="BD12" i="1"/>
  <c r="BE12" i="1"/>
  <c r="BJ12" i="1" s="1"/>
  <c r="BF12" i="1"/>
  <c r="BG12" i="1"/>
  <c r="BH12" i="1"/>
  <c r="BE13" i="23"/>
  <c r="BE9" i="23"/>
  <c r="Z11" i="22"/>
  <c r="BH11" i="22" s="1"/>
  <c r="AR11" i="22"/>
  <c r="BF13" i="18"/>
  <c r="BI13" i="18"/>
  <c r="BE13" i="18"/>
  <c r="BH13" i="18"/>
  <c r="BG13" i="18"/>
  <c r="BD13" i="18"/>
  <c r="BF12" i="18"/>
  <c r="BI12" i="18"/>
  <c r="BE12" i="18"/>
  <c r="BH12" i="18"/>
  <c r="BG12" i="18"/>
  <c r="BD12" i="18"/>
  <c r="BH11" i="18"/>
  <c r="BD11" i="18"/>
  <c r="BI10" i="18"/>
  <c r="BD10" i="18"/>
  <c r="BF9" i="18"/>
  <c r="BE9" i="18"/>
  <c r="BH9" i="18"/>
  <c r="BG9" i="18"/>
  <c r="BF13" i="17"/>
  <c r="BI13" i="17"/>
  <c r="BE13" i="17"/>
  <c r="BG13" i="17"/>
  <c r="BD13" i="17"/>
  <c r="BF12" i="17"/>
  <c r="BE12" i="17"/>
  <c r="BH12" i="17"/>
  <c r="BG12" i="17"/>
  <c r="BF11" i="17"/>
  <c r="BG11" i="17"/>
  <c r="BE11" i="17"/>
  <c r="BF10" i="17"/>
  <c r="BE10" i="17"/>
  <c r="BH10" i="17"/>
  <c r="BG10" i="17"/>
  <c r="BD10" i="16"/>
  <c r="BF10" i="16"/>
  <c r="BF9" i="16"/>
  <c r="BI9" i="16"/>
  <c r="BG9" i="16"/>
  <c r="BH9" i="16"/>
  <c r="BD9" i="16"/>
  <c r="BJ9" i="16" s="1"/>
  <c r="BJ11" i="15"/>
  <c r="AI9" i="15"/>
  <c r="BH11" i="15"/>
  <c r="BA9" i="15"/>
  <c r="BI11" i="15"/>
  <c r="Z9" i="15"/>
  <c r="BF11" i="15"/>
  <c r="BD10" i="15"/>
  <c r="BI10" i="15"/>
  <c r="BF10" i="15"/>
  <c r="BG10" i="15"/>
  <c r="BH10" i="15"/>
  <c r="BE10" i="15"/>
  <c r="BF12" i="12"/>
  <c r="BH12" i="12"/>
  <c r="BG12" i="12"/>
  <c r="BE12" i="12"/>
  <c r="BI11" i="12"/>
  <c r="BD11" i="12"/>
  <c r="BH11" i="12"/>
  <c r="BG11" i="12"/>
  <c r="BE11" i="12"/>
  <c r="BI10" i="12"/>
  <c r="BG10" i="12"/>
  <c r="BE10" i="12"/>
  <c r="BD9" i="12"/>
  <c r="BJ9" i="12" s="1"/>
  <c r="BA14" i="9"/>
  <c r="BA13" i="9"/>
  <c r="BE10" i="9"/>
  <c r="Z9" i="9"/>
  <c r="Z14" i="9"/>
  <c r="AI14" i="9"/>
  <c r="AR13" i="9"/>
  <c r="Z12" i="9"/>
  <c r="AI11" i="9"/>
  <c r="BG11" i="9" s="1"/>
  <c r="AR11" i="9"/>
  <c r="BI11" i="9" s="1"/>
  <c r="BA11" i="9"/>
  <c r="Z10" i="9"/>
  <c r="AI10" i="9"/>
  <c r="BG10" i="9" s="1"/>
  <c r="AR10" i="9"/>
  <c r="BH10" i="9" s="1"/>
  <c r="Z13" i="9"/>
  <c r="BE12" i="9"/>
  <c r="AI9" i="9"/>
  <c r="BD9" i="9" s="1"/>
  <c r="BJ9" i="9" s="1"/>
  <c r="AR9" i="9"/>
  <c r="BD11" i="9"/>
  <c r="BJ11" i="9" s="1"/>
  <c r="BH12" i="9"/>
  <c r="BG12" i="9"/>
  <c r="BD12" i="9"/>
  <c r="BI12" i="9"/>
  <c r="BE13" i="9"/>
  <c r="BE14" i="9"/>
  <c r="BF12" i="8"/>
  <c r="BE11" i="8"/>
  <c r="BD18" i="26"/>
  <c r="BG18" i="26"/>
  <c r="BH18" i="26"/>
  <c r="BI18" i="26"/>
  <c r="BE17" i="26"/>
  <c r="BH17" i="26"/>
  <c r="BD16" i="26"/>
  <c r="BJ16" i="26" s="1"/>
  <c r="BD14" i="26"/>
  <c r="BJ14" i="26" s="1"/>
  <c r="BD10" i="26"/>
  <c r="BJ10" i="26" s="1"/>
  <c r="BD9" i="26"/>
  <c r="BJ9" i="26" s="1"/>
  <c r="BD11" i="8"/>
  <c r="BH15" i="26"/>
  <c r="BI15" i="26"/>
  <c r="BF15" i="26"/>
  <c r="BF19" i="26" s="1"/>
  <c r="BG15" i="26"/>
  <c r="BD15" i="26"/>
  <c r="BJ12" i="9" l="1"/>
  <c r="BJ12" i="26"/>
  <c r="BI16" i="26"/>
  <c r="BD17" i="26"/>
  <c r="BJ17" i="26" s="1"/>
  <c r="BD11" i="26"/>
  <c r="BJ11" i="26" s="1"/>
  <c r="BH16" i="26"/>
  <c r="BH19" i="26" s="1"/>
  <c r="BI17" i="26"/>
  <c r="BI19" i="26" s="1"/>
  <c r="BJ18" i="26"/>
  <c r="B6" i="33"/>
  <c r="C29" i="33"/>
  <c r="BG12" i="23"/>
  <c r="BH13" i="23"/>
  <c r="BD9" i="23"/>
  <c r="BJ9" i="23" s="1"/>
  <c r="BH9" i="23"/>
  <c r="BG13" i="23"/>
  <c r="BI9" i="23"/>
  <c r="BI14" i="9"/>
  <c r="BI10" i="9"/>
  <c r="BH11" i="9"/>
  <c r="BD10" i="9"/>
  <c r="BJ10" i="9" s="1"/>
  <c r="BJ15" i="9" s="1"/>
  <c r="BG9" i="9"/>
  <c r="BD13" i="9"/>
  <c r="BF14" i="9"/>
  <c r="BH11" i="19"/>
  <c r="BD11" i="19"/>
  <c r="BJ11" i="19" s="1"/>
  <c r="BG11" i="19"/>
  <c r="BI11" i="19"/>
  <c r="BF11" i="19"/>
  <c r="BH14" i="18"/>
  <c r="BF10" i="18"/>
  <c r="BF14" i="18" s="1"/>
  <c r="BD9" i="18"/>
  <c r="BJ9" i="18" s="1"/>
  <c r="BJ14" i="18" s="1"/>
  <c r="BH10" i="18"/>
  <c r="BI11" i="18"/>
  <c r="BI14" i="18" s="1"/>
  <c r="BG10" i="18"/>
  <c r="BG14" i="18" s="1"/>
  <c r="BE11" i="18"/>
  <c r="BJ11" i="18" s="1"/>
  <c r="BG11" i="18"/>
  <c r="BD11" i="17"/>
  <c r="BH11" i="17"/>
  <c r="BJ10" i="17"/>
  <c r="BJ12" i="17"/>
  <c r="BD12" i="17"/>
  <c r="BD9" i="15"/>
  <c r="BJ9" i="15" s="1"/>
  <c r="BJ12" i="15" s="1"/>
  <c r="BJ11" i="12"/>
  <c r="BI12" i="12"/>
  <c r="BD10" i="12"/>
  <c r="BJ10" i="12" s="1"/>
  <c r="BH9" i="12"/>
  <c r="BI9" i="12"/>
  <c r="BJ13" i="23"/>
  <c r="BI11" i="22"/>
  <c r="BF11" i="22"/>
  <c r="BD11" i="22"/>
  <c r="BJ11" i="22" s="1"/>
  <c r="BG11" i="22"/>
  <c r="BJ12" i="18"/>
  <c r="BJ13" i="18"/>
  <c r="BJ13" i="17"/>
  <c r="BJ11" i="17"/>
  <c r="BI10" i="16"/>
  <c r="BG10" i="16"/>
  <c r="BE10" i="16"/>
  <c r="BJ10" i="16" s="1"/>
  <c r="BH10" i="16"/>
  <c r="BH9" i="15"/>
  <c r="BH12" i="15" s="1"/>
  <c r="BG9" i="15"/>
  <c r="BG12" i="15" s="1"/>
  <c r="BF9" i="15"/>
  <c r="BF12" i="15" s="1"/>
  <c r="BI9" i="15"/>
  <c r="BI12" i="15" s="1"/>
  <c r="BJ10" i="15"/>
  <c r="BJ12" i="12"/>
  <c r="BH14" i="9"/>
  <c r="BG14" i="9"/>
  <c r="BG13" i="9"/>
  <c r="BI9" i="9"/>
  <c r="BH13" i="9"/>
  <c r="BJ13" i="9"/>
  <c r="BH9" i="9"/>
  <c r="BI13" i="9"/>
  <c r="BD14" i="9"/>
  <c r="BJ14" i="9" s="1"/>
  <c r="BG19" i="26"/>
  <c r="B75" i="25"/>
  <c r="B67" i="25"/>
  <c r="B63" i="25"/>
  <c r="B55" i="25"/>
  <c r="B50" i="25"/>
  <c r="E47" i="24"/>
  <c r="D47" i="24"/>
  <c r="F22" i="24"/>
  <c r="E22" i="24"/>
  <c r="D22" i="24"/>
  <c r="D26" i="24" s="1"/>
  <c r="D27" i="24" s="1"/>
  <c r="C26" i="24"/>
  <c r="C27" i="24" s="1"/>
  <c r="BB11" i="23"/>
  <c r="BA11" i="23"/>
  <c r="AS11" i="23"/>
  <c r="AR11" i="23"/>
  <c r="AJ11" i="23"/>
  <c r="AI11" i="23"/>
  <c r="AA11" i="23"/>
  <c r="BI11" i="23" s="1"/>
  <c r="Z11" i="23"/>
  <c r="BB10" i="23"/>
  <c r="BA10" i="23"/>
  <c r="AS10" i="23"/>
  <c r="AR10" i="23"/>
  <c r="AJ10" i="23"/>
  <c r="AI10" i="23"/>
  <c r="AA10" i="23"/>
  <c r="BI10" i="23" s="1"/>
  <c r="Z10" i="23"/>
  <c r="B68" i="25" l="1"/>
  <c r="C73" i="25"/>
  <c r="C71" i="25"/>
  <c r="C74" i="25"/>
  <c r="C72" i="25"/>
  <c r="E26" i="24"/>
  <c r="E27" i="24" s="1"/>
  <c r="D40" i="33"/>
  <c r="D46" i="33" s="1"/>
  <c r="G57" i="25"/>
  <c r="B28" i="25" s="1"/>
  <c r="BJ19" i="26"/>
  <c r="BD10" i="23"/>
  <c r="BI14" i="23"/>
  <c r="C61" i="25"/>
  <c r="B16" i="25"/>
  <c r="C58" i="25"/>
  <c r="B13" i="25"/>
  <c r="BF11" i="23"/>
  <c r="BF14" i="23" s="1"/>
  <c r="BG11" i="23"/>
  <c r="BH11" i="23"/>
  <c r="BG10" i="23"/>
  <c r="BE11" i="23"/>
  <c r="BD11" i="23"/>
  <c r="BH10" i="23"/>
  <c r="BH14" i="23" s="1"/>
  <c r="BE10" i="23"/>
  <c r="G63" i="25" l="1"/>
  <c r="D81" i="25" s="1"/>
  <c r="BJ11" i="23"/>
  <c r="BJ14" i="23" s="1"/>
  <c r="G67" i="25" s="1"/>
  <c r="D82" i="25" s="1"/>
  <c r="C66" i="25"/>
  <c r="B20" i="25"/>
  <c r="BG14" i="23"/>
  <c r="C75" i="25"/>
  <c r="BB12" i="22"/>
  <c r="BA12" i="22"/>
  <c r="AS12" i="22"/>
  <c r="AR12" i="22"/>
  <c r="AJ12" i="22"/>
  <c r="AI12" i="22"/>
  <c r="AA12" i="22"/>
  <c r="Z12" i="22"/>
  <c r="L11" i="22"/>
  <c r="BB10" i="22"/>
  <c r="BA10" i="22"/>
  <c r="AS10" i="22"/>
  <c r="AR10" i="22"/>
  <c r="AJ10" i="22"/>
  <c r="AI10" i="22"/>
  <c r="AA10" i="22"/>
  <c r="Z10" i="22"/>
  <c r="L10" i="22"/>
  <c r="BB9" i="22"/>
  <c r="BA9" i="22"/>
  <c r="AS9" i="22"/>
  <c r="AR9" i="22"/>
  <c r="AJ9" i="22"/>
  <c r="AI9" i="22"/>
  <c r="AA9" i="22"/>
  <c r="Z9" i="22"/>
  <c r="L9" i="22"/>
  <c r="BE10" i="22" l="1"/>
  <c r="BH10" i="22"/>
  <c r="BF10" i="22"/>
  <c r="BG10" i="22"/>
  <c r="BI10" i="22"/>
  <c r="BG9" i="22"/>
  <c r="BI9" i="22"/>
  <c r="BI13" i="22" s="1"/>
  <c r="BF9" i="22"/>
  <c r="BH9" i="22"/>
  <c r="BE12" i="22"/>
  <c r="BG12" i="22"/>
  <c r="BF12" i="22"/>
  <c r="BD9" i="22"/>
  <c r="BD12" i="22"/>
  <c r="BJ12" i="22" s="1"/>
  <c r="BD10" i="22"/>
  <c r="BJ10" i="22" s="1"/>
  <c r="BE9" i="22"/>
  <c r="BF13" i="22" l="1"/>
  <c r="BG13" i="22"/>
  <c r="BH13" i="22"/>
  <c r="BJ9" i="22"/>
  <c r="BJ13" i="22" s="1"/>
  <c r="BC10" i="21"/>
  <c r="BB10" i="21"/>
  <c r="AT10" i="21"/>
  <c r="AS10" i="21"/>
  <c r="AK10" i="21"/>
  <c r="AJ10" i="21"/>
  <c r="AB10" i="21"/>
  <c r="AA10" i="21"/>
  <c r="BE10" i="21" s="1"/>
  <c r="M10" i="21"/>
  <c r="BC9" i="21"/>
  <c r="BB9" i="21"/>
  <c r="AT9" i="21"/>
  <c r="AS9" i="21"/>
  <c r="AK9" i="21"/>
  <c r="AJ9" i="21"/>
  <c r="AB9" i="21"/>
  <c r="AA9" i="21"/>
  <c r="BE9" i="21" s="1"/>
  <c r="M9" i="21"/>
  <c r="B19" i="25" l="1"/>
  <c r="C65" i="25"/>
  <c r="C67" i="25" s="1"/>
  <c r="C82" i="25" s="1"/>
  <c r="BJ10" i="21"/>
  <c r="BF9" i="21"/>
  <c r="BK9" i="21" s="1"/>
  <c r="BJ9" i="21"/>
  <c r="BI9" i="21"/>
  <c r="BH9" i="21"/>
  <c r="BH10" i="21"/>
  <c r="BG10" i="21"/>
  <c r="BI10" i="21"/>
  <c r="BF10" i="21"/>
  <c r="BK10" i="21" s="1"/>
  <c r="L11" i="19" l="1"/>
  <c r="BB10" i="19"/>
  <c r="AU10" i="19"/>
  <c r="BA10" i="19" s="1"/>
  <c r="AS10" i="19"/>
  <c r="AR10" i="19"/>
  <c r="AJ10" i="19"/>
  <c r="AE10" i="19"/>
  <c r="AI10" i="19" s="1"/>
  <c r="AA10" i="19"/>
  <c r="X10" i="19"/>
  <c r="Z10" i="19" s="1"/>
  <c r="L10" i="19"/>
  <c r="BB9" i="19"/>
  <c r="BA9" i="19"/>
  <c r="AS9" i="19"/>
  <c r="AP9" i="19"/>
  <c r="AR9" i="19" s="1"/>
  <c r="AJ9" i="19"/>
  <c r="AG9" i="19"/>
  <c r="AI9" i="19" s="1"/>
  <c r="AA9" i="19"/>
  <c r="X9" i="19"/>
  <c r="Z9" i="19" s="1"/>
  <c r="L9" i="19"/>
  <c r="BE9" i="19" l="1"/>
  <c r="BF9" i="19"/>
  <c r="BH9" i="19"/>
  <c r="BG9" i="19"/>
  <c r="BG12" i="19" s="1"/>
  <c r="BI9" i="19"/>
  <c r="BG10" i="19"/>
  <c r="BH10" i="19"/>
  <c r="BE10" i="19"/>
  <c r="BJ10" i="19" s="1"/>
  <c r="BF10" i="19"/>
  <c r="BI10" i="19"/>
  <c r="BD10" i="19"/>
  <c r="BD9" i="19"/>
  <c r="BF12" i="19" l="1"/>
  <c r="BH12" i="19"/>
  <c r="BI12" i="19"/>
  <c r="BJ9" i="19"/>
  <c r="BJ12" i="19" s="1"/>
  <c r="C62" i="25" l="1"/>
  <c r="B17" i="25"/>
  <c r="L13" i="17" l="1"/>
  <c r="L12" i="17"/>
  <c r="L11" i="17"/>
  <c r="L10" i="17"/>
  <c r="BB9" i="17"/>
  <c r="BA9" i="17"/>
  <c r="AS9" i="17"/>
  <c r="AR9" i="17"/>
  <c r="AJ9" i="17"/>
  <c r="AI9" i="17"/>
  <c r="AA9" i="17"/>
  <c r="Z9" i="17"/>
  <c r="BD9" i="17" s="1"/>
  <c r="BH9" i="17" l="1"/>
  <c r="BH14" i="17" s="1"/>
  <c r="BE9" i="17"/>
  <c r="BJ9" i="17" s="1"/>
  <c r="BJ14" i="17" s="1"/>
  <c r="BF9" i="17"/>
  <c r="BF14" i="17" s="1"/>
  <c r="BG9" i="17"/>
  <c r="BG14" i="17" s="1"/>
  <c r="BI9" i="17"/>
  <c r="BI14" i="17" s="1"/>
  <c r="C60" i="25" l="1"/>
  <c r="B15" i="25"/>
  <c r="BB11" i="16"/>
  <c r="BA11" i="16"/>
  <c r="AS11" i="16"/>
  <c r="AR11" i="16"/>
  <c r="AJ11" i="16"/>
  <c r="AI11" i="16"/>
  <c r="AA11" i="16"/>
  <c r="Z11" i="16"/>
  <c r="BD11" i="16" s="1"/>
  <c r="L10" i="16"/>
  <c r="L9" i="16"/>
  <c r="BI11" i="16" l="1"/>
  <c r="BI12" i="16" s="1"/>
  <c r="BH11" i="16"/>
  <c r="BH12" i="16" s="1"/>
  <c r="BF11" i="16"/>
  <c r="BF12" i="16" s="1"/>
  <c r="BG11" i="16"/>
  <c r="BG12" i="16" s="1"/>
  <c r="BE11" i="16"/>
  <c r="BJ11" i="16" s="1"/>
  <c r="BJ12" i="16" s="1"/>
  <c r="C59" i="25" l="1"/>
  <c r="B14" i="25"/>
  <c r="BB15" i="14" l="1"/>
  <c r="BD15" i="14" s="1"/>
  <c r="BA15" i="14"/>
  <c r="AS15" i="14"/>
  <c r="AR15" i="14"/>
  <c r="AJ15" i="14"/>
  <c r="AI15" i="14"/>
  <c r="AA15" i="14"/>
  <c r="Z15" i="14"/>
  <c r="BB14" i="14"/>
  <c r="BD14" i="14" s="1"/>
  <c r="BA14" i="14"/>
  <c r="AS14" i="14"/>
  <c r="AR14" i="14"/>
  <c r="AJ14" i="14"/>
  <c r="AI14" i="14"/>
  <c r="AA14" i="14"/>
  <c r="Z14" i="14"/>
  <c r="BB13" i="14"/>
  <c r="BD13" i="14" s="1"/>
  <c r="BA13" i="14"/>
  <c r="AS13" i="14"/>
  <c r="AR13" i="14"/>
  <c r="AJ13" i="14"/>
  <c r="AI13" i="14"/>
  <c r="AA13" i="14"/>
  <c r="Z13" i="14"/>
  <c r="BB12" i="14"/>
  <c r="BA12" i="14"/>
  <c r="AS12" i="14"/>
  <c r="AR12" i="14"/>
  <c r="AJ12" i="14"/>
  <c r="AI12" i="14"/>
  <c r="AA12" i="14"/>
  <c r="Z12" i="14"/>
  <c r="BB11" i="14"/>
  <c r="BA11" i="14"/>
  <c r="AS11" i="14"/>
  <c r="AR11" i="14"/>
  <c r="AJ11" i="14"/>
  <c r="AI11" i="14"/>
  <c r="AA11" i="14"/>
  <c r="Z11" i="14"/>
  <c r="BB9" i="14"/>
  <c r="BA9" i="14"/>
  <c r="AS9" i="14"/>
  <c r="AR9" i="14"/>
  <c r="AJ9" i="14"/>
  <c r="AI9" i="14"/>
  <c r="AA9" i="14"/>
  <c r="Z9" i="14"/>
  <c r="J9" i="14"/>
  <c r="I9" i="14"/>
  <c r="H9" i="14"/>
  <c r="G9" i="14"/>
  <c r="F9" i="14"/>
  <c r="BF9" i="14" l="1"/>
  <c r="BF13" i="14"/>
  <c r="BF12" i="14"/>
  <c r="BG14" i="14"/>
  <c r="BH15" i="14"/>
  <c r="BG9" i="14"/>
  <c r="BD9" i="14"/>
  <c r="BJ9" i="14" s="1"/>
  <c r="BD11" i="14"/>
  <c r="BD12" i="14"/>
  <c r="BG13" i="14"/>
  <c r="BH11" i="14"/>
  <c r="BI12" i="14"/>
  <c r="BH14" i="14"/>
  <c r="BH9" i="14"/>
  <c r="BI11" i="14"/>
  <c r="BE15" i="14"/>
  <c r="BJ15" i="14" s="1"/>
  <c r="BI9" i="14"/>
  <c r="BF11" i="14"/>
  <c r="BG12" i="14"/>
  <c r="BH13" i="14"/>
  <c r="BE14" i="14"/>
  <c r="BJ14" i="14" s="1"/>
  <c r="BI14" i="14"/>
  <c r="BF15" i="14"/>
  <c r="BE11" i="14"/>
  <c r="BJ11" i="14" s="1"/>
  <c r="BI15" i="14"/>
  <c r="BG11" i="14"/>
  <c r="BH12" i="14"/>
  <c r="BE13" i="14"/>
  <c r="BJ13" i="14" s="1"/>
  <c r="BI13" i="14"/>
  <c r="BF14" i="14"/>
  <c r="BG15" i="14"/>
  <c r="BE12" i="14"/>
  <c r="BJ12" i="14" l="1"/>
  <c r="BB20" i="12" l="1"/>
  <c r="BA20" i="12"/>
  <c r="AS20" i="12"/>
  <c r="AR20" i="12"/>
  <c r="AI20" i="12"/>
  <c r="Z20" i="12"/>
  <c r="BB19" i="12"/>
  <c r="BA19" i="12"/>
  <c r="AS19" i="12"/>
  <c r="AR19" i="12"/>
  <c r="AI19" i="12"/>
  <c r="AA19" i="12"/>
  <c r="Z19" i="12"/>
  <c r="BB18" i="12"/>
  <c r="BA18" i="12"/>
  <c r="AS18" i="12"/>
  <c r="AR18" i="12"/>
  <c r="AJ18" i="12"/>
  <c r="AI18" i="12"/>
  <c r="AA18" i="12"/>
  <c r="BF18" i="12" s="1"/>
  <c r="Z18" i="12"/>
  <c r="BB17" i="12"/>
  <c r="BA17" i="12"/>
  <c r="AS17" i="12"/>
  <c r="AR17" i="12"/>
  <c r="AJ17" i="12"/>
  <c r="AI17" i="12"/>
  <c r="AA17" i="12"/>
  <c r="Z17" i="12"/>
  <c r="BB16" i="12"/>
  <c r="BA16" i="12"/>
  <c r="AS16" i="12"/>
  <c r="AR16" i="12"/>
  <c r="AJ16" i="12"/>
  <c r="AI16" i="12"/>
  <c r="AA16" i="12"/>
  <c r="BF16" i="12" s="1"/>
  <c r="Z16" i="12"/>
  <c r="BB15" i="12"/>
  <c r="BA15" i="12"/>
  <c r="AS15" i="12"/>
  <c r="AR15" i="12"/>
  <c r="AJ15" i="12"/>
  <c r="AI15" i="12"/>
  <c r="AA15" i="12"/>
  <c r="Z15" i="12"/>
  <c r="BB14" i="12"/>
  <c r="BA14" i="12"/>
  <c r="AS14" i="12"/>
  <c r="AR14" i="12"/>
  <c r="AJ14" i="12"/>
  <c r="AI14" i="12"/>
  <c r="AA14" i="12"/>
  <c r="BF14" i="12" s="1"/>
  <c r="Z14" i="12"/>
  <c r="BB13" i="12"/>
  <c r="BA13" i="12"/>
  <c r="AS13" i="12"/>
  <c r="AR13" i="12"/>
  <c r="AJ13" i="12"/>
  <c r="AI13" i="12"/>
  <c r="AA13" i="12"/>
  <c r="Z13" i="12"/>
  <c r="BD13" i="12" l="1"/>
  <c r="BH13" i="12"/>
  <c r="BI20" i="12"/>
  <c r="BD20" i="12"/>
  <c r="BD18" i="12"/>
  <c r="BD19" i="12"/>
  <c r="BI19" i="12"/>
  <c r="BG18" i="12"/>
  <c r="BD17" i="12"/>
  <c r="BH17" i="12"/>
  <c r="BD16" i="12"/>
  <c r="BG16" i="12"/>
  <c r="BI16" i="12"/>
  <c r="BD15" i="12"/>
  <c r="BH15" i="12"/>
  <c r="BD14" i="12"/>
  <c r="BG14" i="12"/>
  <c r="BI14" i="12"/>
  <c r="BI13" i="12"/>
  <c r="BI15" i="12"/>
  <c r="BE17" i="12"/>
  <c r="BF20" i="12"/>
  <c r="BF13" i="12"/>
  <c r="BH14" i="12"/>
  <c r="BF15" i="12"/>
  <c r="BH16" i="12"/>
  <c r="BF17" i="12"/>
  <c r="BH18" i="12"/>
  <c r="BG19" i="12"/>
  <c r="BG20" i="12"/>
  <c r="BE13" i="12"/>
  <c r="BI17" i="12"/>
  <c r="BF19" i="12"/>
  <c r="BE14" i="12"/>
  <c r="BG15" i="12"/>
  <c r="BE16" i="12"/>
  <c r="BJ16" i="12" s="1"/>
  <c r="BG17" i="12"/>
  <c r="BE18" i="12"/>
  <c r="BI18" i="12"/>
  <c r="BH19" i="12"/>
  <c r="BH20" i="12"/>
  <c r="BE15" i="12"/>
  <c r="BJ15" i="12" s="1"/>
  <c r="BE19" i="12"/>
  <c r="BE20" i="12"/>
  <c r="BJ20" i="12" s="1"/>
  <c r="BB16" i="11"/>
  <c r="AY16" i="11"/>
  <c r="AW16" i="11"/>
  <c r="AU16" i="11"/>
  <c r="BA16" i="11" s="1"/>
  <c r="AS16" i="11"/>
  <c r="AP16" i="11"/>
  <c r="AN16" i="11"/>
  <c r="AL16" i="11"/>
  <c r="AR16" i="11" s="1"/>
  <c r="AJ16" i="11"/>
  <c r="BE16" i="11" s="1"/>
  <c r="AG16" i="11"/>
  <c r="AE16" i="11"/>
  <c r="AC16" i="11"/>
  <c r="X16" i="11"/>
  <c r="V16" i="11"/>
  <c r="Z16" i="11" s="1"/>
  <c r="BF16" i="11" s="1"/>
  <c r="BB14" i="11"/>
  <c r="AY14" i="11"/>
  <c r="BA14" i="11" s="1"/>
  <c r="AS14" i="11"/>
  <c r="AR14" i="11"/>
  <c r="AP14" i="11"/>
  <c r="AJ14" i="11"/>
  <c r="AG14" i="11"/>
  <c r="AI14" i="11" s="1"/>
  <c r="AA14" i="11"/>
  <c r="X14" i="11"/>
  <c r="Z14" i="11" s="1"/>
  <c r="BB12" i="11"/>
  <c r="BA12" i="11"/>
  <c r="AS12" i="11"/>
  <c r="AR12" i="11"/>
  <c r="AJ12" i="11"/>
  <c r="BG12" i="11" s="1"/>
  <c r="AI12" i="11"/>
  <c r="AA12" i="11"/>
  <c r="Z12" i="11"/>
  <c r="BD12" i="11" s="1"/>
  <c r="BD10" i="11"/>
  <c r="AA10" i="11"/>
  <c r="BG10" i="11" s="1"/>
  <c r="BB9" i="11"/>
  <c r="BA9" i="11"/>
  <c r="AS9" i="11"/>
  <c r="AR9" i="11"/>
  <c r="AJ9" i="11"/>
  <c r="AI9" i="11"/>
  <c r="AA9" i="11"/>
  <c r="Z9" i="11"/>
  <c r="BH9" i="11" l="1"/>
  <c r="BE9" i="11"/>
  <c r="BF12" i="11"/>
  <c r="BI12" i="11"/>
  <c r="BD14" i="11"/>
  <c r="AI16" i="11"/>
  <c r="BG16" i="11" s="1"/>
  <c r="BD9" i="11"/>
  <c r="BG14" i="11"/>
  <c r="BI21" i="12"/>
  <c r="BJ18" i="12"/>
  <c r="BJ14" i="12"/>
  <c r="BJ13" i="12"/>
  <c r="BF21" i="12"/>
  <c r="BG21" i="12"/>
  <c r="BH21" i="12"/>
  <c r="BH14" i="11"/>
  <c r="BE10" i="11"/>
  <c r="BJ10" i="11" s="1"/>
  <c r="BI10" i="11"/>
  <c r="BH10" i="11"/>
  <c r="BJ19" i="12"/>
  <c r="BJ17" i="12"/>
  <c r="BJ21" i="12" s="1"/>
  <c r="BI14" i="11"/>
  <c r="BH11" i="11"/>
  <c r="BI11" i="11"/>
  <c r="BD11" i="11"/>
  <c r="BF11" i="11"/>
  <c r="BI9" i="11"/>
  <c r="BE11" i="11"/>
  <c r="BJ11" i="11" s="1"/>
  <c r="BE14" i="11"/>
  <c r="BJ14" i="11" s="1"/>
  <c r="BD16" i="11"/>
  <c r="BG9" i="11"/>
  <c r="BF10" i="11"/>
  <c r="BG11" i="11"/>
  <c r="BH12" i="11"/>
  <c r="BF14" i="11"/>
  <c r="BJ16" i="11"/>
  <c r="BI16" i="11"/>
  <c r="BF9" i="11"/>
  <c r="BH16" i="11"/>
  <c r="BE12" i="11"/>
  <c r="D35" i="33" l="1"/>
  <c r="G52" i="25"/>
  <c r="B29" i="25" s="1"/>
  <c r="BG17" i="11"/>
  <c r="BJ9" i="11"/>
  <c r="BI17" i="11"/>
  <c r="BH17" i="11"/>
  <c r="B10" i="25"/>
  <c r="BJ12" i="8"/>
  <c r="BI12" i="8"/>
  <c r="L12" i="8"/>
  <c r="BJ11" i="8"/>
  <c r="BH11" i="8"/>
  <c r="BG11" i="8"/>
  <c r="BH10" i="8"/>
  <c r="BG10" i="8"/>
  <c r="L10" i="8"/>
  <c r="BB9" i="8"/>
  <c r="BA9" i="8"/>
  <c r="AS9" i="8"/>
  <c r="AR9" i="8"/>
  <c r="AJ9" i="8"/>
  <c r="AI9" i="8"/>
  <c r="AA9" i="8"/>
  <c r="Z9" i="8"/>
  <c r="L9" i="8"/>
  <c r="G53" i="25" l="1"/>
  <c r="D36" i="33"/>
  <c r="D38" i="33" s="1"/>
  <c r="C53" i="25"/>
  <c r="C55" i="25" s="1"/>
  <c r="C80" i="25" s="1"/>
  <c r="BD9" i="8"/>
  <c r="BH9" i="8"/>
  <c r="BI9" i="8"/>
  <c r="BG12" i="8"/>
  <c r="BF9" i="8"/>
  <c r="BF13" i="8" s="1"/>
  <c r="BI10" i="8"/>
  <c r="BI11" i="8"/>
  <c r="BH12" i="8"/>
  <c r="BG9" i="8"/>
  <c r="BE9" i="8"/>
  <c r="BJ9" i="8" s="1"/>
  <c r="BJ13" i="8" s="1"/>
  <c r="G55" i="25" l="1"/>
  <c r="D80" i="25" s="1"/>
  <c r="B30" i="25"/>
  <c r="BI13" i="8"/>
  <c r="G48" i="25"/>
  <c r="B27" i="25" s="1"/>
  <c r="BH13" i="8"/>
  <c r="BG13" i="8"/>
  <c r="C48" i="25"/>
  <c r="B8" i="25"/>
  <c r="BF11" i="7"/>
  <c r="BB11" i="7"/>
  <c r="BA11" i="7"/>
  <c r="AS11" i="7"/>
  <c r="AR11" i="7"/>
  <c r="AJ11" i="7"/>
  <c r="AI11" i="7"/>
  <c r="BD11" i="7" s="1"/>
  <c r="BB10" i="7"/>
  <c r="AY10" i="7"/>
  <c r="BA10" i="7" s="1"/>
  <c r="AS10" i="7"/>
  <c r="AR10" i="7"/>
  <c r="AP10" i="7"/>
  <c r="AJ10" i="7"/>
  <c r="AG10" i="7"/>
  <c r="AI10" i="7" s="1"/>
  <c r="AA10" i="7"/>
  <c r="BF10" i="7" s="1"/>
  <c r="Z10" i="7"/>
  <c r="BB9" i="7"/>
  <c r="BA9" i="7"/>
  <c r="AS9" i="7"/>
  <c r="AR9" i="7"/>
  <c r="AJ9" i="7"/>
  <c r="AI9" i="7"/>
  <c r="AA9" i="7"/>
  <c r="BH9" i="7" s="1"/>
  <c r="Z9" i="7"/>
  <c r="BD9" i="7" s="1"/>
  <c r="BJ9" i="7" s="1"/>
  <c r="BI11" i="7" l="1"/>
  <c r="BD10" i="7"/>
  <c r="BJ10" i="7" s="1"/>
  <c r="BG10" i="7"/>
  <c r="BH10" i="7"/>
  <c r="BE9" i="7"/>
  <c r="BI9" i="7"/>
  <c r="BF9" i="7"/>
  <c r="BG11" i="7"/>
  <c r="BG9" i="7"/>
  <c r="BE10" i="7"/>
  <c r="BI10" i="7"/>
  <c r="BH11" i="7"/>
  <c r="BE11" i="7"/>
  <c r="BB10" i="1" l="1"/>
  <c r="BD10" i="1"/>
  <c r="AY10" i="1"/>
  <c r="AW10" i="1"/>
  <c r="BA10" i="1" s="1"/>
  <c r="AU10" i="1"/>
  <c r="AS10" i="1"/>
  <c r="AP10" i="1"/>
  <c r="AN10" i="1"/>
  <c r="AL10" i="1"/>
  <c r="AR10" i="1" s="1"/>
  <c r="AJ10" i="1"/>
  <c r="AG10" i="1"/>
  <c r="AE10" i="1"/>
  <c r="AC10" i="1"/>
  <c r="AI10" i="1" s="1"/>
  <c r="X10" i="1"/>
  <c r="V10" i="1"/>
  <c r="AA10" i="1"/>
  <c r="BF10" i="1" s="1"/>
  <c r="T10" i="1"/>
  <c r="Z10" i="1" s="1"/>
  <c r="BE10" i="1" l="1"/>
  <c r="BJ10" i="1" s="1"/>
  <c r="BI10" i="1"/>
  <c r="BG10" i="1" l="1"/>
  <c r="BH10" i="1"/>
  <c r="BJ15" i="1" l="1"/>
  <c r="BF15" i="1"/>
  <c r="C45" i="25" l="1"/>
  <c r="C50" i="25" s="1"/>
  <c r="B6" i="25"/>
  <c r="C28" i="33"/>
  <c r="C33" i="33" s="1"/>
  <c r="B5" i="33"/>
  <c r="D28" i="33"/>
  <c r="D33" i="33" s="1"/>
  <c r="BG15" i="1"/>
  <c r="BH15" i="1"/>
  <c r="BI15" i="1"/>
  <c r="C79" i="25" l="1"/>
  <c r="B40" i="25"/>
  <c r="G50" i="25"/>
  <c r="B21" i="25"/>
  <c r="C40" i="33"/>
  <c r="C46" i="33" s="1"/>
  <c r="C57" i="25"/>
  <c r="C63" i="25" s="1"/>
  <c r="C81" i="25" s="1"/>
  <c r="B20" i="33"/>
  <c r="B8" i="33"/>
  <c r="G68" i="25" l="1"/>
  <c r="D79" i="25"/>
  <c r="D83" i="25" s="1"/>
  <c r="C68" i="25"/>
  <c r="C8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Familia Trujillo</author>
  </authors>
  <commentList>
    <comment ref="P15" authorId="0" shapeId="0" xr:uid="{5FB71114-CA2B-4E32-9DB0-B7AAD9D630AA}">
      <text>
        <r>
          <rPr>
            <sz val="9"/>
            <color indexed="81"/>
            <rFont val="Tahoma"/>
            <family val="2"/>
          </rPr>
          <t xml:space="preserve">dejar un solo producto estratégico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Familia Trujillo</author>
  </authors>
  <commentList>
    <comment ref="P15" authorId="0" shapeId="0" xr:uid="{EEFF6D6B-12FA-43D4-8234-24319BF5D178}">
      <text>
        <r>
          <rPr>
            <sz val="9"/>
            <color indexed="81"/>
            <rFont val="Tahoma"/>
            <family val="2"/>
          </rPr>
          <t xml:space="preserve">dejar un solo producto estratégico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K9" authorId="0" shapeId="0" xr:uid="{860D65D0-7282-4391-9FBA-530CBA0B0396}">
      <text>
        <r>
          <rPr>
            <sz val="11"/>
            <color theme="1"/>
            <rFont val="Arial"/>
            <family val="2"/>
          </rPr>
          <t>======
ID#AAAAMvOABh0
David Cano    (2021-06-10 20:18:59)
Registre el nombre del indicador, que se construye a partir de la meta.
La estructura usual es: Objeto(Sustantivo) + condición deseada del objeto (verbo conjugado) + elementos adicionales de contexto descriptivo.</t>
        </r>
      </text>
    </comment>
    <comment ref="K10" authorId="0" shapeId="0" xr:uid="{2AF95D8C-40A9-4973-A754-C92DEF8D5D6F}">
      <text>
        <r>
          <rPr>
            <sz val="11"/>
            <color theme="1"/>
            <rFont val="Arial"/>
            <family val="2"/>
          </rPr>
          <t>======
ID#AAAAMvOABh0
David Cano    (2021-06-10 20:18:59)
Registre el nombre del indicador, que se construye a partir de la meta.
La estructura usual es: Objeto(Sustantivo) + condición deseada del objeto (verbo conjugado) + elementos adicionales de contexto descriptivo.</t>
        </r>
      </text>
    </comment>
    <comment ref="K11" authorId="0" shapeId="0" xr:uid="{FCE5043F-3D81-4634-9F05-364DFD6EE9A0}">
      <text>
        <r>
          <rPr>
            <sz val="11"/>
            <color theme="1"/>
            <rFont val="Arial"/>
            <family val="2"/>
          </rPr>
          <t>======
ID#AAAAMvOABh0
David Cano    (2021-06-10 20:18:59)
Registre el nombre del indicador, que se construye a partir de la meta.
La estructura usual es: Objeto(Sustantivo) + condición deseada del objeto (verbo conjugado) + elementos adicionales de contexto descriptivo.</t>
        </r>
      </text>
    </comment>
    <comment ref="K12" authorId="0" shapeId="0" xr:uid="{B4BC90C5-8F9F-4C4A-8406-2BCDB669F1EB}">
      <text>
        <r>
          <rPr>
            <sz val="11"/>
            <color theme="1"/>
            <rFont val="Arial"/>
            <family val="2"/>
          </rPr>
          <t>======
ID#AAAAMvOABh0
David Cano    (2021-06-10 20:18:59)
Registre el nombre del indicador, que se construye a partir de la meta.
La estructura usual es: Objeto(Sustantivo) + condición deseada del objeto (verbo conjugado) + elementos adicionales de contexto descriptivo.</t>
        </r>
      </text>
    </comment>
    <comment ref="K13" authorId="0" shapeId="0" xr:uid="{CEEB676D-BC92-44F9-B2D7-52459D7F27BB}">
      <text>
        <r>
          <rPr>
            <sz val="11"/>
            <color theme="1"/>
            <rFont val="Arial"/>
            <family val="2"/>
          </rPr>
          <t>======
ID#AAAAMvOABh0
David Cano    (2021-06-10 20:18:59)
Registre el nombre del indicador, que se construye a partir de la meta.
La estructura usual es: Objeto(Sustantivo) + condición deseada del objeto (verbo conjugado) + elementos adicionales de contexto descriptivo.</t>
        </r>
      </text>
    </comment>
    <comment ref="K14" authorId="0" shapeId="0" xr:uid="{DFC48682-1FC1-484B-B0B9-A1C16112BF4D}">
      <text>
        <r>
          <rPr>
            <sz val="11"/>
            <color theme="1"/>
            <rFont val="Arial"/>
            <family val="2"/>
          </rPr>
          <t>======
ID#AAAAMvOABh0
David Cano    (2021-06-10 20:18:59)
Registre el nombre del indicador, que se construye a partir de la meta.
La estructura usual es: Objeto(Sustantivo) + condición deseada del objeto (verbo conjugado) + elementos adicionales de contexto descriptivo.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Familia Trujillo</author>
  </authors>
  <commentList>
    <comment ref="P11" authorId="0" shapeId="0" xr:uid="{C947593F-1FDA-46F7-B56C-F4114EF777AF}">
      <text>
        <r>
          <rPr>
            <sz val="11"/>
            <color theme="1"/>
            <rFont val="Arial"/>
            <family val="2"/>
          </rPr>
          <t>======
ID#AAAAM44rWho
Familia Trujillo    (2021-06-22 01:42:10)
dejar un solo producto estratégico</t>
        </r>
      </text>
    </comment>
    <comment ref="P15" authorId="1" shapeId="0" xr:uid="{1E7890F0-419A-415E-8BB4-4F5E694BC637}">
      <text>
        <r>
          <rPr>
            <sz val="9"/>
            <color indexed="81"/>
            <rFont val="Tahoma"/>
            <family val="2"/>
          </rPr>
          <t xml:space="preserve">dejar un solo producto estratégico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DellVostro</author>
    <author>Familia Trujillo</author>
  </authors>
  <commentList>
    <comment ref="P11" authorId="0" shapeId="0" xr:uid="{2971D0E2-5561-4EBC-896A-4B05F89FB3EB}">
      <text>
        <r>
          <rPr>
            <sz val="11"/>
            <color theme="1"/>
            <rFont val="Arial"/>
            <family val="2"/>
          </rPr>
          <t>======
ID#AAAAM44rWho
Familia Trujillo    (2021-06-22 01:42:10)
dejar un solo producto estratégico</t>
        </r>
      </text>
    </comment>
    <comment ref="E13" authorId="1" shapeId="0" xr:uid="{1833C720-869E-48FA-A190-AC5BB0228920}">
      <text>
        <r>
          <rPr>
            <b/>
            <sz val="9"/>
            <color indexed="81"/>
            <rFont val="Tahoma"/>
            <family val="2"/>
          </rPr>
          <t>DellVostro:</t>
        </r>
        <r>
          <rPr>
            <sz val="9"/>
            <color indexed="81"/>
            <rFont val="Tahoma"/>
            <family val="2"/>
          </rPr>
          <t xml:space="preserve">
Ajustar</t>
        </r>
      </text>
    </comment>
    <comment ref="P14" authorId="2" shapeId="0" xr:uid="{42C20DC5-11EA-4D22-8B94-79FA126E0CA2}">
      <text>
        <r>
          <rPr>
            <sz val="9"/>
            <color indexed="81"/>
            <rFont val="Tahoma"/>
            <family val="2"/>
          </rPr>
          <t xml:space="preserve">dejar un solo producto estratégico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DellVostro</author>
    <author>Familia Trujillo</author>
  </authors>
  <commentList>
    <comment ref="K10" authorId="0" shapeId="0" xr:uid="{597D3A0F-18AE-431E-9B3F-B15B75F1143C}">
      <text>
        <r>
          <rPr>
            <b/>
            <sz val="9"/>
            <color indexed="81"/>
            <rFont val="Tahoma"/>
            <family val="2"/>
          </rPr>
          <t>DellVostro:</t>
        </r>
        <r>
          <rPr>
            <sz val="9"/>
            <color indexed="81"/>
            <rFont val="Tahoma"/>
            <family val="2"/>
          </rPr>
          <t xml:space="preserve">
Cambiar programación Trimestral.</t>
        </r>
      </text>
    </comment>
    <comment ref="K11" authorId="0" shapeId="0" xr:uid="{028B01C6-AAF5-40D4-BC1E-CE06783A7878}">
      <text>
        <r>
          <rPr>
            <b/>
            <sz val="9"/>
            <color indexed="81"/>
            <rFont val="Tahoma"/>
            <family val="2"/>
          </rPr>
          <t>DellVostro:</t>
        </r>
        <r>
          <rPr>
            <sz val="9"/>
            <color indexed="81"/>
            <rFont val="Tahoma"/>
            <family val="2"/>
          </rPr>
          <t xml:space="preserve">
Ajutar la programación trimestral Número de sensibilizaciones 4</t>
        </r>
      </text>
    </comment>
    <comment ref="P15" authorId="1" shapeId="0" xr:uid="{46724A09-536E-4369-A835-1C2F454E06D6}">
      <text>
        <r>
          <rPr>
            <sz val="9"/>
            <color indexed="81"/>
            <rFont val="Tahoma"/>
            <family val="2"/>
          </rPr>
          <t xml:space="preserve">dejar un solo producto estratégico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Familia Trujillo</author>
  </authors>
  <commentList>
    <comment ref="P15" authorId="0" shapeId="0" xr:uid="{C192332A-D042-4F5C-9835-561537483C65}">
      <text>
        <r>
          <rPr>
            <sz val="9"/>
            <color indexed="81"/>
            <rFont val="Tahoma"/>
            <family val="2"/>
          </rPr>
          <t xml:space="preserve">dejar un solo producto estratégico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Familia Trujillo</author>
  </authors>
  <commentList>
    <comment ref="Q15" authorId="0" shapeId="0" xr:uid="{207408FD-584D-472C-9125-8E02B00062F2}">
      <text>
        <r>
          <rPr>
            <sz val="9"/>
            <color indexed="81"/>
            <rFont val="Tahoma"/>
            <family val="2"/>
          </rPr>
          <t xml:space="preserve">dejar un solo producto estratégico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Familia Trujillo</author>
  </authors>
  <commentList>
    <comment ref="K11" authorId="0" shapeId="0" xr:uid="{49ADD110-1B51-419C-AF59-EB2D39D84C5E}">
      <text>
        <r>
          <rPr>
            <sz val="11"/>
            <color theme="1"/>
            <rFont val="Arial"/>
            <family val="2"/>
          </rPr>
          <t>======
ID#AAAAMiIoYLE
David Cano    (2021-06-16 19:39:54)
Registre el nombre del indicador, que se construye a partir de la meta.
La estructura usual es: Objeto(Sustantivo) + condición deseada del objeto (verbo conjugado) + elementos adicionales de contexto descriptivo.</t>
        </r>
      </text>
    </comment>
    <comment ref="E12" authorId="0" shapeId="0" xr:uid="{83808C8F-4FB6-4773-B045-F53AE9BD24C7}">
      <text>
        <r>
          <rPr>
            <sz val="11"/>
            <color theme="1"/>
            <rFont val="Arial"/>
            <family val="2"/>
          </rPr>
          <t>======
ID#AAAAM2diKvI
David Cano    (2021-06-16 16:11:47)
Registre la meta asociada al instrumento de planeacion cuyo cumplimiento se mide por medio del indicador.</t>
        </r>
      </text>
    </comment>
    <comment ref="P14" authorId="1" shapeId="0" xr:uid="{701E3B0A-57D6-490A-9EE5-2BBED050F270}">
      <text>
        <r>
          <rPr>
            <sz val="9"/>
            <color indexed="81"/>
            <rFont val="Tahoma"/>
            <family val="2"/>
          </rPr>
          <t xml:space="preserve">dejar un solo producto estratégico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Familia Trujillo</author>
  </authors>
  <commentList>
    <comment ref="P15" authorId="0" shapeId="0" xr:uid="{CCB684D2-3AAA-4F15-B3EA-CEB37B205085}">
      <text>
        <r>
          <rPr>
            <sz val="9"/>
            <color indexed="81"/>
            <rFont val="Tahoma"/>
            <family val="2"/>
          </rPr>
          <t xml:space="preserve">dejar un solo producto estratégico </t>
        </r>
      </text>
    </comment>
  </commentList>
</comments>
</file>

<file path=xl/sharedStrings.xml><?xml version="1.0" encoding="utf-8"?>
<sst xmlns="http://schemas.openxmlformats.org/spreadsheetml/2006/main" count="4535" uniqueCount="1142">
  <si>
    <t xml:space="preserve">Objetivo Estrategico </t>
  </si>
  <si>
    <t>Indicador</t>
  </si>
  <si>
    <t>Fórmula Indicador</t>
  </si>
  <si>
    <t>Tipo de Indicador</t>
  </si>
  <si>
    <t>Actividades</t>
  </si>
  <si>
    <t>Producto</t>
  </si>
  <si>
    <t>Responsable (Cargo Directivo)</t>
  </si>
  <si>
    <t>Responsables Operativos</t>
  </si>
  <si>
    <t>Eficacia</t>
  </si>
  <si>
    <t>Eficiencia</t>
  </si>
  <si>
    <t>Subdirectora Análisis de Riesgos y Efectos del Cambio Climático</t>
  </si>
  <si>
    <t>Efectividad</t>
  </si>
  <si>
    <t>Subdirector Manejo de Emergencias y Desastres</t>
  </si>
  <si>
    <t>No Aplica</t>
  </si>
  <si>
    <t>Subdirector Reducción del Riesgo y Adaptación al Cambio Climático</t>
  </si>
  <si>
    <t>Jefe Oficina Tecnologías de la Información y las Comunicaciones</t>
  </si>
  <si>
    <t>Asesor en Comunicación</t>
  </si>
  <si>
    <t>Jefe de Oficina Asesora de Planeación</t>
  </si>
  <si>
    <t>Subdirector Corporativa y Asuntos Disciplinarios</t>
  </si>
  <si>
    <t>Jefe de Oficina Asesora Jurídica</t>
  </si>
  <si>
    <t>Jefe de Oficina de Control Interno</t>
  </si>
  <si>
    <t>Proceso</t>
  </si>
  <si>
    <t>PROGAMADO VS EJECUTADO</t>
  </si>
  <si>
    <t xml:space="preserve">EJECUTADO Vs. PROGRAMADO  </t>
  </si>
  <si>
    <t>PRIMER TRIMESTRE</t>
  </si>
  <si>
    <t>SEGUNDO TRIMESTRE</t>
  </si>
  <si>
    <t>TERCER TRIMESTRE</t>
  </si>
  <si>
    <t>CUARTO TRIMESTRE</t>
  </si>
  <si>
    <t>ENERO</t>
  </si>
  <si>
    <t>FEBRERO</t>
  </si>
  <si>
    <t>MARZO</t>
  </si>
  <si>
    <t>TOTAL TRIMESTRE</t>
  </si>
  <si>
    <t>Avances y Logros de cada meta</t>
  </si>
  <si>
    <t xml:space="preserve">ABRIL </t>
  </si>
  <si>
    <t>MAYO</t>
  </si>
  <si>
    <t>JUNIO</t>
  </si>
  <si>
    <t>JULIO</t>
  </si>
  <si>
    <t>AGOSTO</t>
  </si>
  <si>
    <t>SEPTIEMBRE</t>
  </si>
  <si>
    <t>OCTUBRE</t>
  </si>
  <si>
    <t>NOVIEMBRE</t>
  </si>
  <si>
    <t>DICIEMBRE</t>
  </si>
  <si>
    <t>Programado</t>
  </si>
  <si>
    <t>Ejecutado</t>
  </si>
  <si>
    <t xml:space="preserve">Avances Trimestre
Logros Trimestre
</t>
  </si>
  <si>
    <t>Plan Estratégico de Talento Humano</t>
  </si>
  <si>
    <t>Plan Institucional de Capacitación</t>
  </si>
  <si>
    <t>Procesos</t>
  </si>
  <si>
    <t>Direccionamiento Estratégico</t>
  </si>
  <si>
    <t>Tecnologías de la Información y las Comunicaciones</t>
  </si>
  <si>
    <t>Gestión del Talento Humano</t>
  </si>
  <si>
    <t>Comunicaciones e Información Pública</t>
  </si>
  <si>
    <t>Conocimiento e Innovación</t>
  </si>
  <si>
    <t>Conocimiento del Riesgo y Efectos del Cambio Climático</t>
  </si>
  <si>
    <t>Reducción del Riesgo y Adaptación al Cambio Climático</t>
  </si>
  <si>
    <t xml:space="preserve"> Manejo de Emergencias y Desastres</t>
  </si>
  <si>
    <t>Gestión Administrativa</t>
  </si>
  <si>
    <t>Gestión Contractual</t>
  </si>
  <si>
    <t>Gestión Jurídica</t>
  </si>
  <si>
    <t>Gestión Financiera</t>
  </si>
  <si>
    <t>Gestión Documental</t>
  </si>
  <si>
    <t>Control Disciplinario Interno</t>
  </si>
  <si>
    <t>Evaluación independiente</t>
  </si>
  <si>
    <t>Objetivos Estratégicos</t>
  </si>
  <si>
    <r>
      <t>1.</t>
    </r>
    <r>
      <rPr>
        <sz val="8"/>
        <color rgb="FF000000"/>
        <rFont val="Century Gothic"/>
        <family val="2"/>
      </rPr>
      <t>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r>
  </si>
  <si>
    <r>
      <t xml:space="preserve">2. </t>
    </r>
    <r>
      <rPr>
        <sz val="8"/>
        <color rgb="FF000000"/>
        <rFont val="Century Gothic"/>
        <family val="2"/>
      </rPr>
      <t>Fortalecer y promover el conocimiento del riesgo de desastres y efectos del cambio climático para la toma de decisiones frente a las medidas de reducción, manejo y adaptación en el Distrito de Capital.</t>
    </r>
  </si>
  <si>
    <r>
      <t>3. </t>
    </r>
    <r>
      <rPr>
        <sz val="8"/>
        <color rgb="FF000000"/>
        <rFont val="Century Gothic"/>
        <family val="2"/>
      </rPr>
      <t>Modernizar el sistema de Información de Gestión de Riesgos y Cambio Climático con enfoque de escenarios</t>
    </r>
  </si>
  <si>
    <r>
      <t>4. </t>
    </r>
    <r>
      <rPr>
        <sz val="8"/>
        <color rgb="FF000000"/>
        <rFont val="Century Gothic"/>
        <family val="2"/>
      </rPr>
      <t>Fortalecer la identificación y ejecución de acciones de reducción del riesgo al igual que las medidas de adaptación al cambio climático en Bogotá D.C.</t>
    </r>
  </si>
  <si>
    <r>
      <t>5. </t>
    </r>
    <r>
      <rPr>
        <sz val="8"/>
        <color rgb="FF000000"/>
        <rFont val="Century Gothic"/>
        <family val="2"/>
      </rPr>
      <t>Fortalecer el manejo de emergencias, calamidades y/o desastres en el marco del SDGR – CC en Bogotá D.C.</t>
    </r>
  </si>
  <si>
    <r>
      <t>6. </t>
    </r>
    <r>
      <rPr>
        <sz val="8"/>
        <color rgb="FF000000"/>
        <rFont val="Century Gothic"/>
        <family val="2"/>
      </rPr>
      <t>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r>
  </si>
  <si>
    <r>
      <t xml:space="preserve">7. </t>
    </r>
    <r>
      <rPr>
        <sz val="8"/>
        <color rgb="FF000000"/>
        <rFont val="Century Gothic"/>
        <family val="2"/>
      </rPr>
      <t>Fortalecer los procesos estratégicos, de apoyo y evaluación mediante la implementación de lineamientos que soporten la gestión misional en cumplimiento de los objetivos institucionales en el marco de la mejora continua.</t>
    </r>
  </si>
  <si>
    <t>Dimensión MIPG</t>
  </si>
  <si>
    <t>1. Talento Humano</t>
  </si>
  <si>
    <t>2. Direccionamiento Estratégico</t>
  </si>
  <si>
    <t>3. Gestión con Valores para Resultados</t>
  </si>
  <si>
    <t>4. Evaluación de Resultados</t>
  </si>
  <si>
    <t>5. Información y Comunicación</t>
  </si>
  <si>
    <t>6. Gestión del Conocimiento y la Innovación</t>
  </si>
  <si>
    <t>7. Control Interno</t>
  </si>
  <si>
    <t>Cargos Directivos</t>
  </si>
  <si>
    <t>Proyecto de Inversión</t>
  </si>
  <si>
    <t>7557- Fortalecimiento de acciones para la reducción del riesgo y medidas de adaptación al cambio climático en Bogotá</t>
  </si>
  <si>
    <t>7558- Fortalecimiento y modernización de la Gestión Institucional del IDIGER En Bogotá</t>
  </si>
  <si>
    <t>7559 – Fortalecimiento al Manejo de Emergencias, Calamidades y/o Desastres para Bogotá</t>
  </si>
  <si>
    <t>7566- Fortalecimiento del conocimiento del riesgo de desastres y efectos del cambio climático en Bogotá</t>
  </si>
  <si>
    <t>Programa PDGRC</t>
  </si>
  <si>
    <t xml:space="preserve">1.1.1. Elaboración y actualización de estudios de riesgo y cambio climático. </t>
  </si>
  <si>
    <t xml:space="preserve">1.1.2. Monitoreo del riesgo, de los fenómenos amenazantes y del cambio climático y sus efectos. </t>
  </si>
  <si>
    <t>1.1.3. Investigación sobre riesgo de desastres y efectos del cambio climático.</t>
  </si>
  <si>
    <t>1.1.4. Tecnologías de la Información y las Comunicaciones.</t>
  </si>
  <si>
    <t xml:space="preserve">2.1.1. Movilidad Sostenible. </t>
  </si>
  <si>
    <t>2.1.3. Eficiencia Energética.</t>
  </si>
  <si>
    <t>2.1.4.  Construcción Sostenible.</t>
  </si>
  <si>
    <t>3.1.1. Ordenamiento territorial y Ecourbanismo para la adaptación.</t>
  </si>
  <si>
    <t>3.1.2. Gestión de ecosistemas estratégicos y áreas de interés ambiental para Bogotá y la Región</t>
  </si>
  <si>
    <t>3.1.3. Gestión integral del agua para la adaptación.</t>
  </si>
  <si>
    <t>3.1.4. Protección del acuífero de la Sabana de Bogotá</t>
  </si>
  <si>
    <t>3.1.5. Recuperación de la cuenca del río Bogotá</t>
  </si>
  <si>
    <t xml:space="preserve">3.1.6. Seguridad y resiliencia alimentaria </t>
  </si>
  <si>
    <t xml:space="preserve">3.1.7. Resiliencia en salud por cambio climático </t>
  </si>
  <si>
    <t>3.2.1. Reglamentación del uso del suelo por amenaza y riesgo.</t>
  </si>
  <si>
    <t>3.2.2. Reasentamiento de familias en riesgo y gestión predial.</t>
  </si>
  <si>
    <t>3.2.3. Obras de mitigación del riesgo.</t>
  </si>
  <si>
    <t>3.2.4. Sector productivo resiliente.</t>
  </si>
  <si>
    <t>3.2.5. Reducción del riesgo por incendios forestales</t>
  </si>
  <si>
    <t>3.2.6. Reducción del riesgo por aglomeraciones de público.</t>
  </si>
  <si>
    <t>3.2.7. Reducción del riesgo tecnológico.</t>
  </si>
  <si>
    <t>3.3.1. Reducción del riesgo sísmico en vivienda, edificaciones indispensables y de atención a la comunidad.</t>
  </si>
  <si>
    <t>3.3.2. Reducción de la vulnerabilidad funcional de los servicios públicos y de movilidad.</t>
  </si>
  <si>
    <t>3.3.3. Estrategia de Protección Financiera.</t>
  </si>
  <si>
    <t xml:space="preserve">4.1.1. Preparación interinstitucional para la respuesta a emergencias. </t>
  </si>
  <si>
    <t>4.1.2. Preparación comunitaria y del sector privado para la respuesta a emergencias.</t>
  </si>
  <si>
    <t>4.1.3. Preparación para facilitar la recuperación</t>
  </si>
  <si>
    <t>5.1.1. Participación y apropiación social, comunitaria y cultural para la gestión del riesgo y cambio climático.</t>
  </si>
  <si>
    <t>5.1.2. Educación para la gestión del riesgo y cambio climático</t>
  </si>
  <si>
    <t>5.1.3. Comunicación para la gestión del riesgo y cambio climático</t>
  </si>
  <si>
    <t>5.2.1. Fortalecimiento del Sistema Distrital de Gestión de Riesgos y Cambio Climático.</t>
  </si>
  <si>
    <t>5.2.2. Gestión y promoción de alianzas y cooperación.</t>
  </si>
  <si>
    <t xml:space="preserve">LINEAS ESTRATÉGICAS DE ACCION </t>
  </si>
  <si>
    <t xml:space="preserve">1.1.1.1.Caracterización y análisis de escenarios de riesgo y su continua actualización. </t>
  </si>
  <si>
    <t xml:space="preserve">1.1.1.2 Análisis del riesgo de gran impacto, con énfasis en el riesgo sísmico y las funciones urbanas. </t>
  </si>
  <si>
    <t>1.1.1.3 Seguimiento y actualización a las condiciones de susceptibilidad y amenaza por incendios forestales.</t>
  </si>
  <si>
    <t>1.1.1.4 Análisis de los escenarios de cambio climático, sus impactos y efectos.</t>
  </si>
  <si>
    <t>1.1.1.5 Análisis de los eventos climáticos extremos y sus efectos.</t>
  </si>
  <si>
    <t>1.1.1.6 Estudios de amenaza, vulnerabilidad y riesgo, inventario de fuentes de peligro y diseños de medidas de intervención: prospectivas, correctivas, no físicas, físicas, así como de reasentamiento y/o reubicación.</t>
  </si>
  <si>
    <t xml:space="preserve">1.1.1.7 Actualización continua de información de amenaza y riesgo para el ordenamiento territorial y la planificación del desarrollo. </t>
  </si>
  <si>
    <t>1.1.1.8 Fortalecimiento de las herramientas para la comunicación del riesgo.</t>
  </si>
  <si>
    <t>1.1.2.1 Implementación, fortalecimiento y operación de redes de monitoreo de los parámetros de los fenómenos y actividades amenazantes.</t>
  </si>
  <si>
    <t>1.1.2.2 Fortalecimiento y operación de los sistemas de alertas en los principales escenarios de riesgo.</t>
  </si>
  <si>
    <t>1.1.2.3 Estructuración, modelación y establecimiento de umbrales con fines de alerta.</t>
  </si>
  <si>
    <t>1.1.2.4 Consolidación y administración de la información de parámetros con fines de conocimiento del cambio climático.</t>
  </si>
  <si>
    <t>1.1.2.5 Estructuración e implementación de sistemas de reporte de boletines y avisos.</t>
  </si>
  <si>
    <t xml:space="preserve">1.1.2.6 Fortalecimiento y articulación de los observatorios distritales que incorporan variables ambientales. </t>
  </si>
  <si>
    <t>1.1.3.1 Impulso a la investigación aplicada del cambio climático, en aspectos como: Efectos del cambio climático. Mitigación del cambio climático. Adaptación al cambio climático.</t>
  </si>
  <si>
    <t>1.1.3.2 Impulso de la investigación aplicada en riesgo de desastres, en aspectos como: Análisis de riesgos. Reducción de la vulnerabilidad. Riesgo de gran impacto.</t>
  </si>
  <si>
    <t xml:space="preserve">1.1.3.3 Articulación y retroalimentación con el Plan de Investigación Ambiental. </t>
  </si>
  <si>
    <t>1.1.4.1 Fortalecimiento e innovación de tecnologías de información y comunicaciones para los diferentes escenarios de riesgo presentes en la ciudad, en los procesos de conocimiento y reducción del riesgo, así como en el de manejo de emergencias.</t>
  </si>
  <si>
    <t>1.1.4.2 Fortalecimiento e innovación de tecnologías de información y comunicaciones para el conocimiento del cambio climático y la gestión del cambio climático.</t>
  </si>
  <si>
    <t>1.1.4.3 Administración y fortalecimiento de la red distrital de comunicaciones para emergencias.</t>
  </si>
  <si>
    <t xml:space="preserve">1.1.4.4 Aprovechamiento y fortalecimiento de la Infraestructura de Datos Espaciales del Distrito Capital - IDECA para la gestión del riesgo y cambio climático. </t>
  </si>
  <si>
    <t>1.1.4.5 Fortalecimiento e innovación en plataformas informáticas para mejorar y facilitar la comunicación pública y la participación ciudadana en los procesos de la gestión del riesgo y de la gestión del cambio climático.</t>
  </si>
  <si>
    <t>2.1.1.1 Desarrollo e introducción progresiva de medios de transporte sostenibles.</t>
  </si>
  <si>
    <t>2.1.1.2 Implementación de tecnologías de cero o bajas emisiones para el sistema integrado de transporte de la ciudad.</t>
  </si>
  <si>
    <t>2.1.1.3 Fomento de la autorregulación ambiental en medios de transporte.</t>
  </si>
  <si>
    <t>2.1.1.4 Implementación de instrumentos que desincentivan el uso masivo del vehículo particular.</t>
  </si>
  <si>
    <t>2.1.1.5 Promoción del uso masivo de la bicicleta.</t>
  </si>
  <si>
    <t>2.1.1.6 Optimización de la malla vial integradora de los diferentes modos de movilización.</t>
  </si>
  <si>
    <t xml:space="preserve">2.1.1.7 Ordenamiento logístico del transporte de mercancías y de carga. </t>
  </si>
  <si>
    <t>2.1.2.1 Disminución de la producción de residuos a través del consumo y producción sostenible.</t>
  </si>
  <si>
    <t>2.1.2.2 Avance en el esquema de entrega y recolección actual de los residuos hacia modelos más eficientes.</t>
  </si>
  <si>
    <t>2.1.2.3 Inclusión de actores asociados a la recolección y reciclaje de los residuos en nuevos esquemas y tecnologías de aprovechamiento de residuos.</t>
  </si>
  <si>
    <t>2.1.2.4 Fomento del uso de residuos aprovechables como insumo o materia prima.</t>
  </si>
  <si>
    <t xml:space="preserve">2.1.2.5 Aprovechamiento de residuos mediante procesos industrializados. </t>
  </si>
  <si>
    <t>2.1.2.6 Captura y aprovechamiento energético del metano en rellenos sanitarios.</t>
  </si>
  <si>
    <t>2.1.2.7 Transformación de la tecnología de procesamiento de residuos en rellenos sanitarios a procesos industrializados bajos en emisiones de carbono.</t>
  </si>
  <si>
    <t xml:space="preserve">2.1.3.1 Reducción del consumo de energía mediante la implementación de sistemas más eficientes. </t>
  </si>
  <si>
    <t xml:space="preserve">2.1.3.2 Renovación del sistema de alumbrado público de la ciudad. </t>
  </si>
  <si>
    <t>2.1.3.3 Desarrollo de proyectos e iniciativas de energías renovables no convencionales.</t>
  </si>
  <si>
    <t>2.1.3.4 Impulso a la reconversión tecnológica en procesos productivos.</t>
  </si>
  <si>
    <t>2.1.3.5 Desarrollo de distritos térmicos para la ciudad.</t>
  </si>
  <si>
    <t>2.1.4.1 Reducción del consumo de energía en el uso residencial en edificaciones nuevas en  Bogotá</t>
  </si>
  <si>
    <t>2.1.4.2  Reducción del consumo de agua en el uso residencial en edificaciones nuevas en  Bogotá</t>
  </si>
  <si>
    <t>2.1.4.3 Formulación de  los incentivos que fomenten la construcción sostenible.</t>
  </si>
  <si>
    <t>2.1.4.4 Se guimiento a las edificaciones con alguna certificación internacional.</t>
  </si>
  <si>
    <t>3.1.1.1. Integración del escenario de cambio climático como variables de las determinantes del ordenamiento territorial.</t>
  </si>
  <si>
    <t>3.1.1.2 Planificación, equipamiento y dotación de la ciudad para favorecer la implementación de las medidas de mitigación y adaptación al cambio climático.</t>
  </si>
  <si>
    <t xml:space="preserve">3.1.1.3.Articulación del ordenamiento territorial distrital con el regional. </t>
  </si>
  <si>
    <t>3.1.2.1. Planificación de la estructura ecológica principal y declaratoria de áreas de interés ambiental para protección y conservación.</t>
  </si>
  <si>
    <t xml:space="preserve">3.1.2.2 Manejo integral de la estructura ecológica principal, áreas de interés ambiental y coberturas vegetales con enfoque de adaptación. </t>
  </si>
  <si>
    <t>3.1.2.3 Construcción del sendero de protección contra incendios forestales y panorámico de los cerros orientales y sus accesos.</t>
  </si>
  <si>
    <t>3.1.2.4 Compra de predios rurales, urbanos y de expansión urbana para la adaptación al cambio climático.</t>
  </si>
  <si>
    <t xml:space="preserve">3.1.2.5 Apropiación y conservación de los cerros orientales. </t>
  </si>
  <si>
    <t>3.1.2.6 Articulación para la protección, conservación y reconversión productiva en el territorio comprendido entre los páramos Sumapaz, Guerrero, Guacheneque y Chingaza.</t>
  </si>
  <si>
    <t>3.1.2.7 Contribución al fortalecimiento de la gobernabilidad del sistema distrital y regional de áreas protegidas en la estructura ecológica principal y regional.</t>
  </si>
  <si>
    <t>3.1.3.1 Aplicación de incentivos para el uso y aprovechamiento de agua lluvia.</t>
  </si>
  <si>
    <t>3.1.3.2 Desarrollo progresivo del Sistema de Drenaje Pluvial Sostenible.</t>
  </si>
  <si>
    <t xml:space="preserve">3.1.3.3 Fomento a proyectos de infraestructura adaptativa a través del manejo colectivo del agua. </t>
  </si>
  <si>
    <t>3.1.3.4  Promoción de la cultura climática y del uso del agua.</t>
  </si>
  <si>
    <t xml:space="preserve">3.1.3.5. Revisión y corrección de conexiones erradas. </t>
  </si>
  <si>
    <t>3.1.3.6. Mantenimiento, adecuación y limpieza de canales y quebradas.</t>
  </si>
  <si>
    <t>3.1.3.7.Compra de predios rurales, urbanos y de expansión urbana para la adaptación al cambio climático.</t>
  </si>
  <si>
    <t>3.1.4.1. Protección de zonas de recarga de acuífero a través de la gestión predial.</t>
  </si>
  <si>
    <t>3.1.4.2 Desarrollo de acciones para garantizar la sostenibilidad del acuífero.</t>
  </si>
  <si>
    <t xml:space="preserve">3.1.5.1.Articulación del PDGRDCC con las acciones establecidas en la normativa vigente y sentencias judiciales relacionadas con la recuperación del Río Bogotá. </t>
  </si>
  <si>
    <t>3.1.5.2 Implementación de los proyectos Ciudad Río.</t>
  </si>
  <si>
    <t xml:space="preserve">3.1.5.3 Mantenimiento y reforzamiento continúo del jarillón izquierdo del río Bogotá para evitar desbordamientos. </t>
  </si>
  <si>
    <t>3.1.5.4 Aplicación de conceptos de Producción Más Limpia, mejores tecnologías y reducción de residuos, emisiones y vertimientos.</t>
  </si>
  <si>
    <t>3.1.5.5 Impulso de intervenciones tendientes a la recuperación del Río Bogotá.</t>
  </si>
  <si>
    <t>3.1.5.6 Impulso del ejercicio de control ambiental y monitoreo de la calidad hídrica del Río Bogotá.</t>
  </si>
  <si>
    <t xml:space="preserve">3.1.6.1 Fomento a la reconversión productiva y agricultura sostenible en áreas rurales y urbanas adaptada a la variabilidad y al cambio climático. </t>
  </si>
  <si>
    <t>3.1.6.2 Incentivo a la producción y consumo de productos locales y de temporada.</t>
  </si>
  <si>
    <t>3.1.6.3 Promoción y mejoramiento de los procesos de transformación y generación de valor agregado de alimentos que ayude a la competitividad en diferentes mercados.</t>
  </si>
  <si>
    <t>3.1.6.4 Gestión sostenible de la cadena de suministro para mejorar la calidad y disponibilidad de productos agrícolas.</t>
  </si>
  <si>
    <t>3.1.6.5 Apoyo a la transformación y diversificación de mercados que mejore el abastecimiento de alimentos en alianza con la región.</t>
  </si>
  <si>
    <t>3.1.6.6 Promoción de compras públicas de alimentos derivados de procesos amigables con el ambiente.</t>
  </si>
  <si>
    <t>3.1.7.1.Conocimiento de la amenaza y vulnerabilidad en salud de la población frente a los efectos de la variabilidad y cambio climático.</t>
  </si>
  <si>
    <t>3.1.7.2 Territorialización de las acciones establecidas en el sistema de vigilancia epidemiológico y ambiental, enfocadas a la adaptación en salud frente al cambio climático.</t>
  </si>
  <si>
    <t>3.1.7.3 Desarrollo de mecanismos de alerta temprana en salud por fenómenos asociados al cambio climático y por fenómenos biológicos y epidemiológicos.</t>
  </si>
  <si>
    <t>3.2.1.1.Incorporación de la gestión del riesgo en el Plan de Ordenamiento Territorial y de la actualización continua de los mapas normativos.</t>
  </si>
  <si>
    <t>3.2.1.2  Especificación de condicionamientos y restricciones, así como mitigación y recuperación en los planes parciales de desarrollo, renovación urbana y redensificación.</t>
  </si>
  <si>
    <t>3.2.1.3 Especificación de condicionamientos en las unidades de planeamiento zonal y rural.</t>
  </si>
  <si>
    <t>3.2.1.4 Aplicación de condicionamientos, restricciones y mitigación en los licencias de urbanización, parcelación y de construcción.</t>
  </si>
  <si>
    <t>3.2.1.5 Aplicación de condicionamientos, restricciones, mitigación y recuperación en la legalización urbanística y la regularización.</t>
  </si>
  <si>
    <t>3.2.1.6 Reglamentación de zonas específicas por amenaza y/o riesgo y definición del régimen de usos, manejo, mitigación y recuperación.</t>
  </si>
  <si>
    <t>3.2.1.7 Monitoreo y control a la ocupación ilegal de polígonos definidos por su condición de amenaza y/o riesgo.</t>
  </si>
  <si>
    <t>3.2.2.1 Aplicación de los procesos de trabajo social, de gestión financiera y legal para la caracterización, reubicación definitiva y/o relocalización transitoria de las familias expuestas.</t>
  </si>
  <si>
    <t>3.2.2.2 Implementación de medidas de apalancamiento financiero para la caracterización, reubicación definitiva y/o relocalización transitoria de las familias expuestas.</t>
  </si>
  <si>
    <t>3.2.2.3 Gestión predial de las zonas donde se aplique el reasentamiento que incluye la adquisición, adecuación, recuperación, administración, vigilancia y apropiación ciudadana.</t>
  </si>
  <si>
    <t>3.2.2.4 Desarrollo de instrumentos financieros y legales para facilitar el reasentamiento de las familias en riesgo alto.</t>
  </si>
  <si>
    <t>3.2.3.1 Definición de áreas y diseños de obras de mitigación del riesgo.</t>
  </si>
  <si>
    <t>3.2.3.2 Construcción de obras de mitigación del riesgo en zonas determinadas acordes con las condiciones del entorno.</t>
  </si>
  <si>
    <t>3.2.3.3 Impulso a la aplicación de tecnologías innovadoras y sostenibles, así como procesos de renaturalización y/o bioingeniería.</t>
  </si>
  <si>
    <t>3.2.3.4 Mantenimiento y conservación de las intervenciones a través de procesos de gestión pública, privada, social y comunitaria.</t>
  </si>
  <si>
    <t>3.2.4.1. Promoción del cumplimiento del Decreto Nacional 2157 de 2017 sobre la elaboración del Plan de Gestión del Riesgo de Desastres en las Entidades Públicas y Privadas.</t>
  </si>
  <si>
    <t>I3.2.4.2 ntercambio de experiencias de gestión del riesgo y adaptación al cambio climático en el ámbito empresarial y productivo que contribuyan a la continuidad de negocio.</t>
  </si>
  <si>
    <t>3.2.4.3  Fortalecimiento y creación de comités de ayuda mutua.</t>
  </si>
  <si>
    <t>3.2.4.4 Simulacros de emergencia generales o en sectores productivos.</t>
  </si>
  <si>
    <t>3.2.4.5. Promoción de actividades de responsabilidad social empresarial asociadas a gestión del riesgo y cambio climático.</t>
  </si>
  <si>
    <t>3.2.5.1. Construcción y mantenimiento del sendero de protección frente a incendios forestales de los cerros orientales “Las Mariposas” y su sistema de accesos.</t>
  </si>
  <si>
    <t>3.2.5.2 Manejo silvicultural, eliminación y/o reemplazo de especies pirogénicas.</t>
  </si>
  <si>
    <t xml:space="preserve">3.2.5.3 Comunicación e información continua con las comunidades adyacentes a las zonas de cobertura vegetal y comunidad en general. </t>
  </si>
  <si>
    <t>3.2.5.4. Promoción e información de los servicios ambientales de los cerros orientales y bosques urbanos.</t>
  </si>
  <si>
    <t>3.2.6.1. Fortalecimiento del Sistema Único de Gestión de Aglomeraciones-SUGA en sus componentes interinstitucional e informático.</t>
  </si>
  <si>
    <t>3.2.6.2 Promoción hacia la comunidad de una cultura de asistencia previsiva, tolerante y colaborativa en eventos y sitios de aglomeración de público.</t>
  </si>
  <si>
    <t>3.2.6.3 Promoción de la aplicación de la Norma Técnica Colombiana - NTC 6253 que establece los requisitos mínimos que deben cumplir los prestadores de servicios logísticos para actividades de control y manejo de aglomeraciones de público.</t>
  </si>
  <si>
    <t>3.2.6.4.Gestión de escenarios seguros para la realización de eventos que generan aglomeraciones de público.</t>
  </si>
  <si>
    <t>3.2.7.1.Formulación y desarrollo de medidas de inspección, vigilancia y control del riesgo tecnológico.</t>
  </si>
  <si>
    <t>3.2.7.2. Generación de guías técnicas, términos de referencia u otros documentos que permitan el desarrollo de análisis del riesgo específico.</t>
  </si>
  <si>
    <t>3.2.7.3. Definición y aplicación de medidas preventivas y correctivas para reducir el riesgo tecnológico.</t>
  </si>
  <si>
    <t>3.2.7.4.Manejo y reducción de la acumulación de llantas usadas.</t>
  </si>
  <si>
    <t>3.2.7.5.Comunicación para públicos específicos dentro del escenario de riesgo tecnológico de la ciudad.</t>
  </si>
  <si>
    <t>3.3.1.1. Promoción del reforzamiento estructural en vivienda no sismorresistente.</t>
  </si>
  <si>
    <t>3.3.1.2.Implementación de pilotos de reforzamiento estructural y promoción de técnicas de reforzamiento estructural en edificaciones de vivienda no sismoresistente.</t>
  </si>
  <si>
    <t>3.3.1.3 Diseño e implementación de instrumentos para el reforzamiento estructural de vivienda no sismoresistente.</t>
  </si>
  <si>
    <t>3.3.1.4.Identificación de necesidades y aplicación de medidas de reducción del riesgo sísmico en edificaciones públicas de salud, estaciones de bomberos, seguridad, gestión del riesgo, de integración social y educación, por medio de reforzamiento estructural y/o reubicación o reposición de las edificaciones.</t>
  </si>
  <si>
    <t>3.3.1.5.Promoción de la identificación y aplicación de medidas de reforzamiento estructural para edificaciones privadas que prestan servicios de salud y educación.</t>
  </si>
  <si>
    <t>3.3.2.1.Redundancia en los sistemas de acueducto.</t>
  </si>
  <si>
    <t>3.3.2.2 Construcción y adecuación de estructuras de canales y/o túneles para el drenaje pluvial.</t>
  </si>
  <si>
    <t>3.3.2.3.Avance en el soterramiento de redes eléctricas y cableados.</t>
  </si>
  <si>
    <t>3.3.2.4.Promoción de la aplicación del plan de gestión del riesgo de desastres en entidades públicas y privadas (Decreto Nacional 2157 de 2017).</t>
  </si>
  <si>
    <t>3.3.2.5.Implementación de acciones de reducción en rellenos sanitarios.</t>
  </si>
  <si>
    <t>3.3.2.6 Implementación de la Red Vial Vital.</t>
  </si>
  <si>
    <t>3.3.3.1.Identificación y conocimiento del riesgo fiscal debido a la ocurrencia de desastres: 
+ Evaluación de daños por sismo y su continua actualización.</t>
  </si>
  <si>
    <t>3.3.3.2 Gestión de Instrumentos Financieros para la Gestión del Riesgo: 
+ Implementación de crédito contingente para la respuesta y recuperación de desastres. 
+ Diseño e implementación de instrumentos para la recuperación post-desastre. 
+ Desarrollo de la subcuenta de protección financiera del Fondo Distrital de Gestión de Riesgo y Cambio Climático.</t>
  </si>
  <si>
    <t>3.3.3.3 Aseguramiento del riesgo catastrófico de los activos públicos. 
+ Promoción e implementación del aseguramiento de bienes fiscales. 
+ Promoción del aseguramiento de vivienda.</t>
  </si>
  <si>
    <t>4.1.1.1..Mejoramiento de la organización y coordinación para la respuesta mediante la Estrategia Distrital para la Respuesta a Emergencias (marco de actuación), y el desarrollo de Estrategias Institucionales de Respuesta - EIR.</t>
  </si>
  <si>
    <t>4.1.1.2 Mejoramiento metodológico e instrumental de los planes de contingencia por fenómenos climáticos y de actividades sociales.</t>
  </si>
  <si>
    <t>4.1.1.3 Desarrollo de procesos de capacitación y entrenamiento en los servicios y funciones de respuesta.</t>
  </si>
  <si>
    <t xml:space="preserve">4.1.1.4.Dotación, mantenimiento y renovación de equipos y telecomunicaciones. </t>
  </si>
  <si>
    <t>4.1.1.5. Construcción de obras de emergencia.</t>
  </si>
  <si>
    <t>4.1.1.6.  Adquisición y acondicionamiento de infraestructura y locaciones operativas, y predios para telecomunicaciones.</t>
  </si>
  <si>
    <t>4.1.1.7..Disponibilidad de centros de reserva con su respectiva dotación de equipos, herramientas, equipos de protección personal de acuerdo con los diferentes servicios y funciones de respuesta, así como elementos e insumos de ayuda humanitaria.</t>
  </si>
  <si>
    <t>4.1.1.8.Adecuación y alistamiento de alojamientos temporales.</t>
  </si>
  <si>
    <t>4.1.1.9.Servicios de logística incluido transporte aéreo para el combate de incendios forestales.</t>
  </si>
  <si>
    <t>4.1.2.0.Identificación, desarrollo e implementación de sistemas de alerta.</t>
  </si>
  <si>
    <t>4.1.2.1.Capacitación y simulacros que involucren al sector privado y a la comunidad.</t>
  </si>
  <si>
    <t>4.1.2.2.Promoción de voluntarios por Bogotá, gente que ayuda, para la respuesta a emergencias.</t>
  </si>
  <si>
    <t>4.1.2.3.Apoyo a organizaciones de voluntarios para la respuesta a emergencias.</t>
  </si>
  <si>
    <t>4.1.2.4.Fortalecimiento de los Comités de Ayuda Mutua - CAMs existentes y promoción en la creación de nuevos.</t>
  </si>
  <si>
    <t>4.1.2.5.Promoción y seguimiento del cumplimiento de normas de transporte vertical.</t>
  </si>
  <si>
    <t>4.1.3.1 Lineamientos para plan de acción específico para procesos de recuperación.</t>
  </si>
  <si>
    <t>4.1.3.2.Desarrollo de aspectos ambientales de la recuperación con énfasis en el manejo de escombros.</t>
  </si>
  <si>
    <t>4.1.3.3.Desarrollo de aspectos urbanísticos de la recuperación por terremoto.</t>
  </si>
  <si>
    <t>4.1.3.4.Fortalecimiento de las capacidades para la rehabilitación de los servicios públicos y sociales.</t>
  </si>
  <si>
    <t>5.1.1.1.Apropiación y cultura ciudadana en gestión del riesgo y cambio climático.</t>
  </si>
  <si>
    <t xml:space="preserve">5.1.1.2. Promoción de cambios de comportamiento hacia prácticas sostenibles. </t>
  </si>
  <si>
    <t xml:space="preserve">5.1.1.3.Fomento de iniciativas para la participación social y comunitaria. </t>
  </si>
  <si>
    <t>5.1.1.4.Fortalecimiento y empoderamiento de mujeres como líderes de cambio cultural.</t>
  </si>
  <si>
    <t>5.1.2.1.Fortalecimiento de la educación ambiental en el SDGR-CC.</t>
  </si>
  <si>
    <t>5.1.2.2.Diseño e implementación de estrategias e instrumentos de educación y capacitación para el sector público, privado y comunitario.</t>
  </si>
  <si>
    <t>5.1.2.3.Diseño e implementación herramientas de formación virtual en GR-CC para diversos públicos.</t>
  </si>
  <si>
    <t>5.1.3.1.Fortalecimiento de las herramientas virtuales que comunican la información oficial y actualizada de gestión del riesgo y cambio climático.</t>
  </si>
  <si>
    <t>5.1.3.2.Desarrollo e implementación de estrategias de comunicación con alto compromiso de las entidades distritales.</t>
  </si>
  <si>
    <t>5.1.3.3.Capacitación de comunicadores y periodistas en gestión del riesgo y cambio climático.</t>
  </si>
  <si>
    <t>5.1.3.4.Evaluación y difusión de los cambios en percepción y comportamiento para la toma de decisiones.</t>
  </si>
  <si>
    <t>5.2.1.1 Fortalecimiento de capacidades de las personas de las entidades públicas y/o privadas relacionadas con los procesos de la gestión del riesgo, incluido el cambio climático.</t>
  </si>
  <si>
    <t>5.2.1.2.Fortalecimiento de la capacidad operativa y logística del IDIGER.</t>
  </si>
  <si>
    <t>5.2.1.3. Desarrollo de metodologías e instrumentos para la planificación en gestión del riesgo y en adaptación al cambio climático.</t>
  </si>
  <si>
    <t>5.2.1.4.Desarrollo de instrumentos y procedimientos para el fortalecimiento del funcionamiento del Fondiger.</t>
  </si>
  <si>
    <t>5.2.1.5.Fortalecimiento de la participación en el Nodo Regional Centro Oriente Andino del SISCLIMA.</t>
  </si>
  <si>
    <t>5.2.1.6.Fortalecimiento continúo del sistema de información (SIRE).</t>
  </si>
  <si>
    <t>5.2.2.1.Acciones de cooperación horizontal: oferta-demanda con actores de la ciudad-región e instancias del orden subnacional e internacional.</t>
  </si>
  <si>
    <t>5.2.2.2.Promoción y fomento de la participación de la ciudad en acciones de cooperación con actores nacionales e internacionales.</t>
  </si>
  <si>
    <t>5.2.2.3.Visibilización de las iniciativas y experiencias de la ciudad en gestión del riesgo y cambio climático.</t>
  </si>
  <si>
    <t>5.2.2.4.Participación activa en el cumplimiento de la agenda internacional y nacional de gestión del riesgo y cambio climático.</t>
  </si>
  <si>
    <t>5.2.2.5.Fortalecimiento del liderazgo nacional e internacional de la ciudad en temas de gestión del riesgo y cambio climático.</t>
  </si>
  <si>
    <t>5.2.2.6.Generación de mecanismos de cooperación para apalancar los procesos de la gestión del riesgo y del cambio climático.</t>
  </si>
  <si>
    <t>5.2.2.7.Identificación y promoción del conocimiento de buenas prácticas nacionales e internacionales.</t>
  </si>
  <si>
    <t>Instrumento/Plan Estratégico/Política Pública</t>
  </si>
  <si>
    <t>Plan Institucional de Archivos de la Entidad ­PINAR</t>
  </si>
  <si>
    <t xml:space="preserve"> Plan Anual de Adquisiciones</t>
  </si>
  <si>
    <t>Plan Anual de Vacantes</t>
  </si>
  <si>
    <t xml:space="preserve"> Plan de Previsión de Recursos Humanos</t>
  </si>
  <si>
    <t>Plan de Incentivos Institucionales</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</si>
  <si>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</si>
  <si>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</si>
  <si>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</si>
  <si>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</si>
  <si>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 xml:space="preserve"> Plan de Seguridad y Privacidad de la Información</t>
  </si>
  <si>
    <t xml:space="preserve">Plan Nacional de Gestión del Riesgo de Desastres </t>
  </si>
  <si>
    <t>Plan Estratégico Seguridad Vial</t>
  </si>
  <si>
    <t>Plan Distrital de Gestión del Riesgo de Desastres y del Cambio Climático para Bogotá</t>
  </si>
  <si>
    <t>Planes Locales de Gestión del Riesgo y del Cambio Climático</t>
  </si>
  <si>
    <t xml:space="preserve">Plan Distrital de Desarrollo </t>
  </si>
  <si>
    <t>Plan de Ordenamiento Territorial</t>
  </si>
  <si>
    <t>Estrategia Distrital de Respuesta a Emergencias</t>
  </si>
  <si>
    <t>Plan de Ordenación y Manejo de Cuenca Hidrográfica - Rio Bogotá</t>
  </si>
  <si>
    <t>Plan de Ordenación y Manejo de Cuenca Hidrográfica - Otros</t>
  </si>
  <si>
    <t>Plan de Gestión Integral de Residuos Solidos</t>
  </si>
  <si>
    <t>Plan Distrital del Agua</t>
  </si>
  <si>
    <t>Plan de Acción Climática</t>
  </si>
  <si>
    <t>Plan de Investigación Ambiental de Bogotá</t>
  </si>
  <si>
    <t>Plan Estadistico Distrital</t>
  </si>
  <si>
    <t xml:space="preserve"> Plan Maestro de Espacio Público</t>
  </si>
  <si>
    <t>Plan Maestro de movilidad</t>
  </si>
  <si>
    <t>Plan Maestro de Acueducto y Alcantarillado</t>
  </si>
  <si>
    <t>Plan Maestros de Residuos Sólidos</t>
  </si>
  <si>
    <t>Plan Maestro de Energía</t>
  </si>
  <si>
    <t>Plan Maestro de Gas Natural</t>
  </si>
  <si>
    <t>Plan Maestro de Telecomunicaciones</t>
  </si>
  <si>
    <t>Plan Maestro de Equipamientos Educativos</t>
  </si>
  <si>
    <t>Plan Maestro de Cultura</t>
  </si>
  <si>
    <t>Plan Maestro de Equipamiento de salud</t>
  </si>
  <si>
    <t>Plan Maestro de Bienestar Social</t>
  </si>
  <si>
    <t>Plan Maestro de Deporte y Recreacxión</t>
  </si>
  <si>
    <t>Plan Maestro de Abastecimiento y Saguridad Alimentaria</t>
  </si>
  <si>
    <t>Plan Maestro de Recintos Feriales</t>
  </si>
  <si>
    <t>Plan Maestro de Cementerios y Servicios Funerarios</t>
  </si>
  <si>
    <t>Política de Producción y consumo Sostenible para Bogotá D.C.</t>
  </si>
  <si>
    <t>Política de Humedales del Distrito Capital.</t>
  </si>
  <si>
    <t>Política para el manejo de suelo de protección en el D.C</t>
  </si>
  <si>
    <t>Política Pública para la Gestión de la Conservación de la Biodiversidad en el Distrito Capital.</t>
  </si>
  <si>
    <t>Política Pública Distrital de Educación Ambiental</t>
  </si>
  <si>
    <t>Política Pública de Ruralidad del Distrito Capital</t>
  </si>
  <si>
    <t>Política Pública Distrital de Protección y Bienestar Animal 2014-2038</t>
  </si>
  <si>
    <t>Política Pública de Deporte, Recreación, Actividad Física, Parques y Escenarios para Bogotá.</t>
  </si>
  <si>
    <t>Política Pública Distrital de Economía Cultural y Creativa.</t>
  </si>
  <si>
    <t>Política Pública de Cultura Ciudadana</t>
  </si>
  <si>
    <t>Política Distrital de Productividad, Competitividad y Desarrollo Socioeconómico de Bogotá D.C. 2011-2038 (Incluye Política pública de financiación y democratización del crédito en Bogotá, D.C)</t>
  </si>
  <si>
    <t>Política pública de trabajo decente y digno de Bogotá D.C</t>
  </si>
  <si>
    <t>Política Distrital de Turismo para Bogotá, D.C. y su zona de influencia Región Capital</t>
  </si>
  <si>
    <t>Política Pública de Seguridad Alimentaria y Nutricional para Bogotá, Distrito Capital.</t>
  </si>
  <si>
    <t>Política Distrital de Ciencia, Tecnología e Innovación.</t>
  </si>
  <si>
    <t>Política Pública de Gestión Integral del Talento Humano</t>
  </si>
  <si>
    <t>Política Pública Distrital de Servicio a la Ciudadanía en la ciudad de Bogotá D.C</t>
  </si>
  <si>
    <t>Política Pública de transparencia, integridad y no tolerancia con la corrupción en Bogotá</t>
  </si>
  <si>
    <t>Política Pública de Participación Incidente para el Distrito Capital</t>
  </si>
  <si>
    <t>Política Pública de Lucha contra la trata de personas</t>
  </si>
  <si>
    <t>Política Pública de Libertades Fundamentales de Religión, Culto y Conciencia para el periodo 2019 – 2028.</t>
  </si>
  <si>
    <t>Política Pública para la Participación de las Organizaciones Comunales y de Propiedad Horizontal en el Desarrollo de la Comunidad</t>
  </si>
  <si>
    <t>Política Pública Integral de Derechos Humanos</t>
  </si>
  <si>
    <t>Política Pública Distrital de Espacio Público</t>
  </si>
  <si>
    <t>Política Pública de Gestión Integral del Sector Hábitat</t>
  </si>
  <si>
    <t>Política Publica de la Bicicleta para el Distrito Capital</t>
  </si>
  <si>
    <t>Política Pública de Movilidad Motorizada de Cero y Bajas Emisiones</t>
  </si>
  <si>
    <t>Política Pública de Mujeres y Equidad de Género en el Distrito Capital</t>
  </si>
  <si>
    <t>Política Distrital de Actividades Sexuales Pagadas de Bogotá D.C.</t>
  </si>
  <si>
    <t>Política Pública de Ecourbanismo y Construcción Sostenible de Bogotá, Distrito Capital 2014-2024.</t>
  </si>
  <si>
    <t>Política Pública Objetivos de Desarrollo Sostenible</t>
  </si>
  <si>
    <t>Lineamientos de la Política Pública para la garantía plena de los derechos de las personas lesbianas, gay, bisexuales y transgeneristas - LGBT - y sobre identidades de género y orientaciones sexuales en el Distrito Capital, y se dictan otras disposiciones</t>
  </si>
  <si>
    <t>Política Distrital de Salud Mental 2015- 2025</t>
  </si>
  <si>
    <t>Política Distrital de Salud Ambiental para Bogotá, D.C. 2011- 2023.</t>
  </si>
  <si>
    <t>Política Pública de Salud Oral de Bogotá. D.C Con participación social para el decenio 2011-2021</t>
  </si>
  <si>
    <t>Política de salud y calidad de vida de los trabajadores y trabajadoras de Bogotá.</t>
  </si>
  <si>
    <t>Política Pública Distrital de Convivencia y Seguridad Ciudadana, 2017-2020.</t>
  </si>
  <si>
    <t>Política Pública de Prevención y Atención del Consumo y la Prevención de la Vinculación a la Oferta de Sustancias Psicoactivas en Bogotá, D.C 2011- 2021</t>
  </si>
  <si>
    <t>Política Pública para los pueblos indígenas de Bogotá D.C 2011-2020</t>
  </si>
  <si>
    <t>Política Pública Distrital para el Reconocimiento de la Diversidad Cultural y la Garantía de los Derechos de los Afrodescendientes. 2011-2020</t>
  </si>
  <si>
    <t>Política Pública Distrital para el reconocimiento de la diversidad cultural, garantía, protección y el restablecimiento de los derechos de la población raizal en Bogotá 2011-2020</t>
  </si>
  <si>
    <t>Política Pública Distrital para el grupo étnico Rrom o Gitano en el Distrito Capital 2011-2020.</t>
  </si>
  <si>
    <t>Política Pública de Juventud para Bogotá D.C. 2018-2030</t>
  </si>
  <si>
    <t>Política Pública para las Familias de Bogotá, D. C. 2011-2025.</t>
  </si>
  <si>
    <t>Política Pública de Infancia y Adolescencia de Bogotá D.C. 2011- 2021</t>
  </si>
  <si>
    <t>Política Pública Social para el Envejecimiento y la Vejez en el D.C. 2010 - 2025</t>
  </si>
  <si>
    <t>Política Pública de Discapacidad para el Distrito Capital 2020.</t>
  </si>
  <si>
    <t>Política Pública Distrital para el Fenómeno de la Habitabilidad en Calle 2015-2025.</t>
  </si>
  <si>
    <t>Política Pública para la Adultez en la D.C 2011-2044</t>
  </si>
  <si>
    <t>Procesos estratégicos:</t>
  </si>
  <si>
    <t>·          Direccionamiento Estratégico</t>
  </si>
  <si>
    <t xml:space="preserve">·          Tecnologías de la Información y las Comunicaciones </t>
  </si>
  <si>
    <t>·          Gestión del Talento Humano</t>
  </si>
  <si>
    <t>·          Comunicación e Información Pública</t>
  </si>
  <si>
    <t>·          Conocimiento e Innovación</t>
  </si>
  <si>
    <t xml:space="preserve">Procesos misionales: </t>
  </si>
  <si>
    <t>·          Conocimiento del Riesgo y Efectos del Cambio Climático</t>
  </si>
  <si>
    <t>·          Reducción del Riesgo y Adaptación al Cambio Climático</t>
  </si>
  <si>
    <t>·          Manejo de Emergencias y Desastres</t>
  </si>
  <si>
    <t xml:space="preserve">Procesos de apoyo: </t>
  </si>
  <si>
    <t>·          Gestión Administrativa</t>
  </si>
  <si>
    <t>·          Gestión Contractual</t>
  </si>
  <si>
    <t>·          Gestión Jurídica</t>
  </si>
  <si>
    <t>·          Gestión Financiera</t>
  </si>
  <si>
    <t>·          Gestión Documental</t>
  </si>
  <si>
    <t>·          Atención al Ciudadano</t>
  </si>
  <si>
    <t xml:space="preserve">Procesos de Evaluación: </t>
  </si>
  <si>
    <t>·          Control Disciplinario Interno</t>
  </si>
  <si>
    <t>·          Evaluación independiente</t>
  </si>
  <si>
    <t>Meta Estratégica o Meta Proyecto o Meta Proyecto</t>
  </si>
  <si>
    <t>Estrategia / Objetivo Proceso</t>
  </si>
  <si>
    <t>Atención al Ciudadano</t>
  </si>
  <si>
    <t>DESCRIPCIÓN METAS E INDICADORES</t>
  </si>
  <si>
    <t>DIMENSIÓN MIPG A LA QUE APUNTA LAS ACTIVIDADES</t>
  </si>
  <si>
    <t>Programado
2020</t>
  </si>
  <si>
    <t>Programado
2023</t>
  </si>
  <si>
    <t>Programado
2022</t>
  </si>
  <si>
    <t>Programado
2021</t>
  </si>
  <si>
    <t>Recursos con los que se ejecutarán las metas</t>
  </si>
  <si>
    <t>Recursos Rubro Funcionamiento</t>
  </si>
  <si>
    <t>Recursos FONDIGER</t>
  </si>
  <si>
    <t>7558- Fortalecimiento y modernización de la Gestión Institucional del IDIGER En Bogotá y Rubro de Funcionamiento</t>
  </si>
  <si>
    <t>7559 – Fortalecimiento al Manejo de Emergencias, Calamidades y/o Desastres para Bogotá Y Rubro de Funcionamiento</t>
  </si>
  <si>
    <t>7557- Fortalecimiento de acciones para la reducción del riesgo y medidas de adaptación al cambio climático en Bogotá y Rubro de Funcionamiento</t>
  </si>
  <si>
    <t>7566- Fortalecimiento del conocimiento del riesgo de desastres y efectos del cambio climático en Bogotá y Rubro Funcianamiento</t>
  </si>
  <si>
    <t>Nivel</t>
  </si>
  <si>
    <t>FORMATO PLAN DE ACCIÓN INSTITUCIONAL</t>
  </si>
  <si>
    <t>Cantidad (Porcentaje o Valor Absotulo)
2022</t>
  </si>
  <si>
    <t>7. Fortalecer los procesos estratégicos, de apoyo y evaluación mediante la implementación de lineamientos que soporten la gestión misional en cumplimiento de los objetivos institucionales en el marco de la mejora continua.</t>
  </si>
  <si>
    <t>Definir y ejecutar las políticas y lineamientos mediante la aplicación de instrumentos metodológicos para contribuir al  desarrollo sostenible de la ciudad y a la protección y mejoramiento de la calidad de vida de sus habitantes</t>
  </si>
  <si>
    <t>Cumplir el 100% Plan de trabajo de cooperación.</t>
  </si>
  <si>
    <t>Realizar el 100% de informes de seguimiento a la ejecución del Plan Distrital de Gestión del Riesgo de Desastres y del Cambio Climático para Bogotá 2018 -2030.</t>
  </si>
  <si>
    <t>Realizar el 100% de los actos administrativos y los reportes relacionados con los instrumentos de planificación del distrito, la región o la nación y de las políticas públicas distritales en los que deba participar el IDIGER.</t>
  </si>
  <si>
    <t>Dar respuesta oportuna al 100% de los requerimientos de las diferentes entidades, entes de control, ciudadanía en general, entre otros, relacionados con los proyectos de inversión.</t>
  </si>
  <si>
    <t>Realizar el 100% de las  revisiones y/o ajustes,  a las herramientas de consolidación y seguimiento de la información de los recursos de los proyectos de inversión . (Entregable: Revisiones y modificaciones de las herramientas)</t>
  </si>
  <si>
    <t>Realizar el seguimiento al 100% de los indicadores PMR. Ciudad y ODS (Entregable: Reportes de los indicadores enviados)</t>
  </si>
  <si>
    <t xml:space="preserve">∑ ( Avance del plan de acción )									
									</t>
  </si>
  <si>
    <t xml:space="preserve">∑ ( Porcentaje de avance de cumplimiento del Plan )									
									</t>
  </si>
  <si>
    <t xml:space="preserve">"Requerimientos de inversión local atendidos 
------------------------------------------------------------------------------------------------------- * 100
 Requerimientos solicitados"									
									</t>
  </si>
  <si>
    <t xml:space="preserve">"Número de seguimientos realizados a indicadores 
------------------------------------------------------------------------------------------------------- * 100
 Numero de seguimientos programados"									
									</t>
  </si>
  <si>
    <t>1.Generar Estrategia de Cooperación IDIGER 2021-2024
2.Generar  el procedimiento donaciones
3.Generar informe final de donaciones 2020, que incluye capitulo de Impacto social 
4.Generar informe de Rendición de Cuentas al donante Davivienda
5. Participar en la mesa de donaciones y realizar las gestiones necesarias en el proceso de donaciones en especie 2021 para atender a la población con motivo del COVID 
6.Gestionar el desarrollo de  4 actividades de Cooperación  priorizadas en la Estrategia 
7. Atender la Oferta y Demanda de cooperación de las entidades u organizaciones a nivel subancional, nacional o internacional que reciba el IDIGER
8. Reportar los informes de cooperación solicitados por la Oficina de Planeación, la Secretaria de Planeación y la DDRI</t>
  </si>
  <si>
    <t>Documento Estrategia de Cooperación IDIGER 2021-2024 aprobado y publicado
Procedimiento de Donaciones Aprobado y publicado.
Informe Final de Donaciones 2020 aprobado.
informe de Rendición de Cuentas al donante Davivienda.
Actividad de Cooperación (convenio, proyecto, capacitación etc).
Informes de entidades o áreas solicitantes.</t>
  </si>
  <si>
    <t>1. Socializar con las entidades del SDGR-CC del Plan Distrital de Gestión del Riesgo de Desastres y del Cambio Climático para Bogotá D.C., 2018-2030.
2. Realizar el Seguimiento y Evaluación del Plan Distrital de Gestión del Riesgo de Desastres y del Cambio Climático para Bogotá D.C., 2018-2030.</t>
  </si>
  <si>
    <t>Informes de Seguimiento y Evaluación del Plan Distrital de Gestión del  Riesgo de Desastres  y del Cambio Climático para Bogotá 2018 -2030 realizados.</t>
  </si>
  <si>
    <t>1. Articular la formulación y/o revisión de los instrumentos de planificación del distrito, la región o la nación y las políticas públicas distritales, en los cuales se deba incorporar la gestión del riesgo y/o del cambio climático y deba participar el IDIGER.
2. Articular el reporte relacionado con la ejecución de acciones de los instrumentos de planificación del distrito, la región o la nación y de las políticas públicas distritales, en las que deba participar el IDIGER.</t>
  </si>
  <si>
    <t>Actos administrativos que incorporen recomendaciones, ajustes y revisión de los instrumentos distritales, regionales o nacionales y/o políticas  públicas distritales. 
Reportes a los instrumentos distritales, regionales o nacionales  y a los  planes de acción de las políticas públicas distritales reportados.</t>
  </si>
  <si>
    <t>1. Desarrollar las acciones necesarias para la articulación de los presupuestos participativos locales en los cuales deba participar el IDIGER.
2. Coordinar la elaboración de los conceptos previos y favorables frente a los criterios de elegibilidad y viabilidad de los proyectos de inversión local solicitados por las Alcaldías Locales.</t>
  </si>
  <si>
    <t>Requerimientos en el marco de la inversión local atendidos.</t>
  </si>
  <si>
    <t>1. Solicitudes realizadas por cada uno de los Gerentes de los proyectos de inversión.
2. Revisión  y tramite de las solicitudes por parte de la Oficina Asesora de Planeación.</t>
  </si>
  <si>
    <t>Herramientas de consolidación y seguimiento a los recursos presupuestales, revisadas,  y actualizadas.</t>
  </si>
  <si>
    <t>1. De acuerdo a la programación establecida por la Secretaria Distrital de Planeación, la Secretaria Distrital de Ambiente y la Secretaria Distrital de Hacienda se solicita la información a las diferentes dependencia de la entidad.
2. Se revisa la información reportada por las dependencias
3. Se consolida y se reporta según requerimiento</t>
  </si>
  <si>
    <t>Indicadores PMR, Ciudad y ODS con seguimiento</t>
  </si>
  <si>
    <t>Nasly Salamanca</t>
  </si>
  <si>
    <t>Ejecución Acumulada</t>
  </si>
  <si>
    <t>I Trimestre</t>
  </si>
  <si>
    <t>II Trimestre</t>
  </si>
  <si>
    <t>III Trimestre</t>
  </si>
  <si>
    <t>IV Trimestre</t>
  </si>
  <si>
    <t>Totales</t>
  </si>
  <si>
    <t xml:space="preserve"> Código: DE-FT-53</t>
  </si>
  <si>
    <t xml:space="preserve"> Página:1 de 1</t>
  </si>
  <si>
    <t xml:space="preserve"> Vigente Desde 27/09/2021</t>
  </si>
  <si>
    <t>Porcentaje de Avance del plan de acción de cooperación  DE - IG - 001</t>
  </si>
  <si>
    <t>Seguimiento y evaluación del PDGRDCC    DE - IG - 002</t>
  </si>
  <si>
    <t>Numero de inversión local requerimientos con respuesta oportuna DE - IG - 004</t>
  </si>
  <si>
    <t>Número de actos administrativos y/o reportes realizados
:::::::::::::::::::::::::::::::::::::::::::::::::::::::::.
Número de actos administrativos y/o reportes a realizar *100</t>
  </si>
  <si>
    <t xml:space="preserve">
Actos administrativos y/o reportes realizados
DE - IG - 003</t>
  </si>
  <si>
    <t>Revisiones y ajustes realizados a  las herramientas de consolidación y seguimientos. DE - IG - 005</t>
  </si>
  <si>
    <t>Seguimientos  realizados a los indicadores PMR, Ciudad y ODS DE - IG - 006</t>
  </si>
  <si>
    <t xml:space="preserve">Número de ajustes, revisiones  realizadas
------------------------------------------------------------------------------------------------------- * 100
Número de ajustes, revisiones  solicitadas por los Gerentes de proyecto de inversión									
									</t>
  </si>
  <si>
    <t>TOTAL PROGRAMADO</t>
  </si>
  <si>
    <t>3. Modernizar el sistema de Información de Gestión de Riesgos y Cambio Climático con enfoque de escenarios</t>
  </si>
  <si>
    <t>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</si>
  <si>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 xml:space="preserve">Solicitudes atendidas/ Solicitudes  resgitradas en el software de mesa de ayuda </t>
  </si>
  <si>
    <t xml:space="preserve">Atender la totalidad de requerimientos registrados en la herramienta de Mesa de Servicios y/o Oficina TICS, para garantizar la operación tecnológica en los servicios misionales y administrativos </t>
  </si>
  <si>
    <t>Informe de requerimientos atendidos durante el periodo a través de la herramienta de Mesa de Servicio y/o Oficina TICS. Fortalecimiento y continuidad de los procesos tecnológicos que soportan los objetivos misionales del IDIGER.</t>
  </si>
  <si>
    <t>Paola Gomez</t>
  </si>
  <si>
    <t xml:space="preserve"> Solicitudes  atendidas de acceso, capacitación y soporte técnico del Sistema de Información de Riesgos y Emergencias - SIRE , sus módulos y/o componentes./Total de  Solicitudes  resgitradas.  </t>
  </si>
  <si>
    <t>Atender la totalidad de requerimientos registrados en la herramienta de Mesa de Servicios, formatos de usuario, formato de sin pendientes  y/o  correo electronico,  para garantizar la operación del SIRE</t>
  </si>
  <si>
    <t>Informe de requerimientos atendidos durante el periodo a través de la herramienta de Mesa de Servicio, Formatos de usuarios, formato de sin pendientes y/o correo electronico</t>
  </si>
  <si>
    <t>3.Gestionar  el 100%  de acitivdades para el  desarrollo e   implementación de  plataformas informáticas para el fortalecimiento institucional, comunitario y privado.</t>
  </si>
  <si>
    <t>Requerimientos atendidos/ Total de  requerimientos registrados en la herramienta GITLAB</t>
  </si>
  <si>
    <t xml:space="preserve">Atender la totalidad de requerimientos registrados en la herramienta GITLAB, para dar tramite de ajuste o desarrollo a los sistemas de informacion. </t>
  </si>
  <si>
    <t>Sistemas de gestión de la Información fortalecidos y actualizados que soporten  el cumplimiento de los objetivos misionales del IDIGER.</t>
  </si>
  <si>
    <t>4. Gestionar  el 100%   de  requerimientoos  y actulizaciones  a los portales web de la entidad</t>
  </si>
  <si>
    <t>Requerimientos atendidos/ Total de  requerimientos  y actualizaciones solicitadas</t>
  </si>
  <si>
    <t xml:space="preserve">Atender la totalidd de requerimiento de publicación en página.
Controlar y monitorear la disponibilidad on line de nuestros sistemas de información </t>
  </si>
  <si>
    <t>Informe de Publicaciones en Página IDIGER
Disponibilidad  de los servicios de conectividad al 99%</t>
  </si>
  <si>
    <t>5. Mantener  el 100% de  disponibilidad las redes hidrometeorológica y de acelerógrafos del IDIGER, junto con su componente de telecomunicaciones.</t>
  </si>
  <si>
    <t>Mantenimientos   preventivos y correctivos realizados/ Total  Mantenimientos   preventivos y correctivos  requeridos</t>
  </si>
  <si>
    <t>Realizar el cornograma de manteniemientos preventivos y correctivos de las Redes que comprenden el Sistema de Alerta Temprana
Realizar la Ejecución de Mantenimientos preventivos y Correctivos de las redes que comprenden el Sistema de Alerta Temprana</t>
  </si>
  <si>
    <t>Informe de mantenimientos preventivos y correctivos realizados</t>
  </si>
  <si>
    <t xml:space="preserve">Atender la totalidad de solicitud de equipos de telecomunicaciones (radios) 
Atender las solicitudes de mantenimiento de los equipos en calidad de comodato
Tramitar los procesos contractuales de Comodato de radios de Comunicaciones y arrendamienos </t>
  </si>
  <si>
    <t>Arrendamientos de espacios de de la red de telecomunicaciones,
Configuración y entrega de radios de comunicación en atención a las solicitdes realizadas
Comodatos de radios de la Red.</t>
  </si>
  <si>
    <t>Porcentaje de avance en las  actividades realizadas  para la implementación  de la estrategía de desarrollo</t>
  </si>
  <si>
    <t>Elaboración de planes, Manuales y políticas de Seguridad digital  25 %
Elaboración de planes, Manuales y políticas de seguridad de la información 25%
Elaboración de planes, Manuales y políticas de gobierno digital   25%
Campañas de divulgación de planes, manuales y políticas. 25%</t>
  </si>
  <si>
    <t>Documento  Estrategia de desarrollo y divulgación  de seguridad digital, de la información y gobierno digital</t>
  </si>
  <si>
    <t>Porcentaje de actividades ejecutadas de acuerdo al  Plan de Seguridad de la Información. 
-------------------------------------------------------------------------------------------------------
 Porcentaje de actividades programadas de acuerdo al  Plan de Seguridad de la Información.</t>
  </si>
  <si>
    <t>1. Elaborar un diagnostico  de las necesidad de seguridad  y Privacidad de la Información.
2. Elaborar y divulgar el Plan Antal Seguridad y Privacidad de la Información
3. Implementar el Plan al Plan de Seguridad y Privacidad de la Informaciónno
4. Hacer seguimiento y evaluación al Plan de Seguridad y Privacidad de la Información</t>
  </si>
  <si>
    <t xml:space="preserve">Información dela entidad  Protegida
Plan de Seguridad y Privacidad de la Información
</t>
  </si>
  <si>
    <t>Porcentaje de actividades ejecutadas de acuerdo al  Plan Estratégico de Tecnologías de la Información y las Comunicaciones PETIC. 
------------------------------------------------------------------------------------------------------- * 100
 Porcentaje de actividades programadas de acuerdo al  Plan Estratégico de Tecnologías de la Información y las Comunicaciones PETIC.</t>
  </si>
  <si>
    <t>1. Elaborar un diagnostico  de las necesidades de  los proyectos TI  en la  entidad.
2. Elaborar y divulgar el Plan Antal Seguridad y Privacidad de la Información
3. Implementar el Plan al Plan de Seguridad y Privacidad de la Informaciónno
4. Hacer seguimiento y evaluación al Plan de Seguridad y Privacidad de la Información</t>
  </si>
  <si>
    <t xml:space="preserve">Implementación de los proyectos de TI 
</t>
  </si>
  <si>
    <t>1. Identificar y valorar los riesgos de seguridad de la información.
2. Elaborar y divulgar el Plan de Tratamiento de Riesgos de Seguridad y Privacidad de la Información
3. Implementar el Plan de Tratamiento de Riesgos de Seguridad y Privacidad de la Información
4. Hacer seguimiento y evaluación   Plan de Tratamiento de Riesgos de Seguridad y Privacidad de la Información</t>
  </si>
  <si>
    <t xml:space="preserve">Reducir los riesgos de Seguridad Digital en la entidad.
Plan dde tratamiento de los riesgos de Seguridad Digital en la entidad.
</t>
  </si>
  <si>
    <t xml:space="preserve"> Versión:11</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</si>
  <si>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</si>
  <si>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Implementar Mecanismos  para la documentación y/o registro de memoria  institucional.</t>
  </si>
  <si>
    <t>Elaboración de  herramientas  para la documentación y/o registro de memoria  institucional.
  GC - IG - 001</t>
  </si>
  <si>
    <t xml:space="preserve">∑ (%  Avance Elaboración de  herramientas  para la documentación y/o registro de memoria  institucional. )									
									</t>
  </si>
  <si>
    <t xml:space="preserve">1. Diseñar formatos y/o procedimientos para la documentación y/o resgitros de  de lecciones aprendidas y mejores prácticas  realizados por los funcionarios de la entidad .
2. Socializar los formatos y/o procedimientos para la documentación y/o resgitros de  de lecciones aprendidas y mejores prácticas  realizados por los funcionarios de la entidad 
</t>
  </si>
  <si>
    <t>Mecanismos  implementados  para la documentación  y/o resgistros de  la memoria insitutcional</t>
  </si>
  <si>
    <t>Paola Moreno
Andrea  Linares</t>
  </si>
  <si>
    <t>Elaborar mapas de conocimiento de la entidad</t>
  </si>
  <si>
    <t>% de avance en  la elaboración de mapas de conocimiento de la entidadd
GC - IG - 002</t>
  </si>
  <si>
    <t xml:space="preserve">∑ (  %  avance en  la elaboración de mapas de conocimiento de la entidad)									
									</t>
  </si>
  <si>
    <t>1.  Socializar al equipo de gestión de conocimiento y la innovación metodologías para la elaboración de mapas de conocimiento.
2.   Realizas mesas de trabajo con el equipo de gestión de conocimiento y la innovación para creación de  los mapas de conocimiento.</t>
  </si>
  <si>
    <t>Mapa de conocimiento de la entidad elaborados</t>
  </si>
  <si>
    <t xml:space="preserve">Realizar   eventos  y/o Capacitaciones en temas de Gestión del Conocimiento y la  Innovación </t>
  </si>
  <si>
    <t>Número de eventosy/o capacitaciones   en temas de Gestión del Conocimiento y la  Innovación.
GC - IG - 003</t>
  </si>
  <si>
    <t>∑ ( Número de Capacitaciones   en temas de Gestión del Conocimiento y la  Innovación  )</t>
  </si>
  <si>
    <t>1.  Identificar la entidad o el capacitador que realizará la capacitación
2. Realizar la convocatoria  a funcionarios y/o contratistas de le entidad.
3.  Realizar la capacitación
4. Realizar evaluación de la capacitación.</t>
  </si>
  <si>
    <t>Capacitaciones Realizadas</t>
  </si>
  <si>
    <t>Avances Trimestre
Logros Trimestre</t>
  </si>
  <si>
    <t>Código: DE-FT-53</t>
  </si>
  <si>
    <t>Página: 1 de 1</t>
  </si>
  <si>
    <t>Versión: 11</t>
  </si>
  <si>
    <t>Vigente desde: 18/02/2022</t>
  </si>
  <si>
    <t xml:space="preserve">Cantidad (Porcentaje o Valor Absotulo)
</t>
  </si>
  <si>
    <t>Dimensión  MIPG a la que apunta las activudades</t>
  </si>
  <si>
    <t>Definir, coordinar y ejecutar acciones mediante la divulgación interna y externa de mensajes movilizadores que promuevan una cultura de gestión de riesgos y adaptación al cambio climático para el posicionamiento del IDIGER como coordinador del SDGR-CC.</t>
  </si>
  <si>
    <t xml:space="preserve">Promover para 3.500.000 personas la gestión de riesgos y adaptación al cambio climático.
</t>
  </si>
  <si>
    <t>N/A</t>
  </si>
  <si>
    <r>
      <t xml:space="preserve">Número de personas informadas sobre la gestión del riesgo y cambio climático
</t>
    </r>
    <r>
      <rPr>
        <b/>
        <sz val="9"/>
        <color theme="1"/>
        <rFont val="Century Gothic"/>
        <family val="2"/>
      </rPr>
      <t>CE-IG-001</t>
    </r>
  </si>
  <si>
    <t xml:space="preserve">Eficacia </t>
  </si>
  <si>
    <t>1. Estrategia de comunicación para las plataformas virtuales.
2. Realización de las piezas comunicativas gráficas y audiovisuales.
3. Divulgación a través de las plataformas virtuales.
4. Informe estadístico de alcance en los difertentes medios virtuales.</t>
  </si>
  <si>
    <t>Mantener informada a más personas sobre los temas misionales de la entidad</t>
  </si>
  <si>
    <t>Liliana Esquivel Casallas</t>
  </si>
  <si>
    <t xml:space="preserve">Actualizar y administrar los contenidos publicados en el portal de noticias y banners en la web y las redes sociales oficiales.
</t>
  </si>
  <si>
    <r>
      <t xml:space="preserve">Contenidos Publicados publicados en el portal de noticias y banners en la web y las redes sociales oficiales
</t>
    </r>
    <r>
      <rPr>
        <b/>
        <sz val="9"/>
        <color theme="1"/>
        <rFont val="Century Gothic"/>
        <family val="2"/>
      </rPr>
      <t xml:space="preserve">CE-IG-002. </t>
    </r>
  </si>
  <si>
    <t>1. Recepción de los requerimientos de las diferentes áreas
2. Corrección de estilo y divulgación 
3. Alimentación de la carpeta de comunicación NAS con todo lo realizado.</t>
  </si>
  <si>
    <t>Divulgar las actividades generadas por las diferentes áreas y la administración distrital, al interior de la entidad.</t>
  </si>
  <si>
    <t xml:space="preserve">Publicaciones realizadas en los canales de comunicación interna </t>
  </si>
  <si>
    <r>
      <t xml:space="preserve">Publicaciones realizadas en los canales de comunicación interna
</t>
    </r>
    <r>
      <rPr>
        <b/>
        <sz val="9"/>
        <color theme="1"/>
        <rFont val="Century Gothic"/>
        <family val="2"/>
      </rPr>
      <t>CE - IG - 003</t>
    </r>
  </si>
  <si>
    <t xml:space="preserve">Públicaciones Internas realizadas/ Publicaciones   internas solicitadas *100
</t>
  </si>
  <si>
    <t>1. Recepción de los requerimientos de las diferentes áreas/ elaboración del comunicado de prensa/ elaboración de piezas para redes/ sinergia
2. Publicación
3. Alimentación del registro de publicaciones diarias</t>
  </si>
  <si>
    <t>Mantener actualizados los portales web, el portal de noticias de la página web y las redes sociales oficiales</t>
  </si>
  <si>
    <t xml:space="preserve">Realizar y divulgar 3000 piezas gráficas y audiovisuales de comunicación para promover la gestión de riesgo y el cambio climático
</t>
  </si>
  <si>
    <t>3000(100%)</t>
  </si>
  <si>
    <r>
      <t xml:space="preserve">Número de piezas de comunicación
</t>
    </r>
    <r>
      <rPr>
        <b/>
        <sz val="9"/>
        <rFont val="Century Gothic"/>
        <family val="2"/>
      </rPr>
      <t>CE-IG-004</t>
    </r>
  </si>
  <si>
    <t>1. Revisión de las solicitudes de las áreas
2. Corrección de estilo
3. Diseño de la pieza gráfica</t>
  </si>
  <si>
    <t>Informar y dar a conocer mediante comunicaciones internas y externas la gestión de riesgos y cambio climático.</t>
  </si>
  <si>
    <t>Desarrollar acciones de la administración del talento humano, mediante la implementación y seguimiento de instrumentos para el cumplimiento de los objetivos institucionales relacionados</t>
  </si>
  <si>
    <t>Formular e implementar el 100 % del Plan Institucional De Capacitación</t>
  </si>
  <si>
    <r>
      <t xml:space="preserve">Porcentaje de actividades ejecutadas dell Plan Anual de Capacitación
</t>
    </r>
    <r>
      <rPr>
        <b/>
        <sz val="8"/>
        <color theme="1"/>
        <rFont val="Century Gothic"/>
        <family val="2"/>
      </rPr>
      <t>TH-IG-001</t>
    </r>
    <r>
      <rPr>
        <sz val="8"/>
        <color theme="1"/>
        <rFont val="Century Gothic"/>
        <family val="2"/>
      </rPr>
      <t xml:space="preserve">
</t>
    </r>
  </si>
  <si>
    <t>Porcentaje de actividades ejecutadas de acuerdo al  Plan Anual de Capacitación/Porcentaje de actividades programadas de acuerdo al Plan Anual de Capacitación  *100</t>
  </si>
  <si>
    <t>1. Elaborar el diagnóstico de necesidades institucionales de capacitación, para fortalecer las competencias de los(as) servidores(as) de la Entidad. 
2. Elaborar y divulgar el Plan Institucional de Capacitación PIC de la vigencia. 
3. Implementar el Plan Institucional de Capacitación PIC de la vigencia. 
4. Hacer seguimiento y evaluación al Plan Institucional de Capacitación PIC de la vigen</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</si>
  <si>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</si>
  <si>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Formular e implementar el 100 % del  Plan Anual de Vacantes y previsiones</t>
  </si>
  <si>
    <r>
      <t xml:space="preserve">Porcentaje de actividades ejecutadas del Plan Anual de Vacantes y previsiones
</t>
    </r>
    <r>
      <rPr>
        <b/>
        <sz val="8"/>
        <color theme="1"/>
        <rFont val="Century Gothic"/>
        <family val="2"/>
      </rPr>
      <t>TH-IG-002</t>
    </r>
  </si>
  <si>
    <t>Porcentaje de actividades ejecutadas de acuerdo al  Plan Anual de  Vacantes y previsiones  /Porcentaje de actividades programadas de acuerdo al Plan Anual de Vacantes y previsiones  *100</t>
  </si>
  <si>
    <t xml:space="preserve">
1. Elaborar y divulgar el Plan Institucional de vacantes  y previsiones de la vigencia. 
3. Implementar el Plan Institucional de de vacant y previsioneses  de la vigencia. 
4. Hacer seguimiento y evaluación al Plan Institucional de vacantes y previsiones</t>
  </si>
  <si>
    <t>Cargos de carrera administrativa se encuentran disponibles en el sector público .</t>
  </si>
  <si>
    <t>Formular e implementar el 100 % del  Plan Anual de bienestar</t>
  </si>
  <si>
    <r>
      <t xml:space="preserve">Porcentaje de actividades ejecutadas del Plan Anual de Bienestar
</t>
    </r>
    <r>
      <rPr>
        <b/>
        <sz val="8"/>
        <color theme="1"/>
        <rFont val="Century Gothic"/>
        <family val="2"/>
      </rPr>
      <t>TH-IG-003</t>
    </r>
  </si>
  <si>
    <t>Porcentaje de actividades ejecutadas de acuerdo al  Plan Anual de Bienestar/ Porcentaje de actividades programadas de acuerdo al Plan Anual de Bienestar  *100</t>
  </si>
  <si>
    <t xml:space="preserve">1. Elaborar el diagnóstico de necesidades institucionales para Identificar los criterios prioritarios a tener en cuenta con el fin de mejorar la calidad de vida laboral de los servidores de la Entidad. 
2. Elaborar y divulgar el Plan Institucional de Bienestar de la vigencia. 
3. Implementar el Plan Institucional de Bienestar 
4. Hacer seguimiento y evaluación al Plan Institucional de Bienestar </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</si>
  <si>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</si>
  <si>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Formular e implementar el 100 % del  Plan Anual de incentivos</t>
  </si>
  <si>
    <r>
      <t xml:space="preserve">Porcentaje de actividades ejecutadas del Plan Anual de Incentivos
</t>
    </r>
    <r>
      <rPr>
        <b/>
        <sz val="8"/>
        <color theme="1"/>
        <rFont val="Century Gothic"/>
        <family val="2"/>
      </rPr>
      <t>TH-IG-004</t>
    </r>
  </si>
  <si>
    <t>Porcentaje de actividades ejecutadas de acuerdo al  Plan Anual de Incentivos /Porcentaje de actividades programadas de acuerdo al Plan Anual de Incentivos  *100</t>
  </si>
  <si>
    <t xml:space="preserve">
1. Identificar los criterios para el otorgamiento de incentivos  a los servidores de la Entidad, en la vigencia 
2. Elaborar aprobar y divulgar el Plan Institucional de Incentivos de la vigencia. 
3. Implementar el Plan Institucional de Incentivos de la vigencia.
4. Hacer seguimiento y evaluación al Plan Institucional de Incentivos de la vigencia.</t>
  </si>
  <si>
    <t xml:space="preserve">Formular e implementar el 100 % del  Plan Estratégico de Talento Humano </t>
  </si>
  <si>
    <r>
      <t xml:space="preserve">Porcentaje de actividades ejecutadas del Plan Anual de Plan Estratégico de Talento humano
</t>
    </r>
    <r>
      <rPr>
        <b/>
        <sz val="8"/>
        <color theme="1"/>
        <rFont val="Century Gothic"/>
        <family val="2"/>
      </rPr>
      <t>TH-IG-005</t>
    </r>
  </si>
  <si>
    <t>Porcentaje de actividades ejecutadas de acuerdo al  Plan Estratégico de Talento humano/Porcentaje de actividades programadas de acuerdo al Plan   Estratégico de Talento humano *100</t>
  </si>
  <si>
    <t>1. Elaborar el diagnóstico de necesidades institucionales de capacitación,bienestar , incentivos y Sistema de Gestión de Seguridad y Salud en el Trabajo SG-SST de la vigencia
2.Revisión de los acuerdos laborales.
2. Elaborar y divulgar el Plan Estratégico De Talento Humano.
3. Implementar el Plan Plan Estratégico De Talento Humano. de la vigencia. 
4. Hacer seguimiento y evaluaciónPlan Estratégico De Talento Humano.</t>
  </si>
  <si>
    <t>Talento Humano  con calidad de vida
Talento humano motivado y comprometido para cumplir los objetivos estratégicos de la Entidad.
Evaluación, control y socialización de los riesgos que puedan afectar la seguridad y salud de los servidores de la Entidad. 
Mejoramiento continuo en el fortalecimiento de competencias de los servidores de la Entidad.</t>
  </si>
  <si>
    <t xml:space="preserve"> Diseñar e implementar el 100 % del Plan Anual de Trabajo del Sistema de Gestión de Seguridad y Salud en el Trabajo SG-SST de la vigencia</t>
  </si>
  <si>
    <r>
      <t xml:space="preserve">Porcentaje de actividades ejecutadas del Plan Anual de Trabajo del Sistema de Gestión de Seguridad y Salud en el Trabajo SG-SST de la vigencia
</t>
    </r>
    <r>
      <rPr>
        <b/>
        <sz val="8"/>
        <color theme="1"/>
        <rFont val="Century Gothic"/>
        <family val="2"/>
      </rPr>
      <t>TH-IG-006</t>
    </r>
  </si>
  <si>
    <t>Porcentaje de actividades ejecutadas de acuerdo al  Plan Anual de Trabajo del Sistema de Gestión de Seguridad y Salud en el Trabajo SG-SST /Porcentaje de actividades programadas de acuerdo aTrabajo del Sistema de Gestión de Seguridad y Salud en el Trabajo SG-SST *100</t>
  </si>
  <si>
    <t xml:space="preserve">1. Actualizar las herramientas del SG-SST: Matriz de Identificación de Peligros, Matriz de Requisitos Legales y ejecutar permanentemente las acciones que de ellas se deriven. 
2. Diseñar, elaborar y divulgar el Plan de Gestión del Sistema de Gestión de Seguridad y Salud en el Trabajo de la vigencia. 
3. Ejecutar e implementar el Plan de Gestión del Sistema de Gestión de Seguridad y Salud en el Trabajo de la vigencia. 
4. Hacer seguimiento y evaluación al Plan de Gestión del Sistema de Gestión de Seguridad y Salud en el Trabajo de la vigencia </t>
  </si>
  <si>
    <t xml:space="preserve">Evaluación, control y socialización de los riesgos que puedan afectar la seguridad y salud de los servidores de la Entidad.
Mejoramiento continuo en las condiciones de seguridad y salud en el trabajo de los servidores de la Entidad.
Cumplimiento de las obligaciones legales de la Entidad y de la Subdirección Coorprativa y Asusntos disciplincarios,  </t>
  </si>
  <si>
    <t>2. Fortalecer y promover el conocimiento del riesgo de desastres y efectos del cambio climático para la toma de decisiones frente a las medidas de reducción, manejo y adaptación en el Distrito de Capital.</t>
  </si>
  <si>
    <t>1. Implementar  el 100 porciento de las  acciones en gestión de la información de escenarios de riesgo asociados a los fenómenos amenazantes con información a nivel de ciudad y a nivel de localidad.</t>
  </si>
  <si>
    <t>9(100%)</t>
  </si>
  <si>
    <r>
      <t xml:space="preserve">Porcentaje de Escenarios actualizados 
</t>
    </r>
    <r>
      <rPr>
        <b/>
        <sz val="9"/>
        <color theme="1"/>
        <rFont val="Century Gothic"/>
        <family val="2"/>
      </rPr>
      <t>CR-IG-001</t>
    </r>
  </si>
  <si>
    <t>Escenarios Actualizados 
------------------------------------------------------------------------------------------------------- * 100
 Total de Escenarios Programados</t>
  </si>
  <si>
    <t>1. Actualizar información de escenarios de riesgo a partir de las caracterizaciones y los avances en el nuevo ordenamiento territorial.
2. Compilar, revisar y mantener actualizadas las bases de datos por cada escenario. 
Actualizar los escenarios de daño.
3. Participar en las Instancias Interinstitucionales conforme cada escenario y realizar su articulación.
4. Gestión con las SRRACC y SMEYD para visibilizar las acciones de estas en cada escenario, en especial acciones a nivel local.
5. Divulgar avances de herramientas de comunicación.
6. Incorporar acciones del Sistema Integrado de Monitoreo en cada uno de los escenarios.
7. Mantener la información del geoportal actualizada.
8. Desarrollar la IDE de Gestión de Riesgos.
9. Desarrollar la IDE de Cambio Climático.
10. Articular el SIRE con los sistemas regionales en el marco del POMCA.
11. Actualizar la información de las hemerotecas de emergencias y cambio climático.
12. Gestionar la actualización de   la información de la Biblioteca Digital del IDIGER.
13.Promover la incorporación de la información en el aplicativo de edificaciones públicas.</t>
  </si>
  <si>
    <t>Acciones implementadas en gestión de la información de escenarios de riesgo asociados a los fenómenos amenazantes con información a nivel de ciudad y a nivel de localidad.</t>
  </si>
  <si>
    <t>César Peña Pinzón</t>
  </si>
  <si>
    <t>Generar conocimiento del Riesgo y los efectos de cambio climático mediante el análisis de información general y
detallada para definir acciones de reducción de riesgo, adaptación al cambio climático y manejo de desastres en la
ciudad</t>
  </si>
  <si>
    <t>2.Realizar el 100 % de los estudios detallados de amenaza y/o riesgo para diferentes fenómenos amenazantes</t>
  </si>
  <si>
    <t>3(100%)</t>
  </si>
  <si>
    <t>8(100%)</t>
  </si>
  <si>
    <t>Estudios y/o Diseños Evaluados
------------------------------------------------------------------------------------------------------- * 100
 Total de  Estudios y/o Diseños  Programados</t>
  </si>
  <si>
    <t xml:space="preserve">Estudio 1: Estudio y diseño de medidas de reducción de riesgos por movimientos en masa en el sector Jerusalén Canteras de la  Localidad Ciudad Bolívar. (2,5 Ha). 
Estudio 2: Estudio de amenaza vulnerabilidad y riesgo por  Avenidas Torrenciales o crecientes súbitas  de la quebrada Chiguaza. (1.844 Ha)
Estudio 3: Estudio de riesgo por movimientos en masa,  patologías estructural y diseño de obra por reducción de riesgo para el poligono del proyecto Ródano sector El  Refugio de la Localidad Chapinero (Reservas) (0,6 Ha).  
Estudio 4: Estudio de riesgo por avenidas torrenciales de la Quebrada Limas. (No aplica Ha)
Estudio 5, 6 y 7: Estudios, diseños y planteamiento de alternativas de reducción de riesgo por movimientos en masa en sitios de intervención prioritara en la ciudad de Bogotá. (5 Ha)
Estudio 8: Estudio de amenaza por avenidas torrenciales la cuenca priorizada.  </t>
  </si>
  <si>
    <t>Ocho estudios o diseños</t>
  </si>
  <si>
    <t>Diana Carolina Moreno Moreno</t>
  </si>
  <si>
    <t>3.Operar y mantener 1 sistema de alerta de Bogotá generando información oportuna sobre las condiciones de riesgo</t>
  </si>
  <si>
    <t>Número de actividades realizadas para el fortalecimiento de las redes de  observación
:::::::::::::::::::::::::::::::::::::::::::::::::::::::::::: Número de actividades  programadas*100</t>
  </si>
  <si>
    <t>1. Evaluación de estado actual de la red
2. Propuesta de los pasos a seguir para la optimización y fortalecimiento de la red. 
3. Ejecución de la propuesta desarrollada. 
4. Pruebas de operación.</t>
  </si>
  <si>
    <t xml:space="preserve">Operación del radar meteorológico Optimizado
Instalación de un sensor de burbujeo 
Adquisición de equipos para el  fortalecimiento de la red de monitoreo  </t>
  </si>
  <si>
    <t>Luis Antonio Jaramillo Cuestas</t>
  </si>
  <si>
    <t>Generar conocimiento del Riesgo y los efectos de cambio climático mediante el análisis de información general y detallada para definir acciones de reducción de riesgo, adaptación al cambio climático y manejo de desastres en la ciudad</t>
  </si>
  <si>
    <t>100&amp;</t>
  </si>
  <si>
    <t>Número de productos, reportes, y/o alertas generadas
Número de productos, reportes, y/o alertas programadas  *100</t>
  </si>
  <si>
    <t>1. Recolección, validación y análisis diario de las variables generadas por la red que administra el IDIGER
2. Elaboración de mapas, gráficos, informes con base en la información validada  para la publicación diaria en la página del SAB.
3. Elaboración de mapas y gráficos que se acuerdan para  la publicación en la página del SAB.
4. Visualización mejora continua  de aplicativos para monitoreo y generación de reportes y alertas.</t>
  </si>
  <si>
    <t>Productos página web del Sistema de Alerta de Bogotá 
Restructuración página web del Sistema de Alerta de Bogotá 
Productos de Radar</t>
  </si>
  <si>
    <t>4. Elaborar 18.700 documentos de conceptos y/o diagnósticos técnicos de amenaza y/o riesgo</t>
  </si>
  <si>
    <t xml:space="preserve">Sumatoria  Número de Conceptos técnicos de actualización generados en el Distrito Capital  </t>
  </si>
  <si>
    <t xml:space="preserve">1. Elaborar y/o revisar los conceptos técnicos de actualización de amenaza y riesgo que la subdirección requiera abordar. 
2. Actualización de las zonas de alto riesgo mitigable y no mitigable evaluando las nuevas condiciones de amenaza y/o riesgo. 
3. Liderar la actualización del nivel de información geográfica «Predio», con el fin de  ir consolidando un inventario de predios en alto riesgo identificados a través de conceptos técnicos y responder a las necesidades de información geográfica y alfanumérica que tiene el Sistema de Gestión Predial y Reasentamientos.
4. Liderar la actualización y consolidación del nivel de información geográfica de Suelos de Protección por Riesgo actualizando los registros geográficos y alfanuméricos de Amenaza Alta No Urbanizable y Riesgo Alto No Mitigable.
5. Elaborar el procedimiento para la actualización dela información geográfica y alfanumérica correspondiente a suelos de protección por riesgo. 
6. Actualización de las zonas de alto riesgo mitigable que han sido mitigadas, evaluando las nuevas condiciones de riesgo. </t>
  </si>
  <si>
    <t>Documentos técnicos para la actualización de las condiciones de riesgo en el Distrito Capital.</t>
  </si>
  <si>
    <t>Jesús Delgado Sequeda
Andrés Arandia Suárez</t>
  </si>
  <si>
    <r>
      <t xml:space="preserve">Número de Conceptos técnicos y pronunciamientos para Proyectos Público
</t>
    </r>
    <r>
      <rPr>
        <b/>
        <sz val="9"/>
        <rFont val="Century Gothic"/>
        <family val="2"/>
      </rPr>
      <t xml:space="preserve">
 CR-IG-006
</t>
    </r>
  </si>
  <si>
    <t>Sumatoria  Número de Conceptos técnicos  y pronunciamientos para Proyectos Público</t>
  </si>
  <si>
    <t>. Realizar la consulta de antecedentes de riesgo para los sectores donde se proyecta el desarrollo de Proyectos públicos.
2. Elaborar las Respuestas oficiales y/o Conceptos Técnicos para el desarrollo de Proyectos Públic</t>
  </si>
  <si>
    <t>Documentos: Concepto Técnico 
Respuesta Oficial</t>
  </si>
  <si>
    <t>Luis Esteban Montaña Forero
Ana Yolanda Fonseca Corredor</t>
  </si>
  <si>
    <r>
      <t xml:space="preserve">Número de conceptos de Amenaza Ruina
</t>
    </r>
    <r>
      <rPr>
        <b/>
        <sz val="9"/>
        <rFont val="Century Gothic"/>
        <family val="2"/>
      </rPr>
      <t xml:space="preserve">
 CR-IG-007</t>
    </r>
  </si>
  <si>
    <t>Sumatoria  Número de Conceptos emitidos</t>
  </si>
  <si>
    <t>1. Realizar la consulta de antecedentes de riesgo para los predios en los que elaborará Concepto de amenaza Ruina.
2. Elaborar las Respuestas oficiales en los casos de que no aplique la elaboración de Concepto de amenaza Ruina.
3. Elaborar los conceptos de Amenaza Ruina donde se requiera, de acuerdo con el tipo de solicitante.</t>
  </si>
  <si>
    <t>Documento: Concepto de Amenaza Ruina</t>
  </si>
  <si>
    <r>
      <t xml:space="preserve">Número de diagnósticos técnicos emitidos
</t>
    </r>
    <r>
      <rPr>
        <b/>
        <sz val="9"/>
        <rFont val="Century Gothic"/>
        <family val="2"/>
      </rPr>
      <t xml:space="preserve"> CR-IG-008</t>
    </r>
  </si>
  <si>
    <t>Sumatoria  Número de  diagnósticos técnicos emitidos</t>
  </si>
  <si>
    <t>1. Revisión de antecedentes.
2. Visitas Técnicas.
3. Identificación de la condición de riesgo
4. Toma  de decisiones relacionadas con recomendaciones de restricción y/o evacuación si es el caso.
5. Elaboración del Diagnóstico Técnico.
6. Revisión y salida del Diagnóstico Técnico</t>
  </si>
  <si>
    <t>Diagnósticos Técnicos en atención de solicitudes y de atención de eventos de emergencia</t>
  </si>
  <si>
    <t>Jairo Torres Becerra
Iván Camilo Ibagos Vargas</t>
  </si>
  <si>
    <r>
      <t xml:space="preserve">Número de Conceptos técnicos de Legalización y Regularización de Barrios en el Distrito Capital generados 
</t>
    </r>
    <r>
      <rPr>
        <b/>
        <sz val="9"/>
        <rFont val="Century Gothic"/>
        <family val="2"/>
      </rPr>
      <t>CR-IG-009</t>
    </r>
  </si>
  <si>
    <t>Sumatoria   Número de Conceptos técnicos de Legalización emitidos</t>
  </si>
  <si>
    <t xml:space="preserve">Conceptos técnicos de Legalización y Regularización de Barrios en el Distrito Capital generados </t>
  </si>
  <si>
    <t>Jesús Gabriel Delgado Sequeda
Gustavo Palomino Saavedra
Manuel David Lara Correa</t>
  </si>
  <si>
    <r>
      <t xml:space="preserve">Núemero de Conceptos técnicos para planes parciales en el Distrito Capital generados
</t>
    </r>
    <r>
      <rPr>
        <b/>
        <sz val="9"/>
        <rFont val="Century Gothic"/>
        <family val="2"/>
      </rPr>
      <t>CR-IG-010</t>
    </r>
  </si>
  <si>
    <t>Sumatoria   Número de Conceptos técnicos para planes parciales en el Distrito Capital generados</t>
  </si>
  <si>
    <t>Conceptos técnicos para planes parciales en el Distrito Capital generados</t>
  </si>
  <si>
    <t>Jesús Gabriel Delgado Sequeda
 Yeimi Alejandra Baquero López</t>
  </si>
  <si>
    <r>
      <t xml:space="preserve">Número de certificaciones de riesgo
</t>
    </r>
    <r>
      <rPr>
        <b/>
        <sz val="9"/>
        <rFont val="Century Gothic"/>
        <family val="2"/>
      </rPr>
      <t>CR-IG-011</t>
    </r>
  </si>
  <si>
    <t>Sumatoria   Número de  certificaciones de riesgo emitidos</t>
  </si>
  <si>
    <t xml:space="preserve">1. Realizar la consulta de antecedentes de riesgo para los predios donde se ubican las solicitudes para la emisión de las certificaciones de riesgo.  
2. Elaborar las certificaciones de riesgo. 
3. Revisión y salida de las certificaciones de riesgo. </t>
  </si>
  <si>
    <t>Conceptos  certificaciones de riesgo</t>
  </si>
  <si>
    <r>
      <t xml:space="preserve">Número de conceptos técnicos para proyectos urbanísticos en el Distrito Capital generados
</t>
    </r>
    <r>
      <rPr>
        <b/>
        <sz val="9"/>
        <rFont val="Century Gothic"/>
        <family val="2"/>
      </rPr>
      <t xml:space="preserve"> CR-IG-012</t>
    </r>
  </si>
  <si>
    <t>Sumatoria   Número de  conceptos técnicos para proyectos urbanísticos en el Distrito Capital generados</t>
  </si>
  <si>
    <t>1. Realizar la consulta de antecedentes de riesgo para los sectores donde se proyecta el desarrollo de Proyectos públicos.
2. Elaborar las Respuestas oficiales y/o Conceptos Técnicos para el desarrollo de Proyectos Públicos.</t>
  </si>
  <si>
    <t>Conceptos técnicos para proyectos urbanísticos en el Distrito Capital generados</t>
  </si>
  <si>
    <t>Jesús Gabriel Delgado Sequeda
Rafael Arick Prieto Suárez</t>
  </si>
  <si>
    <t>Programado
2024</t>
  </si>
  <si>
    <t>4. Fortalecer la identificación y ejecución de acciones de reducción del riesgo al igual que las medidas de adaptación al cambio climático en Bogotá D.C.</t>
  </si>
  <si>
    <t>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t>
  </si>
  <si>
    <t>1. Elaborar 4 documentos de lineamientos técnicos para gestionar los procesos de desarrollo de habilidades y capacidades de las organizaciones sociales y comunitarias.</t>
  </si>
  <si>
    <r>
      <t xml:space="preserve">Avance documento del proyecto "Acciones Participativas para la Gestión del Riesgo y Adaptación Climática en el Nuevo Contrato Social"
</t>
    </r>
    <r>
      <rPr>
        <b/>
        <sz val="9"/>
        <color theme="1"/>
        <rFont val="Century Gothic"/>
        <family val="2"/>
      </rPr>
      <t xml:space="preserve">RR-IG-001 </t>
    </r>
  </si>
  <si>
    <t>Porcentaje de avance documento del proyecto "Acciones Participativas para la Gestión del Riesgo y Adaptación Climática en el Nuevo Contrato Social"</t>
  </si>
  <si>
    <t>1. Desarrollo de mesas de trabajo
2. Articulación inter e intra institucional para asesoría y coordinación
3. Visitas de campo</t>
  </si>
  <si>
    <t>Documentos de lineamientos técnico</t>
  </si>
  <si>
    <t>Nyssell Yalinis Pinto Mejia</t>
  </si>
  <si>
    <t>2. Implementar 1 sistema de información para el sistema único de registro escolar - SURE</t>
  </si>
  <si>
    <r>
      <t xml:space="preserve">Avance  del SURE
</t>
    </r>
    <r>
      <rPr>
        <b/>
        <sz val="9"/>
        <color theme="1"/>
        <rFont val="Century Gothic"/>
        <family val="2"/>
      </rPr>
      <t xml:space="preserve">
RR-IG-002</t>
    </r>
  </si>
  <si>
    <t xml:space="preserve">Porcentaje de avance para el desarrollo e implementación del SURE
</t>
  </si>
  <si>
    <t>1. Identificación de los requerimientos con los grupos de valor de la plataforma 2. Formulación de los requerimientos técnicos
3. Diseño de los requerimientos técnicos en GitLab (issues)
4. Desarrollo de los requerimientos por parte del programador
5. Revisión de los prototipos de los requerimientos
6. Ajuste a los requerimientos
7. Retrospectiva del desarrollo de los requerimientos (issues)
8. Pruebas de despliegue de la versión 2.0
9. Despliegue y capacitación a los usuarios finales
10. Seguimiento a la nueva versión 2.0</t>
  </si>
  <si>
    <t>Software del Sistema Único de Registro Escolar - SURE 2.0</t>
  </si>
  <si>
    <t>Estefania Rosa Prieto Rodríguez</t>
  </si>
  <si>
    <t>3Ejercer en el 100% de los Consejos Locales de Gestión del Riesgo y Cambio Climático -CLGR/CC- de las veinte localidades la Secretaría Técnica por parte del IDIGER</t>
  </si>
  <si>
    <r>
      <t xml:space="preserve">Número de Consejos Locales de Gestión del Riesgo y Cambio Climático
</t>
    </r>
    <r>
      <rPr>
        <b/>
        <sz val="9"/>
        <rFont val="Century Gothic"/>
        <family val="2"/>
      </rPr>
      <t>RR-IG-003</t>
    </r>
  </si>
  <si>
    <t xml:space="preserve">No. de CLGRCC asistidos/ No. de actas de CLGRCC realizadas por el IDIGER *100
</t>
  </si>
  <si>
    <t>1. Elaborar los Lineamientos del plan de acción CLGR/CC por parte de la líder del proceso de gestión local, con aprobación del Subdirector para la Reducción de Riesgos y Adaptación al Cambio Climático
2. Aprobación y seguimiento a planes de acción en las 20 localidades.
3. Una sesión ordinaria mensual CLGR/CC en las 20 localidades
4. - Promover las acciones de articulación y
promoción de gestión del riesgo y adaptación al
cambio climático.</t>
  </si>
  <si>
    <t>Plan de acción de los Consejos Locales de Gestión del Riesgo y Cambio Climático -CLGR/CC-
Actas de los Consejos Locales de Gestión del Riesgo y Cambio Climático -CLGR/CC- aprobadas y firmadas (formato SD-FT-01)</t>
  </si>
  <si>
    <t>Claudia Rodriguez</t>
  </si>
  <si>
    <t>4 Adelantar en un 100% el proceso de elección de representantes de organizaciones sociales y comunitarias ante los Consejos Locales de Gestión del Riesgo y Cambio Climático -CLGR/CC-</t>
  </si>
  <si>
    <t>No Programado</t>
  </si>
  <si>
    <r>
      <t>Número de procesos de elección de representantes</t>
    </r>
    <r>
      <rPr>
        <sz val="9"/>
        <color rgb="FFFF0000"/>
        <rFont val="Century Gothic"/>
        <family val="2"/>
      </rPr>
      <t xml:space="preserve">
</t>
    </r>
    <r>
      <rPr>
        <sz val="9"/>
        <rFont val="Century Gothic"/>
        <family val="2"/>
      </rPr>
      <t xml:space="preserve">
</t>
    </r>
    <r>
      <rPr>
        <b/>
        <sz val="9"/>
        <rFont val="Century Gothic"/>
        <family val="2"/>
      </rPr>
      <t>RR-IG-004</t>
    </r>
  </si>
  <si>
    <t xml:space="preserve">No. de procesos de elección de representantes realizados/ No. de procesos de elección programados *100
</t>
  </si>
  <si>
    <t>1. Convocatoria al proceso de elección de representantes de organizaciones sociales y comunitarias
2. Inscripción y validación de organizaciones.
3. Asamblea de elección de representantes</t>
  </si>
  <si>
    <t>Representantes de organizaciones sociales y comunitarios electos
20 asambleas desarrolladas</t>
  </si>
  <si>
    <t>Diva Mireya Pineda</t>
  </si>
  <si>
    <t>6.Diseñar 1 instrumento de retención intencional o transferencia del riesgo, para cada uno de los escenarios del riesgo priorizados en Bogotá D.C.</t>
  </si>
  <si>
    <r>
      <t xml:space="preserve">Avance de la Formulación de la Estrategia Financiera
</t>
    </r>
    <r>
      <rPr>
        <b/>
        <sz val="9"/>
        <rFont val="Century Gothic"/>
        <family val="2"/>
      </rPr>
      <t>RR-IG-006</t>
    </r>
  </si>
  <si>
    <t xml:space="preserve">Porcentaje de avance de la Formulación de la Estrategia Financiera
</t>
  </si>
  <si>
    <t>. Formulación de la Estrategia de Protección Financiera para el Distrito Capital.
2. Aprobación de la Estrategia por parte de la Comisión Intersectorial de Gestión del Riesgo y Consejo Distrital para la Gestión del Riesgo de Desastres.
3. Concertación con SHD para la implementación de la Estrategia de Protección Financiera
4. Diseño del instrumento de transferencia del riesgo para el Distrito.</t>
  </si>
  <si>
    <t>Instrumento financiero de transferencia del riesgo</t>
  </si>
  <si>
    <t>Lorena Cárdenas Rodriguez</t>
  </si>
  <si>
    <t>7. Participar en el 100% de los espacios convocados de SUDS para la adaptacion al cambio climatico</t>
  </si>
  <si>
    <r>
      <t xml:space="preserve">Número de espacios con participación SUDS
</t>
    </r>
    <r>
      <rPr>
        <b/>
        <sz val="9"/>
        <rFont val="Century Gothic"/>
        <family val="2"/>
      </rPr>
      <t>RR-IG-007</t>
    </r>
  </si>
  <si>
    <t>No. espacios con participación SUDS /No. de espacios convocados en el trimestre *100</t>
  </si>
  <si>
    <t>1. Asistir a espacios para la adaptacion y cambio climatico con SUDS 
2. coordinacion institucional 
4. promover desde la academia y desarrollo urbanistico los SUDS
3. cumplir con los compromisos adquiridos en mesas convocados por las entidades del distrito</t>
  </si>
  <si>
    <t>Fortalecimiento de medidas de adaptacion al cambio climatico con SUDS</t>
  </si>
  <si>
    <t>Fabian Tobias Ortiz Cañon</t>
  </si>
  <si>
    <t>8.Implementar el 100% del plan de acción de adaptación al cambio climático desde la misionalidad del idiger.</t>
  </si>
  <si>
    <r>
      <t xml:space="preserve">Avance en la formulación e implementaciòn del plan de acción climático
</t>
    </r>
    <r>
      <rPr>
        <b/>
        <sz val="9"/>
        <rFont val="Century Gothic"/>
        <family val="2"/>
      </rPr>
      <t>RR-IG-008.</t>
    </r>
  </si>
  <si>
    <t>Porcentaje de avance en la formulación e implementaciòn del plan de acción climático</t>
  </si>
  <si>
    <t>1.Coordinar la implementación del plan de acción de adaptación al cambio climático desde la misionalidad del IDIGER
2. Propiciar espacios de articulación en seguimiento: Realizar la articulación de los instrumentos de planeación de gestión del riesgo y cambio climático con las acciones de reducción y adaptación al cambio climático.
3. Realizar jornadas de fortalecimiento institucional orientadas a evaluación y seguimiento de cambios culturales organizacionales</t>
  </si>
  <si>
    <t>Formulación e Implementación del plan de acción de adaptación al cambio climático</t>
  </si>
  <si>
    <t>David Valdez</t>
  </si>
  <si>
    <r>
      <t xml:space="preserve">Porcentaje de  de estudios y/o diseños de amenaza y/o riesgo para evaluar 3365Ha.
</t>
    </r>
    <r>
      <rPr>
        <b/>
        <sz val="9"/>
        <color theme="1"/>
        <rFont val="Century Gothic"/>
        <family val="2"/>
      </rPr>
      <t>CR-IG-002</t>
    </r>
  </si>
  <si>
    <t>5. Fortalecer el manejo de emergencias, calamidades y/o desastres en el marco del SDGR – CC en Bogotá D.C.</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</si>
  <si>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</si>
  <si>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Brindar el 100% de la asistencia técnica a las entidades que conforman el SDGR-CC</t>
  </si>
  <si>
    <t>Asistencia Técnica a entidades que conforman el SDGR-CC
ME-IG-001</t>
  </si>
  <si>
    <t xml:space="preserve"> Avance en la asistencia técnica / Total de Entidades Programadas en la Vigencia 2022</t>
  </si>
  <si>
    <t>Peso actividad: 70%. Actividad: Promover la elaboración de la Estrategia Institucional de Respuesta-EIR en 20 entidades  del SDGR-CC, mediante la aplicación de los siguientes etapas por cada entidad:
a. Contacto (peso actividad: 10%)
b. Socialización Metodología EIR (peso actividad: 20%)
c. Compromiso de voluntades de elaboración de la EIR (peso actividad: 20%)
d. Presentación documentos iniciales (peso actividad: 20%)
e. Revisión de documentos: (peso actividad: 30%).
Peso de la actividad: 30%. Actividad: Asesorías técnica para el fortalecimiento en el manejo de emergencias, calamidades y/o desastres en el marco del SDGR – CC en Bogotá D.C.</t>
  </si>
  <si>
    <t>Entidades con asesorías en la formulación y ejecución de la EIR
Entidades con asistencia técnica para el fortalecimeinto en el manejo de emergencias y desastres</t>
  </si>
  <si>
    <t>Fabio Ruiz Hernandez</t>
  </si>
  <si>
    <t>Porcentaje de documentos con lineamientos técnicos elaborados y socializados a las Entidades Integrantes de la Mesa de Manejo para el Manejo de Emergencias</t>
  </si>
  <si>
    <t>Gestionar el 100% de las acciones encaminadas al fortalecimiento de las capacidades de respuesta a emergencias.</t>
  </si>
  <si>
    <t>Personas capacitadas en preparación para la respuesta a emergencias.
ME-IG-002</t>
  </si>
  <si>
    <t>No. de personas sensibilizadas en SCAT/ No. de personas particiantes sesión   *100</t>
  </si>
  <si>
    <t xml:space="preserve">Sensibilización a las comunidades sobre el Sistema Comunitarios de Alertas Tempranas 
Sensibilización a   CLGR  sobre el Sistema de alerta  
Gestión con gest@r local de gestión de riesgo la identificación  de  grupos o colectivos conformados entorno al Manejo y preparación para la Respuesta con énfasis en el desarrollo de Sistemas  de Alerta comunitario.
Gestión con las dependencias del IDIGER  para la definición de espacios de coordinación en torno a los sistemas de alerta 
</t>
  </si>
  <si>
    <t>Población fortalecida en torno a los sistemas de alerta Comunitario. 
CLGR fortalecidos en torno a los sistemas de alerta Comunitario. 
Acciones gestionadas para la identificación de actores locales
Espacios de coordinación gestionados</t>
  </si>
  <si>
    <t>María Constanza Ardila Ariza</t>
  </si>
  <si>
    <t>Ejecutar el 100% del plan de acción para la divulgación, promoción y/o capacitación a personas, organizaciones y/o instituciones en preparación para la respuesta a emergencias.</t>
  </si>
  <si>
    <t>Personas capacitadas en manejo de emergencias, calamidades y/o desastres
ME-IG-003</t>
  </si>
  <si>
    <t>No. de personas capacitadas en actividades de preparación para la respuesta a emergencias*100</t>
  </si>
  <si>
    <t>Alexnadra Ramirez</t>
  </si>
  <si>
    <t>Implementar el  100% del plan de acción de las actividades de aglomeraciones de público, parques de diversiones, atracciones, dispositivos de entretenimiento y sistemas de transporte vertical</t>
  </si>
  <si>
    <t>Planes de emergencias de aglomeraciones de público; y parques de atracciones, diversiones o dispositivos de entretenimiento, asesorados o conceptuados
ME-IG-004</t>
  </si>
  <si>
    <t xml:space="preserve">No. de planes de emergencias y contingencias conceptuados oportunamente/ No. de planes de emergencias  y contingencias radicados </t>
  </si>
  <si>
    <t xml:space="preserve">1. Revisar los planes de emergencias y contingencias radicados.
2, Realizar las respectivas visitas de verificación que sean pertinentes
3, Prestar las asesorías requeridas.
4, Conceptuar los planes de emergencias y contingencias radicados.
Asesorar y/o conceptuar de manera oportuna los planes de emergencias de aglomeraciones de público; y parques de atracciones, diversiones o dispositivos de entretenimiento radicados. </t>
  </si>
  <si>
    <t>Conceptuar los Planes de Emergencias y Contingencias de aglomeraciones de público; y de  los público inscritos en el SUGA, y parques de atracciones, diversiones o dispositivos de entretenimiento.</t>
  </si>
  <si>
    <t>Sandy H. Ibáñez García</t>
  </si>
  <si>
    <t>Ejecutar el 100% de las acciones de respuesta a emergencias y/o desastres a través del fortalecimiento de las capacidades físicas, técnicas y/o tecnologicas.</t>
  </si>
  <si>
    <t>N° de personas atendidas
ME-IG-005</t>
  </si>
  <si>
    <t>N° de personas atendidas/ / Total de personas que ameritan atención *100%</t>
  </si>
  <si>
    <t>Capacitación en manejo de camaras a radioperadores - CITEL</t>
  </si>
  <si>
    <t>Personas Atendidas de manera integral</t>
  </si>
  <si>
    <t>Oscar Cañon Caldas</t>
  </si>
  <si>
    <t xml:space="preserve">Administrar y operar un (1) Centro Distrital Logístico y de Reserva
</t>
  </si>
  <si>
    <t>Porcentaje de ayudas Humanitarias entregadas
ME-IG-006</t>
  </si>
  <si>
    <t>No. de ayudas Humanitarias Entregadas/Total de Ayudas Humanitarias Solicitadas *100</t>
  </si>
  <si>
    <t xml:space="preserve">Operar un (1) Centro Distrital Logístico y de Reserva del IDIGER para un servicio 7X24 los 365 días.
1. Revisión y mantenimiento de equipos y suministros en general del CDLyR.
2. Recepción, almacenamiento, alistamiento, transporte y entrega de suministros
</t>
  </si>
  <si>
    <t xml:space="preserve">CDLyR funcionando </t>
  </si>
  <si>
    <t>Olga Tibaduiza Ojeda</t>
  </si>
  <si>
    <t>Administrar los bienes y servicios de la entidad, mediante la correcta ejecución de los recursos para el efectivo funcionamiento de la infraestructura física y del parque automotor.</t>
  </si>
  <si>
    <t xml:space="preserve">Proveer los bienes y servicios que la Entidad requiera para su adecuado funcionamiento. </t>
  </si>
  <si>
    <t>Ejecución gastos de provisión de bienes y/o servicios
 GA - IG - 001</t>
  </si>
  <si>
    <t xml:space="preserve">Valor ejecutado en el plan de adquisiciones de los gastos  a cargo de gestión administrativa/						
Valor programado en el plan de adquisiciones de los gastos  a cargo de gestión administrativa	*100					</t>
  </si>
  <si>
    <t>1. Realizar las inspecciones a la infraestructura física y efectuar el procedimiento ADM-PD-7 Administración y Mantenimiento de la
Infraestructura
2. Recibir las inspecciones preoperacionales de vehículos, analizarlas y programar los mantenimientos preventivos o correctivos a que haya lugar
3. Revisar el plan de adquisiciones y realizar la gestión correspondiente para ejecutar los recursos de conformidad con las fechas estipuladas para los procesos contractuales. Para los gastos no contractuales como administración y servicios públicos realizar la gestión de pago
4. Realizar los traslados presupuestales y las modificaciones al plan de adquisiciones a que haya lugar para dar cumplimiento con las necesidades de la Entidad</t>
  </si>
  <si>
    <t>Mantenimiento preventivo y correctivo de la Infraestructura de la Entidad y de los vehículos, para mantenerlos en buen estado
Ejecutar el presupuesto asignado para el suministro y provisión de bienes y servicios  generales para el correcto funcionamiento de la Entidad</t>
  </si>
  <si>
    <t>Johanna Parra Sanchez</t>
  </si>
  <si>
    <t>Divulgar Información sobre Movilidad Sostenible y seguridad vial a los colaboradores de la Entidad para reducir el riesgo de siniestros viales y fomentar el uso de medios de transporte sostenibles</t>
  </si>
  <si>
    <t>100%(12)</t>
  </si>
  <si>
    <t>Sensibilizacion en movilidad sostenible y seguridad vial GA - IG - 002</t>
  </si>
  <si>
    <t>Sumatoria sensibilizacioes  en movilidad sostenible y seguridad vial realizadas</t>
  </si>
  <si>
    <t>1. Realizar una actividad de movilidad sostenible o de seguridad vial de forma mensual
2. Realizar el cálculo semestral de los  indicadores de resultados del PESV
3. Realizar el cálculo semestral de disminución de huella de carbono por traslados en medios de transporte bicicleta y recorridos a pie de los servidores de la Entidad</t>
  </si>
  <si>
    <t>Disminuir los siniestros viales.
Disminuir la huella de carbono.</t>
  </si>
  <si>
    <t xml:space="preserve">Seguimiento a los servicios que provee el proceso de gestión administrativa en  los tiempos de respuesta </t>
  </si>
  <si>
    <t>100%(36)</t>
  </si>
  <si>
    <t>Satisfacción del cliente interno frente a los servicios prestados GA - IG - 003</t>
  </si>
  <si>
    <t xml:space="preserve">Sumatoria  Número de seguimientos a la satisfacción del cliente interno </t>
  </si>
  <si>
    <t>1. Realizar una actividad de seguimiento de forma mensual frente a:
Servicio de transporte (Seguimiento mínimo a un usuario de la Entidad frente al servicio de transporte)
Servicio de Cafetería (Seguimiento mínimo a un usuario de la Entidad frente al servicio de limpieza)
Servicio de Almacén (Seguimiento mínimo a un usuario frente de la Entidad frente a la entrega de un bien solicitado)</t>
  </si>
  <si>
    <t>Informe con el grado de satisfacción del cliente interno y mejoras a implementar de las sugerencias recibidas</t>
  </si>
  <si>
    <t>1.Gestionar la adquisición de bienes y servicios para cumplir la misión y objetivos institucionales establecidos en los planes, programas y proyectos del IDIGER de acuerdo con la normatividad vigente</t>
  </si>
  <si>
    <t xml:space="preserve">Adelantar el 100% de los procesos contractuales en el marco del plan anual de adquisiciones vigente.  </t>
  </si>
  <si>
    <t>1. Revisar la documentación entregada por las áreas con el fin de asesor o recomendar o tramitar los procesos radicados
2. Revisar y devolver solicitando ajustes  a los documentos  del proceso precontractual o su contenido.
3. Revisar las solicitudes de modificación, y proceder a realizar las respectiva modificación.</t>
  </si>
  <si>
    <t xml:space="preserve">1. Ejecución del plan de adquisiciones. 
</t>
  </si>
  <si>
    <t xml:space="preserve">Katherine Vela </t>
  </si>
  <si>
    <t>2.Gestionar la adquisición de bienes y servicios para cumplir la misión y objetivos institucionales establecidos en los planes, programas y proyectos del IDIGER de acuerdo con la normatividad vigente</t>
  </si>
  <si>
    <t>Revisar y mantener actualizado el 100% de las herramientas para la gestión contractual con la normatividad vigente.</t>
  </si>
  <si>
    <t xml:space="preserve">1. Revisión de procedimientos, guías, manuales, para la actualización conforme la normatividad vigente.  
2. Aplicación de los procedimientos establecidos
3. Revisión documental de los procedimientos, cuya verificación se podrá realizar aleatoriamente. </t>
  </si>
  <si>
    <t xml:space="preserve">
2. Contar con procedimientos agiles y actualizados 
</t>
  </si>
  <si>
    <t>3.Gestionar la adquisición de bienes y servicios para cumplir la misión y objetivos institucionales establecidos en los planes, programas y proyectos del IDIGER de acuerdo con la normatividad vigente</t>
  </si>
  <si>
    <t>Sensibilizar  a  a funcionarios y contratistas sobre supervisión de contratos y generalidades.</t>
  </si>
  <si>
    <t>Sumatoria de número de sensibilizaciones  realizadas a  Supervisores de contratos y apoyo a la Supervisión Sensibilizados</t>
  </si>
  <si>
    <t>1. En caso de capacitación: determinar los temas a desarrollar y los funcionarios o contratistas que dictarán la capacitación, las fechas, metodologia y la forma de verificar  el cumplimiento del objetivo de la capacitación
2. En caso de comunicaciones: deben ir en los formatos establecidos y firmadas por el jefe OAJ
3. En caso de piezas comunicativas o divulgacion en la pagina web u otros de tipo virtual, debera dar cumplimiento al procedimiento establecido por la entidad</t>
  </si>
  <si>
    <t xml:space="preserve">
3. Disminuir riesgos en la supervisión de contratos
</t>
  </si>
  <si>
    <t>Ejercer la defensa de los intereses de la Entidad a través de la adecuada asesoría jurídica y representación judicial y extrajudicial encaminada a la prevención el daño antijurídico.</t>
  </si>
  <si>
    <t xml:space="preserve">Gestionar el 100% de los requerimientos jurídicos para la adquisición predial. </t>
  </si>
  <si>
    <t>Número de requerimientos jurídicos gestionados para la adquisición predial. 
GJ - IG - 001</t>
  </si>
  <si>
    <t>Número de Requerimientos Juridicos Gestionados</t>
  </si>
  <si>
    <t xml:space="preserve">1. Realizar Estudio de títulos y/o viabilidades jurídicas para la adquisición de predios
2. Elaborar Ofertas de compra
3. Elaborar Promesas de compraventa o contratos de venta de mejoras.
4. Elaborar Minutas de escritura Pública de compraventa.
5. Ingresar al almacén de la entidad los predios a nombre de la Entidad y tramitar los pagos. 
</t>
  </si>
  <si>
    <t xml:space="preserve">1. Adquisición de predios ubicados en zonas de alto riesgo no mitigable. </t>
  </si>
  <si>
    <t>Claudia  Alejandra Maldonado Bustos</t>
  </si>
  <si>
    <t>Dar respuesta al 100% de los derechos de petición relacionados con gestión predial.</t>
  </si>
  <si>
    <t>Derechos de petición con respuesta
.GJ - IG - 002</t>
  </si>
  <si>
    <t xml:space="preserve">Responder derechos de petición </t>
  </si>
  <si>
    <t xml:space="preserve">2. Cumplir con la normatividad relacionada con las respuestas a los derechos de petición. </t>
  </si>
  <si>
    <t>Gestionar el 100% de los requerimientos jurídicos para el saneamiento predial</t>
  </si>
  <si>
    <t>Requerimientos jurídicos atendidos para el saneamiento predial.
 GJ - IG - 003</t>
  </si>
  <si>
    <t>Estudio de viabilidad jurídica para el saneamiento predial.</t>
  </si>
  <si>
    <t xml:space="preserve">3. Realizar el estudio de la viabilidad jurídica para el saneamiento predial requerido. </t>
  </si>
  <si>
    <t>Realizar el seguimiento del 100% los procesos judiciales.</t>
  </si>
  <si>
    <t>Procesos judiciales con seguimiento. GJ - IG - 004</t>
  </si>
  <si>
    <t>Emitir los escritos de contestación, recursos, práctica de pruebas, alegatos de conclusión, tutelas y oficios de cumplimiento y seguimiento de los procesos judiciales de manera oportuna, dentro de los términos legales.</t>
  </si>
  <si>
    <t>4Acciones legales pertinentes en los tiempos establecidos.</t>
  </si>
  <si>
    <t>Leidy Katherine Alvarez Florez</t>
  </si>
  <si>
    <t>Realizar el 100% de las asesorías jurídicas solicitadas por las áreas al interior del IDIGER.</t>
  </si>
  <si>
    <t>Asesorías jurídicas atendidas. GJ - IG - 005</t>
  </si>
  <si>
    <t>. Prestar Asesoría Juridica a la Dirección General y a las Subdirecciones y Oficinas del IDIGER.</t>
  </si>
  <si>
    <t xml:space="preserve">5  Atención a las requerimientos de Asesorías Jurídicas en los tiempos establecidos.
</t>
  </si>
  <si>
    <t>Coordinar, administrar y controlar las operaciones presupuestales, de tesorería y contables del IDIGER y FONDIGER, mediante la aplicación de la normatividad legal vigente, para asegurar la calidad, confiabilidad, razonabilidad yoportunidad de la información financiera y presupuestal.</t>
  </si>
  <si>
    <t>Desarrollar al 100% las acciones que permitan sostener el sistema contable de la entidad, bajo la Resolución 533 de 2015 y demás normas y lineamientos que la modifiquen emitidas por la Contaduría General de la Nación y la Secretaría de Hacienda</t>
  </si>
  <si>
    <t>Porcentaje de avance de sostenibilidad Contable
. GF - IG - 001</t>
  </si>
  <si>
    <t>Número de asesorias realizadas/ Número de asesorias programadas *100</t>
  </si>
  <si>
    <t>1. Adecuada planificación del  sistema contable
2. Recepción, procesamiento, verificación, análisis, conciliación y depuración de la información  
3. Presentación de las declaraciones tributarias y demás obligaciones impositivas 
4. Entrega de informes financieros y económicos a los usuarios internos, organismos de control y ciudadanía en general
5. políticas y procedimientos contables actualizados y verificados.</t>
  </si>
  <si>
    <t>Estados Financieros, fiables verificables y razonables a los hechos económicos y financieros.</t>
  </si>
  <si>
    <t>Maria Leticia Vasquez 
Profesional Especializado</t>
  </si>
  <si>
    <t>Desarrollar  el  100% de las acciones del proceso de gestión presupuestal de la entidad.</t>
  </si>
  <si>
    <t>Revisión y registro de documentos de ejecución presupuestal de vigencia, reserva y pasivo exigible de la  Entidad- IDIGER y FONDIGER GF - IG - 002</t>
  </si>
  <si>
    <t>Número de documentos presupuestales registrados/Número de documentos presupuestales por registrar en el mes *100</t>
  </si>
  <si>
    <t xml:space="preserve">1.-Revision de documentos presupuestales                                                                                                                                    2.- Registro oportuno de documentos presupuestales                                                                                                                                                                                                                                                                    </t>
  </si>
  <si>
    <t>Documentos presupuestales emitidos</t>
  </si>
  <si>
    <t>Rosalba Toro García
Profesional Especializada</t>
  </si>
  <si>
    <t>Desarrollar  el  100% de las acciones del proceso de gestión de PAC de la entidad.</t>
  </si>
  <si>
    <t>Registro de la reprogramación de PAC
 GF - IG - 003</t>
  </si>
  <si>
    <t>Registro de reprogramacion de PAC/ Total de PAC reprogramado *100</t>
  </si>
  <si>
    <t xml:space="preserve">1.-Revision y consolidación de la reprogramación del PAC
2.-Registro reprogramación de PAC                      </t>
  </si>
  <si>
    <t xml:space="preserve">Registro de la Reprogramación Anual Mensualizada de Caja (PAC) </t>
  </si>
  <si>
    <t>Porcentaje de trámites de modificaciones presupuestales realizadas 
GF - IG - 004</t>
  </si>
  <si>
    <t>Número de modificaciones presupuestales realizadas/ Total de modificaciones registradas en el periodo *100</t>
  </si>
  <si>
    <t>1.-Proyectar documentos de traslado presupuestal                         
2.-Registro traslado presupuestal</t>
  </si>
  <si>
    <t>Modificaciones presupuestales registradas</t>
  </si>
  <si>
    <t>Tramitar en el mes el 100% de las órdenes de Pago IDIGER radicadas correctamente por los contratistas</t>
  </si>
  <si>
    <t>Porcentaje de ordenes de pago IDIGER y FONDIGER giradas en el mes 
GF - IG -005</t>
  </si>
  <si>
    <t>Número de órdenes de Pago giradas en el mes/  Total de órdenes de pago radicadas correctamente por los contratistas*100</t>
  </si>
  <si>
    <t>Tramitar en BogData y/o el Administrado Fiduciario , en estado Pagada, las órdenes de Pago radicadas correctamente por los contratistas</t>
  </si>
  <si>
    <t>Órdenes de Pago IDIGER y FONDIGER giradas en el mes</t>
  </si>
  <si>
    <t>Jorge Elkin Buitrago Arenas
Profesional Especializado</t>
  </si>
  <si>
    <t>TOTALES</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</si>
  <si>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</si>
  <si>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Implementar la tabla temática bajo la parametrización de CORDIS.</t>
  </si>
  <si>
    <t>Tabla temática implementada bajo la parametrización de CORDIS.
 GD - IG - 001</t>
  </si>
  <si>
    <t>1. Solicitar los responsables en cada área de la administración de correspondencia. (30%)
2. Ejecutar pruebas a la tabla temática en sus dos niveles implementada en CORDIS (20%)
3. Capacitar a los responsables para la utilizacion de la tabla temática en CORDIS. (50%)</t>
  </si>
  <si>
    <t>Tabla temática en sus dos niveles implementada en CORDIS.</t>
  </si>
  <si>
    <t>Juan Carlos Gallego</t>
  </si>
  <si>
    <t>Realizar los traslados documentales vigencia 2020 al CAD.</t>
  </si>
  <si>
    <t>Plan de traslados documentales vigencia 2021 al CAD ejecutado. 
GD - IG - 002</t>
  </si>
  <si>
    <t>1. Realizar el cronograma de traslados (30%)
2. Socializar el cronograma de traslados en las áreas (30%)
3. Ejecutar el traslado de la documentación (40%)</t>
  </si>
  <si>
    <t>Traslados documentales vigencia 2021 ejecutados.</t>
  </si>
  <si>
    <t>Ejecutar el  100% Plan Institucional de Archivos-PINAR</t>
  </si>
  <si>
    <t>Porcntaje de actividades ejecutadas  lan Institucional de Archivos-PINAR
GD-IG-003</t>
  </si>
  <si>
    <t>1. . Elaborar el diagnóstico de necesidades institucionales de gestión  documental ,
2. Elaborar y divulgar el Plan Institucional de Archivos-PINAR
3. Implementar el Plan Institucional de Archivos-PINAR
4. Hacer seguimiento y evaluación al Plan Institucional de Archivos-PINAR</t>
  </si>
  <si>
    <t>Centralización de los archivos de gestión
Organización del Archivo Central</t>
  </si>
  <si>
    <t xml:space="preserve">Cantidad (Porcentaje </t>
  </si>
  <si>
    <t xml:space="preserve">
Cantidad
( Valor Absoluto)
</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</si>
  <si>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</si>
  <si>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Garantizar la atención al ciudadano mediante la generación e implementación de estrategias para orientar y dar respuesta de manera efectiva a los requerimientos de las partes interesadas</t>
  </si>
  <si>
    <t>Elaborar y publicar el documento de caracterización ciudadanos - usuarios - grupos de interés que interactuaron con la entidad mediante solicitudes orientación o peticiones a través del grupo atención a la ciudadanía en la vigencia de 2022</t>
  </si>
  <si>
    <r>
      <t xml:space="preserve">Documento de caracterización ciudadanos - usuarios - grupos de interés que interactuaron con la entidad mediante solicitudes orientación o peticiones a través del grupo atención a la ciudadanía en la vigencia de 2022.
</t>
    </r>
    <r>
      <rPr>
        <b/>
        <sz val="9"/>
        <color theme="1"/>
        <rFont val="Century Gothic"/>
        <family val="2"/>
      </rPr>
      <t xml:space="preserve"> AC - IG - 001</t>
    </r>
  </si>
  <si>
    <t>1. Estructurar la estrategia
2. Definir los contenidos asociando los conceptos de calidad, calidez y coherencia
3. Definir la población Objetivo
4 Definir las fases o etapas
5. Establecer como se hará la divulgación
6. Definir el cronograma
7. Aprobación del documento"</t>
  </si>
  <si>
    <t>Documento de caracterización ciudadano</t>
  </si>
  <si>
    <t>Narda Cristina Natagaima López</t>
  </si>
  <si>
    <t>Elaborar  y publicar  el informe de percepción de los ciudadanos que se acercaron a solicitar información y orientación a la oficina de atención al ciudadano y que aceptaron diligenciar el formato.</t>
  </si>
  <si>
    <r>
      <t xml:space="preserve">Encuestas de percepción diligenciadas por la ciudadanía que se acercaron a solicitar información en el punto de servicio de la entidad.
</t>
    </r>
    <r>
      <rPr>
        <b/>
        <sz val="9"/>
        <color theme="1"/>
        <rFont val="Century Gothic"/>
        <family val="2"/>
      </rPr>
      <t xml:space="preserve"> AC - IG - 002</t>
    </r>
  </si>
  <si>
    <t>1. Unificación y revisión de bases de datos.
2. Analisis de Datos.
3. Elaboración de documento.
4 Envio de documento a la Subdirección Corporativa y Asuntos Disciplinarios para Revisión.
5. Solicitud a Comunicaciones de Públicación</t>
  </si>
  <si>
    <t>Servicio al ciudadano competente para cumplir los objetivos estrategicos de la Entidad.
Identificación de la percepción de los ciudadanos frente a la atención recibida.</t>
  </si>
  <si>
    <t>Evaluar, dar impulso procesal y proferir decisiones de fondo sobre el 50% del inventario total de procesos disciplinarios recibidos con corte a 3 de diciembre de 2022</t>
  </si>
  <si>
    <t xml:space="preserve">Decisiones adoptadas sobre los expedientes disciplinarios en etapa de investigación o de juicio disciplinario
 CD - IG - 001 </t>
  </si>
  <si>
    <t>Proferir fallos en primera instancia, Autos de cargos, citación a Audiencia, remisión por competencia, acumulación o Archivos definitivos sobre el inventario de expedientes existente hasta el día el 8 de enero de 20212</t>
  </si>
  <si>
    <t>Definir en primera instancia la responsabilidad disciplinaria de aquellos servidores  públicos que se vincularon en calidad de investigados  a los distintos procesos  disciplinarios y que  hasta el día 8 de enero de 2022 se encontraban en etapa de investigación o juicio.</t>
  </si>
  <si>
    <t>Yalin Lorena Rodriguez Rondon</t>
  </si>
  <si>
    <t>Decisiones adoptadas sobre los expedientes disciplinarios en etapa de indagación 
 CD - IG - 002</t>
  </si>
  <si>
    <t>Proferir Autos de apertura de investigación disciplinaria, citación a Audiencia, remisión por competencia, acumulación o Archivos definitivos sobre  el inventario de expedientes existente hasta el día el 8 de enero de 2021.</t>
  </si>
  <si>
    <t>Definir en primera instancia la responsabilidad disciplinaria de aquellos servidores  públicos que se vincularon en calidad de investigados  a los distintos procesos  disciplinarios y que  hasta el día 8 de enero de 2021 se encontraban en etapa de indagacion</t>
  </si>
  <si>
    <t>Noticias disciplinarias evaluadas
CD-IG-003</t>
  </si>
  <si>
    <t>Proferir Autos inhibitorios, Autos de apertura de indagación preliminar o Autos de investigación disciplinaria proferidos en relación con las noticias disciplinarias  recibidas desde el 8 de enero de 2021 hasta el 3 de diciembre de 2021</t>
  </si>
  <si>
    <t>Ejercicio oportuno de la acción disciplinaria sobre algunas conductas desplegadas por servidores públicos con el fin de esclarecer hechos posiblemente irregulares  o generar correctivos (sanciones).</t>
  </si>
  <si>
    <t>Adelantar las acciones requeridas con la entrada en vigencia de Ley 1952 de 2019 Artículo 93</t>
  </si>
  <si>
    <t>Preparación para la entrada en vigencia de la Ley 1952 de 2019, Código General Disciplinario
CD-IG-004</t>
  </si>
  <si>
    <t xml:space="preserve">∑ ( Número de Acciones de preparación realizadas )									
									</t>
  </si>
  <si>
    <t xml:space="preserve">i) Solicitar la revisión y ajustes del perfil del operador(a) disciplinario(a) en  el Manual de funciones y competencias laborales de acuerdo con las exigencias del artículo 93 del CGD; ii)  Solicitar la adecuación de la infraestructura física y tecnológica para el funcionamiento  de la oficina de control interno disciplinario y ; IV) presentar una estrategia para sustanciar los expedientes disciplinarios de conformidad con los términos establecidos en el artículo 33 del CGD. </t>
  </si>
  <si>
    <t>1 comunicación interna solicitando la revisión y ajuste del perfil del operador disciplinario en primera instancia del Idiger
1 comunicación interna solicitando la  adecuación de la infraestructura física y tecnológica para el funcionamiento  de la oficina de control interno disciplinario 
1 correo electrónico con estrategia para sustanciar los expedientes disciplinarios de conformidad con los términos establecidos en el artículo 33 del CGD. </t>
  </si>
  <si>
    <t>Evaluar la eficacia y eficiencia del Sistema de Control Interno de la entidad ,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</si>
  <si>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r>
      <t xml:space="preserve">
</t>
    </r>
    <r>
      <rPr>
        <sz val="9"/>
        <rFont val="Century Gothic"/>
        <family val="2"/>
      </rPr>
      <t xml:space="preserve">
Realizar el 100%  de las actividades programadas desde el rol de evaluación y seguimiento.
</t>
    </r>
  </si>
  <si>
    <r>
      <t xml:space="preserve">Porcentaje de  Actividades   ejecutadas asociadas al rol de  evaluación y Seguimiento
</t>
    </r>
    <r>
      <rPr>
        <b/>
        <sz val="9"/>
        <color theme="1"/>
        <rFont val="Century Gothic"/>
        <family val="2"/>
      </rPr>
      <t>EL-IG-01</t>
    </r>
  </si>
  <si>
    <t xml:space="preserve">
No. Actividades ejecutadas asociadas al rol / No. Actividades programadas asociadas al rol 
</t>
  </si>
  <si>
    <t>Ejecutar las actividades asociadas al rol de Evaluación y seguimiento: Auditorías, Informes de ley, Seguimientos especiales y seguimientos de Gestión programados en el Plan Anual de Auditorías  para la vigencia 2022</t>
  </si>
  <si>
    <t>Informes de auditoría, informes de ley, seguimientos especiales y seguimientos de Gestión realizadas en la vigencia 2022.</t>
  </si>
  <si>
    <t>Funcionarios y Contraritas de la oficina de Control Interno</t>
  </si>
  <si>
    <t>Evaluar la eficacia y eficiencia del Sistema de Control Interno de la entidad 1
,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</si>
  <si>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Ejecutar  el 100% de las  de las actividades asociadas al rol de  de evaluación de la Gestión del Riesgo,</t>
  </si>
  <si>
    <r>
      <t xml:space="preserve">Número  Actividades   ejecutadas asociadas al rol de  de Evaluación de la Gestión del Riesgo,
</t>
    </r>
    <r>
      <rPr>
        <b/>
        <sz val="9"/>
        <color theme="1"/>
        <rFont val="Century Gothic"/>
        <family val="2"/>
      </rPr>
      <t xml:space="preserve">
EL-IG-02</t>
    </r>
  </si>
  <si>
    <t xml:space="preserve">
Sumatoria  . de  N° Actividades ejecutadas   asociadas al rol de  de Evaluación de la Gestión del Riesgo,
</t>
  </si>
  <si>
    <t xml:space="preserve">Ejecutar las actividades asociadas al rol de Evaluación de la Gestión del Riesgo:  informes de evaluacion de la gestión del Riesgo programadas en el Plan Anual de Auditorías vigencia 2022 </t>
  </si>
  <si>
    <t>*Evaluaciones del sistema de administración de riesgos  y de la política de administración de riesgos adoptada, 
*Evaluaciones de la efectividad de los controles para los riesgos identificados</t>
  </si>
  <si>
    <r>
      <t xml:space="preserve">
Ejecutar  el 100% de  las sesiones del  Comité Institucional de Coordinación de Control Interno  asociadas al Rol de Liderazgo Estrategico
</t>
    </r>
    <r>
      <rPr>
        <sz val="9"/>
        <rFont val="Century Gothic"/>
        <family val="2"/>
      </rPr>
      <t xml:space="preserve">
</t>
    </r>
  </si>
  <si>
    <r>
      <t xml:space="preserve">Número de   Actividades  asociadas al  l  Rol de Liderazgo Estrategico (  Comité Institucional de Coordinación de Control Interno)
</t>
    </r>
    <r>
      <rPr>
        <b/>
        <sz val="9"/>
        <color theme="1"/>
        <rFont val="Century Gothic"/>
        <family val="2"/>
      </rPr>
      <t xml:space="preserve">
EL-IG-03</t>
    </r>
  </si>
  <si>
    <t xml:space="preserve"> Sumatoria No. de  sesiones de Comité </t>
  </si>
  <si>
    <t xml:space="preserve">
Programar  y ejecutar  las sesiones de Comité Institucional de Coordinación de Control Interno de acuerdo al  Plan Anual de auditorias vigencia 2022.</t>
  </si>
  <si>
    <t>Producto: Actas del Comité Institucional de Coordinación de Control Interno</t>
  </si>
  <si>
    <t xml:space="preserve">Realizar el 100%  de requerimiento, asesoría y acompañamientos  ejecutados mensuakes q ue soliciten los procesos  desde el rol  Rol de enfoque hacia la prevención
</t>
  </si>
  <si>
    <r>
      <t xml:space="preserve">Porcentaje de  Actividades  asociadas al    Rol de  enfoque hacia la prevención
</t>
    </r>
    <r>
      <rPr>
        <b/>
        <sz val="9"/>
        <color theme="1"/>
        <rFont val="Century Gothic"/>
        <family val="2"/>
      </rPr>
      <t xml:space="preserve">EL-IG-04 </t>
    </r>
  </si>
  <si>
    <r>
      <t>(No. requerimientos , asesorías  y acompañamientos ejecutados/ No. No. requerimientos , asesorías  y acompañamientos solicitados )*</t>
    </r>
    <r>
      <rPr>
        <b/>
        <sz val="9"/>
        <rFont val="Century Gothic"/>
        <family val="2"/>
      </rPr>
      <t>100%</t>
    </r>
  </si>
  <si>
    <t>Realizar  requerimientos , asesorías  y acompañamientos ejecutados  mensual que solicitan los procesos</t>
  </si>
  <si>
    <t>Actas, correos , comunicaciones</t>
  </si>
  <si>
    <t xml:space="preserve">
Realizar seguimiento  y verificación de las respuestas a los entes externos   criterios de oportunidad, pertinencia e integralidad.  a través del  rol  de relacion con entes externo de control.</t>
  </si>
  <si>
    <r>
      <t xml:space="preserve">Porcentaje de  Actividades  asociadas al    rol de  relación con entes externos de control.
</t>
    </r>
    <r>
      <rPr>
        <b/>
        <sz val="9"/>
        <color theme="1"/>
        <rFont val="Century Gothic"/>
        <family val="2"/>
      </rPr>
      <t>EL-IG-05</t>
    </r>
  </si>
  <si>
    <t>(PQRS de los entes verificados/ PQRS  de los entes requeridosr)*100</t>
  </si>
  <si>
    <t xml:space="preserve"> Seguimiento y verificación de que las respuestas a entes externos de control se den con criterios de oportunidad, pertinencia e integralidad.</t>
  </si>
  <si>
    <t>Respuestas con criterios de oportunidad, pertinencia e integralidad.</t>
  </si>
  <si>
    <t xml:space="preserve">Nº de indicadores </t>
  </si>
  <si>
    <t>No de Indicadores con Meta Cumplida según programación</t>
  </si>
  <si>
    <t xml:space="preserve">No de Indicadores con ejecución superior a la programada </t>
  </si>
  <si>
    <t xml:space="preserve">No de Indicadores con ejecución menor a la programada </t>
  </si>
  <si>
    <t>No de indicadores sin programar en el periodo</t>
  </si>
  <si>
    <t>01 Direccionamiento Estratégico</t>
  </si>
  <si>
    <t xml:space="preserve">02 Tecnologia de la informacion y de las comunicaciones </t>
  </si>
  <si>
    <t>Total Promedio</t>
  </si>
  <si>
    <t>Sobre ejecución</t>
  </si>
  <si>
    <t>Mayor  a 100%</t>
  </si>
  <si>
    <t>Satisfactorio</t>
  </si>
  <si>
    <t>Mayor  a 85%</t>
  </si>
  <si>
    <t>Aceptable</t>
  </si>
  <si>
    <t>Desde (&gt;=):75 Hasta (&lt;=):85</t>
  </si>
  <si>
    <t>Insatisfactorio</t>
  </si>
  <si>
    <t>Menor a 75%</t>
  </si>
  <si>
    <t>Ejecución Anual</t>
  </si>
  <si>
    <t>1er Trim</t>
  </si>
  <si>
    <t>2do Trim</t>
  </si>
  <si>
    <t>3er Trim</t>
  </si>
  <si>
    <t>4to Trim</t>
  </si>
  <si>
    <t>Procesos estratégicos</t>
  </si>
  <si>
    <t>Sin programación</t>
  </si>
  <si>
    <t>Total procesos Estratégicos</t>
  </si>
  <si>
    <t>Procesos misionales</t>
  </si>
  <si>
    <t>Total procesos misionales</t>
  </si>
  <si>
    <t>Procesos de apoyo</t>
  </si>
  <si>
    <t>09 Gestión administrativa</t>
  </si>
  <si>
    <t>10 Gestión contractual</t>
  </si>
  <si>
    <t>11 Gestión Juridica</t>
  </si>
  <si>
    <t>12 Gestión financiera</t>
  </si>
  <si>
    <t xml:space="preserve">13 Gestión documental </t>
  </si>
  <si>
    <t>Total procesos de apoyo</t>
  </si>
  <si>
    <t xml:space="preserve">Promedio procesos de evaluacion, seguimiento y control </t>
  </si>
  <si>
    <t>Total procesos de evaluacion, seguimiento y control</t>
  </si>
  <si>
    <t>Porcentaje de Participación por tipo de proceso</t>
  </si>
  <si>
    <t>Procesos Estratégicos</t>
  </si>
  <si>
    <t>Procesos Misionales</t>
  </si>
  <si>
    <t>Procesos de Apoyo</t>
  </si>
  <si>
    <t>Procesos de Evaluación, seguimiento y control</t>
  </si>
  <si>
    <t>Total general</t>
  </si>
  <si>
    <t>RESULTADO DEL SEGUMIENTO Y MEDICIÓN PLAN DE ACCIÓN 2021
FECHA CORTE 30/03/2022</t>
  </si>
  <si>
    <t>En el I Trimestre de 2022, se realizaron tres reportes, los cuales corresponden a indicadores de ciudad, ODS y PMR con estos, se midió el cumplimiento y avance de los proyectos de inversión y también un seguimiento al desempeño de estos en el sector ambiente, además del cumplimiento desde el IDIGER de los objetivos de desarrollo sostenible – ODS asociados y el avance de los logros y resultados por medio de la medición del indicadores de producto y objetivo para el análisis producto meta y resultado – PMR.</t>
  </si>
  <si>
    <t>En el I Trimestre de 2022, se realizaron las siguientes actividades : 
En el mes de enero se realizaron dos ajustes al instrumento de ejecución de la inversión las cuales están relacionadas con los proyectos de inversión, 7558- FORTALECIMIENTO Y MODERNIZACIÓN DE LA GESTIÓN INSTITUCIONAL DEL IDIGER EN BOGOTÁ,7566- FORTALECIMIENTO DEL CONOCIMIENTO DEL RIESGO DE DESASTRES Y EFECTOS DEL CAMBIO CLIMÁTICO EN BOGOTÁ, en lo que lleva del año el número de modificaciones es adecuado en términos de planeación de los recursos de inversión.
En el mes de febrero se realizaron dos ajustes al instrumento de ejecución de la inversión las cuales están relacionadas con los proyectos de inversión, 7558- FORTALECIMIENTO Y MODERNIZACIÓN DE LA GESTIÓN INSTITUCIONAL DEL IDIGER EN BOGOTÁ y 7557- FORTALECIMIENTO DE ACCIONES PARA LA REDUCCIÓN DEL RIESGO Y MEDIDAS DE ADAPTACIÓN AL CAMBIO CLIMÁTICO EN BOGOTÁ,  en lo que lleva del año el número de modificaciones es adecuado en términos de planeación de los recursos de inversión, en lo corrido del año van 4 ajustes en total.
En el mes de marzo se realizaron cinco ajustes al instrumento de ejecución de la inversión las cuales están relacionadas con los proyectos de inversión, 7558- FORTALECIMIENTO Y MODERNIZACIÓN DE LA GESTIÓN INSTITUCIONAL DEL IDIGER EN BOGOTÁ y 7557- FORTALECIMIENTO DE ACCIONES PARA LA REDUCCIÓN DEL RIESGO Y MEDIDAS DE ADAPTACIÓN AL CAMBIO CLIMÁTICO EN BOGOTÁ,  7559 – FORTALECIMIENTO AL MANEJO DE EMERGENCIAS, CALAMIDADES Y/O DESASTRES PARA BOGOTÁ y 7566- FORTALECIMIENTO DEL CONOCIMIENTO DEL RIESGO DE DESASTRES Y EFECTOS DEL CAMBIO CLIMÁTICO EN BOGOTÁen lo que lleva del año el número de modificaciones,  es adecuado en términos de planeación de los recursos de inversión, en lo corrido del año van 10 ajustes en total.</t>
  </si>
  <si>
    <t>TOTAL  PROMEDIO</t>
  </si>
  <si>
    <r>
      <rPr>
        <b/>
        <sz val="9"/>
        <rFont val="Century Gothic"/>
        <family val="2"/>
      </rPr>
      <t xml:space="preserve">1. </t>
    </r>
    <r>
      <rPr>
        <sz val="9"/>
        <rFont val="Century Gothic"/>
        <family val="2"/>
      </rPr>
      <t xml:space="preserve">Administrar (1) plataforma de infraestructura tecnologica de la entidad asegurando el acceso a los sistemas de información, disponibilidad de equipos de computo y accesibilidad y soporte. </t>
    </r>
  </si>
  <si>
    <r>
      <t xml:space="preserve">1. Porcentaje de solicitudes soporte tecnológicos de infraestructura tecnológica atendida.
</t>
    </r>
    <r>
      <rPr>
        <b/>
        <sz val="9"/>
        <rFont val="Century Gothic"/>
        <family val="2"/>
      </rPr>
      <t xml:space="preserve"> TI - IG - 001</t>
    </r>
  </si>
  <si>
    <r>
      <rPr>
        <b/>
        <sz val="9"/>
        <rFont val="Century Gothic"/>
        <family val="2"/>
      </rPr>
      <t>2</t>
    </r>
    <r>
      <rPr>
        <sz val="9"/>
        <rFont val="Century Gothic"/>
        <family val="2"/>
      </rPr>
      <t xml:space="preserve">.Gestionar  el 100% de las solicitudes de acceso, capacitación y soporte técnico del Sistema de Información de Riesgos y Emergencias - SIRE , sus módulos y/o componentes. </t>
    </r>
  </si>
  <si>
    <r>
      <t xml:space="preserve">2..Porcentaje de solicitudes  de acceso, capacitación y soporte técnico del Sistema de Información de Riesgos y Emergencias - SIRE , sus módulos y/o componentes. 
</t>
    </r>
    <r>
      <rPr>
        <b/>
        <sz val="9"/>
        <rFont val="Century Gothic"/>
        <family val="2"/>
      </rPr>
      <t xml:space="preserve"> TI - IG -002</t>
    </r>
  </si>
  <si>
    <r>
      <t xml:space="preserve">3.. Pcrcentaje de  desarrollo e implementacion  e  plataformas informáticas para el fortalecimiento institucional,
</t>
    </r>
    <r>
      <rPr>
        <b/>
        <sz val="9"/>
        <rFont val="Century Gothic"/>
        <family val="2"/>
      </rPr>
      <t xml:space="preserve"> TI - IG - 003</t>
    </r>
  </si>
  <si>
    <r>
      <t xml:space="preserve">4..Porcentaje de requerimientos   y actualizaciones  a los portales web  gestionados
</t>
    </r>
    <r>
      <rPr>
        <b/>
        <sz val="9"/>
        <rFont val="Century Gothic"/>
        <family val="2"/>
      </rPr>
      <t xml:space="preserve"> TI - IG - 004</t>
    </r>
  </si>
  <si>
    <r>
      <t xml:space="preserve">5..Disponibilidad las redes hidrometeorológica y de acelerógrafos del IDIGER
</t>
    </r>
    <r>
      <rPr>
        <b/>
        <sz val="9"/>
        <rFont val="Century Gothic"/>
        <family val="2"/>
      </rPr>
      <t xml:space="preserve"> TI - IG - 005</t>
    </r>
  </si>
  <si>
    <r>
      <rPr>
        <b/>
        <sz val="9"/>
        <rFont val="Century Gothic"/>
        <family val="2"/>
      </rPr>
      <t>6.</t>
    </r>
    <r>
      <rPr>
        <sz val="9"/>
        <rFont val="Century Gothic"/>
        <family val="2"/>
      </rPr>
      <t xml:space="preserve">Mantener  el 100% de  disponibilidad las redes  de telecomunicaciones  de la entidad. </t>
    </r>
  </si>
  <si>
    <r>
      <t xml:space="preserve">6..Disponibilidad las redes de telecomunicaciones  de la entidad. 
</t>
    </r>
    <r>
      <rPr>
        <b/>
        <sz val="9"/>
        <rFont val="Century Gothic"/>
        <family val="2"/>
      </rPr>
      <t xml:space="preserve">
 TI - IG - 006</t>
    </r>
  </si>
  <si>
    <r>
      <rPr>
        <b/>
        <sz val="9"/>
        <rFont val="Century Gothic"/>
        <family val="2"/>
      </rPr>
      <t>7</t>
    </r>
    <r>
      <rPr>
        <sz val="9"/>
        <rFont val="Century Gothic"/>
        <family val="2"/>
      </rPr>
      <t>.Implementar (1) estrategia de desarrollo y divulgación de las políticas, estándares, lineamientos de gobierno digital.</t>
    </r>
  </si>
  <si>
    <r>
      <t xml:space="preserve">7.Porcentaje de actividades realizadas para la implementación de la estrategia  de desarrollo y divulgación de las políticas, estándares, lineamientos de gobierno digital
</t>
    </r>
    <r>
      <rPr>
        <b/>
        <sz val="9"/>
        <rFont val="Century Gothic"/>
        <family val="2"/>
      </rPr>
      <t xml:space="preserve">
 TI - IG - 007</t>
    </r>
  </si>
  <si>
    <r>
      <rPr>
        <b/>
        <sz val="9"/>
        <rFont val="Century Gothic"/>
        <family val="2"/>
      </rPr>
      <t>08</t>
    </r>
    <r>
      <rPr>
        <sz val="9"/>
        <rFont val="Century Gothic"/>
        <family val="2"/>
      </rPr>
      <t>.Formular e implementar el 100 %  Plan de Seguridad y Privacidad de la Información</t>
    </r>
  </si>
  <si>
    <r>
      <t xml:space="preserve">8.Porcentaje de actividades ejecutadas del Plan de Seguridad y Privacidad de la Información
</t>
    </r>
    <r>
      <rPr>
        <b/>
        <sz val="9"/>
        <rFont val="Century Gothic"/>
        <family val="2"/>
      </rPr>
      <t xml:space="preserve">
 TI - IG - 008</t>
    </r>
  </si>
  <si>
    <r>
      <rPr>
        <b/>
        <sz val="9"/>
        <rFont val="Century Gothic"/>
        <family val="2"/>
      </rPr>
      <t>09</t>
    </r>
    <r>
      <rPr>
        <sz val="9"/>
        <rFont val="Century Gothic"/>
        <family val="2"/>
      </rPr>
      <t>. Formular e implementar el 100 %  . Plan Estratégico de Tecnologías de la Información y las Comunicaciones PETIC.</t>
    </r>
  </si>
  <si>
    <r>
      <t xml:space="preserve">9.Porcentaje de actividades ejecutadas de acuerdo al  Plan Estratégico de Tecnologías de la Información y las Comunicaciones PETI
</t>
    </r>
    <r>
      <rPr>
        <b/>
        <sz val="9"/>
        <rFont val="Century Gothic"/>
        <family val="2"/>
      </rPr>
      <t xml:space="preserve"> TI - IG - 009</t>
    </r>
  </si>
  <si>
    <r>
      <t xml:space="preserve"> </t>
    </r>
    <r>
      <rPr>
        <b/>
        <sz val="9"/>
        <rFont val="Century Gothic"/>
        <family val="2"/>
      </rPr>
      <t>10</t>
    </r>
    <r>
      <rPr>
        <sz val="9"/>
        <rFont val="Century Gothic"/>
        <family val="2"/>
      </rPr>
      <t>.Formular e implementar el 100 %  Plan de Tratamiento de Riesgos de Seguridad y Privacidad de la Información</t>
    </r>
  </si>
  <si>
    <r>
      <t xml:space="preserve">10. Porcentaje de actividades ejecutadas del Plan de Tratamiento de Riesgos de Seguridad y Privacidad de la Información
</t>
    </r>
    <r>
      <rPr>
        <b/>
        <sz val="9"/>
        <rFont val="Century Gothic"/>
        <family val="2"/>
      </rPr>
      <t xml:space="preserve"> TI - IG - 010</t>
    </r>
  </si>
  <si>
    <t>TOTAL PROMEDIO</t>
  </si>
  <si>
    <t xml:space="preserve">En el I Trimestre de 2022, se realizaron las siguientes actividades : 
Para el mes de Enero Se alcanzaron el siguiente número de personas por cada red social:
Instagram: 1845
Facebook: 10920
Twitter:135000
Youtube:129
Total: 147894
Parar el mes de febrero
Se alcanzaron el siguiente número de personas por cada red social:
Instagram: 6555
Facebook: 13045
Twitter:430000
Youtube:0
Total: 449600
Para el mes  de Marzo:
Se alcanzaron el siguiente número de personas por cada red social:
Instagram: 2803
Facebook: 9010
Twitter:433000
Youtube:130
Total: 444943
</t>
  </si>
  <si>
    <t xml:space="preserve">En el I Trimestre de 2022, se realizaron las siguientes actividades : 
En el mes de enero se realizaron 196 publicaciones en las diferentes redes sociales de la  entidad.
En el mes de febrero se realizaron 650 publicaciones, distribuidas en las redes sociales oficiales de la entidad.
 En el mes de marzo se realizaron 541 publicaciones,distribuidas en las redes sociales oficiales de la entidad.
</t>
  </si>
  <si>
    <t xml:space="preserve"> En el I trimestre de 2020, se realizadon las  siguientes actividades:
En el mes de enero se realizaron 139 publicaciones internas distribuidas así: 
whatsApp institucional: 77
Correo interno: 62
Intranet: 0
Estas divulgaciones corresponden a divulgaciones propias y apoyo a campañas distritales.
En el mes de febrero se realizaron 130 publicaciones internas distribuidas así: 
whatsApp institucional: 71
Correo interno: 59
Intranet:0
Estas divulgaciones corresponden a divulgaciones propias y apoyo a campañas distritales
En el mes de marzo se realizaron 103 publicaciones internas distribuidas así: 
whatsApp institucional: 54
Correo interno: 45
Intranet: 4
Estas divulgaciones corresponden a divulgaciones propias y apoyo a campañas distritales.</t>
  </si>
  <si>
    <t xml:space="preserve"> En el I trimestre de 2020, se realizadon las  siguientes actividades
En enero se realizaron 157 piezas gráficas y audiovisuales correspondientes a requerimientos de las áreas de la entidad y diseños propios.
n febrero se realizaron 430 piezas gráficas y audiovisuales correspondientes a requerimientos de las áreas de la entidad y diseños propios.
En marzo se realizaron 444 piezas gráficas y audiovisuales correspondientes a requerimientos de las áreas de la entidad y diseños propios.
</t>
  </si>
  <si>
    <t xml:space="preserve">Para el I Trimestre de 2022 se desarrollaron las siguientes actividades:
Durante el mes de enero se adelantó la revisión preliminar del Decreto 555 de 2021 "Por el cual se adopta la revisión general del Plan de Ordenamiento Territorial de Bogotá D.C." con el fin de elaborar propuestas de actualización para los diferentes escenarios de riesgo. Al  final del período se recibió la información cartográfica oficial del citado decreto, entregada por la Secretaría Distrital de Planeación, insumo clave para la actualización de la información.
Durante el mes de  Febrero, Se realizó la actualización de los escenarios de riesgo por inundación, avenidas torrenciales, riesgo tecnológico y movimientos en masa. La información se encuentra disponible para el público en general a través de la página web del Sistema de Información para la Gestión del Riesgo y Cambio Climático - SIRE www.sire.gov.co. 
Se realizó la coordinación de la VI Mesa de Trabajo para el Conocimiento y la Reducción del Riesgo realizada el día 28 de frebrero de 2020 y en la cual se abordaron temas estratégicos tales como  la fomrulación del Plan Distrital de Gestión del Riesgo de Desastres y del Cambio Climático para Bogotá 2018-2030 aprobado por el Decreto Distrital 837 de 2018 y temas relacionados con los Instrumentos de planificación territorial existentes y lineamientos para la articulación del ordenamiento territorial entre el Distrito y la Región, visibilizando la articulación de los componentes ambiental, gestión de riesgos y cambio climático. 
Para  el mes de Marzo, se realizó  Se realizó la actualización de los escenarios de riesgo por inundación, avenidas torrenciales, riesgo tecnológico y movimientos en masa. La información se encuentra disponible para el público en general a través de la página web del Sistema de Información para la Gestión del Riesgo y Cambio Climático - SIRE www.sire.gov.co. Por otro lado, se elaboró la propuesta de actualización del micrositio de Temperatura y Precipitación del IDIGER, el cual se encuentra en proceso de cargué en la página web. 
</t>
  </si>
  <si>
    <t>Para el I Trimestre de 2022 se desarrollaron las siguientes actividades:
 No se realizaron estudios   para cumplir  con las 3365HA,   ya que no se tenían programados, sin embargo se realizarón las siguientes actividades:
En el mes de Enero se  Se dió prioridad a la contratación de los profesionales que permita el desarrollo del estudio de Chiguaza el cual aporta una cantidad importante de Hectáreas.
 En el mes de Febrero se dió celerIdad el proceso de selección de la cuenca priorizada (Hoya del Ramo y  Yomasa), ya que dichos estudios cubren amplias Ha.
Se continua el trabajo mancomunado con la Oficina Asesora Jurídica para lograr avances en la contratación. 
 En el mes  de  Marzo se  Se determinó que se requieren de mayores tiempos de profesionales para culminar los ajustes de la quebrada Limas y por ende inicio de Chiguaza, asi que se reorganizaron los trabajos de los profesionales y se establece enfocarse en el aspecto de Vulnerabilidad de la quebrada Chiguaza y en riesgo de la quebrada Limas, de todas formas se preve requerir de más profesionales en el segundo semestre.
- No se contaba con un insumo topobatimétrico adecuado de la Q Limas que permitiera continuar, por tanto se gestionan nuevos ajustes con contratista de topobatimería de la q Limas.
- Topobatimetría de Chiguaza ha requerido de ajustes importantes que atrasaron todo el proyecto, así que se realizó una revisión cuidadosa de la topobatimetría de la q Chiguaza y se realiza seguimiento contractual a los ajustes del consultor.
- El producto final de Refugio no fue recibido a satisfacción y requiere de ajustes importantes incluyendo trámites que el consultor no ha completado, por ende se realiza seguimiento contractual a consultoría e interventoría de Refugio para lograr ajuste de productos.
- Demoras en los procesos de generación de estudios de mercado y demás documentación requerida para los proyectos de sitios prioritarios y Hoya del Ramo Yomasa, así que se realiza apoyo y seguimiento a los estudios de mercado y a los demás documentos que desarrolla la OAJ  a fin de acelerar el proceso.</t>
  </si>
  <si>
    <r>
      <t xml:space="preserve">Porcentaje de Generación y publicación de  productos, reportes, boletines y/o avisos , para la toma de decisiones previas a la respuesta.
</t>
    </r>
    <r>
      <rPr>
        <b/>
        <sz val="9"/>
        <color theme="1"/>
        <rFont val="Century Gothic"/>
        <family val="2"/>
      </rPr>
      <t xml:space="preserve">
 CR-IG-004</t>
    </r>
  </si>
  <si>
    <t xml:space="preserve">Para el I Trimestre de 2022 se desarrollaron las siguientes actividades:
En el mes de Enero,Se elaboraron 92 informes con las condiciones meteorológicas, 2  boletines quincenales y uno mensual, 64 mapas con la distribución de lluvia de días anteriores (2 diarios), 1 mapa de acumulado del mes.
En el mes de febrero, Se elaboraron 84 informes con las condiciones meteorológicas, 2  boletines quincenales y uno mensual, 56 mapas con la distribución de lluvia de días anteriores (2 diarios), 1 mapa de acumulado del mes.
En el mes de Marzo,  *Se elaboraron 93 informes con las condiciones meteorológicas, 2  boletines quincenales y uno mensual,  62 mapas con la distribución de lluvia de días anteriores (2 diarios), 1 mapa de acumulado del mes.
</t>
  </si>
  <si>
    <t xml:space="preserve">Para el I Trimestre de 2022 se desarrollaron las siguientes actividades:
En el mes de Enero, se emitieron trece (13) pronunciamientos para Proyectos Públicos para Firmas de ingeniería o consultoría (7), SDIS (2), SDHT (2), SED (1) y SDSCJ (1). Proyectos localizados así: Usme (4), Suba (3), Ciudad Bolívar (2), Varias Localidades (2), San Cristóbal (1) y Bosa (1). 
En el mes de Febrero, se emitieron Se emitieron doce (12) pronunciamientos para Firmas de Ingeniería y/o Consultoría (7), Secretaría de Educación (2) y un (1) pronunciamiento para IDU, Caja de Vivienda Popular y Secretaría de Planeación; para proyectos relacionados con tramos viales, patios de Transmilenio, infraestructura educativa, redes de acueducto y alcantarillado, teatro, puentes, Regiotram, ciclorutas, polígonos de intervención puntual (PIP) y programa masivo de titulación.
En el mes de Marzo, Se emitieron treinta (30) pronunciamientos para Firmas de Ingeniería y/o Consultoría (16), Secretaría de Educación (6), IDRD (3), Secretaría de Justicia (3) y un (1) pronunciamiento para Secretaría de Gobierno y Caja de Vivienda Popular; para proyectos relacionados con infraestructura educativa, tramos viales, parques, tanques y redes, CAI, bases militares, acupuntura urbana, polígonos de intervención puntual (PIP).
</t>
  </si>
  <si>
    <t xml:space="preserve">Para el I Trimestre de 2022 se desarrollaron las siguientes actividades:
En el mes de Enero,  se aclara y precisa que los radicados fueron atendidos oportunamente mediante la emisión de respuestas oficiales (3) que no requirieron la emisión de concepto.
En el mes de Febrero, e emitieron seis (6) Conceptos de Amenaza Ruina para edificaciones ubicadas en las localidades de Suba (4), Barrios Unidos (1) y Teusaquillo (1). En atención a solicitudes de Alcaldías Locales (4) e Inspecciones de policía (2). Se dictaminó Amenaza Ruina para 2, con nivel de daño Moderado (1) y Moderado (1); los 4 restantes No Amenazan Ruina con calificación  de daño Leve.
En el mes de Marzo, 
Se emitieron siete (7) Conceptos de Amenaza Ruina para edificaciones ubicadas en las localidades de Teusaquillo (3) y un (1) para Barrios Unidos, Suba, Usaquén y La Candelaria. En atención a solicitudes de Alcaldías Locales (1) e Inspecciones de policía (6). Se dictaminó Amenaza Ruina para 5, con nivel de daño Moderado; los 2 restantes No Amenazan Ruina con calificación  de daño Leve.
</t>
  </si>
  <si>
    <t xml:space="preserve">Para el I Trimestre de 2022 se desarrollaron las siguientes actividades:
En el mes de Enero ,   se  realizarón (99)) Diagnósticos Técnicos, de los cuales 74 corresponden a atención de solicitudes y 25  informes por atención a eventos de emergencia. De igual manera se puede evidenciar que las localidades con mayor número de solicitudes corresponden a Ciudad Bolívar 19,19 %,   Usaquén con el14,14% y San Cristóbal junto con Suba con el  10,10%. De los diagnósticos emitidos el  81,82 % son de evaluación estructural de edificaciones y el 18,18 % corresponden a movimientos de masa.
En el mes de febrero,  se realizarón (93)) Diagnósticos Técnicos, de los cuales 57 corresponden a atención de solicitudes y 36  informes por atención a eventos de emergencia. De igual manera se puede evidenciar que las localidades con mayor número de solicitudes corresponden a Ciudad Bolívar 16.13 %,   San Cristóbal con el12.90% y Usaquénl junto con Usme con el  6.98%. De los diagnósticos emitidos el  79.57% son de evaluación estructural de edificaciones y el 20.43 % corresponden a movimientos de masa.
En el mes de Marzo,  (81) Diagnósticos Técnicos, de los cuales 52 corresponden a atención de solicitudes y 29  informes por atención a eventos de emergencia. De igual manera se puede evidenciar que las localidades con mayor número de solicitudes corresponden a Suba, Ciudad Bolívar y Usaquénl con el  14.81% cada una  De los diagnósticos emitidos el  87.65% son de evaluación estructural de edificaciones y el 12.65 % corresponden a movimientos de masa
</t>
  </si>
  <si>
    <t>Para el I Trimestre de 2022 se desarrollaron las siguientes actividades:
En el mes de Enero, se realizarón las siguientes actividades Se emitieron 3 documentos técnicos,  dentro de los términos establecidos por los decretos 476 y 063 de 2015, estos pueden ser consultados en el servidor NAS de la entidad en la carpeta de Cordis Salidas. los cuales se relacionan a continuación:
* Dos (2) Conceptos Técnicos para regularización de Barrios:  El Socorro y la Reconquista de la localidad de Rafael Uribe Uribe.
* un (1) Concepto Técnico para legalización de Barrios: Altos de Yomasita de la localidad de Usme
En el mes de Febrero,se realizarón  Se emitieron 8 documentos técnicos,  dentro de los términos establecidos por los decretos 476 y 063 de 2015, estos pueden ser consultados en el servidor NAS de la entidad en la carpeta de Cordis Salidas. los cuales se relacionan a continuación:
* Dos (3) Conceptos Técnicos para regularización de Barrios:  Puente Grande Florencia de la localidad de fontibon, Valparaiso de la localidad de San Cristobal y Rincon Escuela de la localidad de Suba.
* Cinco (5) Conceptos Técnicos para legalización de Barrios: Puerta al Llano Portal Divino niño  y Compostela Parte II de la localidad de Usme, Predio La Toma de la localidad de suba, Orquidea Sur III Sector de la localidad de Usme y  Sector Taberin de la localidad de Suba.
En el mes de Marzo,  Se emitió 1 documento técnico,  dentro de los términos establecidos por los decretos 476  de 2015,  puede ser consultado en el servidor NAS de la entidad en la carpeta de Cordis Salidas. 
* Un (1) Concepto Técnico para legalización de Barrios: Fundación Perpetuo Socorro de la localidad de Kennedy</t>
  </si>
  <si>
    <t xml:space="preserve">Para el I Trimestre de 2022 se desarrollaron las siguientes actividades:
En el mes de Enero de 2022 no se emitieron conceptos para Planes Parciales, dado que no se contaba con personal de apoyo contratado para elaborar dichos conceptos, por lo tanto, se enviaron oficios a la SDP con corte de términos a la SDP, en los cuales se especificó que se emitirían a partir del mes de febrero de 2022.
En el mes de Febrero de 2022 se emitió un (1) concepto técnico, el CT-8950 para el Plan Parcial de Renovación Urbana "Bancafé" de la localidad de Puente Aranda, solicitado por la Dirección de Patrimonio y Renovación Urbana de la Secretaría Distrital de Planeación - SDP, con un área estudiada de 0,76 hectáreas.
 En el mes de Marzo de 2022 se emitieron dos (2) conceptos técnicos, el CT-8942 para el Plan parcial de Desarrollo "Usme 66C - Ladrillera Alemana" de la localidad de Usme y el CT-8952 para el Plan Parcial de  Renovación Urbana "Reserva de El Dorado" de la localidad de Teusaquillo, solicitados por la Dirección de Planes Parciales y la Dirección de Patrimonio y Renovación Urbana de la Secretaría Distrital de Planeación - SDP. Los polígonos valorados comprenden un área total de 17,56 Hectáreas
</t>
  </si>
  <si>
    <t xml:space="preserve">Para el I Trimestre de 2022 se desarrollaron las siguientes actividades:
En el mes de Enero,  Se emitieron (386) Certificaciones amenaza y/o riesgo para Particulares (30%) para diferentes temáticas (licencias, servicios públicos, venta, subsidios, etc.); para Curadurías (23%) para trámites de licencias de construcción modalidad obra nueva; para Juzgados (8%) para procesos de Pertenencia; Entidades del Distrito (30%) para ocupaciones ilegales, licencias de reconocimiento, etc.; Firmas de Ingeniería (2%) y otros (6%).  Las solicitudes de Certificaciones de riesgo por localidad se distribuyeron así: Usme (16%), San Cristóbal (13%), Ciudad Bolívar (12%), Suba  (12%), Engativá (9%), Rafael Uribe Uribe (6%), Bosa (5%), Kennedy (5%), Santa Fe (4%), Usaquén (4%), Chapinero (2%), Fontibón (1%), Barrios Unidos (1%), Tunjuelito (1%), La Candelaria (1%),  y con menos del Mártires, Antonio Nariño, Puente Aranda, Teusaquillo, y un 6% no reporta información de localización o los predios no se pueden ubicar.
En el mes de febrero, se emitieron (194) Certificaciones amenaza y/o riesgo para Particulares (41%) para diferentes temáticas (licencias, servicios públicos, venta, subsidios, etc.); para Curadurías (33%) para trámites de licencias de construcción modalidad obra nueva; para Juzgados (2%) para procesos de Pertenencia; Entidades del Distrito (19%) para ocupaciones ilegales, licencias de reconocimiento, etc.; Firmas de Ingeniería (3%) y otros (3%).  Las solicitudes de Certificaciones de riesgo por localidad se distribuyeron así: San Cristóbal (18%), Usme (17%), Ciudad Bolívar (12%), Suba (11%), Engativá (8%), Rafael Uribe Uribe (5%), Bosa (5%), Usaquén (5%), Santa Fe (5%), Kennedy (4%), Chapinero (2%), Fontibón (1%), Barrios Unidos (1%), Tunjuelito (1%), La Candelaria (1%), Teusaquillo (1%), y con menos del 1% Mártires, Antonio Nariño, Puente Aranda, y un 4% no reporta información de localización o los predios no se pueden ubicar.
En el mes de Marzo, se emitieron (400) Certificaciones amenaza y/o riesgo para Particulares (41%) para diferentes temáticas (licencias, servicios públicos, venta, subsidios, etc.); para Curadurías (27%) para trámites de licencias de construcción modalidad obra nueva; para Juzgados (6%) para procesos de Pertenencia; Entidades del Distrito (14%) para ocupaciones ilegales, licencias de reconocimiento, etc.; Firmas de Ingeniería (2%) y otros (11%).  Las solicitudes de Certificaciones de riesgo por localidad se distribuyeron así: San Cristóbal (17%), Usme (16%), Ciudad Bolívar (11%), Suba (10%), Engativá (7%), Usaquén (7%), Rafael Uribe Uribe (6%), Bosa (5%), Santa Fe (4%), Kennedy (4%), Chapinero (4%), Fontibón (1%), Barrios Unidos (1%), Tunjuelito (1%), La Candelaria (1%), y con menos del 1% Mártires, Antonio Nariño, Puente Aranda y Teusaquillo , y un 4% no reporta información de localización o los predios no se pueden ubicar.
.
</t>
  </si>
  <si>
    <t xml:space="preserve">Para el I Trimestre de 2022 se desarrollaron las siguientes actividades:
En el mes de Enero, se  emitió un (1) concepto técnico de revisión de estudios detallados en la localidad de Suba, con un área estudiada aproximada de 1,56 hectáreas.
En el mes de Febrero, se emitieron tres (3) conceptos de revisión de estudios detallados en las localidades de San Cristóbal y Suba, con un área estudiada de 26,51 hectáreas.
En el mes de Marzo,se emitieron cuatro (4) conceptos técnicos de revisión de estudios detallados en las localidades de Usme, Suba y Rafael Uribe Uribe, con un área estudiada aproximada de 4,36 hectárea
</t>
  </si>
  <si>
    <t xml:space="preserve">
Para el I Trimestre de 2022 se desarrollaron las siguientes actividades:
Durante de mes de enero se adelantaron los procesos de contrataciòn del personal que apoyarà al IDIGER en la caracterizaciòn de los produxtores, determinada en el Convenio 179 de 2021. De igual forma, se elaborò la propuesta de cronograma para la revisiòn del Plan Distrital de Gestiòn de Riesgos con enfoque de cambio climàtico, asì como las observaciones al Convenio Intradministrativo para la implementaciòn de celdas fotovoltàicas en instalaciones a cargo de la Secretarìa General.
En el mes de febrero se adelantaron las siguientes acciones: Revisiòn y elaboraciòn de comentarios al Plan de Acciòn propuesto por la Secretarìa General, relacionada con la implantaciòn de paneles solares en edificaciones publicas a cargo de la Secretaria General, con recusos de Fondiger asignados mediante Acuerdo 7 de 2021. Elaboraciòn de cronograma para revisiòn del PDGRCC. Comunicaciòn pemanente con la SDA para seguimiento al estsdo del Proyecto de Decreto y Documento Conpes de Plan de Acciòn Climàtica y revisiòn de estado actual para el IDIGER.  Se participò de la reuniòn con JBB para coordinar acciòn de implementaciòn de huertas urbanas. Se proyectaron respuesyas solicitadas a propuestas de adapataciòn (plan de acciòn, Convenio Interadministrativo No.179 de 2021. , y a la comisiòn de asuntos econòmicos, ambientales y de ordenamiento territoiral de la JAL de Chapinero. Se solicitò finalmente, a la OAJ concepto para proceder a un proceso publico para objetos no contratados en el Convenio Interadministrativo No.179 de 2021. 
En el mes de Marzo, se realizó la revisión y elaboración de la Matriz Decreto 837 de 2018 en el cual se establecieron los indicadores, metas y resultados del componente de Adaptación al Cambio Climático en el Plan Distrital de Gestión del Riesgo y Cambio Climático, revisión y ajustes del cronograma para revisiòn del PDGRCC. 
Se participò de reuniones con la SDA para revisar los contenidos de acciones y subaccciones del Plan de Acciòn Climàtica, para discuir los asuntos finales del Decreto en relaciòn con las tares a cargo de manera excusiva o compartida por el IDIGER
Comunicaciòn pemanente con la SDA para seguimiento al estado del Proyecto de Decreto y Documento Conpes de Plan de Acción Climática y revisiòn de estado actual para el IDIGER.  
Se participó y se lideró la socialización de las Metas, Acciones y objetivos de las acciones desarrolladas por el Área de Cambio Climático de la Subdirección para la Reducción del Riesgo y Adaptación al Cambio Climático en el Conversatorio Conversar para Inspirar del Instituto Distrital de Gestión de Riesgos y Cambio Climático – IDIGER, como estrategia de las acciones sensibilización al interior de la entidad para generar cultura de Adaptación y Resiliencia Climática.
Se participó en la Mesa de articulación interinstituciaonal entre el JBB y la SDA para coordinar acción de implementación de huertas urbanas y periurbanas; asi mismo se partició en la reunión interinstitucional en el JBB en el cual partiparon entidades como el Acueducto, la SDA, Caja de Vivienda Popular, IDRD, IDU, SDP con el objetivo de realizar la revisión del Protocolo de Huertas Urbanas y Periurbanas. 
Se participo en las mesas de trabajo del Convenio 179 de 2021, con parte del equipo tecnico del los diferentes componentes. En relaciòn con el componente dos y tres, se participò de una reunion con los contratistas de cada componente y la SDDE. Se participò de reuniones para el desarrollo del proces de actualizaciòn del Plan de getiòn de riesgos. Se planteo una propuesta de cronograma para la revisiòn</t>
  </si>
  <si>
    <t xml:space="preserve">Durante el I trimtre, se desarrollaron varios espacios interinstitucionales con la Red SUDS, con la participación de IDU, IDRD, ERU, SDA, EAAB, academia e invitados internacionales en estos espacios se desarrollaron temas de intercambio de conocimiento experiencia de implementación de SUDS en espacio público Francia, elaboración de fichas de mantenimiento y monitoreo, placa de identificación de SUDS, análisis multisectorial de SUDS, entre otros.
</t>
  </si>
  <si>
    <t>Durante  el I Trimestre de 2022 se desarrollaron las siguientes actividades:
Para el  mes de enero se llevaron a cabo 15 Consejos Locales de Gestión del Riesgo y Adaptación al Cambio Climático , en donde se inicio la planeación  y programación del plan de acción a ejecutar. En las localidades de: Chapinero, Fontibón, Candelaria, Rafael Uribe y Ciudad Bolívar no se realizó por problemas de contratación en las otras entidades participantes. 
 Para el mes de Febrero,  se llevaron a cabo  23 Consejos Locales de Gestion de Riesgo y Cambio Climático de los cuales fueron 19 sesiones ordinarias y 4 de caracter extraordinarios, en los cuales se dió aprobación a los planes de acción. 
Para el mes  de Marzo, Se llevaron a cabo  28 Consejos Locales de Gestion de Riesgo y Cambio Climático de los cuales fueron 20 sesiones ordinarias y 8 de caracter extraordinarios.</t>
  </si>
  <si>
    <t xml:space="preserve">Durante  el I Trimestre de 2022 se desarrollaron las siguientes actividades:
 Para el mes de Enero, se  ejecutaron las siguientes actividades
* Envío de respuesta a la SED y la SDIS con observaciones frente a los proyectos de acuerdo de intercambio de información (24-01-2022)
* Reunión con la SED (27-01-2022) para revisar las observaciones al documento de acuerdo.
* Proceso pre y contractual de la Prestación de Servicios Profesionales para la optimización del Sistema Único de Registro Escolar
Para el mes de Febrero, se  ejecutaron las siguientes actividades
* Se desarrolló una reunión para definir las actividades a ejecutar durante el I SEMESTRE 2022, así como sus fechas de cumplimiento 
* Se realizaron cuatro (04) sprints de desarrollo para estructurar y organizar las historias de Preparación para la Recuperación Post Desastre, el último del módulo de Manejo de Emergencias, la totalidad del Módulo de Cambio Climático y un esquema inicial para el módulo de Consulta.
* Se llevo a caba una reunión con el Subdirector de Reducción y la Jefe Oficina TICs, para revisar los aspectos técnicos relevantes a tener en cuenta para la continuidad del desarrollo de la plataforma y aclarar el proceso de supervisión que se llevará a cabo con el presente contrato.
* Se realizó la revisión y finalización del Sprint 14.
* Se remitió comunicado interno a la Oficina TICs 2022IE5083, con las novedades presentadas con la plataforma de pruebas y se recibió respuesta al mismo mediante comunicado interno 2022IE603 con posibles soluciones a las mismas
Para el mes de Marzo, se  ejecutaron las siguientes actividades:
PROCESO DE INTEROPERABILIDAD:
* Se remitió comunicado interno 2022IE724 a la Oficina Asesora Jurídica - OAJ con la solicitud de revisión de la propuesta de los Acuerdos para el Intercambio de Información entre la Secretaría de Educación del Distrito y la Secretaria Distrital de Integración Social y el IDIGER, para dar continuidad al proceso de interoperabilidad 
* Se desarrolló una reunión con la Secretaria Distrital de Integración Social para revisar las observaciones recibidas y algunos aspectos claves en el documento de Acuerdo de Intercambio de Información.
</t>
  </si>
  <si>
    <t xml:space="preserve">Durante el  I Trimestre de 2022 se desarrollaron las siguientes actividades:
Para el mes de enero se realizó una reunión de planificación de la estructura del documento de la Estrategia de Iniciativas con Innovación Social, y una segunda sesión de avance del diseño del documento.
Para el mes de febrero se realizó un anális de variables (debilidades, fortalezas, amenzas, oprortunidades), en aspectos políticos, económicos, sociales, tecnológicos, ecolgógicos y legales, a través de las herramientas de contrucción de estrategias DOFA y PESTEL, y con base en estos insumos, se avanzó en la construcción de la estructura de la estrategia basados en la metodología CANVA y posteriormente se elaboraron los Sprint detallando las actividades y cronograma requeridas para su desarrollo, tomando la metodología áglil de Scrum. 
Para el mes de marzo se realizó la fundamentación jurídica que recoge los principales elementos normativos sobre los cuales se soporta la estrategia. También se identificaron y desarollaron los enfoques marco de la estrategía: Enfoque de Participación Ciudadana, Innovación social y el enfoque poblacional diferencial y se definieron las condiciones generales en la que se centra de la estrategia. 
</t>
  </si>
  <si>
    <t xml:space="preserve">
Durante  el I Trimestre de 2022, se desarrollaron las siguientes actividades: Para el mes de Marzo, se público para la diagramación del documento de la Estrategia de Protección Financiera y continuamos a la espera de la realización del Consejo Distrital para la Gestión del Riesgo y Cambio Climático con el fin de someterlo a aprobación.</t>
  </si>
  <si>
    <t xml:space="preserve">
Durante  el I Trimestre de 2022, se desarrollaron las siguientes actividades:
* En el mes deEnero  se efectuó toda la contratación de personal por prestación de servicios.
* En el mes de Febrero se efectuó la gestión pertinente para los contratos de seguros Entidad como polizas de TRDM de drones y expedición de SOAT.
*En el mes de Marzo se efectuó la gestión pertinente para el contrato de adecuaciones locativas con el fin de mejorar la infraestructura fisica, el contrato de seguros de la Entidad y adicion al contrato de vigilancia con el fin de dar cumplimiento a la ley de salvaguarda de los bienes públicos.
</t>
  </si>
  <si>
    <t xml:space="preserve">Durante  el I Trimestre de 2022 se desarrollaron las siguientes actividades:
En el mes de Enero se observa en las encuestas de satisfacciónlo siguiente: 
**Para transporte un alto grado de satisfacción.
**Para aseo y cafeteria varios aspectos a mejorar como el grado de limpieza de baños y zonas comunes, especificamente en la sede de fontibón, así mismo recalcan la importancia de horarios y frecuencia de aseo.
**Para mantenimiento el grado de satisfacción es alto pero en la zona de planeación hay algunos aspectos por mejorar, como el tiempo que lleva obtener el mantenimiento.
*En el mes de Febrero se observa en las encuestas de satisfacción lo siguiente: 
**Para transporte un alto grado de satisfacción.
**Para aseo y cafeteria varios aspectos a mejorar como el suministro de papel y jabon dispensador, la frecuencia de aseo, sugieren hacer las jornadas de aseo en otros tiempos. 
**Para mantenimiento el grado de satisfacción es regular, en la asistencia técnica el tiempo que lleva a obtener el mantenimiento, especificamente en la subdirección de emergencias en la cual no se siente la disponibildad y respuesta brindada.
*En el mes de Marzo se observa en las encuestas de satisfacción lo siguiente: 
**Para transporte un alto grado de satisfacción, solo por mejorar la disponibilidad en el traslado entre fontibon y sede principal. 
**Para aseo y cafeteria aunque ha mejorado la percepción de aseo y cafeteria, sigue la solicitud con las frecuencias de aseo, así mismo sobre los olores en la cafeteria en la hora de almuerzo. 
**Para mantenimiento el grado de satisfacción es bajo frente a frecuencias, tiempo, y disponibilidad de respuesta.
</t>
  </si>
  <si>
    <t xml:space="preserve">
Durante  el I Trimestre de 2022, se desarrollaron las siguientes actividades:
*En Enero  se recibieron 333 solicitudes de las cuales 331 CPS de los cuales 280 fueron devueltos por inconsistencias o falta de documentos, es decir el 84% fue devuelto y se gestionó 2 proceso de selección abierta de acuerdo a lo radicado es decir al 100% se gestiono.
* En Febrero se recibieron 18 solicitudes de las cuales,  se gestionó 18 procesos de selección abierta de acuerdo a lo radicado es decir al 100% se gestionó.
* En Marzo, se recibieron  se recibieron 18 solicitudes de las cuales,  se gestionó 18 procesos de selección abierta de acuerdo a lo radicado es decir al 100% se gestiono
</t>
  </si>
  <si>
    <t xml:space="preserve">
Durante  el I Trimestre de 2022, se desarrollaron las siguientes actividades:
En Febrero, se realizo la modificacion de la guia de supervision en relaicon a PLan de mejoramiento  en relacion a ajustes sobre temas de supervision y se agrego un acapite relacionado con:  Seguimietnoa  a acuerdos o actos administrativos a traves de los cuales se trasfieren recursos (numeral 6.7.6 guia de supervision.
En Marzo, Debido a socializacion de formato de aprobacion de garantias, codigo GC-FT-29, se modifico la parte inferior señalada en amarillo como: NOTA: Artículo 2.2.1.2.3.1.17
Debido a actualización  normativa
</t>
  </si>
  <si>
    <t xml:space="preserve">
Durante  el I Trimestre de 2022, se desarrollaron las siguientes actividades:
Se llevo a cabo una capacitacion a todos los supervisores y apoyo a la supervision con los siguientes temas: - ejericio de las funciones y responsabilidades de los supervisores - Que es la supervision y obligacion de las entidades - Definicion sobre supervisiones conforme la norma - Socializacion de la guia de supervision - Como se designa un supervisor  y lineamientos sobre seleccion de los supervisores - Interventoria y diferencias con la supervision - Funciones y/o actividades generales de los supervisores, de caracter tecnico, administrativo, financiero, contable, jurídico, - Momentos en los que se actuan en la supervisión en el proceso de planeacion - Recomendaciones generales</t>
  </si>
  <si>
    <r>
      <t xml:space="preserve">Procesos contractuales gestionados
</t>
    </r>
    <r>
      <rPr>
        <b/>
        <sz val="10"/>
        <rFont val="Century Gothic"/>
        <family val="2"/>
      </rPr>
      <t>GC - IG - 01</t>
    </r>
  </si>
  <si>
    <r>
      <t xml:space="preserve">Herramientas del proceso contractual actualizadas. 
</t>
    </r>
    <r>
      <rPr>
        <b/>
        <sz val="10"/>
        <rFont val="Century Gothic"/>
        <family val="2"/>
      </rPr>
      <t>GC - IG - 02</t>
    </r>
  </si>
  <si>
    <r>
      <t xml:space="preserve">Sensbilizaciones  realizadas a  supervisores de contratos y apoyo a la Supervisión Sensibilizados
</t>
    </r>
    <r>
      <rPr>
        <b/>
        <sz val="10"/>
        <rFont val="Century Gothic"/>
        <family val="2"/>
      </rPr>
      <t xml:space="preserve"> GC - IG - 03</t>
    </r>
  </si>
  <si>
    <t>Durante el  I Trimestre se desrrollarón las siguientes actividades:
Durante el mes de enero se realizaron actividades relacionadas con isncripciones y cancelaciones de oferta, suscripción de promesas de compraventa, pago de predios, se continuaron los tramites de expropiación judicial y administrativa de predios requeridos para obras de mitigación.</t>
  </si>
  <si>
    <t xml:space="preserve">Durante el  I Trimestre se desrrollarón las siguientes actividades:
En el mes de enero ,se recibieron 30 actuaciones judiciales de diferentes despachos de la rama judicial, se atendieron requerimientos al interior de la entidad de los procesos representados por el IDIGER, los cuales fueron resueltos en su totalidad.
En el mes de febrero, se recibieron  30 actuaciones judiciales de diferentes despachos de la rama judicial, se atendieron requerimientos al interior de la entidad de los procesos representados por el IDIGER, los cuales fueron resueltos en su totalidad.
En el mes de Marzo,  se recibieron 32 actuaciones judiciales de diferentes despachos de la rama judicial, se atendieron requerimientos al interior de la entidad de los procesos representados por el IDIGER, los cuales fueron resueltos en su totalidad 
</t>
  </si>
  <si>
    <t xml:space="preserve">Durante el  I Trimestre se desrrollarón las siguientes actividades:
Para el mes de enero se cumplio con el 70% de las actividades programadas, los insumos relacionados con la eficiencia y eficacia allegada a contabilidad de parte de almacén, pagos, presupuesto, informes de convenios, propiedad planta, jurídica, talento humano, TIC - SIRE, gestión predial, manejo de emergencias, supervisores, FONDIGER, dirección, gestión documental, control interno, esta información no llega completa ni en la calidad requerida, por lo tanto el cumplimiento total de las acciones no es el óptimo.
Para el mes de febrero se cumplio con el 70% de las actividades programadas, los insumos relacionados con la eficiencia y eficacia allegada a contabilidad de parte de almacén, pagos, presupuesto, informes de convenios, propiedad planta, jurídica, talento humano, TIC - SIRE, gestión predial, manejo de emergencias, supervisores, FONDIGER, dirección, gestión documental, control interno, esta información no llega completa, por lo tanto el cumplimientode la entrega de insumos no es el adecuado, se hace la salvedad que todos los hechos economicos se reconocieron con exito en un 100%
Para el mes de marzo, se cumplio con el 90% de las actividades programadas, los insumos relacionados con la eficiencia y eficacia allegada a contabilidad de parte de almacén, pagos, presupuesto, informes de convenios, propiedad planta, jurídica, talento humano, TIC - SIRE, gestión predial, manejo de emergencias, supervisores, FONDIGER, dirección, gestión documental, control interno, asi mismo se aclara que se reconoció el 100% de los hechos economicos generados en el mes marzo.
</t>
  </si>
  <si>
    <t xml:space="preserve">Durante el  I Trimestre se  se tramitaron la totalidad de los documentos presupuestales solicitados por las areas ejecutoras.
</t>
  </si>
  <si>
    <t>Durante el  I Trimestre  se tramitaron la totalidad de solicitudes de reprogramación de PAC solicitadas por las áreas</t>
  </si>
  <si>
    <t>Durante el  I Trimestre , para los meses de enero y febrero   no se presentaron modificaciones, para el mes de Marzo  se realizaron la totalidad de modificaciones solicitadas por las áreas ejecutoras.</t>
  </si>
  <si>
    <t>Durante el  I Trimestre se desrrollarón las siguientes actividades:
Para el mes de Enero, Se recibieron 227 solicitudes de pagos para tramitar, de las cuales se hizo pago de 198, es decir se hizo devolución de 29 cuentas que no cumplian con los requisitos para su pago. La mayoria de casos de devolución corresponde a errores de información suministrada en los formatos.
Para el mes de Febrero, Se recibieron 493 solicitudes de pagos para tramitar, de las cuales se hizo pago de 430, es decir se hizo devolución de 63 cuentas que no cumplian con los requisitos para su pago. La mayoria de casos de devolución corresponde a errores de información suministrada en los formatos.
Para el mes de Marzo,Se recibieron 608 solicitudes de pagos para tramitar, de las cuales se hizo pago de 531, es decir se hizo devolución de 77 cuentas que no cumplian con los requisitos para su pago. La mayoria de casos de devolución corresponde a errores de información suministrada en los formatos.</t>
  </si>
  <si>
    <t xml:space="preserve">Durante el  I Trimestre se desrrollarón las siguientes actividades:
En el mes de Enero se  ejecutarón las siguientes acciones:
*El día 6 de enero Gestión Documental solicitó una reunión con Tics para evidenciar el nivel de avance en los ajustes que se han generado en la parametrización de la tabla temática en dos niveles.
*El día 14 de enero se informa a Gestión Documental por parte de Nancy Gómez que se realizaron los correspondientes ajustes que se identificaron en la reunión del 6 de enero. Adicionalmente se indica que el ambiente de pruebas está en proceso de configuración por parte de los Ingenieros encargados en el área.
*El día 25 de enero se realiza una reunión en la que se revisa el estado de las actividades para la implementación de la nueva tabla temática y el estado de la base de datos de pruebas. En esta reunión se informa por parte de Tics que el ambiente de pruebas cuenta con inconvenientes y se definieron los siguientes compromisos: (Acta del 25 de enero)
·    Entrega Espacio de trabajo base de datos de Pruebas Oficina / Oficina TICS/ 14- 02-2022
·    Configuración, actualización y ajustes de la implementación de pruebas de la nueva tabla temática /Oficina TICS/ 21-02-2022
·    Revisión y Pruebas por parte del área funcional Gestión Documental 28-02-2022.
En el mes de Febrero se ejecutarón las siguientes acciones: El día 24 de febrero con la ingeniera Lilian Orjuela se llevó a cabo una reunión para verificar en el ambiente de pruebas la parametrización de la tabla temática. En esta reunión surgieron ajustes dado a que no se cambiaba la fecha límite en la selección de tipología en el nivel 2.
En el mes deMarzo se ejecutarón las siguientes acciones: 
El día 2 de marzo con la ingeniera Lilian Orjuela se llevó a cabo una reunión para revisar los ajustes. En esta reunión se identifica que los usuarios presentan inconveniente en los permisos para llevar a cabo la recepción de documentos en nivel 2.
*El día 9 de marzo se realiza reunión con el equipo de Tics, Atención al Ciudadano y Gestión Documental, en donde se informa que se realizó el ajuste en los usuarios y queda pendiente las pruebas con el grupo de gestión documental. Partiendo de estas pruebas el área de tics entregará formalmente el ambiente para proceder con las capacitaciones necesarias antes de la salida en vivo de la tabla temática.
*Desde el área de gestión documental se resalta que desde la vigencia 2021 se informó que se deben realizar las siguientes capacitaciones para proceder con la salida en vivo de la tabla temática:
·         Capacitación al grupo interno de gestión documental
·         Capacitación y pruebas con la Subdirección de Análisis
·         Capacitación y pruebas con los responsables de recibir la correspondencia en todas las áreas de la Entidad.
Teniendo en cuenta lo anterior y los atrasos presentados en los compromisos adquiridos, el cronograma de capacitaciones no se ha podido generar desde el área de gestión documental. Por lo que se informa que la salida en vivo de la tabla temática al 30 de marzo debe posponerse porque los tiempos no son suficientes para las actividades.
*Conforme a los compromisos adquiridos en la reunión de seguimiento realizada el 9 de marzo, El de 11 de marzo se realizaron las pruebas con la ingeniera Lilian Orjuela. De estas pruebas los resultados fueron:
1. El usuario fue ajustado en su rol, permitiendo que una vez se seleccione el nivel 2 de radicación cambien los tiempos de respuesta conforme al tipo de solicitud (PQRS o NO PQRS)
2. Se vuelve a consultar desde el área de gestion documental a tics, sobre el reporte de árbol de consulta que se genera de la documentación radicada, lo anterior teniendo en cuenta que sobre este se generan los informes de Atención al ciudadano. Frente a este aspecto se identifica que lo radicado en ambiente de pruebas no se ve reflejado, por lo que queda el compromiso de revisar los informes 8652 y 8653 mientras se va llevando a cabo el proceso de capacitación.
De igual forma, se resalta que para salir a producción se requiere que los informes se encuentren disponibles.
3. Teniendo en cuenta que actualmente los tiempos en la tabla temática se encuentran bajo lo estipulado por el Decreto 491 de 2020, el cual está oficial hasta el mes de abril. Para salir a producción con la nueva tabla temática, se deben ajustar los tiempos dado que esta información se levantó con los tiempos de respuesta a peticiones  conforme a la Ley 1755 de 2015.
4. Se va a dar inicio a la programación de las capacitaciones, una vez se cuente con el cronograma se informará a TICS para su acompañamiento.
*El 11 de marzo desde el area de atencion al ciudadano se realizo la solicitud de ampliacion de tiempo a la OCI, para hacer entrega de la tabla tematica en el mes de mayo.
*El 17 de marzo se realizaron pruebas con el asistencial de la Subdireccion de Analisis, de esta reunion surgio la necesidad de solicitar a la direccion el lineamiento actual, donde todas las comunicaciones se radican a nivel de subdirectores o jefes de oficina, retomando la radicacion a nivel de unidades funcionales.
*El 24 de marzo se llevo a cabo la capacitacion de la nueva tabla tematica a todo el grupo de gestion documental.
</t>
  </si>
  <si>
    <t xml:space="preserve">Durante el  I Trimestre se desrrollarón las siguientes actividades:
* En  mes el  Febrero  se elaboro, ajusto y aprobo el plan de trabajo y cronograma para la ejecucion del proyecto de centralizacion de archivo vigencia 2021.
* En el mes de Marzo,  *El 9 de marzo mediante la comunicación 2022IE1217, se comunico el incio y cronograma de mesas de trabajo con las areas para los traslados documentales, las mesas de trabajo inician el 28/03/2022.
*El 23 de marzo, se llevo a cabo la capacitacion con los funcionarios y contratistas del area de gestion documental, con el fin de unificar criterios y definir los parametros generales a tratar en las diferentes mesas de trabajo.
</t>
  </si>
  <si>
    <t xml:space="preserve">Durante  el  I Trimestre se desrrollarón las siguientes actividades:
*Se presento el cronograma a la oficina de planeacion.
*Se estan desarrollando las actividades de acuerdo a lo programado..
*Las 18 actividades programadas, se han ejecutado en su totalidad.
</t>
  </si>
  <si>
    <t xml:space="preserve">Durante el Primer Trimestre se realizarón las siguientes actividades no programadas.
Para la consecución de la meta establecida se han desarrollado las siguientes actividades:
1. Solicitud de reporte de información a TICS
2.Unificación y Revisión de base:
* Descarga las fuentes de información como: CORDIS, Módulo PQRS, Modulo de Atención a la ciudadania
* Unificacion de terminos en todas las columnas.
* Clasificacion correcta de la informacion.
3.Análisis de Datos
Ajuste de tablas dinamicas
 - Actualizacion de las tablas dinamicas.
 - Actualizacion de los graficos
 - Actualizacion de cuadros informativos
Para el mes de Febrero, se realizarón las sisguientes actividades.
</t>
  </si>
  <si>
    <t xml:space="preserve">Durante el Primer Trimestre se realizarón las siguientes actividades:
En el mes de Enero, se  realizarón 10 encuestas de percepción  que permitió determinar el grado de satisfacción de los ciudadanos ofrecido por la oficina de Atención al Ciudadano.  y es importante mencionar que el 100% de los ciudadanos que diligenciaron la encuesta en el periodo (10) calificaron el servicio entre 4 y 5.
En el mes de Febrero, se realizarón 32 encuestas de percepción que permitió determinar el grado de satisfacción de los ciudadanos ofrecido por la oficina de Atención al Ciudadano y es importante mencionar que el 97% de los ciudadanos que diligenciaron la encuesta en el periodo (33) calificaron el servicio entre 4 y 5,por otra parte una (1) calificó la claridad en la atención con un 3. para lo cual se revisarán las acciones de mejora corespondientes.
En el mes de Marzo , se realizaron  31  encuestas de percepción que permitió determinar el grado de satisfacción de los ciudadanos ofrecido por la oficina de Atención al Ciudadano.  y es importante mencionar que el  100% de los ciudadanos que diligenciaron la encuesta en el periodo (31) calificaron el servicio entre 4 y 5.
</t>
  </si>
  <si>
    <t>No programado</t>
  </si>
  <si>
    <t xml:space="preserve">Durante el Primer Trimestre se realizarón las siguientes actividades:
En enero,se profirieron 2 autos de archivo (expedientes 004 2021 y 007 2021)
En febrero,  Durante este periodo se profirio 1 auto de archivo (expedientes 009 2020
En Marzo, se profirieron 2 autos de archivo (expedientes 008 2021 y 015 2020) 
</t>
  </si>
  <si>
    <t>Durante el Primer Trimestre se realizarón las siguientes actividades:
En enero,se profirio un fallo sancionatorio dentro del expediente 032 de 2019.
En febrero, se emitieron 2 autos  de archivo  y 1 auto que  formula el pliego  de cargos (expedientes 005 de 2021,005 de 2021  y 002)
En Marzo, no  se profirieron autos sobre invetigaciones en curso.</t>
  </si>
  <si>
    <t xml:space="preserve">Durante el I Trimestre de 2022, se realizó las siguientes actividades:
En el mes de enero de 2022 se desarrollaron 4 informes reglamentarios, logrando el mejoramiento de cada uno de los procesos, la detección de situaciones de oportunidad de mejora de los procesos y la evaluación de la efectividad de las acciones implementadas.  
En el mes de febrero de 2022 se desarrollaron 6 informes reglamentarios, y 1 informe de seguimiento de Gestión  para un total de 7 Informes,  cumpliendo con lo programado en el plan anual de auditorias y   logrando el mejoramiento de cada uno de los procesos, la detección de situaciones de oportunidad de mejora de los procesos y la evaluación de la efectividad de las acciones implementadas.
En el mes de enero de 2022 se desarrollaró 1 informe reglamentario, logrando el mejoramiento de cada uno de los procesos, la detección de situaciones de oportunidad de mejora de los procesos y la evaluación de la efectividad de las acciones implementadas.  </t>
  </si>
  <si>
    <t xml:space="preserve">Durante el I Trimestre de 2022, se realizó las siguientes actividades:
En el mes de enero se realizó  1 reunión de Comité Institucional de Coordinación de Control Interno –CICCI, en las que la Oficina de Control Interno presento los resultados seguimiento al Plan Anticorrupción y Atención al ciudadano y mapa de riesgos de corrupción, la  evaluación por dependencias,  Presentación para  aprobación del Plan Anual de Auditoria vigencia 2022 y  recomendaciones para el fortalecimiento del Sistema de control interno con el fin de adoptar las decisiones que le permitan a la entidad mejorar y asegurar el cumplimiento de los objetivos y metas. </t>
  </si>
  <si>
    <t xml:space="preserve">Durante el I Trimestre de 2022, se realizó las siguientes actividades:
En el mes de Enero, se realizaron 5 actividades:  se atendio a la  (1) Solicitud de acompañamiento de entrega de cargo Almacenista del IDIGER mediante comunicación 2022IE204 del 5 de enero de 2022 emitida por de la Subdirectora Corporativa y Asuntos Disciplinarios (E), 
Durante el mes de Enero  de 2022 se realizaron 4 acompañamientos como garante del proceso  de  la apertura del buzón  cada viernes. Actividades se realizan con el fin de ayudar a cada uno de los servidores públicos para actuar bajo el principio del autocontrol entendido como la capacidad que deben desarrollar los servidores públicos, para evaluar y controlar su trabajo, detectar desviaciones y efectuar correctivos de manera oportuna. Estas actividades de asesoria y acompañamiento se articulan con el fomento de la cultura del control.
Durante el mes de Febrero de 2022,  se realizaron 10 actividades:  (4) acompañamientos como garante del proceso  de  la apertura del buzón  cada viernes, (1) Participación en el comité financiero, (1) Comunicación enfoque hacia la prevención a los procesos de rendir la cuenta mensual a la contraloría de Bogotá y el seguimiento en oportunidad de los informes reportados,  (1)  acompañamiento a la SGCD, fente al cumplimiento de la Directiva 008, (1)  Aclaración Herramienta PM Inst - Entes a la oficina Juridica  el 08022022, (1) Acompañamiento a la Oficina asesora de Planaeación en la dimensión Formulario FURAG - Dimensión 7 (MIPG), (1) enfoque a la prevención la  OCI en cumplimento a su rol de enfoque hacia la prevención, remite  la Directiva Presidencial 02 de 24 de febrero de 2022, con el fin que la entidad haga  seguimiento y verificación la implementación de la Política de Gobierno Digital.
 Durante el mes de Marzo de 2022  se realizaron 19 actividades:  (4) acompañamientos como garante del proceso  de  la apertura del buzón  cada viernes, (1) Participación en el comité financiero, (1) Comunicación enfoque a recomendaciones de FORTALECIMEINTO CICCI,  (1)  acompañamiento a la SGCAD mediante respuesta memorando 2022IE1105 del 03/03/2022, fente al memorando interno 2022IE1084 del 02/03/2022, (1) Mesa de Trabajo Plan de Mejoramiento Interno Gestión Financiera  2022IE1114, (1) Respuesta al Derecho de Peticion realizado a la OCI, 2022ER3654 KAREN ROSSANA CERVANTES SCOTT 2022EE3338 del 09/03/2022, (1) Acompañamiento a la Oficina asesora de Planaeación en la dimensión Formulario FURAG - Dimensión 7 (MIPG), (1) Mesa de trabajo Avance Planes de Mejoramiento Interno 2022IE1265. Respuesta 2022IE1170 del 11/03/2022, (1) Capacitación Herramienta Plan De Mejoramiento IDU, (1) Seguimiento Radicado 22022IE1329_ LINEAMIENTOS Y POLITICAS DE OPERACION PLANES DE MEJORAMIENTO, (1) 2022IE1432_Lineamientos Plan Anticorrupción y Atención al Ciudadano y Mapas de Riesgos de Corrupción, (1) Se atendió el requerimiento con referencia No. 2022IE1262 del 11/03/2022 mediante el cual la Subdirección Corporativa solicitó el cierre de un plan de mejoramiento y la prórroga de la fecha de terminación de dos acciones hasta el 31 de mayo del 2022. La solicitud fue resuelta por la OCI a través del memorando No. 2022IE1322 del 16/03/2022, (1)  Se realizó el seguimiento correspondiente al reporte de la cuenta consolidada del mes de febrero en el Sistema de Vigilancia y Control Fiscal - SIVICOF, a través de los certificados con números 20312022-02-28 y 50012022-02-28, y se concluye que la misma fue presentada  dentro de los términos establecidos, de conformidad con la Resolución No. 002 del 11/02/2022, emitida por la Contraloría de Bogotá. En vista a lo anterior, se envió un correo (24/03/2022) a la Subdirección Corporativa y Asuntos Disciplinarios para dejar constancia del presente seguimiento, (1) Se remite comunicación 2022IE1465 con el cierre de la acción entes de control Hallazgo 3.3.1.1 Cód 53 PAD 2021., (1) Se remiten comunicados 2022IE1467 y 2022IE1468 Solicitando la Iformación de Austeridad del Gasto I Trimestre de 2022., (1) Se remite comunicación 2022IE1509 con el cierre de la acción 3 Plan de Mejoramiento Interno AUDFINANCIERA2021-1.
</t>
  </si>
  <si>
    <t>Durante el I Trimestre de 2022, se realizó las siguientes actividades:
En el mes de enero 2022 , se realizó el seguimiento y verificación de 10 respuestas a entes externos de control verificando criterios de oportunidad, pertinencia e integralidad
En el mes de febrero de 2022 Se realizó el seguimiento y verificación a 4 radicados de  entes externos de control verificando criterios de oportunidad, pertinencia e integralidad
En el mes demarzo de 2022 Se realizó el seguimiento y verificación a 14 radicados de  entes externos de control verificando criterios de oportunidad, pertinencia e integralidad</t>
  </si>
  <si>
    <t>Desempeño promedio I Trimestre</t>
  </si>
  <si>
    <t>03  Gestión de Conocimiento y la Innovación</t>
  </si>
  <si>
    <t>04 Comunicación e información pública</t>
  </si>
  <si>
    <t xml:space="preserve">05 Gestión del talento humano </t>
  </si>
  <si>
    <t>06 Conocimiento del riesgo y efectos de cambio climático</t>
  </si>
  <si>
    <t>07 Reducción del riesgo y adaptación al cambio climático</t>
  </si>
  <si>
    <t>08 Manejo de emergencias y desastres</t>
  </si>
  <si>
    <t>09  Gestión administrativa</t>
  </si>
  <si>
    <t>14 Atención al Ciudadano</t>
  </si>
  <si>
    <t xml:space="preserve">15 Control disciplinario interno </t>
  </si>
  <si>
    <t>16 Evaluacion independiente</t>
  </si>
  <si>
    <t xml:space="preserve">14 Atención al ciudadano </t>
  </si>
  <si>
    <t>Sin  programación</t>
  </si>
  <si>
    <t>03. Gestión del Conocimiento y la Innovación</t>
  </si>
  <si>
    <t>TOTAL</t>
  </si>
  <si>
    <t>Desempeño promedio Año 2022</t>
  </si>
  <si>
    <r>
      <t xml:space="preserve">
Porcentaje de eficacia de actividades para el fortalecimiento de la operación del centro de monitoreo del IDIGER donde se consolida la información de las Redes de Observación y </t>
    </r>
    <r>
      <rPr>
        <sz val="10"/>
        <rFont val="Century Gothic"/>
        <family val="2"/>
      </rPr>
      <t xml:space="preserve">Modelamiento
</t>
    </r>
    <r>
      <rPr>
        <b/>
        <sz val="10"/>
        <rFont val="Century Gothic"/>
        <family val="2"/>
      </rPr>
      <t xml:space="preserve"> CR-IG-003</t>
    </r>
  </si>
  <si>
    <t>Para el I Trimestre de 2022 se desarrollaron las siguientes actividades:
En el mes de Enero, 
 *Se identificó y reportó las condiciones atmosféricas especiales de Bogotá de acuerdo con información generada por las redes de monitoreo y el radar meteorológico durante la ocurrencia sistemas meteorológicos que influyeron en el comportamiento de las condiciones hidrometeorológicas en la ciudad.
* Se mantiene la actualización continua de los metadatos de las 72 estaciones de las redes hidrometeorológicas de la ciudad. 
*Se inicia la visualización de una cámara para monitoreo de incendios forestales.
*Se desarrolla un aplicativo para la visualización y modificación de las bases de datos históricos dentro del aplicativo SAB.
En el mes de Febrero:
**Se identificó y reportó las condiciones atmosféricas especiales de Bogotá de acuerdo con información generada por las redes de monitoreo y por el radar meteorológico durante la ocurrencia sistemas meteorológicos que influyeron en el comportamiento de las condiciones hidrometeorológicas en la ciudad.
*Se mantiene la captura y almacenamiento de los datos del radar de manera continua a lo largo del mes, con la implementación de 3 backup.
*Se depuran de los datos almacenados en la red de servidores del radar, eliminando archivos que estuvieran repetidos o que ya estuviesen cargados en la nube.
* Se mantiene la actualización continua de los metadatos de las 72 estaciones de las redes hidrometeorológicas de la ciudad. 
*Se aumenta el rango de descarga de los registros a 10.000 datos para cualquier tipo de reporte en el módulo de descarga
*Se activa la estación Colegio Alemania Unificada
*Se amplía la escala de visualización de la temperatura en el aplicativo.
*Se actualiza la bitácora de funcionamiento del SAB
En el mes de Marzo:
*Se identificó y reportó las condiciones atmosféricas especiales de Bogotá de acuerdo con información generada por el radar meteorológico durante la ocurrencia sistemas meteorológicos que influyeron en el comportamiento de las condiciones hidrometeorológicas en la ciudad.
*Se mantiene la captura y almacenamiento de los datos de manera continua a lo largo del mes, con la implementación de 3 backup.
*se depuran de los datos almacenados en la red de servidores del radar, eliminando archivos que estuvieran repetidos o que ya estuviesen cargados en la nube.
* Se mantiene la actualización continua de los metadatos de las 72 estaciones de las redes hidrometeorológicas de la ciudad. 
*Se generó reporte de temperatura máxima, media y mínima diaria. 
*Se generó reporte de acumulado diario y mensual de lluvias.
*Se generó un aplicativo web para descargar el histórico de mapas de lluvias mensuales.
*Se automatizan los procesos para la generación de los mapas anomalía de lluvia mensual y número de días sin lluvia en los últimos 7 días a partir de los datos disponibles por medio de Rstudio y Qgis.
*Se generó formato para el reporte diario enfocado en la información necesaria para las temporadas de lluvias. 
*Se actualizaron cronogramas de contratación para robustecimiento.</t>
  </si>
  <si>
    <r>
      <t xml:space="preserve">Número de Conceptos técnicos de actualización generados en el Distrito Capital  
</t>
    </r>
    <r>
      <rPr>
        <b/>
        <sz val="9"/>
        <rFont val="Century Gothic"/>
        <family val="2"/>
      </rPr>
      <t xml:space="preserve"> CR-IG-005</t>
    </r>
  </si>
  <si>
    <t xml:space="preserve">Para el I Trimestre de 2022 se desarrollaron las siguientes actividades:
:En el mes de Enero, 
Se inicio la elaboración del concepto.
En el mes de Febrero,  El concepto técnico se elaboró, pero no se alcanzó a emitir Se elaboró el concepto Técnico de Sotavento
En el mes de Marzo,  Se realizó la emisión de un CT, y se continúa con la elaboración de dos adicionales. Un CT se devolvió, porque la comunidad realizo nuevas solicitudes y se encontró pertinente la incorporación en el CT
'- Se emitió el concepto Técnico de Sotavento
- Se devolvió el concepto Técnico de Tabor-Altaloma
</t>
  </si>
  <si>
    <t xml:space="preserve">En el I Trimestre de 2022, se realizaron las siguientes actividades :
En el mes de Enero , Se realiza la atención al 100 % de las solicitudes de apoyo tecnico solicitados a través de la herramienta de mesa de ayuda (aranda).
En el mes de Febrero, se  e realiza la gestión de la totalidad de solicitudes de soporte tecnico realizadas por funcionarios y contratistas a tras de la mesa de ayuda, asi miismo se realiza la construcción de estudios previos y radicacíón de procesos contractuales requeridos para garantizar las necesidades tecnologias de la entidad y el cumplimiento de los objetivos.
En el mes de febrero, se realiza la gestión de la totalidad de solicitudes de soporte tecnico realizadas por funcionarios y contratistas a tras de la mesa de ayuda, asi miismo se realiza la construcción de estudios previos y radicacíón de procesos contractuales requeridos para garantizar las necesidades tecnologias de la entidad y el cumplimiento de los objetivos.
</t>
  </si>
  <si>
    <t xml:space="preserve">En el I Trimestre de 2022, se realizaron las siguientes actividades :
En el mes de Enero, Para enero de 2022 fueron atendidas en su totalidad las solicitudes realizadas mediante los canales oficiales, es decir, mesa de ayuda, correo electronico y Comunicaciones Internas y Extrenas Recibidas. se resalta que para este periodo el 53% de solicitudes estan relacionadas con el soporte técnico, el 51% de las solicitudes hace referencia a creación, reactivación y desactivación de usuarios, el 9% corresponde a validación y firma de Sin pendientes, y por último el 3% de las solicitudes del modulo SURE. 
En el mes de Febrero ,  fueron atendidas en su totalidad las solicitudes realizadas mediante los canales oficiales, es decir, mesa de ayuda, correo electronico y Comunicaciones Internas y Extrenas Recibidas. se resalta que para este periodo el 40% de solicitudes estan relacionadas con el soporte técnico, el 18% de las solicitudes hace referencia a creación reactivación y desactivación de usuarios, el 0.5% corresponde a validación y firma de Sin pendientes, el 13.5% de las solicitudes del modulo SURE; por último el 26% de las solcitudes hace referencia a las necesidades de capacitación a usuarios.
En el  mes de Marzo,  fueron atendidas en su totalidad las solicitudes realizadas mediante los canales oficiales, es decir, mesa de ayuda, correo electronico y Comunicaciones Internas y Extrenas Recibidas. se resalta que para este periodo el 53.5% de solicitudes estan relacionadas con el soporte técnico, el 2% de las solicitudes hace referencia a creación, reactivación y desactivación de usuarios, el 5.2% corresponde a validación y firma de Sin pendientes, y por último el 37.2% de las solicitudes del modulo SURE. 
</t>
  </si>
  <si>
    <t xml:space="preserve">En el I Trimestre de 2022, se realizaron las siguientes actividades :
En el mes de Enero  se desarrollarón las siguientes actividades:
ara el periodo 01 al 31 de enero el equipo de desarrollo realizó las actividades de ajuste a las funcionalidades de acuerdo a los requierimientos de los usuarios funcionales y que fueron registrados en la aplicación de gestion de desarrollo, dentro de las actividades realizadas se resaltan en SAB •Visualizar el valor actual de la temperatura en el mapa  • Ampliar rango de descarga de información según tipo de reporte  • Comportamiento de la precipitación total mensual únicamente de sensores pluviométricos • Generar grafica de acumulado y máximo mensual según la data procesada SUGA Mockup para la implementación del decreto 470 de 2021, Instalación de Certificados de Sitio Seguro en los servidores WEB de Desarrollo Tecnológico.
En el mes de  Febrero  se desarrollarón las siguientes actividades:
Se resalta el cumplimiento a las actividades de ajuste y mesas de trabajo de acuerdo con los requerimientos realizados por los usuarios funcionales a través del gestor de desarrollo, que para el periodo en referencia fueron los correspondientes a SAB, SAB LLuvias, SAB Reportes, SAB Sitios propensos, STV, Inventario Edificaciones y Bitacora.
En el mes de Marzo  se desarrollarón las  siguientes actividades:
Se resalta el cumplimiento a las actividades de ajuste y mesas de trabajo de acuerdo con los requerimientos realizados por los usuarios funcionales a través del gestor de desarrollo, que para el periodo en referencia fueron los correspondientes a SAB, SAB LLuvias, SAB Reportes, SAB Sitios propensos, STV, Inventario Edificaciones y Bitacora.
</t>
  </si>
  <si>
    <t>En el I Trimestre de 2022, se realizaron las siguientes actividades :
*Se realizaron la totalidad de las publicación en pagina de IDIGER solicitadas por los usuaros funcionales, asi mismo se realizaron los ajustes en cumplimiento a la resolución 1519 de 2020.
* Se atendieron el 100% de las solicitudes de publicación en los portales Web de la entidad, asi mismo se realizaron los ajustes en cumplimiento a la resolución 1519 de 2020
*Se se atendieron el 100% de las solicitudes de publicación en los portales Web de la entidad, asi mismo se se continua trabajndo en  las necesidades de ajuste en cumplimiento a la resolución 1519 de 2020.</t>
  </si>
  <si>
    <t>En el I Trimestre de 2022, se realizaron las siguientes actividades :
En el mes de Enero, el equipo de redes de monitoreo cumplió con el 100% de las actividades de mantenimiento correctivo y preventivo, cumpliendo con la totalidad del cronograma establecido para el primer mes del año. 
En el mes de Febrero, el equipo de redes de monitoreo cumplió con el 100% de las actividades de mantenimiento correctivo y preventivo, cumpliendo con la totalidad del cronograma establecido, lo cual contribuye con la recolección de datos requeridos por el centro de Monitoreo.
En el mes de  Marzo,  el equipo de redes de monitoreo cumplió con el 100% de las actividades de mantenimiento correctivo y preventivo, cumpliendo con la totalidad del cronograma establecido, lo cual contribuye con la recolección de datos requeridos por el centro de Monitoreo, es importante resaltar que se realizó la instalación de una de las antenas pues fue hurtada.</t>
  </si>
  <si>
    <t xml:space="preserve">En el I Trimestre de 2022, se realizaron las siguientes actividades :
En el  mes de febrero y dado el tramite contractua, se realizó la gestión del 100% de solicitudes de radios y capacitaciones de uso de los mismos, garantizando la continuidad en los servicios de comunicación entre los funcionarios, contratistas y demás entidades que hacen parte del sistema distrital de gestión de riesgos.
En el mes de Marzo  ,se realizó la entrega de 2 radios a una entidad que requiere el prestamos por termino menor a 5 meses y que en virtud de las actividades de prevención de riesgos requiere hacer parte de la red de comunicaciones del distrito.
</t>
  </si>
  <si>
    <t xml:space="preserve">En el I Trimestre de 2022, se realizaron las siguientes actividades :
El primer trimestre del año, la oficina TIC ha realizado las actividades requeridas para garantizar el avance del autodiagnostico de gobierno digital 2022, asi como los reportes y publicaciones de Maxima Velocidad, FURAG, Registro de Activos de información, cronograma de politica digital, entre otras, garantizando con ello el cumplimiento del 25% para el primer trimestre del año. </t>
  </si>
  <si>
    <t xml:space="preserve">Para el primer trimeste del año la oficina de tecnologías realizó la actualización del Plan Estratégico de Tecnologías de la Información para la vigencia 2022. El cual contiene los siguientes ejes principales.
• Robustecer y garantizar las herramientas tecnológicas con el fin de apoyar la implementación del teletrabajo en la Entidad.
• Implementar el Software Integrador para unificar los componentes del aplicativo SIRE en un solo modelo como única respuesta mediante una plataforma de cara a la 
ciudadanía para conocimiento general y toma de decisiones.
• Implementar la política de Gobierno Digital para Promover el uso y aprovechamiento de las tecnologías de la información y las comunicaciones, que generen valor público en un entorno de confianza digital.
• Adquirir, implementar y configurar los equipos de comunicaciones para fortalecer los proyectos de monitoreo de la entidad.
• Promover el uso y apropiación de la tecnología a través de capacitaciones y transferencias de conocimiento.
• Desarrollar e implementar el aplicativo Sistema Único de Registro Escolar - SURE.
• Migrar servicios a la nube publica para garantizar la seguridad, disponibilidad y actualización de los componentes.
• Optimizar la implementación del Modelo de Seguridad y Privacidad de la Información para mitigar riesgos y generar confianza en el uso y manejo de los activos de 
información.
• Generar analíticas y mejorar la calidad de los datos.
• Implementar y poner en marcha el nuevo gestor de contenidos para la página web de la entidad
</t>
  </si>
  <si>
    <t xml:space="preserve">
En el I Trimestre de 2022, se realizaron las siguientes actividades :
Para el primer trimestre del año la oficina TIC realizó las activdades relacionadas con el diagnóstico del Modelo de Seguridad y Privacidad de la Información el cual se realiza con la herramienta diagnósticos que provee MinTIC, arrojando un resultado de un 36% sobre el 100% de madurez de los controles. Cabe anotar que para llegar a un porcentaje cercano al 85% o más se necesita tiempo de madurez y provisionar recursos físicos y financieros para la mejora continua del sistema de gestión de seguridad de la información, así mismo se  ha creado el plan de tratamiento de riesgos de seguridad y privacidad de la información en la entidad, esto con el de gestionar los riesgos de seguridad de la información en la entidad.
Se realiza la actualización del Plan Estratégico de Tecnologías de la Información para la vigencia 2022, recepción, revisión y creación de plan de trabajo para la implementación de la DIrectiva presidencial 02, para lo cual se requiere la realización del Diagnostico del modelo MSPI. 
</t>
  </si>
  <si>
    <t xml:space="preserve">
En el I Trimestre de 2022, se realizaron las siguientes actividades :
Con el fin de gestionar los riesgos de seguridad de la información en la entidad se ha creado el plan de tratamiento de riesgos de seguridad y privacidad de la información en la entidad. El plan tiene como objetivo: Definir las actividades a seguir para tratar de manera integral los riesgos de seguridad y privacidad de la información del Instituto Distrital de Gestión de Riesgos y Cambio Climático – IDIGER, dando cumplimiento al Decreto 612 de 2018.
Las actividades que incluye este plan son las siguientes:
• Revisar la metodología de riesgos de seguridad de la información.
• Identificar y valorar los riesgos de seguridad de la información
• Identificar los planes de tratamiento para los riesgos que no se encuentren dentro de las zonas de aceptación de riesgos de la entidad.
• Formalizar las nuevas matrices de riesgos.
• Monitoreo y revisión de los riesgos
</t>
  </si>
  <si>
    <t xml:space="preserve">Durante el primer trimestre,se desarrollarón las siguientes actividades
Para el mes de Enero, Se entregaron cuatro (4) bonos de Crepes y Wafles de Cumpleños a los servidores públicos que cumplieron años en el mes de enero de 2022, en el marco de la prorroga del contrato 149 de 2021 - Compensar y relacionado con la actividad Cumpleaños Felices item Salario Emocional.
En el mes de Febrero,  Se entregaron doce (12) bonos de Crepes y Wafles de Cumpleños a los servidores públicos que cumplieron años en el mes de febrero de 2022, en el marco de la prorroga del contrato 149 de 2021 - Compensar y relacionado con la actividad Cumpleaños Felices, asi mismo, la entrega veintiun (21) boletas de Cine Colombia representadas en 7 servidores públicos  item Salario Emocional.
Para el  mes Marzo, Se entregaron once (11) bonos de Crepes y Wafles de Cumpleños a los servidores públicos que cumplieron años en el mes de marzo de 2022, en el marco de la prorroga del contrato 149 de 2021 - Compensar y relacionado con la actividad Cumpleaños Felices, asi mismo, la entrega noventa (90) boletas de Cine Colombia representadas en 30 servidores públicos  item Salario Emocional.
Se llevo acabo las celebraciones del día Internacional de la Mujer (8 de marzo de 2022) y día del hombre (19 de marzo de 2022, entrega de detalles 28 de marzo de 2022)
</t>
  </si>
  <si>
    <t>Durante el primer trimestre,se desarrollarón las siguientes actividades:
Para el mes de enero se dio inicio a los cinco (5) procesos de encargo, para cubrir las siguentes vacantes: 1 - Profesional Especializado Código 222 Grado 23 (Talento Humano), 2 - Profesional Universitario Código 219 Grado 12 (Jurídica), 3 - Técnico Operativo Código 314 Grado 19 (Emergencias), 4 - Técnico Operativo Código 314 Grado 10 (TIC´s) y 5 - Técnico Operativo Código 314 Grado 10 (Emergencias) 
* Se reporto el informe del estado actual de la Planta del IDIGER a corte 31 de enero de 2022, dicho reporte fue publicado en la plataforma SIDEAP. 
* Se publicaron los resultados de la verificación de requisitos e inivtación para el proceso de encargos, asi mismo, se proyectaron las Resoluciones por las cuales se encargaron a los servidores públicos de las vacantes mencionadas en el mes de enero de 2022.</t>
  </si>
  <si>
    <t xml:space="preserve">Durante el primer trimestre,se desarrollarón las siguientes actividades
:
En el mes de Enero , Se validaron las hojas de vida de los profesores postulados para la realización de los cursos Riesgo Cooso, Drenajes y Derecho Probatorio, a dictar en los meses de febrero y marzo de 2022.
En el mes de Febrero Se desarrollaron las capacitaciones de los cursos denominado "Riesgo Cooso y Drenajes" con una intensidad horaria de dieciséis (16) horas cada curso, en el cual participaron ocho (8) sevidores púbicos pertenecientes a las dependencias de Subdirección de Emergencias, Oficina de Planeación, Control Interno y Subdirección de Reducción; y nueve (9) servidores publicos correspondiente a el curso de Drenaje, de las Subdirecciones de Análisis, Emergencias y Reducción.
En el mes de Marzo, Se desarrollo la capacitación del curso denominado "Derecho Probatorio" con una intensidad horaria de dieciséis (16) horas, en el cual participaron cuatro (4) sevidores púbicos pertenecientes a la dependencia Oficina Asesora Jurídica.
</t>
  </si>
  <si>
    <t>Durante el primer trimestre,se desarrollarón las siguientes actividades:
Para el mes de enero, e realizan las siguientes actividades generales enmarcadas dentro del plan de trabajo anual del SG-SST:
- Evaluación estandares mínimos Resolución 0312 de 2019
- Afiliación ante la ARL de los contratistas y funcionarios que ingresaron a la entidad en el presente periodo.
- Pago de planilla ARL contratistas en riesgo IV y V
- Asesoria ARL e inspección herramienta manual CDLyR
- Exámenes ocupacionales (no se adjuntan certificados por tema de confidencialidad historia médica)
- Acompñamiento programación reunión COPASST
Para el mes de Febrero, Afiliación ante la ARL de los contratistas y funcionarios que requirieron algún tipo de modificación en sus fechas de cobertura o nueva afiliación por prórroga del contrato.
- Pago de planilla ARL contratistas en riesgo IV y V 
- Asesoria ARL e inspección Trabajo Seguro en Alturas Oficina TIC
- Charla COVID-19 variante OMICRON
- Exámenes ocupacionales (no se adjuntan certificados por tema de confidencialidad historia médica)
- Acompñamiento programación reunión COPASST
En el mes de Marzo, Se realizan las siguientes actividades generales enmarcadas dentro del plan de trabajo anual del SG-SST:
- Afiliación ante la ARL de los contratistas y funcionarios que requirieron algún tipo de modificación en sus fechas de cobertura o nueva afiliación por prórroga del contrato.
- Pago de planilla ARL contratistas en riesgo IV y V 
- Asesoria ARL e inspección Archivo Central 
- Inspección C4 y cuarto electrico
- Exámenes ocupacionales (no se adjuntan certificados por tema de confidencialidad historia médica)
- Acompñamiento programación reunión COPASST
- Estudio ergonomico para cambio de sillas
- Pausas activas</t>
  </si>
  <si>
    <t xml:space="preserve">Durante el  I Trimestre se desrrollarón las siguientes actividades:
Durante el mes de enero se atendieron peticiones referentes a solicitudes de pago, revisión de documentos, aclaración de impuestos, reconocimiento del 1,5 entre otros.
Durante el mes de febrero se atendieron peticiones referentes a solicitudes de pago, aceptación de ofertas de compra, revisión de documentos,  reconocimiento del 1,5 entre otros.Las respuestas se han emitido en los tréminos de ley.
Durante el mes de marzo  se atendieron peticiones referentes a solicitudes de pago, aceptación de ofertas de compra, revisión de documentos, solicitud de información y  saneamiento predial.Las respuestas se han emitido en los tréminos de ley.
</t>
  </si>
  <si>
    <t>Durante el  I Trimestre se desrrollarón las siguientes actividades:
Durante el mes de enero,se asistio por parte del IDIGER a 27 audiencias de transporte vertical, y se incio a partir del 20 de enero lo concerniente a gestión de querellas policivas, se registraron 4 autorizaciones de inscripción de sucesión para continuar saneamiento predial
Durante el mes Febrero,Se asistio por parte del IDIGER a 22 audiencias de transporte vertical,se asistio a 15 diligencias entre audiencias e inspecciones oculares a los predios objeto de querellas sobre predios adquiridos por el Idiger, se tramito registro de escritura resultante del proceso de saneamiento predial y se entrego al almacen 1 predio objeta de sanemiento predial en 2021.
Durante el mes de Marzo, Se asistio por parte del IDIGER a 59 audiencias de transporte vertical,se asistio a 18 diligencias entre audiencias e inspecciones oculares a los predios objeto de querellas sobre predios adquiridos por el Idiger, se presto asesoria a dos familias interesadas en realizar saneamiento predial de inmuebles pagados por el IDIGER, pero que aun no estan a nombre de la entidad.</t>
  </si>
  <si>
    <t>Durante el  Durante el  I Trimestre se desrrollarón las siguientes actividades:
En el mes de enero se atendieron   30 asesorias Jurídicas de 30 solicitadas, en el mes  de Febrero 30  asesorias Jurídicas de 30 solicitada y en el mes de Marzo se atendieron  35 asesorias Jurídicas de  35 asesorías Jurídicas solicitdas.</t>
  </si>
  <si>
    <t>Generar conocimiento del Riesgo y los fectos de cambio climático mediante el análisis de información general y
detallada para definir acciones de reducción de riesgo, adaptación al cambio climático y manejo de desastres en la
ciudad</t>
  </si>
  <si>
    <t xml:space="preserve">Meta Estratégica o Meta Proyecto o </t>
  </si>
  <si>
    <t>Asesorías en la formulación y ejecución de la EIR con entidades del SDGR-CC.
Estapas:
a. Contacto (peso actividad: 10%)
b. Socialización Metodología EIR (peso actividad: 20%)
c. Compromiso de voluntades de elaboración de la EIR (peso actividad: 20%)
d. Presentación documentos iniciales (peso actividad: 20%)
e. Revisión de documentos: (peso actividad: 30%).</t>
  </si>
  <si>
    <t xml:space="preserve">Actualización la Estrategia Distrital de Respuesta a Emergencias </t>
  </si>
  <si>
    <t xml:space="preserve">Gestión con TIC para Sistemas de información y aplicativos para el manejo de emergencias y desastres </t>
  </si>
  <si>
    <t>Planes de emergencia y contingencia por fenómenos climáticos y de actividades sociales</t>
  </si>
  <si>
    <t>Elaboración de guías, metodologías y demás documentos que permitan el Fortalecimiento del Sistema Distrital de Gestión de Riesgos y Cambio Climático.</t>
  </si>
  <si>
    <t>Formular lineamientos para el plan de acción para la recuperación ante un evento de gran magnitud.</t>
  </si>
  <si>
    <t>Elaborar diagnóstico de la capacidad de respuesta del distrito</t>
  </si>
  <si>
    <t>Capacitar en preparación para la respuesta a emergencias a entidades públicas, privadas y comunidad</t>
  </si>
  <si>
    <t>Realizar un encuentro de Brigadas de emergencia de CAM Bogotá</t>
  </si>
  <si>
    <t>Realizar un intercambio de experiencias y aprendizajes en Gestión del Riesgo. Tema: "El sector privado en la Gestión de Riesgos: avances y retos"</t>
  </si>
  <si>
    <t>Realizar un Simulacro Distrital</t>
  </si>
  <si>
    <t>Diseñar y/o actualizar contenidos de 3 herramientas pedagógicas para capacitar y entrenar personas, organizaciones e instituciones</t>
  </si>
  <si>
    <t>Promover la creación de tres nuevos CAM y fortalecer los existentes</t>
  </si>
  <si>
    <t>Elaborar un documento con la percepción y recomendaciones sobre el SAB</t>
  </si>
  <si>
    <t>Elaborar una propuesta de intercambio de experiencias SCAT</t>
  </si>
  <si>
    <t>Elaborar documento de experiencias nacionales en implementación y montaje de SCAT</t>
  </si>
  <si>
    <t xml:space="preserve">Revisar y conceptuar planes de emergencias de aglomeraciones de público; y parques de atracciones, diversiones o dispositivos de entretenimiento, </t>
  </si>
  <si>
    <t>PMU coordinados de alta complejidad o de media cuando se requieran.</t>
  </si>
  <si>
    <t>Visitas de verificación a edificaciones con sistemas de transporte vertical y puertas eléctricas</t>
  </si>
  <si>
    <t>Documentos metodológicos (SPI)</t>
  </si>
  <si>
    <t>Revisión y mantenimiento de equipos y suministros en general del CDLyR. - control de inventario</t>
  </si>
  <si>
    <t xml:space="preserve">Entrega de  ayudas humanitarias de carácter no pecuniario a la población afectada por emergencias. </t>
  </si>
  <si>
    <t xml:space="preserve">Apoyo a las Entidades del SDGR  con equpos, herramientas y accesorios </t>
  </si>
  <si>
    <t xml:space="preserve">Defiir necesidades para el abastecimiento del CDLyR  y apoyar en los procesos de contratación </t>
  </si>
  <si>
    <t>Seguimiento a contratos con delegación de supervisión o apoyo a la supervisión.</t>
  </si>
  <si>
    <t>Gestión para la Implementación de  sistema de marcación de elementos con código de barras y su respectivo sistema de control</t>
  </si>
  <si>
    <t>Elaboración e implementación de pre operacionales de los equipos del CDLyR</t>
  </si>
  <si>
    <t>Iniciar implmentación de la Red Distrital deCentros de Reserva (sujeto a aprobación del Comité Directivo y asignación de recursos)</t>
  </si>
  <si>
    <t>Realizar las gestiones para la  actualización de la resolución y/o procedimiento para el otrogamiento de las Ayudas Humanitaria de Carácter Pecuniario- AHCP.</t>
  </si>
  <si>
    <t>Consolidar un documento de  análisis trimestal de las actividades realizadas en ela rea de Gestión Humanitaria</t>
  </si>
  <si>
    <t>Caracterizar la población afectada en emergencia, calamidad o desastre, estableciendo las acciones de persuasión, orientación e información sobre su derecho al acceso a la AHCP.</t>
  </si>
  <si>
    <t xml:space="preserve">Realizar el tramite administrativo para el otorgamiento de las Ayudas Humanitarias de Carácter Pecuniario- AHCP.  </t>
  </si>
  <si>
    <t xml:space="preserve">Adelantar las acciones de seguimiento y verificación a la evacuación de los tramites de AHCP solictados. </t>
  </si>
  <si>
    <t>Realizar las actividades de articulación y coordinación entre el NUSE y SIRE, de acuerdo con los procedimientos establecidos</t>
  </si>
  <si>
    <t>Recopilar y procesar dentro del sistema de información del IDIGER, los datos recibidos por los diferentes canales o medios disponibles, de manera clara, oportuna y veraz</t>
  </si>
  <si>
    <t>Elaborar los informes que sean requeridos para la adecuada administración ante posibles emergencias o su maerialización</t>
  </si>
  <si>
    <t>Adelantar el seguimiento en el registro de la información a la Bitacora de emergencias, en calidad, oportunidad y confiabilidad.</t>
  </si>
  <si>
    <t xml:space="preserve">Presentar los informes esatdisticos requeridos en el marco de la información registrada en la Bitacora de emergencias </t>
  </si>
  <si>
    <t>Realizar jornadas de Capacitación, inducción y/o reinducción en manejo de SIRE, P1</t>
  </si>
  <si>
    <t>Realizar el seguimiento y/o intervención desde SST al equipo de radioperadores de la CITEL</t>
  </si>
  <si>
    <t>Revisar, ajustar y/o identificar los formatos, manuales, instructivos o procedimientos del area funcional de servicios de respuesta</t>
  </si>
  <si>
    <t>Coordinar el correcto funcionamiento de acuerdo a las notificaciones que se hagan desde la CITEL, a los eventos de emergencias donde seamos convocados</t>
  </si>
  <si>
    <t xml:space="preserve">Asistir y articular dentro de los niveles de coordinación donde seamos convocados, las actividades necesarias para la administración de las emergencias de acuerdo con los protocolos establecidos </t>
  </si>
  <si>
    <t>* 100% de las etapas de asesoría desarrolladas con 15 entidades del SDGR-CC para la construcción de las Estrategia Institucional de Respuesta-EIR.</t>
  </si>
  <si>
    <t>* Actualización de la EDRE y Guías de Actuación (Incluye instrumentos complementarios para las Guías de Actuación)
* Desarrollo de Mesas Interinstitucionales para validación de los Servicios y funciones de respuesta
*Incorporación de protocolos, guías, planes, manuales, entre otros instrumentos complementarios a los servicios y funciones de respuesta.</t>
  </si>
  <si>
    <t>*Gestión con TICS, asignación al equipo de estructurar apoyos.
*Capacidad de Respuesta del SDGR-CC (EIR - Capacidad de Respuesta SDGR-CC)
*PGR no contemplados en 2157 de 2017
*Formatos EDRE - Formativos Operativos en línea 
*Micrositio Alojamientos Temporales 
*Optimización aplicativo GIS mapas para captura información in situ en atención de eventos y emergencias (en periodo de pruebas)</t>
  </si>
  <si>
    <t>* Plan de acción específico temporada menos lluvias 2022 - 1er semestre
* Plan de acción semana santa
* Primera temporada de lluvias 2022 - 1er semestre
* Plan de acción específico temporada menos lluvias 2022 - 2do semestre
* Modelo metodológico para elaboración de PECS en escenarios de eventos y deportivos. IDRD, a partir del PGRDEPP del IDRD.
* Plan de acción específico temporada lluvias 2022 - 2do semestre
* Plan de acción específico temporada decembrina 2022.</t>
  </si>
  <si>
    <t>Documento guía plan de respuesta para temporadas hidrometeorologicas
se solicitaria este a entidades: 4 Planes Acción Específico por temporadas climáticas en Bogotá. Semana Santa. Decembrina
En total debemos elaborar: (14 instrumentos)
1. Guía para la conformación de Comité de Ayuda Mutua. (Apoyo)
2. Guía de criterios frente a instrumentos de Gestión de Riesgos desde el proceso Manejo de Emergencias y Desastres y PEC.
3. Documento EIR IDIGER - Versión actualizada 2022
4. Guía para Elaboración de Planes de Ayuda Mutua
5. Guía para la Evaluación de instalaciones y equipamientos de Emergencia.
6. Protocolos de servicios y funciones de respuesta (por definir)
7. Seguimiento al desempeño de la Mesa de Trabajo para el Manejo de Emergencias y Desastres vigencia 2022.
8. Manual para alojamientos temporales institucionales VERSIÓN 2022.</t>
  </si>
  <si>
    <t>Guia de actuación para la recuperación</t>
  </si>
  <si>
    <t>1. Requerimientos de la capacidad de respuesta del distrito y su gestionar su fortalecimiento mediante el desarrollo de un aplicativo web. 
2. Gestionar su implementación y fortalecimiento con las entidades del SDGR-CC.</t>
  </si>
  <si>
    <t>1. Escuela virtual en GRD para CAM realizada
2.  Escuela Distrital en GRD para comunidad  realizada
3. Fortalecimiento institucional dirigido al personal de las entidades involucradas en la respuesta a emergencias realizado
4. Fortalecimiento institucional virtual dirigido al personal del IDIGER realizado</t>
  </si>
  <si>
    <t>Un encuentro de Brigadas CAM de Bogotá realizado</t>
  </si>
  <si>
    <t>Un intercambio de Experiencias y Saberes realizado</t>
  </si>
  <si>
    <t>Un simulacro Distrital realizado con participación de sector privado, público y comunidad</t>
  </si>
  <si>
    <t>Módulo de PR sobre Seguridad Vial diseñado (CISV). Módulos Psicología en emergencias y Prevención de accidentes caseros avalados por el Comité del acuerdo 633 de 2015. Módulo Animales de compañía en emergencias publicado
Todas las  capacitaciones dictadas con ficha técnica elaborada</t>
  </si>
  <si>
    <t>1. Tres nuevos Comités de Ayuda Mutua conformados. 
2. 4 simulacros progresivos en Matpel, Terremoto, Incendio y/o Terrorismo con los CAM realizados
3. Guía para conformación de CAM publicada en pdf
4. Guía para formular Planes de Ayuda Mutua publicada en pdf</t>
  </si>
  <si>
    <t>Documento donde se recoge percepción y recomendaciones  de los encuestados sobre el SAB</t>
  </si>
  <si>
    <t xml:space="preserve">Documento propuesta I Intercambio e experiencias Sistemas Comunitarios de Alerta Temprana </t>
  </si>
  <si>
    <t>Documento análisis de experiencias sobre sistema de alerta en Colombia</t>
  </si>
  <si>
    <t xml:space="preserve">100% de Planes revisados y conceptuados - Bases de datos de aglomeraciones 2022 </t>
  </si>
  <si>
    <t>100% de PMU de alta complejidad acompañados y de media cuando se requiera
Formato de contrlol de recursos en actividades de aglomeraciones de público</t>
  </si>
  <si>
    <t>3000 Reporte visitas y verificaciones descargado del modulo de Sistemas de Transporte Vertical</t>
  </si>
  <si>
    <t>2 Documentos metodologícos</t>
  </si>
  <si>
    <t>Realizar mensualmente 1.500 revisiones (mantenimientos preventivos y veificacón de inventario)</t>
  </si>
  <si>
    <t>Entregar el 100% de las ayudas humanitarias solicitadas por la SDIS</t>
  </si>
  <si>
    <t>Entregar el 100% de elementos requeridos, de acuerdo a disponibilidad</t>
  </si>
  <si>
    <t>Apoyar en los procesos de contratación aprobados por el Subdirector: Adquisición motobombas; Suministro de refrigerios; Suministros de ferretería; Adquisición de carpas camping; Mantenimiento de equipos del CDLyR y certificación equipos; Adquisición vehículo CDLyR; Adquisición remolque CDLyR; Arrendamiento bodega CDLyR; Adquisicón cascada; Adquisición generadores solares; Adquisición equipo para identificación de sustancias peligrosas; Adquisición sistemas de iluminación; Adquisición equipos de medición; Montarcagas manual para manejo de cargas en terreno</t>
  </si>
  <si>
    <t>Contratos con seguimientos de acuerdo a los procedimientos establecidos</t>
  </si>
  <si>
    <t>Definición de requerimientos</t>
  </si>
  <si>
    <t>Elaborar los pre operacionales del 100% de los equipos del CDLyR</t>
  </si>
  <si>
    <t>% de implementación</t>
  </si>
  <si>
    <t>Actualización de la resolución y/o procedimiento para el otrogamiento de las Ayudas Humanitaria de Carácter Pecuniario- AHCP.</t>
  </si>
  <si>
    <t xml:space="preserve">3 Informes de analisis de las actividades realizadas por el area de Gestión Humanitaria. </t>
  </si>
  <si>
    <t xml:space="preserve">Número de familias caracterizadas en eventos de emergencias en el periodo. </t>
  </si>
  <si>
    <t>Número de tramites administrativo para el otorgamiento de las Ayudas Humanitarias de Carácter Pecuniario- AHCP gestiandos por el area en el periodo</t>
  </si>
  <si>
    <t xml:space="preserve">Número de visitas de seguimiento y verificación a la evacuación de los tramites de AHCP en el periodo. </t>
  </si>
  <si>
    <t>Bitacora de emergencias documentada de acuerdo a la guia de tipificación y lo establecido en la EDRE</t>
  </si>
  <si>
    <t>Informes mensuales</t>
  </si>
  <si>
    <t>Informes, reportes, infografias, entre otros</t>
  </si>
  <si>
    <t>Listado de asistencia</t>
  </si>
  <si>
    <t>Plan de trabajo -Listados de asistencia</t>
  </si>
  <si>
    <t>Formatos, manuales, instructivos, procedimientos actualizados</t>
  </si>
  <si>
    <t>PAE, Listado de assitencia, identificación de población afectada y/o registro fotografico</t>
  </si>
  <si>
    <t>Profesionales y Responsables  de la Subdirector deManejo de Emergencias y Desastre</t>
  </si>
  <si>
    <t>1. Brindar el 100% de la asistencia técnica a las entidades que conforman el SDGR-CC</t>
  </si>
  <si>
    <t>4. Implementar el  100% del plan de acción de las actividades de aglomeraciones de público, parques de diversiones, atracciones, dispositivos de entretenimiento y sistemas de transporte vertical</t>
  </si>
  <si>
    <t>3.Ejecutar el 100% del plan de acción para la divulgación, promoción y/o capacitación a personas, organizaciones y/o instituciones en respuesta a emergencias.</t>
  </si>
  <si>
    <t>3Ejecutar el 100% del plan de acción para la divulgación, promoción y/o capacitación a personas, organizaciones y/o instituciones en respuesta a emergencias.</t>
  </si>
  <si>
    <t>2 Gestionar el 100% de las acciones encaminadas al fortalecimiento de las capacidades de respuesta a emergencias.</t>
  </si>
  <si>
    <t>5. Ejecutar el 100% de las acciones de respuesta a emergencias y/o desastres a través del fortalecimiento de las capacidades físicas, técnicas y/o tecnologicas</t>
  </si>
  <si>
    <t>Avance en e fortalecimiento de las capacidades de respuesta a emergencias.</t>
  </si>
  <si>
    <t>N° de actividades ejecutadas  en el  e fortalecimiento de las capacidades de respuesta a emergencias./  N° de actividades ejecutadas  en el  e fortalecimiento de las capacidades de respuesta a emergencias</t>
  </si>
  <si>
    <t>Porcentaje   de ejecución  del plan de acción  de capacitación en respuesta de emergencias</t>
  </si>
  <si>
    <t>N° de actividades ejecutadas  en el  e fortalecimiento de las capacidades de respuesta a emergencias./  N° de actividades  programadas en el  e fortalecimiento de las capacidades de respuesta a emergencias</t>
  </si>
  <si>
    <t>N° de actividades ejecutadas  en el  e fortalecimiento de las capacidades de respuesta a emergencias./  N° de actividades programadas en el  e fortalecimiento de las capacidades de respuesta a emergencias</t>
  </si>
  <si>
    <t>N° de actividades ejecutadas el plan de acción  de capacitación en respuesta de emergenciass  ./  N° de actividades  programadas eel plan de acción  de capacitación en respuesta de emergencias</t>
  </si>
  <si>
    <t>Porcentaje   de ejecución  del plan de acción  de c de aglomeraciones de público, parques de diversiones, atracciones, dispositivos de entretenimiento y sistemas de transporte vertical</t>
  </si>
  <si>
    <t>N° de actividades ejecutadas el plan de acción  de de acción  de c de aglomeraciones de público, parques de diversiones, atracciones, dispositivos de entretenimiento y sistemas de transporte vertical  ./  N° de actividaades programadas  del plan de  acción   de aglomeraciones de público, parques de diversiones, atracciones, dispositivos de entretenimiento y sistemas de transporte vertical</t>
  </si>
  <si>
    <t>Porcentaje   de ejecucióne las acciones de respuesta a emergencias y/o desastres a través del fortalecimiento de las capacidades físicas, técnicas y/o tecnologicas</t>
  </si>
  <si>
    <t>N° de  acciones de respuesta a emergenciasrogramadas y/o desastres  ejecutadas ./  N° de  acciones de respuesta a emergenciasrogramadas y/o desastres  programdas</t>
  </si>
  <si>
    <t>En el I Trimestre de 2022, se realizaron las siguientes actividades : 
Iniciativa MCR 2030, Caso de Éxito: En el proceso de recopilar toda la información posible (bitácoras Eventos SIRE, Ayudas Humanitarias No pecuniarias, Fotos del antes y después, DI, resolución urgencia manifiesta etc) para poder documentar el caso el Peñon del Cortijo, El Subdirector para la Reducción del riesgo, realizó algunas observaciones del contenido e imágenes, se están haciendo los ajustes recomendados, para lo cual fue necesario solicitar información adicional al área de obras y de gestión local.
Articulaciones Bajo el Acuerdo Marco suscrito el 2020 entre la  Cruz Roja  y Bogotá:  Ante la oferta de la Cruz Roja del curso de primeros auxilios, se realizó consulta sobre si en esté curso pueden participar contratistas y funcionarios de planta, en espera de respuesta, se indago con el área de Salud y Seguridad en el Trabajo, la cantidad de brigadistas con que actualmente cuenta la entidad, dando como respuesta 18 servidores.
Asistencia técnica USAID/BHA: USAID tiene una propuesta inicial de trabajo con IDIGER en 2022, en espera de la respuesta para  programación oficialmente.
Consecuciones de Asistencia Técnica y Financiera: Dando seguimiento a la búsqueda de organizaciones con convocatorias de  financiamiento y asistencia técnica,  Se realizó una reunión con el Fondo Acción, se tiene establecido hacer un reunión con el MINAMBIENTE, APC y DNP, a principios de enero
Desde la Cooperación Técnica: Curso"Asistencia a la Reconstrucción" becaria Claudia Sandoval, JICA envió la agenda para la realización de la segunda fase del curso, se efectuará desde el 22 de noviembre del 2021 hasta el 28 de enero del 2022. El becario del curso Riesgos Naturales: identificación y análisis ofertado po JICA ya finalizó su proceso de formación.
Curso “Conservación de ecosistemas de humedales y zonas Eco-DDR” ofertado por JICA, se hizo la convocatoria interna y se recibieron 5 inscritos, se seleccionó a la servidora Karina Tapias. 
Universidad de Heidelberg - Entrevista y discusión sobre Conocimiento y  Reducción de Riesgo: Se realizó con éxito en las instalaciones del IDIGER el encuentro de transferencia de conocimientos y experiencias, asistieron 18 estudiantes de la Universidad de Heidelberg, 5 estudiantes de la universidad de la sabana y el docente  Michael Hadkle.</t>
  </si>
  <si>
    <t>Claudia sandoval</t>
  </si>
  <si>
    <t>Andrea linares</t>
  </si>
  <si>
    <t xml:space="preserve">En el I Trimestre de 2022, se realizaron las siguientes actividades :
 se revisaron algunos elementos del aplicativo que recoge los reportes de las entidades, incorporando variables nuevas como dificultades frente a la ejecución de metas indicativas y líneas estratégicas de acción. Posteriormente, se realizó la actualización de los enlaces o referentes de cada una de las 60 entidades que tienen relación con el plan y con las diferentes áreas del IDIGER. Finalmente, se realizó la solicitud a dichos enlaces institucionales mediante correo electrónico y se realizó el seguimiento a con los enlaces directamente de que se haya recibido la solicitud. Se socilizó y presento la propuesta a la dirección del cronograma de trabajo para el ajuste y actualización del plan a propósito de la adopación futura de los instrumentos de planificación de cambio climático.
</t>
  </si>
  <si>
    <t>En el I Trimestre de 2022, se realizaron las siguientes actividades :
 PL-13-2-2022 Reporte PP Suelos de Protección vigencia 2021 (18 enero).
2. Reporte 4 trimestre PP Servicio a la Ciudadanía (18 enero).
3. Reporte 4o trimestre 2021 - PP Mujer y Equidad de Género y matrices PIOEG-PSTG (19 enero).
4. PL-018-02-2022 ER10266 Reporte implementación Política Pública Distrital de Educación Ambiental cuarto trimestre de 2021 (20 enero).
5. PL-016-2-2020 Solicitud información Com Negra 20012022 SEC GOBIERNO (20 enero).
6. PL-017-2-2020 Solicitud información Com Negra 20012022 DANE (20 enero).
7. Reporte en Word y Excel de los Planes Integrales de Acciones Afirmativas de los Grupos Étnicos 4 trimestre 2021 - 8 informes. (24 enero).
8. PL-024-02-2022 ER950 Reporte PP Familias II sem Plan Acción (26 enero)
9. Informe Balance Social PP para las Familias 2021 Idiger (27 enero). 
10. Informe de Gestión PP para las Familias 2021 Idiger (28 enero).
PL-030-02-2022 ER1887 Informe SMIA (8 febrero).
2. PL-040-02-2022 ER1927 Reporte PP Espacio Público 2019, 2020 y 2021 (17 febrero).
3. PL-038-02-2022 Respuesta 2022ER1464 - Plan Distrital del Agua (17 febrero).
4. PL-039-2-2022 ER1472 Reporte 2021 2 Semestre PP Ruralidad (17 febrero).
5. PL-045-2-2020 ER2225 DP Concejal Asprilla Art 66 AA (24 febrero).
6. Revisión productos PP Hábitat, correo SDA (23 marzo).
En el mes de Marzo,  Actualización matriz PP Servicio a la Ciudadanía (18 marzo).</t>
  </si>
  <si>
    <t>En el I Trimestre de 2022, se realizaron las siguientes actividades :
Se realizó por parte de la subdirección competente el ajuste al ANEXO 5 FORTALECIMIENTO DE CAPACIDADES INSTITUCIONALES, SOCIALES, COMUNITARIAS Y SECTORIALES A NIVEL LOCAL correspondiente al concepto de gasto de manejo de Emergencias y Desastres el cual fue entregado por los profesionales, validado por los subdirectores. 2. Adicionalmente se realizó la entrega a la Secretaria distrital de Planeación y a la Secretaria Distrital de Ambiente para su respectiva publicación en la Página web de SDP en fortalecimiento a localidades.
 En el mes de Febrero se realizó el acompañamiento a la localidad de Suba en la aplicación de los criterios de elegibilidad y viabilidad, articulando con las áreas relacionadas de IDIGER.
En el mes de Marzo Revisión de procesos de formulación de gestión de riesgo y cambio climático con la Localidad de Bosa, y reunión entre las áreas y la Alcaldía Local. 2. Reunión Alcaldía Barrios Unidos, asesoría proyecto de los conceptos de gastos asociados al IDIGER. 3. Convocatoria interna a diligenciar la encuesta de diagnóstico del proceso de presupuestos participativos motivado por la SDP.</t>
  </si>
  <si>
    <t>Beneficiar a 350 familias en zonas de alto riesgo no mitigable a través del programa de reasentamiento.</t>
  </si>
  <si>
    <t xml:space="preserve">Número de familias beneficiadas a través del programa de reasentamiento 																</t>
  </si>
  <si>
    <t>Ligia Constanza Cañon Riaño</t>
  </si>
  <si>
    <t xml:space="preserve">Durante  el I Trimestre de 2022, se desarrollaron las siguientes actividades:
Enero
Durante el periodo se recibió un (01) predio, donde residía una (01) familia en condición de alto riesgo no mitigable, generando con esto la protección de sus vidas; identificado con el Expediente 770, ubicado en el polígono de Riesgo del barrio Parcelación San Pedro, localidad de Usme.
Febrero
Durante el periodo se recibieron tres (03) predios, donde residían tres (03) familias en condición de alto riesgo no mitigable, generando con esto la protección de sus vidas; identificados bajo los Expedientes 388 Quebrada Chiguaza, localidad de San Cristóbal, 534 Quebrada Chiguaza, localidad de San Cristóbal y 663 Paraiso, localidad de Ciudad Bolívar.  
Marzo
No se logró cumplir con lo programado debido a que durante este periodo no se obtuvieron los certificados de paz y salvo por parte de las Empresas de Servicios Publicos Domiciliarios, para el predio identificado bajo el Exp 429. 							
</t>
  </si>
  <si>
    <r>
      <t xml:space="preserve">Número de familias beneficiadas a través del programa de reasentamiento 	
</t>
    </r>
    <r>
      <rPr>
        <b/>
        <sz val="9"/>
        <color theme="1"/>
        <rFont val="Century Gothic"/>
        <family val="2"/>
      </rPr>
      <t>RR-IG-012</t>
    </r>
    <r>
      <rPr>
        <sz val="9"/>
        <color theme="1"/>
        <rFont val="Century Gothic"/>
        <family val="2"/>
      </rPr>
      <t xml:space="preserve">														</t>
    </r>
  </si>
  <si>
    <t>1. Desarrollar las actividades para el reasentamiento de familias.
2. Compra de predios a familias en alto riesgo no mitigable.</t>
  </si>
  <si>
    <t>Familias Reasentadas en el marco del programa de reasentamientos.</t>
  </si>
  <si>
    <t>Porcentaje Promedio
de cumplimiento</t>
  </si>
  <si>
    <t>Primer Trimestre 2021</t>
  </si>
  <si>
    <t>Anual</t>
  </si>
  <si>
    <t>Porcentaje  Promedio de Cumplimiento</t>
  </si>
  <si>
    <t>Total Ge</t>
  </si>
  <si>
    <t>Tota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</si>
</sst>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71" x14ac:knownFonts="1">
    <font>
      <sz val="11"/>
      <color theme="1"/>
      <name val="Calibri"/>
      <family val="2"/>
      <scheme val="minor"/>
    </font>
    <font>
      <sz val="11"/>
      <color theme="1"/>
      <name val="Calibri"/>
      <family val="2"/>
      <scheme val="minor"/>
    </font>
    <font>
      <sz val="8"/>
      <color theme="1"/>
      <name val="Century Gothic"/>
      <family val="2"/>
    </font>
    <font>
      <sz val="10"/>
      <name val="Arial"/>
      <family val="2"/>
    </font>
    <font>
      <sz val="8"/>
      <color rgb="FF000000"/>
      <name val="Century Gothic"/>
      <family val="2"/>
    </font>
    <font>
      <sz val="8"/>
      <color rgb="FF4A4A4A"/>
      <name val="Century Gothic"/>
      <family val="2"/>
    </font>
    <font>
      <sz val="11"/>
      <color theme="1"/>
      <name val="Century Gothic"/>
      <family val="2"/>
    </font>
    <font>
      <b/>
      <sz val="11"/>
      <color theme="4" tint="-0.499984740745262"/>
      <name val="Century Gothic"/>
      <family val="2"/>
    </font>
    <font>
      <sz val="11"/>
      <name val="Century Gothic"/>
      <family val="2"/>
    </font>
    <font>
      <b/>
      <sz val="11"/>
      <color theme="1"/>
      <name val="Century Gothic"/>
      <family val="2"/>
    </font>
    <font>
      <sz val="11"/>
      <color indexed="8"/>
      <name val="Century Gothic"/>
      <family val="2"/>
    </font>
    <font>
      <b/>
      <sz val="11"/>
      <name val="Century Gothic"/>
      <family val="2"/>
    </font>
    <font>
      <sz val="11"/>
      <color rgb="FFFF0000"/>
      <name val="Century Gothic"/>
      <family val="2"/>
    </font>
    <font>
      <sz val="11"/>
      <color theme="3" tint="-0.499984740745262"/>
      <name val="Century Gothic"/>
      <family val="2"/>
    </font>
    <font>
      <sz val="11"/>
      <color theme="1"/>
      <name val="Arial"/>
      <family val="2"/>
    </font>
    <font>
      <b/>
      <sz val="8"/>
      <name val="Century Gothic"/>
      <family val="2"/>
    </font>
    <font>
      <b/>
      <sz val="9"/>
      <name val="Century Gothic"/>
      <family val="2"/>
    </font>
    <font>
      <sz val="9"/>
      <name val="Century Gothic"/>
      <family val="2"/>
    </font>
    <font>
      <b/>
      <sz val="8"/>
      <color theme="3" tint="-0.499984740745262"/>
      <name val="Century Gothic"/>
      <family val="2"/>
    </font>
    <font>
      <b/>
      <sz val="9"/>
      <color theme="3" tint="-0.499984740745262"/>
      <name val="Century Gothic"/>
      <family val="2"/>
    </font>
    <font>
      <b/>
      <sz val="11"/>
      <color rgb="FF222A35"/>
      <name val="Century Gothic"/>
      <family val="2"/>
    </font>
    <font>
      <sz val="11"/>
      <color rgb="FFFF0000"/>
      <name val="Calibri"/>
      <family val="2"/>
      <scheme val="minor"/>
    </font>
    <font>
      <b/>
      <sz val="11"/>
      <color theme="1"/>
      <name val="Calibri"/>
      <family val="2"/>
      <scheme val="minor"/>
    </font>
    <font>
      <sz val="9"/>
      <color indexed="81"/>
      <name val="Tahoma"/>
      <family val="2"/>
    </font>
    <font>
      <b/>
      <sz val="20"/>
      <color theme="1"/>
      <name val="Century Gothic"/>
      <family val="2"/>
    </font>
    <font>
      <b/>
      <sz val="10"/>
      <color theme="1"/>
      <name val="Century Gothic"/>
      <family val="2"/>
    </font>
    <font>
      <sz val="8"/>
      <color indexed="8"/>
      <name val="Century Gothic"/>
      <family val="2"/>
    </font>
    <font>
      <b/>
      <sz val="8"/>
      <color indexed="8"/>
      <name val="Century Gothic"/>
      <family val="2"/>
    </font>
    <font>
      <b/>
      <sz val="8"/>
      <color theme="1"/>
      <name val="Century Gothic"/>
      <family val="2"/>
    </font>
    <font>
      <b/>
      <sz val="7"/>
      <color indexed="8"/>
      <name val="Century Gothic"/>
      <family val="2"/>
    </font>
    <font>
      <b/>
      <sz val="7"/>
      <color theme="1"/>
      <name val="Century Gothic"/>
      <family val="2"/>
    </font>
    <font>
      <b/>
      <sz val="9"/>
      <color theme="1"/>
      <name val="Century Gothic"/>
      <family val="2"/>
    </font>
    <font>
      <b/>
      <sz val="9"/>
      <color indexed="8"/>
      <name val="Century Gothic"/>
      <family val="2"/>
    </font>
    <font>
      <sz val="9"/>
      <color theme="1"/>
      <name val="Century Gothic"/>
      <family val="2"/>
    </font>
    <font>
      <sz val="9"/>
      <color theme="3" tint="-0.499984740745262"/>
      <name val="Century Gothic"/>
      <family val="2"/>
    </font>
    <font>
      <sz val="9"/>
      <name val="Calibri Light"/>
      <family val="2"/>
      <scheme val="major"/>
    </font>
    <font>
      <sz val="8"/>
      <name val="Century Gothic"/>
      <family val="2"/>
    </font>
    <font>
      <sz val="8"/>
      <name val="Calibri Light"/>
      <family val="2"/>
      <scheme val="major"/>
    </font>
    <font>
      <sz val="8"/>
      <color theme="3" tint="-0.499984740745262"/>
      <name val="Century Gothic"/>
      <family val="2"/>
    </font>
    <font>
      <b/>
      <sz val="7"/>
      <name val="Century Gothic"/>
      <family val="2"/>
    </font>
    <font>
      <sz val="10"/>
      <color theme="1"/>
      <name val="Century Gothic"/>
      <family val="2"/>
    </font>
    <font>
      <sz val="7"/>
      <color theme="1"/>
      <name val="Century Gothic"/>
      <family val="2"/>
    </font>
    <font>
      <b/>
      <sz val="9"/>
      <color rgb="FF222A35"/>
      <name val="Century Gothic"/>
      <family val="2"/>
    </font>
    <font>
      <sz val="9"/>
      <color rgb="FFFF0000"/>
      <name val="Century Gothic"/>
      <family val="2"/>
    </font>
    <font>
      <b/>
      <sz val="9"/>
      <color indexed="81"/>
      <name val="Tahoma"/>
      <family val="2"/>
    </font>
    <font>
      <sz val="9"/>
      <color theme="1"/>
      <name val="Calibri"/>
      <family val="2"/>
    </font>
    <font>
      <b/>
      <sz val="9"/>
      <color rgb="FFFF0000"/>
      <name val="Century Gothic"/>
      <family val="2"/>
    </font>
    <font>
      <sz val="10"/>
      <color theme="1"/>
      <name val="Arial"/>
      <family val="2"/>
    </font>
    <font>
      <sz val="9"/>
      <color rgb="FF000000"/>
      <name val="Century Gothic"/>
      <family val="2"/>
    </font>
    <font>
      <b/>
      <sz val="7"/>
      <color theme="3" tint="-0.499984740745262"/>
      <name val="Century Gothic"/>
      <family val="2"/>
    </font>
    <font>
      <sz val="7"/>
      <color indexed="8"/>
      <name val="Century Gothic"/>
      <family val="2"/>
    </font>
    <font>
      <sz val="7"/>
      <color theme="3" tint="-0.499984740745262"/>
      <name val="Century Gothic"/>
      <family val="2"/>
    </font>
    <font>
      <b/>
      <sz val="8"/>
      <color theme="4" tint="-0.499984740745262"/>
      <name val="Century Gothic"/>
      <family val="2"/>
    </font>
    <font>
      <sz val="6"/>
      <color theme="1"/>
      <name val="Century Gothic"/>
      <family val="2"/>
    </font>
    <font>
      <b/>
      <sz val="12"/>
      <color theme="1"/>
      <name val="Calibri"/>
      <family val="2"/>
      <scheme val="minor"/>
    </font>
    <font>
      <sz val="12"/>
      <color theme="1"/>
      <name val="Arial"/>
      <family val="2"/>
    </font>
    <font>
      <sz val="8"/>
      <color theme="1"/>
      <name val="Arial"/>
      <family val="2"/>
    </font>
    <font>
      <sz val="11"/>
      <color theme="1"/>
      <name val="Arial"/>
      <family val="2"/>
    </font>
    <font>
      <sz val="10"/>
      <color rgb="FFFF0000"/>
      <name val="Century Gothic"/>
      <family val="2"/>
    </font>
    <font>
      <b/>
      <sz val="10"/>
      <color rgb="FFFF0000"/>
      <name val="Century Gothic"/>
      <family val="2"/>
    </font>
    <font>
      <b/>
      <sz val="10"/>
      <color theme="3" tint="-0.499984740745262"/>
      <name val="Century Gothic"/>
      <family val="2"/>
    </font>
    <font>
      <b/>
      <sz val="10"/>
      <name val="Century Gothic"/>
      <family val="2"/>
    </font>
    <font>
      <sz val="10"/>
      <name val="Century Gothic"/>
      <family val="2"/>
    </font>
    <font>
      <sz val="10"/>
      <color indexed="8"/>
      <name val="Century Gothic"/>
      <family val="2"/>
    </font>
    <font>
      <b/>
      <sz val="10"/>
      <color indexed="8"/>
      <name val="Century Gothic"/>
      <family val="2"/>
    </font>
    <font>
      <sz val="10"/>
      <name val="Calibri Light"/>
      <family val="2"/>
      <scheme val="major"/>
    </font>
    <font>
      <sz val="10"/>
      <color theme="3" tint="-0.499984740745262"/>
      <name val="Century Gothic"/>
      <family val="2"/>
    </font>
    <font>
      <sz val="10"/>
      <color theme="1"/>
      <name val="Calibri"/>
      <family val="2"/>
      <scheme val="minor"/>
    </font>
    <font>
      <b/>
      <sz val="11"/>
      <color rgb="FFFF0000"/>
      <name val="Calibri"/>
      <family val="2"/>
      <scheme val="minor"/>
    </font>
    <font>
      <sz val="9"/>
      <color indexed="8"/>
      <name val="Century Gothic"/>
      <family val="2"/>
    </font>
    <font>
      <sz val="11"/>
      <color theme="1"/>
      <name val="Arial Narrow"/>
      <family val="2"/>
    </font>
  </fonts>
  <fills count="3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bgColor rgb="FFFFFFFF"/>
      </patternFill>
    </fill>
    <fill>
      <patternFill patternType="solid">
        <fgColor theme="9" tint="0.59999389629810485"/>
        <bgColor indexed="64"/>
      </patternFill>
    </fill>
    <fill>
      <patternFill patternType="solid">
        <fgColor theme="9" tint="0.79998168889431442"/>
        <bgColor indexed="64"/>
      </patternFill>
    </fill>
    <fill>
      <patternFill patternType="solid">
        <fgColor rgb="FF92D050"/>
        <bgColor indexed="58"/>
      </patternFill>
    </fill>
    <fill>
      <patternFill patternType="solid">
        <fgColor theme="6" tint="0.79998168889431442"/>
        <bgColor indexed="64"/>
      </patternFill>
    </fill>
    <fill>
      <patternFill patternType="solid">
        <fgColor theme="3" tint="0.79998168889431442"/>
        <bgColor indexed="64"/>
      </patternFill>
    </fill>
    <fill>
      <patternFill patternType="solid">
        <fgColor rgb="FFE2EFD9"/>
        <bgColor rgb="FFE2EFD9"/>
      </patternFill>
    </fill>
    <fill>
      <patternFill patternType="solid">
        <fgColor theme="0"/>
        <bgColor theme="0"/>
      </patternFill>
    </fill>
    <fill>
      <patternFill patternType="solid">
        <fgColor theme="9" tint="0.39997558519241921"/>
        <bgColor indexed="58"/>
      </patternFill>
    </fill>
    <fill>
      <patternFill patternType="solid">
        <fgColor theme="0"/>
        <bgColor rgb="FFD9E2F3"/>
      </patternFill>
    </fill>
    <fill>
      <patternFill patternType="solid">
        <fgColor theme="7" tint="0.39997558519241921"/>
        <bgColor theme="0"/>
      </patternFill>
    </fill>
    <fill>
      <patternFill patternType="solid">
        <fgColor rgb="FFD6DCE4"/>
        <bgColor rgb="FFD6DCE4"/>
      </patternFill>
    </fill>
    <fill>
      <patternFill patternType="solid">
        <fgColor theme="0"/>
        <bgColor rgb="FFD6DCE4"/>
      </patternFill>
    </fill>
    <fill>
      <patternFill patternType="solid">
        <fgColor theme="0"/>
        <bgColor rgb="FF00B0F0"/>
      </patternFill>
    </fill>
    <fill>
      <patternFill patternType="solid">
        <fgColor theme="4" tint="0.79998168889431442"/>
        <bgColor rgb="FFE2EFD9"/>
      </patternFill>
    </fill>
    <fill>
      <patternFill patternType="solid">
        <fgColor theme="4"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99CCFF"/>
        <bgColor indexed="64"/>
      </patternFill>
    </fill>
    <fill>
      <patternFill patternType="solid">
        <fgColor rgb="FFCCCCFF"/>
        <bgColor indexed="64"/>
      </patternFill>
    </fill>
    <fill>
      <patternFill patternType="solid">
        <fgColor rgb="FF00B0F0"/>
        <bgColor indexed="64"/>
      </patternFill>
    </fill>
    <fill>
      <patternFill patternType="solid">
        <fgColor rgb="FF009900"/>
        <bgColor indexed="64"/>
      </patternFill>
    </fill>
    <fill>
      <patternFill patternType="solid">
        <fgColor rgb="FFFFFF00"/>
        <bgColor indexed="64"/>
      </patternFill>
    </fill>
    <fill>
      <patternFill patternType="solid">
        <fgColor rgb="FFFF0000"/>
        <bgColor indexed="64"/>
      </patternFill>
    </fill>
    <fill>
      <patternFill patternType="solid">
        <fgColor theme="9" tint="0.79998168889431442"/>
        <bgColor rgb="FF548135"/>
      </patternFill>
    </fill>
    <fill>
      <patternFill patternType="solid">
        <fgColor theme="8" tint="0.79998168889431442"/>
        <bgColor indexed="64"/>
      </patternFill>
    </fill>
    <fill>
      <patternFill patternType="solid">
        <fgColor theme="7" tint="0.79998168889431442"/>
        <bgColor theme="0"/>
      </patternFill>
    </fill>
    <fill>
      <patternFill patternType="solid">
        <fgColor theme="9" tint="0.79998168889431442"/>
        <bgColor theme="0"/>
      </patternFill>
    </fill>
    <fill>
      <patternFill patternType="solid">
        <fgColor theme="6" tint="0.59999389629810485"/>
        <bgColor indexed="64"/>
      </patternFill>
    </fill>
    <fill>
      <patternFill patternType="solid">
        <fgColor theme="6" tint="0.59999389629810485"/>
        <bgColor theme="0"/>
      </patternFill>
    </fill>
    <fill>
      <patternFill patternType="solid">
        <fgColor theme="5" tint="0.39997558519241921"/>
        <bgColor theme="0"/>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theme="8" tint="0.39991454817346722"/>
      </left>
      <right/>
      <top style="thin">
        <color theme="8" tint="0.39991454817346722"/>
      </top>
      <bottom/>
      <diagonal/>
    </border>
    <border>
      <left/>
      <right/>
      <top style="thin">
        <color theme="8" tint="0.39991454817346722"/>
      </top>
      <bottom/>
      <diagonal/>
    </border>
    <border>
      <left/>
      <right style="thin">
        <color theme="8" tint="0.39991454817346722"/>
      </right>
      <top style="thin">
        <color theme="8" tint="0.39991454817346722"/>
      </top>
      <bottom/>
      <diagonal/>
    </border>
    <border>
      <left style="thin">
        <color theme="8" tint="0.39991454817346722"/>
      </left>
      <right/>
      <top/>
      <bottom/>
      <diagonal/>
    </border>
    <border>
      <left/>
      <right style="thin">
        <color theme="8" tint="0.3999145481734672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1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43" fontId="1" fillId="0" borderId="0" applyFont="0" applyFill="0" applyBorder="0" applyAlignment="0" applyProtection="0"/>
    <xf numFmtId="9" fontId="3" fillId="0" borderId="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0" fontId="1" fillId="0" borderId="0"/>
    <xf numFmtId="9" fontId="1" fillId="0" borderId="0" applyFont="0" applyFill="0" applyBorder="0" applyAlignment="0" applyProtection="0"/>
    <xf numFmtId="0" fontId="57" fillId="0" borderId="0"/>
  </cellStyleXfs>
  <cellXfs count="1096">
    <xf numFmtId="0" fontId="0" fillId="0" borderId="0" xfId="0"/>
    <xf numFmtId="0" fontId="2" fillId="0" borderId="0" xfId="0" applyFont="1"/>
    <xf numFmtId="0" fontId="2" fillId="0" borderId="0" xfId="0" applyFont="1" applyAlignment="1">
      <alignment horizontal="justify" vertical="center"/>
    </xf>
    <xf numFmtId="0" fontId="2" fillId="2" borderId="0" xfId="0" applyFont="1" applyFill="1"/>
    <xf numFmtId="0" fontId="2" fillId="0" borderId="0" xfId="0" applyFont="1" applyAlignment="1">
      <alignment vertical="center"/>
    </xf>
    <xf numFmtId="0" fontId="2" fillId="2" borderId="0" xfId="0" applyFont="1" applyFill="1" applyAlignment="1">
      <alignment vertical="center"/>
    </xf>
    <xf numFmtId="0" fontId="5" fillId="0" borderId="1" xfId="0" applyFont="1" applyBorder="1" applyAlignment="1">
      <alignment vertical="center" wrapText="1"/>
    </xf>
    <xf numFmtId="0" fontId="2" fillId="3" borderId="1" xfId="4" applyFont="1" applyFill="1" applyBorder="1" applyAlignment="1">
      <alignment vertical="center" wrapText="1"/>
    </xf>
    <xf numFmtId="0" fontId="4" fillId="3" borderId="1" xfId="4" applyFont="1" applyFill="1" applyBorder="1" applyAlignment="1">
      <alignment vertical="center" wrapText="1"/>
    </xf>
    <xf numFmtId="0" fontId="4" fillId="3" borderId="1" xfId="4" applyFont="1" applyFill="1" applyBorder="1" applyAlignment="1">
      <alignment horizontal="left" vertical="center" wrapText="1"/>
    </xf>
    <xf numFmtId="0" fontId="2" fillId="0" borderId="0" xfId="0" applyFont="1" applyAlignment="1">
      <alignment horizontal="left" vertical="center" indent="2"/>
    </xf>
    <xf numFmtId="0" fontId="2" fillId="0" borderId="0" xfId="0" applyFont="1" applyAlignment="1">
      <alignment horizontal="left" vertical="center" indent="10"/>
    </xf>
    <xf numFmtId="9" fontId="8" fillId="9" borderId="1" xfId="2" applyFont="1" applyFill="1" applyBorder="1" applyAlignment="1" applyProtection="1">
      <alignment horizontal="center" vertical="center" wrapText="1"/>
      <protection locked="0"/>
    </xf>
    <xf numFmtId="2" fontId="8" fillId="3" borderId="1" xfId="1" applyNumberFormat="1" applyFont="1" applyFill="1" applyBorder="1" applyAlignment="1" applyProtection="1">
      <alignment horizontal="left" vertical="center" wrapText="1"/>
    </xf>
    <xf numFmtId="0" fontId="16" fillId="12" borderId="1" xfId="3" applyFont="1" applyFill="1" applyBorder="1" applyAlignment="1">
      <alignment horizontal="center" vertical="center" wrapText="1"/>
    </xf>
    <xf numFmtId="9" fontId="17" fillId="9" borderId="1" xfId="10" applyFont="1" applyFill="1" applyBorder="1" applyAlignment="1" applyProtection="1">
      <alignment horizontal="center" vertical="center"/>
    </xf>
    <xf numFmtId="0" fontId="19" fillId="12" borderId="1" xfId="3" applyFont="1" applyFill="1" applyBorder="1" applyAlignment="1">
      <alignment horizontal="center" vertical="center" wrapText="1"/>
    </xf>
    <xf numFmtId="9" fontId="8" fillId="9" borderId="1" xfId="10" applyFont="1" applyFill="1" applyBorder="1" applyAlignment="1" applyProtection="1">
      <alignment horizontal="center" vertical="center"/>
    </xf>
    <xf numFmtId="1" fontId="8" fillId="9" borderId="1" xfId="2" applyNumberFormat="1" applyFont="1" applyFill="1" applyBorder="1" applyAlignment="1" applyProtection="1">
      <alignment horizontal="center" vertical="center" wrapText="1"/>
      <protection locked="0"/>
    </xf>
    <xf numFmtId="0" fontId="2" fillId="3" borderId="1" xfId="0" applyFont="1" applyFill="1" applyBorder="1"/>
    <xf numFmtId="0" fontId="28" fillId="3" borderId="1" xfId="0" applyFont="1" applyFill="1" applyBorder="1"/>
    <xf numFmtId="0" fontId="31" fillId="6" borderId="1" xfId="0" applyFont="1" applyFill="1" applyBorder="1" applyAlignment="1">
      <alignment horizontal="center" vertical="center" wrapText="1"/>
    </xf>
    <xf numFmtId="0" fontId="19" fillId="6" borderId="1" xfId="3" applyFont="1" applyFill="1" applyBorder="1" applyAlignment="1">
      <alignment horizontal="center" vertical="center" wrapText="1"/>
    </xf>
    <xf numFmtId="0" fontId="32" fillId="6" borderId="1" xfId="3" applyFont="1" applyFill="1" applyBorder="1" applyAlignment="1">
      <alignment horizontal="center" vertical="center" wrapText="1"/>
    </xf>
    <xf numFmtId="0" fontId="19" fillId="9" borderId="1" xfId="3" applyFont="1" applyFill="1" applyBorder="1" applyAlignment="1">
      <alignment horizontal="center" vertical="center" wrapText="1"/>
    </xf>
    <xf numFmtId="0" fontId="32" fillId="9" borderId="1" xfId="3" applyFont="1" applyFill="1" applyBorder="1" applyAlignment="1">
      <alignment horizontal="center" vertical="center" wrapText="1"/>
    </xf>
    <xf numFmtId="0" fontId="31" fillId="3" borderId="1" xfId="0" applyFont="1" applyFill="1" applyBorder="1" applyAlignment="1">
      <alignment horizontal="center" vertical="center"/>
    </xf>
    <xf numFmtId="0" fontId="33" fillId="3" borderId="1" xfId="0" applyFont="1" applyFill="1" applyBorder="1" applyAlignment="1">
      <alignment horizontal="center" vertical="center" wrapText="1"/>
    </xf>
    <xf numFmtId="0" fontId="17" fillId="3" borderId="1" xfId="0" applyFont="1" applyFill="1" applyBorder="1" applyAlignment="1" applyProtection="1">
      <alignment horizontal="justify" vertical="center" wrapText="1"/>
      <protection locked="0"/>
    </xf>
    <xf numFmtId="0" fontId="33" fillId="3" borderId="1" xfId="0" applyFont="1" applyFill="1" applyBorder="1" applyAlignment="1">
      <alignment horizontal="justify" vertical="center" wrapText="1"/>
    </xf>
    <xf numFmtId="1" fontId="33" fillId="3" borderId="1" xfId="2" applyNumberFormat="1" applyFont="1" applyFill="1" applyBorder="1" applyAlignment="1">
      <alignment horizontal="center" vertical="center" wrapText="1"/>
    </xf>
    <xf numFmtId="1" fontId="17" fillId="3"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7" fillId="4" borderId="1" xfId="3" applyFont="1" applyFill="1" applyBorder="1" applyAlignment="1" applyProtection="1">
      <alignment horizontal="center" vertical="center" wrapText="1"/>
      <protection locked="0"/>
    </xf>
    <xf numFmtId="0" fontId="17" fillId="3" borderId="1" xfId="4" applyFont="1" applyFill="1" applyBorder="1" applyAlignment="1" applyProtection="1">
      <alignment horizontal="left" vertical="center" wrapText="1"/>
      <protection locked="0"/>
    </xf>
    <xf numFmtId="2" fontId="17" fillId="3" borderId="1" xfId="1" applyNumberFormat="1" applyFont="1" applyFill="1" applyBorder="1" applyAlignment="1" applyProtection="1">
      <alignment horizontal="center" vertical="center" wrapText="1"/>
      <protection hidden="1"/>
    </xf>
    <xf numFmtId="2" fontId="17" fillId="3" borderId="1" xfId="1" applyNumberFormat="1" applyFont="1" applyFill="1" applyBorder="1" applyAlignment="1" applyProtection="1">
      <alignment horizontal="center" vertical="center" wrapText="1"/>
      <protection locked="0"/>
    </xf>
    <xf numFmtId="1" fontId="17" fillId="3" borderId="1" xfId="1" applyNumberFormat="1" applyFont="1" applyFill="1" applyBorder="1" applyAlignment="1" applyProtection="1">
      <alignment horizontal="center" vertical="center" wrapText="1"/>
      <protection hidden="1"/>
    </xf>
    <xf numFmtId="2" fontId="17" fillId="3" borderId="1" xfId="1" applyNumberFormat="1" applyFont="1" applyFill="1" applyBorder="1" applyAlignment="1" applyProtection="1">
      <alignment horizontal="left" vertical="center" wrapText="1"/>
    </xf>
    <xf numFmtId="2" fontId="17" fillId="3" borderId="1" xfId="1" applyNumberFormat="1" applyFont="1" applyFill="1" applyBorder="1" applyAlignment="1" applyProtection="1">
      <alignment horizontal="center" vertical="center" wrapText="1"/>
      <protection locked="0" hidden="1"/>
    </xf>
    <xf numFmtId="9" fontId="17" fillId="3" borderId="1" xfId="2" applyFont="1" applyFill="1" applyBorder="1" applyAlignment="1" applyProtection="1">
      <alignment horizontal="left" vertical="center" wrapText="1"/>
      <protection hidden="1"/>
    </xf>
    <xf numFmtId="2" fontId="34" fillId="9" borderId="1" xfId="3" applyNumberFormat="1" applyFont="1" applyFill="1" applyBorder="1" applyAlignment="1">
      <alignment horizontal="center" vertical="center" wrapText="1"/>
    </xf>
    <xf numFmtId="0" fontId="33" fillId="3" borderId="1" xfId="0" applyFont="1" applyFill="1" applyBorder="1"/>
    <xf numFmtId="9" fontId="17" fillId="3" borderId="1" xfId="0" applyNumberFormat="1" applyFont="1" applyFill="1" applyBorder="1" applyAlignment="1" applyProtection="1">
      <alignment horizontal="center" vertical="center" wrapText="1"/>
      <protection locked="0"/>
    </xf>
    <xf numFmtId="9" fontId="17" fillId="3" borderId="1" xfId="2" applyFont="1" applyFill="1" applyBorder="1" applyAlignment="1" applyProtection="1">
      <alignment horizontal="center" vertical="center" wrapText="1"/>
      <protection locked="0"/>
    </xf>
    <xf numFmtId="9" fontId="17" fillId="9" borderId="1" xfId="2" applyFont="1" applyFill="1" applyBorder="1" applyAlignment="1" applyProtection="1">
      <alignment horizontal="center" vertical="center" wrapText="1"/>
      <protection locked="0"/>
    </xf>
    <xf numFmtId="9" fontId="17" fillId="3" borderId="1" xfId="2" applyFont="1" applyFill="1" applyBorder="1" applyAlignment="1" applyProtection="1">
      <alignment horizontal="left" vertical="center" wrapText="1"/>
    </xf>
    <xf numFmtId="9" fontId="34" fillId="9" borderId="1" xfId="2" applyFont="1" applyFill="1" applyBorder="1" applyAlignment="1">
      <alignment horizontal="center" vertical="center" wrapText="1"/>
    </xf>
    <xf numFmtId="0" fontId="17" fillId="3" borderId="1" xfId="0" applyFont="1" applyFill="1" applyBorder="1" applyAlignment="1" applyProtection="1">
      <alignment horizontal="left" vertical="center" wrapText="1"/>
      <protection locked="0"/>
    </xf>
    <xf numFmtId="0" fontId="17" fillId="3" borderId="1" xfId="3" applyFont="1" applyFill="1" applyBorder="1" applyAlignment="1" applyProtection="1">
      <alignment horizontal="center" vertical="center" wrapText="1"/>
      <protection locked="0"/>
    </xf>
    <xf numFmtId="2" fontId="17" fillId="9" borderId="1" xfId="1" applyNumberFormat="1" applyFont="1" applyFill="1" applyBorder="1" applyAlignment="1" applyProtection="1">
      <alignment horizontal="center" vertical="center"/>
    </xf>
    <xf numFmtId="2" fontId="17" fillId="9" borderId="1" xfId="1" applyNumberFormat="1" applyFont="1" applyFill="1" applyBorder="1" applyAlignment="1" applyProtection="1">
      <alignment horizontal="center" vertical="center"/>
      <protection hidden="1"/>
    </xf>
    <xf numFmtId="0" fontId="2" fillId="3" borderId="1" xfId="0" applyFont="1" applyFill="1" applyBorder="1" applyAlignment="1">
      <alignment horizontal="center" vertical="center" wrapText="1"/>
    </xf>
    <xf numFmtId="0" fontId="36" fillId="3" borderId="1" xfId="0" applyFont="1" applyFill="1" applyBorder="1" applyAlignment="1" applyProtection="1">
      <alignment horizontal="justify" vertical="center" wrapText="1"/>
      <protection locked="0"/>
    </xf>
    <xf numFmtId="0" fontId="2" fillId="3" borderId="1" xfId="0" applyFont="1" applyFill="1" applyBorder="1" applyAlignment="1">
      <alignment horizontal="justify" vertical="center" wrapText="1"/>
    </xf>
    <xf numFmtId="9" fontId="36" fillId="3" borderId="1" xfId="0" applyNumberFormat="1" applyFont="1" applyFill="1" applyBorder="1" applyAlignment="1" applyProtection="1">
      <alignment horizontal="center" vertical="center" wrapText="1"/>
      <protection locked="0"/>
    </xf>
    <xf numFmtId="0" fontId="36" fillId="4" borderId="1" xfId="3" applyFont="1" applyFill="1" applyBorder="1" applyAlignment="1" applyProtection="1">
      <alignment horizontal="center" vertical="center" wrapText="1"/>
      <protection locked="0"/>
    </xf>
    <xf numFmtId="0" fontId="36" fillId="3" borderId="1" xfId="4" applyFont="1" applyFill="1" applyBorder="1" applyAlignment="1" applyProtection="1">
      <alignment horizontal="left" vertical="center" wrapText="1"/>
      <protection locked="0"/>
    </xf>
    <xf numFmtId="2" fontId="36" fillId="9" borderId="1" xfId="1" applyNumberFormat="1" applyFont="1" applyFill="1" applyBorder="1" applyAlignment="1" applyProtection="1">
      <alignment horizontal="center" vertical="center"/>
    </xf>
    <xf numFmtId="2" fontId="36" fillId="3" borderId="1" xfId="1" applyNumberFormat="1" applyFont="1" applyFill="1" applyBorder="1" applyAlignment="1" applyProtection="1">
      <alignment horizontal="left" vertical="center" wrapText="1"/>
    </xf>
    <xf numFmtId="2" fontId="36" fillId="9" borderId="1" xfId="1" applyNumberFormat="1" applyFont="1" applyFill="1" applyBorder="1" applyAlignment="1" applyProtection="1">
      <alignment horizontal="center" vertical="center"/>
      <protection hidden="1"/>
    </xf>
    <xf numFmtId="0" fontId="40" fillId="3" borderId="1" xfId="0" applyFont="1" applyFill="1" applyBorder="1"/>
    <xf numFmtId="0" fontId="2" fillId="3" borderId="2" xfId="0" applyFont="1" applyFill="1" applyBorder="1" applyAlignment="1">
      <alignment horizontal="justify" vertical="center"/>
    </xf>
    <xf numFmtId="0" fontId="2" fillId="3" borderId="0" xfId="0" applyFont="1" applyFill="1"/>
    <xf numFmtId="0" fontId="2" fillId="3" borderId="0" xfId="0" applyFont="1" applyFill="1" applyAlignment="1">
      <alignment horizontal="center"/>
    </xf>
    <xf numFmtId="0" fontId="2" fillId="3" borderId="0" xfId="0" applyFont="1" applyFill="1" applyAlignment="1">
      <alignment horizontal="justify" vertical="center"/>
    </xf>
    <xf numFmtId="0" fontId="28" fillId="6" borderId="1" xfId="0" applyFont="1" applyFill="1" applyBorder="1" applyAlignment="1">
      <alignment horizontal="center" vertical="center" wrapText="1"/>
    </xf>
    <xf numFmtId="0" fontId="18" fillId="12" borderId="1" xfId="3" applyFont="1" applyFill="1" applyBorder="1" applyAlignment="1">
      <alignment horizontal="center" vertical="center" wrapText="1"/>
    </xf>
    <xf numFmtId="0" fontId="15" fillId="12" borderId="1" xfId="3" applyFont="1" applyFill="1" applyBorder="1" applyAlignment="1">
      <alignment horizontal="center" vertical="center" wrapText="1"/>
    </xf>
    <xf numFmtId="0" fontId="28" fillId="3" borderId="1" xfId="0" applyFont="1" applyFill="1" applyBorder="1" applyAlignment="1">
      <alignment horizontal="center" vertical="center"/>
    </xf>
    <xf numFmtId="9" fontId="2" fillId="3" borderId="1" xfId="0" applyNumberFormat="1" applyFont="1" applyFill="1" applyBorder="1" applyAlignment="1">
      <alignment horizontal="center" vertical="center" wrapText="1"/>
    </xf>
    <xf numFmtId="9" fontId="2" fillId="11" borderId="1" xfId="2" applyFont="1" applyFill="1" applyBorder="1" applyAlignment="1">
      <alignment horizontal="center" vertical="center" wrapText="1"/>
    </xf>
    <xf numFmtId="2" fontId="36" fillId="3" borderId="1" xfId="1" applyNumberFormat="1" applyFont="1" applyFill="1" applyBorder="1" applyAlignment="1" applyProtection="1">
      <alignment horizontal="center" vertical="center" wrapText="1"/>
      <protection hidden="1"/>
    </xf>
    <xf numFmtId="2" fontId="36" fillId="3" borderId="1" xfId="1" applyNumberFormat="1" applyFont="1" applyFill="1" applyBorder="1" applyAlignment="1" applyProtection="1">
      <alignment horizontal="left" vertical="center" wrapText="1"/>
      <protection hidden="1"/>
    </xf>
    <xf numFmtId="9" fontId="39" fillId="6" borderId="1" xfId="10" applyFont="1" applyFill="1" applyBorder="1" applyAlignment="1" applyProtection="1">
      <alignment horizontal="center" vertical="center"/>
    </xf>
    <xf numFmtId="0" fontId="36" fillId="3" borderId="0" xfId="0" applyFont="1" applyFill="1" applyAlignment="1" applyProtection="1">
      <alignment horizontal="justify" vertical="center" wrapText="1"/>
      <protection locked="0"/>
    </xf>
    <xf numFmtId="9" fontId="36" fillId="3" borderId="0" xfId="0" applyNumberFormat="1" applyFont="1" applyFill="1" applyAlignment="1" applyProtection="1">
      <alignment horizontal="center" vertical="center" wrapText="1"/>
      <protection locked="0"/>
    </xf>
    <xf numFmtId="0" fontId="36" fillId="3" borderId="0" xfId="0" applyFont="1" applyFill="1" applyAlignment="1" applyProtection="1">
      <alignment horizontal="center" vertical="center" wrapText="1"/>
      <protection locked="0"/>
    </xf>
    <xf numFmtId="0" fontId="36" fillId="3" borderId="0" xfId="3" applyFont="1" applyFill="1" applyAlignment="1" applyProtection="1">
      <alignment horizontal="center" vertical="center" wrapText="1"/>
      <protection locked="0"/>
    </xf>
    <xf numFmtId="0" fontId="36" fillId="4" borderId="0" xfId="3" applyFont="1" applyFill="1" applyAlignment="1" applyProtection="1">
      <alignment horizontal="center" vertical="center" wrapText="1"/>
      <protection locked="0"/>
    </xf>
    <xf numFmtId="0" fontId="36" fillId="3" borderId="0" xfId="4" applyFont="1" applyFill="1" applyAlignment="1" applyProtection="1">
      <alignment horizontal="left" vertical="center" wrapText="1"/>
      <protection locked="0"/>
    </xf>
    <xf numFmtId="2" fontId="36" fillId="3" borderId="0" xfId="1" applyNumberFormat="1" applyFont="1" applyFill="1" applyBorder="1" applyAlignment="1" applyProtection="1">
      <alignment horizontal="center" vertical="center" wrapText="1"/>
      <protection locked="0"/>
    </xf>
    <xf numFmtId="2" fontId="36" fillId="3" borderId="0" xfId="1" applyNumberFormat="1" applyFont="1" applyFill="1" applyBorder="1" applyAlignment="1" applyProtection="1">
      <alignment horizontal="center" vertical="center"/>
    </xf>
    <xf numFmtId="2" fontId="36" fillId="3" borderId="0" xfId="1" applyNumberFormat="1" applyFont="1" applyFill="1" applyBorder="1" applyAlignment="1" applyProtection="1">
      <alignment horizontal="left" vertical="center" wrapText="1"/>
    </xf>
    <xf numFmtId="2" fontId="36" fillId="3" borderId="0" xfId="1" applyNumberFormat="1" applyFont="1" applyFill="1" applyBorder="1" applyAlignment="1" applyProtection="1">
      <alignment horizontal="center" vertical="center"/>
      <protection hidden="1"/>
    </xf>
    <xf numFmtId="2" fontId="38" fillId="3" borderId="0" xfId="3" applyNumberFormat="1" applyFont="1" applyFill="1" applyAlignment="1">
      <alignment horizontal="center" vertical="center" wrapText="1"/>
    </xf>
    <xf numFmtId="0" fontId="37" fillId="3" borderId="0" xfId="3" applyFont="1" applyFill="1" applyAlignment="1" applyProtection="1">
      <alignment vertical="center" wrapText="1"/>
      <protection locked="0"/>
    </xf>
    <xf numFmtId="2" fontId="36" fillId="3" borderId="0" xfId="9" applyNumberFormat="1" applyFont="1" applyFill="1" applyBorder="1" applyAlignment="1" applyProtection="1">
      <alignment horizontal="center" vertical="center" wrapText="1"/>
      <protection locked="0"/>
    </xf>
    <xf numFmtId="9" fontId="33" fillId="3" borderId="1" xfId="0" applyNumberFormat="1" applyFont="1" applyFill="1" applyBorder="1" applyAlignment="1">
      <alignment horizontal="center" vertical="center" wrapText="1"/>
    </xf>
    <xf numFmtId="0" fontId="17" fillId="4" borderId="1" xfId="3" applyFont="1" applyFill="1" applyBorder="1" applyAlignment="1" applyProtection="1">
      <alignment horizontal="justify" vertical="center" wrapText="1"/>
      <protection locked="0"/>
    </xf>
    <xf numFmtId="9" fontId="17" fillId="9" borderId="1" xfId="2" applyFont="1" applyFill="1" applyBorder="1" applyAlignment="1" applyProtection="1">
      <alignment horizontal="center" vertical="center"/>
      <protection hidden="1"/>
    </xf>
    <xf numFmtId="1" fontId="33" fillId="11" borderId="1" xfId="0" applyNumberFormat="1" applyFont="1" applyFill="1" applyBorder="1" applyAlignment="1">
      <alignment horizontal="center" vertical="center" wrapText="1"/>
    </xf>
    <xf numFmtId="1" fontId="17" fillId="14" borderId="1" xfId="0" applyNumberFormat="1" applyFont="1" applyFill="1" applyBorder="1" applyAlignment="1">
      <alignment horizontal="center" vertical="center" wrapText="1"/>
    </xf>
    <xf numFmtId="0" fontId="17" fillId="3" borderId="1" xfId="3" applyFont="1" applyFill="1" applyBorder="1" applyAlignment="1" applyProtection="1">
      <alignment horizontal="justify" vertical="center" wrapText="1"/>
      <protection locked="0"/>
    </xf>
    <xf numFmtId="0" fontId="17" fillId="3" borderId="1" xfId="4" applyFont="1" applyFill="1" applyBorder="1" applyAlignment="1" applyProtection="1">
      <alignment horizontal="justify" vertical="center" wrapText="1"/>
      <protection locked="0"/>
    </xf>
    <xf numFmtId="2" fontId="17" fillId="0" borderId="1" xfId="1" applyNumberFormat="1" applyFont="1" applyBorder="1" applyAlignment="1" applyProtection="1">
      <alignment horizontal="center" vertical="center" wrapText="1"/>
      <protection hidden="1"/>
    </xf>
    <xf numFmtId="2" fontId="17" fillId="0" borderId="1" xfId="1" applyNumberFormat="1" applyFont="1" applyBorder="1" applyAlignment="1" applyProtection="1">
      <alignment horizontal="center" vertical="center" wrapText="1"/>
      <protection locked="0"/>
    </xf>
    <xf numFmtId="1" fontId="17" fillId="9" borderId="1" xfId="2" applyNumberFormat="1" applyFont="1" applyFill="1" applyBorder="1" applyAlignment="1" applyProtection="1">
      <alignment horizontal="center" vertical="center" wrapText="1"/>
      <protection locked="0"/>
    </xf>
    <xf numFmtId="2" fontId="17" fillId="3" borderId="1" xfId="1" applyNumberFormat="1" applyFont="1" applyFill="1" applyBorder="1" applyAlignment="1" applyProtection="1">
      <alignment horizontal="left" vertical="center" wrapText="1"/>
      <protection hidden="1"/>
    </xf>
    <xf numFmtId="2" fontId="17" fillId="0" borderId="1" xfId="1" applyNumberFormat="1" applyFont="1" applyBorder="1" applyAlignment="1" applyProtection="1">
      <alignment horizontal="center" vertical="center" wrapText="1"/>
      <protection locked="0" hidden="1"/>
    </xf>
    <xf numFmtId="2" fontId="17" fillId="0" borderId="1" xfId="1" applyNumberFormat="1" applyFont="1" applyFill="1" applyBorder="1" applyAlignment="1" applyProtection="1">
      <alignment horizontal="center" vertical="center" wrapText="1"/>
      <protection locked="0" hidden="1"/>
    </xf>
    <xf numFmtId="0" fontId="35" fillId="3" borderId="1" xfId="3" applyFont="1" applyFill="1" applyBorder="1" applyAlignment="1" applyProtection="1">
      <alignment horizontal="justify" vertical="center" wrapText="1"/>
      <protection locked="0"/>
    </xf>
    <xf numFmtId="0" fontId="2" fillId="3" borderId="0" xfId="0" applyFont="1" applyFill="1" applyAlignment="1">
      <alignment wrapText="1"/>
    </xf>
    <xf numFmtId="0" fontId="2" fillId="3" borderId="1" xfId="0" applyFont="1" applyFill="1" applyBorder="1" applyAlignment="1">
      <alignment wrapText="1"/>
    </xf>
    <xf numFmtId="0" fontId="33" fillId="3" borderId="0" xfId="0" applyFont="1" applyFill="1" applyAlignment="1">
      <alignment horizontal="center" vertical="center" wrapText="1"/>
    </xf>
    <xf numFmtId="0" fontId="17" fillId="3" borderId="0" xfId="0" applyFont="1" applyFill="1" applyAlignment="1" applyProtection="1">
      <alignment horizontal="justify" vertical="center" wrapText="1"/>
      <protection locked="0"/>
    </xf>
    <xf numFmtId="0" fontId="33" fillId="3" borderId="0" xfId="0" applyFont="1" applyFill="1" applyAlignment="1">
      <alignment wrapText="1"/>
    </xf>
    <xf numFmtId="9" fontId="34" fillId="3" borderId="0" xfId="2" applyFont="1" applyFill="1" applyBorder="1" applyAlignment="1">
      <alignment horizontal="center" vertical="center" wrapText="1"/>
    </xf>
    <xf numFmtId="0" fontId="33" fillId="0" borderId="1" xfId="0" applyFont="1" applyBorder="1" applyAlignment="1">
      <alignment horizontal="center" vertical="center" wrapText="1"/>
    </xf>
    <xf numFmtId="0" fontId="33" fillId="15" borderId="1"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16" borderId="1" xfId="0" applyFont="1" applyFill="1" applyBorder="1" applyAlignment="1">
      <alignment horizontal="center" vertical="center" wrapText="1"/>
    </xf>
    <xf numFmtId="0" fontId="42" fillId="17" borderId="1" xfId="0" applyFont="1" applyFill="1" applyBorder="1" applyAlignment="1">
      <alignment horizontal="center" vertical="center" wrapText="1"/>
    </xf>
    <xf numFmtId="9" fontId="17" fillId="3" borderId="19" xfId="2" applyFont="1" applyFill="1" applyBorder="1" applyAlignment="1" applyProtection="1">
      <alignment horizontal="left" vertical="center" wrapText="1"/>
      <protection hidden="1"/>
    </xf>
    <xf numFmtId="9" fontId="17" fillId="3" borderId="19" xfId="2" applyFont="1" applyFill="1" applyBorder="1" applyAlignment="1" applyProtection="1">
      <alignment horizontal="left" vertical="center" wrapText="1"/>
    </xf>
    <xf numFmtId="2" fontId="17" fillId="0" borderId="19" xfId="1" applyNumberFormat="1" applyFont="1" applyBorder="1" applyAlignment="1" applyProtection="1">
      <alignment horizontal="center" vertical="center" wrapText="1"/>
      <protection hidden="1"/>
    </xf>
    <xf numFmtId="1" fontId="17" fillId="3" borderId="1" xfId="2" applyNumberFormat="1" applyFont="1" applyFill="1" applyBorder="1" applyAlignment="1" applyProtection="1">
      <alignment horizontal="center" vertical="center" wrapText="1"/>
      <protection locked="0"/>
    </xf>
    <xf numFmtId="9" fontId="33" fillId="3" borderId="1" xfId="2" applyFont="1" applyFill="1" applyBorder="1" applyAlignment="1">
      <alignment horizontal="center" vertical="center" wrapText="1"/>
    </xf>
    <xf numFmtId="0" fontId="33" fillId="11" borderId="1" xfId="0" applyFont="1" applyFill="1" applyBorder="1" applyAlignment="1">
      <alignment horizontal="center" vertical="center" wrapText="1"/>
    </xf>
    <xf numFmtId="0" fontId="45" fillId="11" borderId="1" xfId="0" applyFont="1" applyFill="1" applyBorder="1" applyAlignment="1">
      <alignment vertical="center" wrapText="1"/>
    </xf>
    <xf numFmtId="0" fontId="33" fillId="11" borderId="1" xfId="0" applyFont="1" applyFill="1" applyBorder="1" applyAlignment="1">
      <alignment horizontal="left" vertical="center" wrapText="1"/>
    </xf>
    <xf numFmtId="2" fontId="17" fillId="0" borderId="1" xfId="12" applyNumberFormat="1" applyFont="1" applyBorder="1" applyAlignment="1" applyProtection="1">
      <alignment horizontal="center" vertical="center" wrapText="1"/>
      <protection hidden="1"/>
    </xf>
    <xf numFmtId="2" fontId="17" fillId="0" borderId="1" xfId="12" applyNumberFormat="1" applyFont="1" applyBorder="1" applyAlignment="1" applyProtection="1">
      <alignment horizontal="center" vertical="center" wrapText="1"/>
      <protection locked="0"/>
    </xf>
    <xf numFmtId="164" fontId="17" fillId="0" borderId="1" xfId="13" applyNumberFormat="1" applyFont="1" applyBorder="1" applyAlignment="1" applyProtection="1">
      <alignment horizontal="center" vertical="center" wrapText="1"/>
      <protection hidden="1"/>
    </xf>
    <xf numFmtId="2" fontId="17" fillId="9" borderId="1" xfId="13" applyNumberFormat="1" applyFont="1" applyFill="1" applyBorder="1" applyAlignment="1" applyProtection="1">
      <alignment horizontal="center" vertical="center"/>
    </xf>
    <xf numFmtId="1" fontId="17" fillId="0" borderId="1" xfId="13" applyNumberFormat="1" applyFont="1" applyBorder="1" applyAlignment="1" applyProtection="1">
      <alignment horizontal="center" vertical="center" wrapText="1"/>
      <protection hidden="1"/>
    </xf>
    <xf numFmtId="1" fontId="17" fillId="0" borderId="1" xfId="13" applyNumberFormat="1" applyFont="1" applyBorder="1" applyAlignment="1" applyProtection="1">
      <alignment horizontal="center" vertical="center" wrapText="1"/>
      <protection locked="0"/>
    </xf>
    <xf numFmtId="2" fontId="17" fillId="0" borderId="1" xfId="13" applyNumberFormat="1" applyFont="1" applyBorder="1" applyAlignment="1" applyProtection="1">
      <alignment horizontal="center" vertical="center" wrapText="1"/>
      <protection hidden="1"/>
    </xf>
    <xf numFmtId="2" fontId="17" fillId="0" borderId="1" xfId="12" applyNumberFormat="1" applyFont="1" applyBorder="1" applyAlignment="1" applyProtection="1">
      <alignment horizontal="center" vertical="center" wrapText="1"/>
      <protection locked="0" hidden="1"/>
    </xf>
    <xf numFmtId="1" fontId="17" fillId="0" borderId="1" xfId="12" applyNumberFormat="1" applyFont="1" applyBorder="1" applyAlignment="1" applyProtection="1">
      <alignment horizontal="center" vertical="center" wrapText="1"/>
      <protection hidden="1"/>
    </xf>
    <xf numFmtId="1" fontId="17" fillId="0" borderId="1" xfId="12" applyNumberFormat="1" applyFont="1" applyBorder="1" applyAlignment="1" applyProtection="1">
      <alignment horizontal="center" vertical="center" wrapText="1"/>
      <protection locked="0" hidden="1"/>
    </xf>
    <xf numFmtId="0" fontId="46" fillId="3" borderId="1" xfId="0" applyFont="1" applyFill="1" applyBorder="1" applyAlignment="1">
      <alignment horizontal="justify" vertical="center" wrapText="1"/>
    </xf>
    <xf numFmtId="9" fontId="33" fillId="0" borderId="1" xfId="0" applyNumberFormat="1" applyFont="1" applyBorder="1" applyAlignment="1">
      <alignment horizontal="center" vertical="center" wrapText="1"/>
    </xf>
    <xf numFmtId="2" fontId="17" fillId="9" borderId="1" xfId="12" applyNumberFormat="1" applyFont="1" applyFill="1" applyBorder="1" applyAlignment="1" applyProtection="1">
      <alignment horizontal="center" vertical="center"/>
    </xf>
    <xf numFmtId="2" fontId="17" fillId="0" borderId="1" xfId="12" applyNumberFormat="1" applyFont="1" applyFill="1" applyBorder="1" applyAlignment="1" applyProtection="1">
      <alignment horizontal="center" vertical="center" wrapText="1"/>
      <protection locked="0" hidden="1"/>
    </xf>
    <xf numFmtId="1" fontId="17" fillId="0" borderId="1" xfId="12" applyNumberFormat="1" applyFont="1" applyBorder="1" applyAlignment="1" applyProtection="1">
      <alignment horizontal="center" vertical="center" wrapText="1"/>
      <protection locked="0"/>
    </xf>
    <xf numFmtId="1" fontId="17" fillId="9" borderId="1" xfId="12" applyNumberFormat="1" applyFont="1" applyFill="1" applyBorder="1" applyAlignment="1" applyProtection="1">
      <alignment horizontal="center" vertical="center"/>
    </xf>
    <xf numFmtId="164" fontId="47" fillId="3" borderId="20" xfId="0" applyNumberFormat="1" applyFont="1" applyFill="1" applyBorder="1" applyAlignment="1">
      <alignment horizontal="center" vertical="center"/>
    </xf>
    <xf numFmtId="1" fontId="17" fillId="0" borderId="1" xfId="12" applyNumberFormat="1" applyFont="1" applyFill="1" applyBorder="1" applyAlignment="1" applyProtection="1">
      <alignment horizontal="center" vertical="center" wrapText="1"/>
      <protection locked="0" hidden="1"/>
    </xf>
    <xf numFmtId="9" fontId="17" fillId="0" borderId="1" xfId="13" applyFont="1" applyBorder="1" applyAlignment="1" applyProtection="1">
      <alignment horizontal="center" vertical="center" wrapText="1"/>
      <protection hidden="1"/>
    </xf>
    <xf numFmtId="165" fontId="17" fillId="0" borderId="1" xfId="13" applyNumberFormat="1" applyFont="1" applyBorder="1" applyAlignment="1" applyProtection="1">
      <alignment horizontal="center" vertical="center" wrapText="1"/>
      <protection locked="0"/>
    </xf>
    <xf numFmtId="9" fontId="17" fillId="9" borderId="1" xfId="13" applyFont="1" applyFill="1" applyBorder="1" applyAlignment="1" applyProtection="1">
      <alignment horizontal="center" vertical="center"/>
    </xf>
    <xf numFmtId="1" fontId="48" fillId="0" borderId="1" xfId="0" applyNumberFormat="1" applyFont="1" applyBorder="1" applyAlignment="1">
      <alignment horizontal="center" vertical="center" wrapText="1"/>
    </xf>
    <xf numFmtId="1" fontId="17" fillId="11" borderId="1" xfId="0" applyNumberFormat="1" applyFont="1" applyFill="1" applyBorder="1" applyAlignment="1">
      <alignment horizontal="center" vertical="center" wrapText="1"/>
    </xf>
    <xf numFmtId="0" fontId="2" fillId="11" borderId="1" xfId="14" applyFont="1" applyFill="1" applyBorder="1" applyAlignment="1">
      <alignment horizontal="center" vertical="center" wrapText="1"/>
    </xf>
    <xf numFmtId="0" fontId="2" fillId="11" borderId="1" xfId="14" applyFont="1" applyFill="1" applyBorder="1" applyAlignment="1">
      <alignment vertical="center" wrapText="1"/>
    </xf>
    <xf numFmtId="0" fontId="2" fillId="11" borderId="1" xfId="14" applyFont="1" applyFill="1" applyBorder="1" applyAlignment="1">
      <alignment horizontal="left" vertical="center" wrapText="1"/>
    </xf>
    <xf numFmtId="9" fontId="38" fillId="9" borderId="1" xfId="2" applyFont="1" applyFill="1" applyBorder="1" applyAlignment="1">
      <alignment horizontal="center" vertical="center" wrapText="1"/>
    </xf>
    <xf numFmtId="9" fontId="17" fillId="19" borderId="1" xfId="10" applyFont="1" applyFill="1" applyBorder="1" applyAlignment="1" applyProtection="1">
      <alignment horizontal="center" vertical="center"/>
    </xf>
    <xf numFmtId="9" fontId="2" fillId="3" borderId="1" xfId="0" applyNumberFormat="1" applyFont="1" applyFill="1" applyBorder="1" applyAlignment="1">
      <alignment horizontal="center" vertical="center"/>
    </xf>
    <xf numFmtId="0" fontId="36" fillId="3" borderId="1" xfId="4" applyFont="1" applyFill="1" applyBorder="1" applyAlignment="1" applyProtection="1">
      <alignment horizontal="center" vertical="center" wrapText="1"/>
      <protection locked="0"/>
    </xf>
    <xf numFmtId="0" fontId="2" fillId="3" borderId="1" xfId="0" applyFont="1" applyFill="1" applyBorder="1" applyAlignment="1">
      <alignment vertical="center" wrapText="1"/>
    </xf>
    <xf numFmtId="0" fontId="51" fillId="0" borderId="1" xfId="3" applyFont="1" applyBorder="1" applyAlignment="1">
      <alignment horizontal="center" vertical="center" wrapText="1"/>
    </xf>
    <xf numFmtId="0" fontId="50" fillId="0" borderId="1" xfId="3" applyFont="1" applyBorder="1" applyAlignment="1">
      <alignment horizontal="center" vertical="center" wrapText="1"/>
    </xf>
    <xf numFmtId="0" fontId="51" fillId="9" borderId="1" xfId="3" applyFont="1" applyFill="1" applyBorder="1" applyAlignment="1">
      <alignment horizontal="center" vertical="center" wrapText="1"/>
    </xf>
    <xf numFmtId="0" fontId="50" fillId="9" borderId="1" xfId="3" applyFont="1" applyFill="1" applyBorder="1" applyAlignment="1">
      <alignment horizontal="center" vertical="center" wrapText="1"/>
    </xf>
    <xf numFmtId="0" fontId="36" fillId="3" borderId="1" xfId="3" applyFont="1" applyFill="1" applyBorder="1" applyAlignment="1" applyProtection="1">
      <alignment horizontal="left" vertical="center" wrapText="1"/>
      <protection locked="0"/>
    </xf>
    <xf numFmtId="0" fontId="15" fillId="7" borderId="1" xfId="3" applyFont="1" applyFill="1" applyBorder="1" applyAlignment="1">
      <alignment horizontal="center" vertical="center" wrapText="1"/>
    </xf>
    <xf numFmtId="0" fontId="2" fillId="11" borderId="1" xfId="11" applyFont="1" applyFill="1" applyBorder="1" applyAlignment="1">
      <alignment horizontal="center" vertical="center" wrapText="1"/>
    </xf>
    <xf numFmtId="0" fontId="36" fillId="4" borderId="1" xfId="3" applyFont="1" applyFill="1" applyBorder="1" applyAlignment="1" applyProtection="1">
      <alignment horizontal="left" vertical="center" wrapText="1"/>
      <protection locked="0"/>
    </xf>
    <xf numFmtId="9" fontId="36" fillId="3" borderId="1" xfId="2" applyFont="1" applyFill="1" applyBorder="1" applyAlignment="1" applyProtection="1">
      <alignment horizontal="center" vertical="center" wrapText="1"/>
      <protection hidden="1"/>
    </xf>
    <xf numFmtId="9" fontId="36" fillId="9" borderId="1" xfId="2" applyFont="1" applyFill="1" applyBorder="1" applyAlignment="1" applyProtection="1">
      <alignment horizontal="center" vertical="center"/>
    </xf>
    <xf numFmtId="1" fontId="53" fillId="0" borderId="1" xfId="0" applyNumberFormat="1" applyFont="1" applyBorder="1" applyAlignment="1">
      <alignment horizontal="center" vertical="center" wrapText="1"/>
    </xf>
    <xf numFmtId="9" fontId="36" fillId="9" borderId="1" xfId="2" applyFont="1" applyFill="1" applyBorder="1" applyAlignment="1" applyProtection="1">
      <alignment horizontal="center" vertical="center"/>
      <protection hidden="1"/>
    </xf>
    <xf numFmtId="0" fontId="2" fillId="3" borderId="1" xfId="0" applyFont="1" applyFill="1" applyBorder="1" applyAlignment="1" applyProtection="1">
      <alignment horizontal="justify" vertical="center" wrapText="1"/>
      <protection locked="0"/>
    </xf>
    <xf numFmtId="9" fontId="2" fillId="3" borderId="1" xfId="0" applyNumberFormat="1" applyFont="1" applyFill="1" applyBorder="1" applyAlignment="1" applyProtection="1">
      <alignment horizontal="center" vertical="center" wrapText="1"/>
      <protection locked="0"/>
    </xf>
    <xf numFmtId="0" fontId="2" fillId="3" borderId="1" xfId="3" applyFont="1" applyFill="1" applyBorder="1" applyAlignment="1" applyProtection="1">
      <alignment horizontal="center" vertical="center" wrapText="1"/>
      <protection locked="0"/>
    </xf>
    <xf numFmtId="0" fontId="2" fillId="4" borderId="1" xfId="3" applyFont="1" applyFill="1" applyBorder="1" applyAlignment="1" applyProtection="1">
      <alignment horizontal="center" vertical="center" wrapText="1"/>
      <protection locked="0"/>
    </xf>
    <xf numFmtId="0" fontId="41" fillId="11" borderId="1" xfId="11" applyFont="1" applyFill="1" applyBorder="1" applyAlignment="1">
      <alignment vertical="center" wrapText="1"/>
    </xf>
    <xf numFmtId="0" fontId="41" fillId="11" borderId="1" xfId="11" applyFont="1" applyFill="1" applyBorder="1" applyAlignment="1">
      <alignment horizontal="left" vertical="center" wrapText="1"/>
    </xf>
    <xf numFmtId="0" fontId="2" fillId="4" borderId="1" xfId="3" applyFont="1" applyFill="1" applyBorder="1" applyAlignment="1" applyProtection="1">
      <alignment horizontal="left" vertical="center" wrapText="1"/>
      <protection locked="0"/>
    </xf>
    <xf numFmtId="0" fontId="19" fillId="0" borderId="1" xfId="3" applyFont="1" applyBorder="1" applyAlignment="1">
      <alignment horizontal="center" vertical="center" wrapText="1"/>
    </xf>
    <xf numFmtId="0" fontId="32" fillId="0" borderId="1" xfId="3" applyFont="1" applyBorder="1" applyAlignment="1">
      <alignment horizontal="center" vertical="center" wrapText="1"/>
    </xf>
    <xf numFmtId="1" fontId="34" fillId="19" borderId="1" xfId="2" applyNumberFormat="1" applyFont="1" applyFill="1" applyBorder="1" applyAlignment="1">
      <alignment horizontal="center" vertical="center" wrapText="1"/>
    </xf>
    <xf numFmtId="9" fontId="16" fillId="6" borderId="1" xfId="10" applyFont="1" applyFill="1" applyBorder="1" applyAlignment="1" applyProtection="1">
      <alignment horizontal="center" vertical="center"/>
    </xf>
    <xf numFmtId="1" fontId="33" fillId="0" borderId="1" xfId="0" applyNumberFormat="1" applyFont="1" applyBorder="1" applyAlignment="1">
      <alignment horizontal="center" vertical="center" wrapText="1"/>
    </xf>
    <xf numFmtId="9" fontId="39" fillId="19" borderId="1" xfId="10" applyFont="1" applyFill="1" applyBorder="1" applyAlignment="1" applyProtection="1">
      <alignment horizontal="center" vertical="center"/>
    </xf>
    <xf numFmtId="0" fontId="33" fillId="11" borderId="1" xfId="11" applyFont="1" applyFill="1" applyBorder="1" applyAlignment="1">
      <alignment horizontal="justify" vertical="center" wrapText="1"/>
    </xf>
    <xf numFmtId="1" fontId="33" fillId="11" borderId="1" xfId="11" applyNumberFormat="1" applyFont="1" applyFill="1" applyBorder="1" applyAlignment="1">
      <alignment horizontal="justify" vertical="center" wrapText="1"/>
    </xf>
    <xf numFmtId="1" fontId="33" fillId="11" borderId="1" xfId="2" applyNumberFormat="1" applyFont="1" applyFill="1" applyBorder="1" applyAlignment="1">
      <alignment horizontal="center" vertical="center" wrapText="1"/>
    </xf>
    <xf numFmtId="0" fontId="33" fillId="11" borderId="1" xfId="11" applyFont="1" applyFill="1" applyBorder="1" applyAlignment="1">
      <alignment horizontal="center" vertical="center" wrapText="1"/>
    </xf>
    <xf numFmtId="0" fontId="17" fillId="11" borderId="1" xfId="11" applyFont="1" applyFill="1" applyBorder="1" applyAlignment="1">
      <alignment horizontal="justify" vertical="center" wrapText="1"/>
    </xf>
    <xf numFmtId="9" fontId="33" fillId="11" borderId="1" xfId="2" applyFont="1" applyFill="1" applyBorder="1" applyAlignment="1">
      <alignment horizontal="center" vertical="center" wrapText="1"/>
    </xf>
    <xf numFmtId="0" fontId="33" fillId="3" borderId="1" xfId="0" applyFont="1" applyFill="1" applyBorder="1" applyAlignment="1">
      <alignment horizontal="left" vertical="center" wrapText="1"/>
    </xf>
    <xf numFmtId="0" fontId="1" fillId="3" borderId="0" xfId="15" applyFill="1"/>
    <xf numFmtId="0" fontId="25" fillId="6" borderId="2" xfId="15" applyFont="1" applyFill="1" applyBorder="1" applyAlignment="1">
      <alignment horizontal="center" vertical="center" wrapText="1"/>
    </xf>
    <xf numFmtId="164" fontId="40" fillId="3" borderId="1" xfId="15" applyNumberFormat="1" applyFont="1" applyFill="1" applyBorder="1"/>
    <xf numFmtId="0" fontId="55" fillId="3" borderId="0" xfId="15" applyFont="1" applyFill="1"/>
    <xf numFmtId="0" fontId="1" fillId="3" borderId="17" xfId="15" applyFill="1" applyBorder="1"/>
    <xf numFmtId="0" fontId="1" fillId="3" borderId="1" xfId="15" applyFill="1" applyBorder="1"/>
    <xf numFmtId="0" fontId="1" fillId="3" borderId="0" xfId="15" applyFill="1" applyAlignment="1">
      <alignment horizontal="center"/>
    </xf>
    <xf numFmtId="0" fontId="54" fillId="3" borderId="0" xfId="15" applyFont="1" applyFill="1" applyAlignment="1">
      <alignment horizontal="center" vertical="center" wrapText="1"/>
    </xf>
    <xf numFmtId="9" fontId="40" fillId="3" borderId="1" xfId="16" applyFont="1" applyFill="1" applyBorder="1" applyAlignment="1">
      <alignment horizontal="center"/>
    </xf>
    <xf numFmtId="0" fontId="1" fillId="24" borderId="0" xfId="15" applyFill="1"/>
    <xf numFmtId="0" fontId="2" fillId="3" borderId="1" xfId="15" applyFont="1" applyFill="1" applyBorder="1"/>
    <xf numFmtId="0" fontId="1" fillId="25" borderId="0" xfId="15" applyFill="1"/>
    <xf numFmtId="0" fontId="1" fillId="26" borderId="0" xfId="15" applyFill="1"/>
    <xf numFmtId="0" fontId="33" fillId="3" borderId="1" xfId="15" applyFont="1" applyFill="1" applyBorder="1"/>
    <xf numFmtId="164" fontId="58" fillId="3" borderId="1" xfId="15" applyNumberFormat="1" applyFont="1" applyFill="1" applyBorder="1"/>
    <xf numFmtId="0" fontId="1" fillId="27" borderId="0" xfId="15" applyFill="1"/>
    <xf numFmtId="164" fontId="40" fillId="3" borderId="2" xfId="15" applyNumberFormat="1" applyFont="1" applyFill="1" applyBorder="1"/>
    <xf numFmtId="164" fontId="25" fillId="3" borderId="1" xfId="15" applyNumberFormat="1" applyFont="1" applyFill="1" applyBorder="1"/>
    <xf numFmtId="0" fontId="25" fillId="28" borderId="1" xfId="17" applyFont="1" applyFill="1" applyBorder="1" applyAlignment="1">
      <alignment horizontal="center" vertical="center" wrapText="1"/>
    </xf>
    <xf numFmtId="164" fontId="40" fillId="19" borderId="1" xfId="15" applyNumberFormat="1" applyFont="1" applyFill="1" applyBorder="1"/>
    <xf numFmtId="164" fontId="40" fillId="19" borderId="1" xfId="15" applyNumberFormat="1" applyFont="1" applyFill="1" applyBorder="1" applyAlignment="1">
      <alignment horizontal="center"/>
    </xf>
    <xf numFmtId="9" fontId="40" fillId="19" borderId="1" xfId="13" applyFont="1" applyFill="1" applyBorder="1" applyAlignment="1">
      <alignment horizontal="center"/>
    </xf>
    <xf numFmtId="164" fontId="28" fillId="19" borderId="1" xfId="15" applyNumberFormat="1" applyFont="1" applyFill="1" applyBorder="1" applyAlignment="1">
      <alignment horizontal="center" wrapText="1"/>
    </xf>
    <xf numFmtId="0" fontId="25" fillId="6" borderId="1" xfId="15" applyFont="1" applyFill="1" applyBorder="1" applyAlignment="1">
      <alignment horizontal="left" vertical="center" wrapText="1"/>
    </xf>
    <xf numFmtId="0" fontId="25" fillId="6" borderId="1" xfId="15" applyFont="1" applyFill="1" applyBorder="1" applyAlignment="1">
      <alignment horizontal="center" vertical="center" wrapText="1"/>
    </xf>
    <xf numFmtId="9" fontId="25" fillId="6" borderId="19" xfId="13" applyFont="1" applyFill="1" applyBorder="1" applyAlignment="1">
      <alignment horizontal="center" vertical="center" wrapText="1"/>
    </xf>
    <xf numFmtId="165" fontId="40" fillId="19" borderId="1" xfId="13" applyNumberFormat="1" applyFont="1" applyFill="1" applyBorder="1" applyAlignment="1">
      <alignment horizontal="center"/>
    </xf>
    <xf numFmtId="164" fontId="25" fillId="6" borderId="1" xfId="15" applyNumberFormat="1" applyFont="1" applyFill="1" applyBorder="1" applyAlignment="1">
      <alignment horizontal="left"/>
    </xf>
    <xf numFmtId="164" fontId="25" fillId="6" borderId="1" xfId="15" applyNumberFormat="1" applyFont="1" applyFill="1" applyBorder="1" applyAlignment="1">
      <alignment horizontal="center" vertical="center"/>
    </xf>
    <xf numFmtId="9" fontId="25" fillId="6" borderId="1" xfId="13" applyFont="1" applyFill="1" applyBorder="1" applyAlignment="1">
      <alignment horizontal="center"/>
    </xf>
    <xf numFmtId="0" fontId="40" fillId="19" borderId="1" xfId="15" applyFont="1" applyFill="1" applyBorder="1" applyAlignment="1">
      <alignment horizontal="left" vertical="center"/>
    </xf>
    <xf numFmtId="1" fontId="40" fillId="19" borderId="1" xfId="15" applyNumberFormat="1" applyFont="1" applyFill="1" applyBorder="1" applyAlignment="1">
      <alignment horizontal="center" vertical="center"/>
    </xf>
    <xf numFmtId="9" fontId="40" fillId="19" borderId="1" xfId="13" applyFont="1" applyFill="1" applyBorder="1" applyAlignment="1">
      <alignment horizontal="center" vertical="center"/>
    </xf>
    <xf numFmtId="0" fontId="40" fillId="19" borderId="1" xfId="15" applyFont="1" applyFill="1" applyBorder="1" applyAlignment="1">
      <alignment horizontal="left" vertical="center" wrapText="1"/>
    </xf>
    <xf numFmtId="0" fontId="25" fillId="6" borderId="1" xfId="15" applyFont="1" applyFill="1" applyBorder="1" applyAlignment="1">
      <alignment horizontal="center" vertical="center"/>
    </xf>
    <xf numFmtId="2" fontId="25" fillId="6" borderId="1" xfId="15" applyNumberFormat="1" applyFont="1" applyFill="1" applyBorder="1" applyAlignment="1">
      <alignment horizontal="center" vertical="center"/>
    </xf>
    <xf numFmtId="9" fontId="25" fillId="6" borderId="1" xfId="13" applyFont="1" applyFill="1" applyBorder="1" applyAlignment="1">
      <alignment horizontal="center" vertical="center"/>
    </xf>
    <xf numFmtId="9" fontId="1" fillId="3" borderId="0" xfId="13" applyFont="1" applyFill="1" applyBorder="1"/>
    <xf numFmtId="0" fontId="60" fillId="12" borderId="1" xfId="3" applyFont="1" applyFill="1" applyBorder="1" applyAlignment="1">
      <alignment horizontal="center" vertical="center" wrapText="1"/>
    </xf>
    <xf numFmtId="0" fontId="61" fillId="12" borderId="1" xfId="3" applyFont="1" applyFill="1" applyBorder="1" applyAlignment="1">
      <alignment horizontal="center" vertical="center" wrapText="1"/>
    </xf>
    <xf numFmtId="9" fontId="8" fillId="9" borderId="1" xfId="2" applyFont="1" applyFill="1" applyBorder="1" applyAlignment="1" applyProtection="1">
      <alignment horizontal="center" vertical="center"/>
    </xf>
    <xf numFmtId="9" fontId="17" fillId="9" borderId="1" xfId="2" applyFont="1" applyFill="1" applyBorder="1" applyAlignment="1" applyProtection="1">
      <alignment horizontal="center" vertical="center"/>
    </xf>
    <xf numFmtId="9" fontId="17" fillId="3" borderId="18" xfId="2" applyFont="1" applyFill="1" applyBorder="1" applyAlignment="1" applyProtection="1">
      <alignment horizontal="center" vertical="center"/>
      <protection hidden="1"/>
    </xf>
    <xf numFmtId="9" fontId="17" fillId="3" borderId="1" xfId="2" applyFont="1" applyFill="1" applyBorder="1" applyAlignment="1" applyProtection="1">
      <alignment horizontal="center" vertical="center"/>
      <protection hidden="1"/>
    </xf>
    <xf numFmtId="10" fontId="17" fillId="3" borderId="1" xfId="2" applyNumberFormat="1" applyFont="1" applyFill="1" applyBorder="1" applyAlignment="1" applyProtection="1">
      <alignment horizontal="center" vertical="center" wrapText="1"/>
      <protection locked="0"/>
    </xf>
    <xf numFmtId="9" fontId="36" fillId="3" borderId="1" xfId="2" applyFont="1" applyFill="1" applyBorder="1" applyAlignment="1" applyProtection="1">
      <alignment horizontal="center" vertical="center"/>
      <protection hidden="1"/>
    </xf>
    <xf numFmtId="9" fontId="62" fillId="9" borderId="1" xfId="2" applyFont="1" applyFill="1" applyBorder="1" applyAlignment="1" applyProtection="1">
      <alignment horizontal="center" vertical="center" wrapText="1"/>
      <protection locked="0"/>
    </xf>
    <xf numFmtId="0" fontId="62" fillId="3" borderId="1" xfId="0" applyFont="1" applyFill="1" applyBorder="1" applyAlignment="1" applyProtection="1">
      <alignment horizontal="justify" vertical="center" wrapText="1"/>
      <protection locked="0"/>
    </xf>
    <xf numFmtId="9" fontId="43" fillId="3" borderId="1" xfId="2" applyFont="1" applyFill="1" applyBorder="1" applyAlignment="1" applyProtection="1">
      <alignment horizontal="center" vertical="center"/>
      <protection hidden="1"/>
    </xf>
    <xf numFmtId="0" fontId="31" fillId="6" borderId="1" xfId="0" applyFont="1" applyFill="1" applyBorder="1" applyAlignment="1">
      <alignment horizontal="center" vertical="center" wrapText="1"/>
    </xf>
    <xf numFmtId="9" fontId="36" fillId="3" borderId="0" xfId="2" applyFont="1" applyFill="1" applyBorder="1" applyAlignment="1" applyProtection="1">
      <alignment horizontal="center" vertical="center"/>
      <protection hidden="1"/>
    </xf>
    <xf numFmtId="9" fontId="28" fillId="3" borderId="1" xfId="0" applyNumberFormat="1" applyFont="1" applyFill="1" applyBorder="1" applyAlignment="1">
      <alignment horizontal="center" vertical="center"/>
    </xf>
    <xf numFmtId="9" fontId="28" fillId="6" borderId="1" xfId="0" applyNumberFormat="1" applyFont="1" applyFill="1" applyBorder="1" applyAlignment="1">
      <alignment horizontal="center" vertical="center"/>
    </xf>
    <xf numFmtId="0" fontId="2" fillId="3" borderId="0" xfId="0" applyFont="1" applyFill="1" applyBorder="1"/>
    <xf numFmtId="0" fontId="0" fillId="3" borderId="0" xfId="0" applyFill="1"/>
    <xf numFmtId="0" fontId="25" fillId="3" borderId="1" xfId="0" applyFont="1" applyFill="1" applyBorder="1"/>
    <xf numFmtId="0" fontId="25" fillId="6" borderId="1" xfId="0" applyFont="1" applyFill="1" applyBorder="1" applyAlignment="1">
      <alignment horizontal="center" vertical="center" wrapText="1"/>
    </xf>
    <xf numFmtId="0" fontId="60" fillId="6" borderId="1" xfId="3" applyFont="1" applyFill="1" applyBorder="1" applyAlignment="1">
      <alignment horizontal="center" vertical="center" wrapText="1"/>
    </xf>
    <xf numFmtId="0" fontId="64" fillId="6" borderId="1" xfId="3" applyFont="1" applyFill="1" applyBorder="1" applyAlignment="1">
      <alignment horizontal="center" vertical="center" wrapText="1"/>
    </xf>
    <xf numFmtId="0" fontId="60" fillId="9" borderId="1" xfId="3" applyFont="1" applyFill="1" applyBorder="1" applyAlignment="1">
      <alignment horizontal="center" vertical="center" wrapText="1"/>
    </xf>
    <xf numFmtId="0" fontId="64" fillId="9" borderId="1" xfId="3" applyFont="1" applyFill="1" applyBorder="1" applyAlignment="1">
      <alignment horizontal="center" vertical="center" wrapText="1"/>
    </xf>
    <xf numFmtId="0" fontId="25" fillId="3" borderId="1" xfId="0" applyFont="1" applyFill="1" applyBorder="1" applyAlignment="1">
      <alignment horizontal="center" vertical="center"/>
    </xf>
    <xf numFmtId="0" fontId="40" fillId="3" borderId="1" xfId="0" applyFont="1" applyFill="1" applyBorder="1" applyAlignment="1">
      <alignment horizontal="center" vertical="center" wrapText="1"/>
    </xf>
    <xf numFmtId="0" fontId="40" fillId="3" borderId="1" xfId="0" applyFont="1" applyFill="1" applyBorder="1" applyAlignment="1">
      <alignment horizontal="justify" vertical="center" wrapText="1"/>
    </xf>
    <xf numFmtId="9" fontId="40" fillId="3" borderId="1" xfId="0" applyNumberFormat="1" applyFont="1" applyFill="1" applyBorder="1" applyAlignment="1">
      <alignment horizontal="center" vertical="center" wrapText="1"/>
    </xf>
    <xf numFmtId="9" fontId="62" fillId="3" borderId="1" xfId="0" applyNumberFormat="1" applyFont="1" applyFill="1" applyBorder="1" applyAlignment="1" applyProtection="1">
      <alignment horizontal="center" vertical="center" wrapText="1"/>
      <protection locked="0"/>
    </xf>
    <xf numFmtId="0" fontId="62" fillId="4" borderId="1" xfId="3" applyFont="1" applyFill="1" applyBorder="1" applyAlignment="1" applyProtection="1">
      <alignment horizontal="center" vertical="center" wrapText="1"/>
      <protection locked="0"/>
    </xf>
    <xf numFmtId="0" fontId="65" fillId="3" borderId="1" xfId="4" applyFont="1" applyFill="1" applyBorder="1" applyAlignment="1" applyProtection="1">
      <alignment vertical="center" wrapText="1"/>
      <protection locked="0"/>
    </xf>
    <xf numFmtId="10" fontId="62" fillId="3" borderId="1" xfId="2" applyNumberFormat="1" applyFont="1" applyFill="1" applyBorder="1" applyAlignment="1" applyProtection="1">
      <alignment horizontal="center" vertical="center" wrapText="1"/>
      <protection locked="0"/>
    </xf>
    <xf numFmtId="9" fontId="62" fillId="3" borderId="1" xfId="2" applyFont="1" applyFill="1" applyBorder="1" applyAlignment="1" applyProtection="1">
      <alignment horizontal="left" vertical="top" wrapText="1"/>
    </xf>
    <xf numFmtId="9" fontId="62" fillId="3" borderId="1" xfId="2" applyFont="1" applyFill="1" applyBorder="1" applyAlignment="1" applyProtection="1">
      <alignment horizontal="center" vertical="top" wrapText="1"/>
      <protection locked="0"/>
    </xf>
    <xf numFmtId="9" fontId="62" fillId="3" borderId="1" xfId="2" applyFont="1" applyFill="1" applyBorder="1" applyAlignment="1" applyProtection="1">
      <alignment horizontal="center" vertical="center" wrapText="1"/>
      <protection locked="0"/>
    </xf>
    <xf numFmtId="1" fontId="62" fillId="9" borderId="1" xfId="2" applyNumberFormat="1" applyFont="1" applyFill="1" applyBorder="1" applyAlignment="1" applyProtection="1">
      <alignment horizontal="center" vertical="center" wrapText="1"/>
      <protection locked="0"/>
    </xf>
    <xf numFmtId="9" fontId="62" fillId="3" borderId="1" xfId="2" applyFont="1" applyFill="1" applyBorder="1" applyAlignment="1" applyProtection="1">
      <alignment horizontal="left" vertical="center" wrapText="1"/>
    </xf>
    <xf numFmtId="9" fontId="62" fillId="3" borderId="1" xfId="2" applyFont="1" applyFill="1" applyBorder="1" applyAlignment="1" applyProtection="1">
      <alignment horizontal="left" vertical="center" wrapText="1"/>
      <protection hidden="1"/>
    </xf>
    <xf numFmtId="9" fontId="66" fillId="9" borderId="1" xfId="2" applyFont="1" applyFill="1" applyBorder="1" applyAlignment="1">
      <alignment horizontal="center" vertical="center" wrapText="1"/>
    </xf>
    <xf numFmtId="0" fontId="62" fillId="3" borderId="1" xfId="4" applyFont="1" applyFill="1" applyBorder="1" applyAlignment="1" applyProtection="1">
      <alignment horizontal="left" vertical="center" wrapText="1"/>
      <protection locked="0"/>
    </xf>
    <xf numFmtId="0" fontId="40" fillId="3" borderId="2" xfId="0" applyFont="1" applyFill="1" applyBorder="1" applyAlignment="1">
      <alignment horizontal="center" vertical="center" wrapText="1"/>
    </xf>
    <xf numFmtId="0" fontId="62" fillId="3" borderId="2" xfId="0" applyFont="1" applyFill="1" applyBorder="1" applyAlignment="1" applyProtection="1">
      <alignment horizontal="justify" vertical="center" wrapText="1"/>
      <protection locked="0"/>
    </xf>
    <xf numFmtId="0" fontId="40" fillId="3" borderId="2" xfId="0" applyFont="1" applyFill="1" applyBorder="1" applyAlignment="1">
      <alignment horizontal="justify" vertical="center" wrapText="1"/>
    </xf>
    <xf numFmtId="9" fontId="40" fillId="3" borderId="2" xfId="0" applyNumberFormat="1" applyFont="1" applyFill="1" applyBorder="1" applyAlignment="1">
      <alignment horizontal="center" vertical="center" wrapText="1"/>
    </xf>
    <xf numFmtId="9" fontId="62" fillId="3" borderId="2" xfId="0" applyNumberFormat="1" applyFont="1" applyFill="1" applyBorder="1" applyAlignment="1" applyProtection="1">
      <alignment horizontal="center" vertical="center" wrapText="1"/>
      <protection locked="0"/>
    </xf>
    <xf numFmtId="0" fontId="62" fillId="4" borderId="2" xfId="3" applyFont="1" applyFill="1" applyBorder="1" applyAlignment="1" applyProtection="1">
      <alignment horizontal="center" vertical="center" wrapText="1"/>
      <protection locked="0"/>
    </xf>
    <xf numFmtId="0" fontId="65" fillId="3" borderId="2" xfId="4" applyFont="1" applyFill="1" applyBorder="1" applyAlignment="1" applyProtection="1">
      <alignment vertical="center" wrapText="1"/>
      <protection locked="0"/>
    </xf>
    <xf numFmtId="0" fontId="62" fillId="3" borderId="2" xfId="4" applyFont="1" applyFill="1" applyBorder="1" applyAlignment="1" applyProtection="1">
      <alignment horizontal="left" vertical="center" wrapText="1"/>
      <protection locked="0"/>
    </xf>
    <xf numFmtId="2" fontId="62" fillId="3" borderId="2" xfId="1" applyNumberFormat="1" applyFont="1" applyFill="1" applyBorder="1" applyAlignment="1" applyProtection="1">
      <alignment horizontal="center" vertical="center" wrapText="1"/>
      <protection hidden="1"/>
    </xf>
    <xf numFmtId="2" fontId="62" fillId="3" borderId="2" xfId="1" applyNumberFormat="1" applyFont="1" applyFill="1" applyBorder="1" applyAlignment="1" applyProtection="1">
      <alignment horizontal="center" vertical="center" wrapText="1"/>
      <protection locked="0"/>
    </xf>
    <xf numFmtId="2" fontId="62" fillId="9" borderId="2" xfId="1" applyNumberFormat="1" applyFont="1" applyFill="1" applyBorder="1" applyAlignment="1" applyProtection="1">
      <alignment horizontal="center" vertical="center"/>
    </xf>
    <xf numFmtId="2" fontId="62" fillId="3" borderId="2" xfId="1" applyNumberFormat="1" applyFont="1" applyFill="1" applyBorder="1" applyAlignment="1" applyProtection="1">
      <alignment horizontal="left" vertical="center" wrapText="1"/>
    </xf>
    <xf numFmtId="2" fontId="62" fillId="3" borderId="2" xfId="1" applyNumberFormat="1" applyFont="1" applyFill="1" applyBorder="1" applyAlignment="1" applyProtection="1">
      <alignment horizontal="left" vertical="center" wrapText="1"/>
      <protection hidden="1"/>
    </xf>
    <xf numFmtId="2" fontId="66" fillId="19" borderId="2" xfId="3" applyNumberFormat="1" applyFont="1" applyFill="1" applyBorder="1" applyAlignment="1">
      <alignment horizontal="center" vertical="center" wrapText="1"/>
    </xf>
    <xf numFmtId="9" fontId="62" fillId="19" borderId="2" xfId="10" applyFont="1" applyFill="1" applyBorder="1" applyAlignment="1" applyProtection="1">
      <alignment horizontal="center" vertical="center"/>
    </xf>
    <xf numFmtId="0" fontId="40" fillId="3" borderId="2" xfId="0" applyFont="1" applyFill="1" applyBorder="1"/>
    <xf numFmtId="9" fontId="61" fillId="6" borderId="25" xfId="10" applyFont="1" applyFill="1" applyBorder="1" applyAlignment="1" applyProtection="1">
      <alignment horizontal="center" vertical="center"/>
    </xf>
    <xf numFmtId="0" fontId="40" fillId="3" borderId="25" xfId="0" applyFont="1" applyFill="1" applyBorder="1"/>
    <xf numFmtId="0" fontId="67" fillId="3" borderId="0" xfId="0" applyFont="1" applyFill="1"/>
    <xf numFmtId="9" fontId="62" fillId="6" borderId="1" xfId="2" applyFont="1" applyFill="1" applyBorder="1" applyAlignment="1" applyProtection="1">
      <alignment horizontal="left" vertical="top" wrapText="1"/>
    </xf>
    <xf numFmtId="9" fontId="39" fillId="3" borderId="1" xfId="10" applyFont="1" applyFill="1" applyBorder="1" applyAlignment="1" applyProtection="1">
      <alignment horizontal="center" vertical="center"/>
    </xf>
    <xf numFmtId="9" fontId="62" fillId="3" borderId="2" xfId="2" applyFont="1" applyFill="1" applyBorder="1" applyAlignment="1" applyProtection="1">
      <alignment horizontal="left" vertical="center" wrapText="1"/>
      <protection hidden="1"/>
    </xf>
    <xf numFmtId="0" fontId="27" fillId="9" borderId="1" xfId="3" applyFont="1" applyFill="1" applyBorder="1" applyAlignment="1">
      <alignment horizontal="center" vertical="center" wrapText="1"/>
    </xf>
    <xf numFmtId="9" fontId="15" fillId="3" borderId="1" xfId="2" applyFont="1" applyFill="1" applyBorder="1" applyAlignment="1" applyProtection="1">
      <alignment horizontal="center" vertical="center" wrapText="1"/>
      <protection hidden="1"/>
    </xf>
    <xf numFmtId="9" fontId="15" fillId="3" borderId="1" xfId="2" applyFont="1" applyFill="1" applyBorder="1" applyAlignment="1" applyProtection="1">
      <alignment horizontal="center" vertical="center" wrapText="1"/>
      <protection locked="0"/>
    </xf>
    <xf numFmtId="9" fontId="15" fillId="9" borderId="1" xfId="2" applyFont="1" applyFill="1" applyBorder="1" applyAlignment="1" applyProtection="1">
      <alignment horizontal="center" vertical="center"/>
    </xf>
    <xf numFmtId="0" fontId="28" fillId="3" borderId="0" xfId="0" applyFont="1" applyFill="1"/>
    <xf numFmtId="0" fontId="28" fillId="7" borderId="1" xfId="3" applyFont="1" applyFill="1" applyBorder="1" applyAlignment="1">
      <alignment horizontal="center" vertical="center" wrapText="1"/>
    </xf>
    <xf numFmtId="9" fontId="25" fillId="3" borderId="1" xfId="0" applyNumberFormat="1" applyFont="1" applyFill="1" applyBorder="1" applyAlignment="1">
      <alignment horizontal="center" vertical="center"/>
    </xf>
    <xf numFmtId="0" fontId="28" fillId="6" borderId="1" xfId="0" applyFont="1" applyFill="1" applyBorder="1" applyAlignment="1">
      <alignment vertical="center" wrapText="1"/>
    </xf>
    <xf numFmtId="0" fontId="0" fillId="3" borderId="0" xfId="0" applyFill="1" applyBorder="1"/>
    <xf numFmtId="0" fontId="31" fillId="0" borderId="1" xfId="3" applyFont="1" applyBorder="1" applyAlignment="1">
      <alignment horizontal="center" vertical="center" wrapText="1"/>
    </xf>
    <xf numFmtId="0" fontId="31" fillId="9" borderId="1" xfId="3" applyFont="1" applyFill="1" applyBorder="1" applyAlignment="1">
      <alignment horizontal="center" vertical="center" wrapText="1"/>
    </xf>
    <xf numFmtId="2" fontId="34" fillId="19" borderId="1" xfId="2" applyNumberFormat="1" applyFont="1" applyFill="1" applyBorder="1" applyAlignment="1">
      <alignment horizontal="center" vertical="center" wrapText="1"/>
    </xf>
    <xf numFmtId="9" fontId="16" fillId="6" borderId="1" xfId="10" applyNumberFormat="1" applyFont="1" applyFill="1" applyBorder="1" applyAlignment="1" applyProtection="1">
      <alignment horizontal="center" vertical="center"/>
    </xf>
    <xf numFmtId="9" fontId="28" fillId="6" borderId="1" xfId="0" applyNumberFormat="1" applyFont="1" applyFill="1" applyBorder="1" applyAlignment="1">
      <alignment horizontal="center" vertical="center" wrapText="1"/>
    </xf>
    <xf numFmtId="9" fontId="60" fillId="19" borderId="1" xfId="2" applyFont="1" applyFill="1" applyBorder="1" applyAlignment="1">
      <alignment horizontal="center" vertical="center" wrapText="1"/>
    </xf>
    <xf numFmtId="1" fontId="31" fillId="18" borderId="1" xfId="2" applyNumberFormat="1" applyFont="1" applyFill="1" applyBorder="1" applyAlignment="1">
      <alignment horizontal="center" vertical="center" wrapText="1"/>
    </xf>
    <xf numFmtId="9" fontId="19" fillId="19" borderId="1" xfId="2" applyFont="1" applyFill="1" applyBorder="1" applyAlignment="1">
      <alignment horizontal="center" vertical="center" wrapText="1"/>
    </xf>
    <xf numFmtId="1" fontId="19" fillId="19" borderId="1" xfId="2" applyNumberFormat="1" applyFont="1" applyFill="1" applyBorder="1" applyAlignment="1">
      <alignment horizontal="center" vertical="center" wrapText="1"/>
    </xf>
    <xf numFmtId="9" fontId="0" fillId="0" borderId="0" xfId="0" applyNumberFormat="1"/>
    <xf numFmtId="9" fontId="22" fillId="0" borderId="1" xfId="0" applyNumberFormat="1" applyFont="1" applyBorder="1" applyAlignment="1">
      <alignment horizontal="center"/>
    </xf>
    <xf numFmtId="9" fontId="2" fillId="19" borderId="1" xfId="2" applyFont="1" applyFill="1" applyBorder="1" applyAlignment="1">
      <alignment horizontal="center" wrapText="1"/>
    </xf>
    <xf numFmtId="9" fontId="1" fillId="3" borderId="0" xfId="15" applyNumberFormat="1" applyFill="1" applyAlignment="1">
      <alignment horizontal="center"/>
    </xf>
    <xf numFmtId="0" fontId="6" fillId="3" borderId="18" xfId="0" applyFont="1" applyFill="1" applyBorder="1" applyAlignment="1">
      <alignment horizontal="left" vertical="center"/>
    </xf>
    <xf numFmtId="14" fontId="8" fillId="3" borderId="18" xfId="0" applyNumberFormat="1" applyFont="1" applyFill="1" applyBorder="1" applyAlignment="1">
      <alignment horizontal="left" vertical="center"/>
    </xf>
    <xf numFmtId="9" fontId="33" fillId="19" borderId="1" xfId="13" applyFont="1" applyFill="1" applyBorder="1" applyAlignment="1">
      <alignment horizontal="center"/>
    </xf>
    <xf numFmtId="9" fontId="28" fillId="3" borderId="18" xfId="0" applyNumberFormat="1" applyFont="1" applyFill="1" applyBorder="1" applyAlignment="1">
      <alignment horizontal="center" vertical="center"/>
    </xf>
    <xf numFmtId="0" fontId="40" fillId="3" borderId="18" xfId="0" applyFont="1" applyFill="1" applyBorder="1" applyAlignment="1">
      <alignment horizontal="left" vertical="center"/>
    </xf>
    <xf numFmtId="14" fontId="62" fillId="3" borderId="18" xfId="0" applyNumberFormat="1" applyFont="1" applyFill="1" applyBorder="1" applyAlignment="1">
      <alignment horizontal="left" vertical="center"/>
    </xf>
    <xf numFmtId="9" fontId="62" fillId="3" borderId="1" xfId="2" applyFont="1" applyFill="1" applyBorder="1" applyAlignment="1" applyProtection="1">
      <alignment horizontal="center" vertical="center"/>
      <protection hidden="1"/>
    </xf>
    <xf numFmtId="9" fontId="62" fillId="3" borderId="2" xfId="2" applyFont="1" applyFill="1" applyBorder="1" applyAlignment="1" applyProtection="1">
      <alignment horizontal="center" vertical="center"/>
      <protection hidden="1"/>
    </xf>
    <xf numFmtId="9" fontId="61" fillId="6" borderId="26" xfId="10" applyFont="1" applyFill="1" applyBorder="1" applyAlignment="1" applyProtection="1">
      <alignment horizontal="center" vertical="center"/>
    </xf>
    <xf numFmtId="9" fontId="39" fillId="6" borderId="18" xfId="10" applyFont="1" applyFill="1" applyBorder="1" applyAlignment="1" applyProtection="1">
      <alignment horizontal="center" vertical="center"/>
    </xf>
    <xf numFmtId="9" fontId="39" fillId="3" borderId="18" xfId="10" applyFont="1" applyFill="1" applyBorder="1" applyAlignment="1" applyProtection="1">
      <alignment horizontal="center" vertical="center"/>
    </xf>
    <xf numFmtId="0" fontId="1" fillId="3" borderId="0" xfId="15" applyFill="1" applyBorder="1"/>
    <xf numFmtId="164" fontId="25" fillId="3" borderId="0" xfId="15" applyNumberFormat="1" applyFont="1" applyFill="1" applyBorder="1"/>
    <xf numFmtId="9" fontId="22" fillId="0" borderId="0" xfId="0" applyNumberFormat="1" applyFont="1" applyBorder="1" applyAlignment="1">
      <alignment horizontal="center"/>
    </xf>
    <xf numFmtId="164" fontId="25" fillId="3" borderId="0" xfId="15" applyNumberFormat="1" applyFont="1" applyFill="1" applyBorder="1" applyAlignment="1"/>
    <xf numFmtId="0" fontId="6" fillId="3" borderId="18" xfId="0" applyFont="1" applyFill="1" applyBorder="1" applyAlignment="1">
      <alignment horizontal="left" vertical="center"/>
    </xf>
    <xf numFmtId="14" fontId="8" fillId="3" borderId="18" xfId="0" applyNumberFormat="1" applyFont="1" applyFill="1" applyBorder="1" applyAlignment="1">
      <alignment horizontal="left" vertical="center"/>
    </xf>
    <xf numFmtId="0" fontId="31" fillId="6" borderId="1" xfId="0" applyFont="1" applyFill="1" applyBorder="1" applyAlignment="1">
      <alignment horizontal="center" vertical="center" wrapText="1"/>
    </xf>
    <xf numFmtId="9" fontId="17" fillId="3" borderId="1" xfId="2" applyFont="1" applyFill="1" applyBorder="1" applyAlignment="1" applyProtection="1">
      <alignment horizontal="left" vertical="top" wrapText="1"/>
    </xf>
    <xf numFmtId="164" fontId="62" fillId="3" borderId="1" xfId="15" applyNumberFormat="1" applyFont="1" applyFill="1" applyBorder="1"/>
    <xf numFmtId="0" fontId="33" fillId="2" borderId="1" xfId="0" applyFont="1" applyFill="1" applyBorder="1" applyAlignment="1">
      <alignment horizontal="justify" vertical="center" wrapText="1"/>
    </xf>
    <xf numFmtId="0" fontId="17" fillId="2" borderId="1" xfId="0" applyFont="1" applyFill="1" applyBorder="1" applyAlignment="1" applyProtection="1">
      <alignment horizontal="justify" vertical="center" wrapText="1"/>
      <protection locked="0"/>
    </xf>
    <xf numFmtId="0" fontId="25" fillId="6" borderId="1" xfId="15" applyFont="1" applyFill="1" applyBorder="1" applyAlignment="1">
      <alignment horizontal="center" vertical="center" wrapText="1"/>
    </xf>
    <xf numFmtId="0" fontId="25" fillId="6" borderId="2" xfId="15" applyFont="1" applyFill="1" applyBorder="1" applyAlignment="1">
      <alignment horizontal="center" vertical="center" wrapText="1"/>
    </xf>
    <xf numFmtId="0" fontId="25" fillId="28" borderId="1" xfId="17" applyFont="1" applyFill="1" applyBorder="1" applyAlignment="1">
      <alignment horizontal="center" vertical="center" wrapText="1"/>
    </xf>
    <xf numFmtId="0" fontId="1" fillId="3" borderId="0" xfId="15" applyFill="1" applyAlignment="1">
      <alignment horizontal="center"/>
    </xf>
    <xf numFmtId="0" fontId="33" fillId="3" borderId="0" xfId="0" applyFont="1" applyFill="1" applyBorder="1" applyAlignment="1">
      <alignment horizontal="center" vertical="center" wrapText="1"/>
    </xf>
    <xf numFmtId="0" fontId="17" fillId="3" borderId="0" xfId="0" applyFont="1" applyFill="1" applyBorder="1" applyAlignment="1" applyProtection="1">
      <alignment horizontal="justify" vertical="center" wrapText="1"/>
      <protection locked="0"/>
    </xf>
    <xf numFmtId="0" fontId="2" fillId="3" borderId="0" xfId="0" applyFont="1" applyFill="1" applyBorder="1" applyAlignment="1">
      <alignment horizontal="justify" vertical="center"/>
    </xf>
    <xf numFmtId="0" fontId="2" fillId="3" borderId="0" xfId="0" applyFont="1" applyFill="1" applyBorder="1" applyAlignment="1">
      <alignment horizontal="center"/>
    </xf>
    <xf numFmtId="0" fontId="33" fillId="2" borderId="1" xfId="0" applyFont="1" applyFill="1" applyBorder="1" applyAlignment="1">
      <alignment horizontal="center" vertical="center" wrapText="1"/>
    </xf>
    <xf numFmtId="0" fontId="33" fillId="2" borderId="18" xfId="0" applyFont="1" applyFill="1" applyBorder="1" applyAlignment="1">
      <alignment horizontal="justify" vertical="center" wrapText="1"/>
    </xf>
    <xf numFmtId="9" fontId="33" fillId="2" borderId="1" xfId="0" applyNumberFormat="1"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17" fillId="2" borderId="1" xfId="3" applyFont="1" applyFill="1" applyBorder="1" applyAlignment="1" applyProtection="1">
      <alignment horizontal="center" vertical="center" wrapText="1"/>
      <protection locked="0"/>
    </xf>
    <xf numFmtId="0" fontId="33" fillId="30" borderId="1" xfId="0" applyFont="1" applyFill="1" applyBorder="1" applyAlignment="1">
      <alignment horizontal="center" vertical="center" wrapText="1"/>
    </xf>
    <xf numFmtId="0" fontId="70" fillId="2" borderId="17" xfId="0" applyFont="1" applyFill="1" applyBorder="1" applyAlignment="1" applyProtection="1">
      <alignment horizontal="justify" vertical="center" wrapText="1"/>
      <protection locked="0"/>
    </xf>
    <xf numFmtId="0" fontId="70" fillId="2" borderId="1" xfId="0" applyFont="1" applyFill="1" applyBorder="1" applyAlignment="1" applyProtection="1">
      <alignment horizontal="justify" vertical="center" wrapText="1"/>
      <protection locked="0"/>
    </xf>
    <xf numFmtId="0" fontId="33" fillId="30" borderId="1" xfId="0" applyFont="1" applyFill="1" applyBorder="1" applyAlignment="1">
      <alignment horizontal="left" vertical="center" wrapText="1"/>
    </xf>
    <xf numFmtId="0" fontId="33" fillId="2" borderId="1" xfId="0" applyFont="1" applyFill="1" applyBorder="1"/>
    <xf numFmtId="0" fontId="70" fillId="2" borderId="1" xfId="0" quotePrefix="1" applyFont="1" applyFill="1" applyBorder="1" applyAlignment="1" applyProtection="1">
      <alignment horizontal="justify" vertical="center" wrapText="1"/>
      <protection locked="0"/>
    </xf>
    <xf numFmtId="1" fontId="48" fillId="2" borderId="1" xfId="0" applyNumberFormat="1" applyFont="1" applyFill="1" applyBorder="1" applyAlignment="1">
      <alignment horizontal="center" vertical="center" wrapText="1"/>
    </xf>
    <xf numFmtId="1" fontId="33" fillId="30" borderId="1" xfId="0" applyNumberFormat="1" applyFont="1" applyFill="1" applyBorder="1" applyAlignment="1">
      <alignment horizontal="center" vertical="center" wrapText="1"/>
    </xf>
    <xf numFmtId="1" fontId="17" fillId="30" borderId="1" xfId="0" applyNumberFormat="1" applyFont="1" applyFill="1" applyBorder="1" applyAlignment="1">
      <alignment horizontal="center" vertical="center" wrapText="1"/>
    </xf>
    <xf numFmtId="0" fontId="33" fillId="6" borderId="18" xfId="0" applyFont="1" applyFill="1" applyBorder="1" applyAlignment="1">
      <alignment horizontal="justify" vertical="center" wrapText="1"/>
    </xf>
    <xf numFmtId="0" fontId="17" fillId="6" borderId="1" xfId="0" applyFont="1" applyFill="1" applyBorder="1" applyAlignment="1" applyProtection="1">
      <alignment horizontal="justify" vertical="center" wrapText="1"/>
      <protection locked="0"/>
    </xf>
    <xf numFmtId="1" fontId="33" fillId="31" borderId="1" xfId="0" applyNumberFormat="1" applyFont="1" applyFill="1" applyBorder="1" applyAlignment="1">
      <alignment horizontal="center" vertical="center" wrapText="1"/>
    </xf>
    <xf numFmtId="1" fontId="17" fillId="31" borderId="1" xfId="0" applyNumberFormat="1" applyFont="1" applyFill="1" applyBorder="1" applyAlignment="1">
      <alignment horizontal="center" vertical="center" wrapText="1"/>
    </xf>
    <xf numFmtId="0" fontId="17" fillId="6" borderId="1" xfId="3" applyFont="1" applyFill="1" applyBorder="1" applyAlignment="1" applyProtection="1">
      <alignment horizontal="center" vertical="center" wrapText="1"/>
      <protection locked="0"/>
    </xf>
    <xf numFmtId="0" fontId="33" fillId="6" borderId="1" xfId="0" applyFont="1" applyFill="1" applyBorder="1" applyAlignment="1">
      <alignment horizontal="center" vertical="center" wrapText="1"/>
    </xf>
    <xf numFmtId="0" fontId="33" fillId="31" borderId="1" xfId="0" applyFont="1" applyFill="1" applyBorder="1" applyAlignment="1">
      <alignment horizontal="center" vertical="center" wrapText="1"/>
    </xf>
    <xf numFmtId="0" fontId="70" fillId="6" borderId="17" xfId="0" applyFont="1" applyFill="1" applyBorder="1" applyAlignment="1" applyProtection="1">
      <alignment horizontal="justify" vertical="center" wrapText="1"/>
      <protection locked="0"/>
    </xf>
    <xf numFmtId="0" fontId="70" fillId="6" borderId="1" xfId="0" applyFont="1" applyFill="1" applyBorder="1" applyAlignment="1" applyProtection="1">
      <alignment horizontal="justify" vertical="center" wrapText="1"/>
      <protection locked="0"/>
    </xf>
    <xf numFmtId="0" fontId="33" fillId="31" borderId="1" xfId="0" applyFont="1" applyFill="1" applyBorder="1" applyAlignment="1">
      <alignment horizontal="left" vertical="center" wrapText="1"/>
    </xf>
    <xf numFmtId="0" fontId="33" fillId="6" borderId="1" xfId="0" applyFont="1" applyFill="1" applyBorder="1" applyAlignment="1">
      <alignment horizontal="justify" vertical="center" wrapText="1"/>
    </xf>
    <xf numFmtId="0" fontId="36" fillId="6" borderId="1" xfId="0" applyFont="1" applyFill="1" applyBorder="1" applyAlignment="1" applyProtection="1">
      <alignment horizontal="center" vertical="center" wrapText="1"/>
      <protection locked="0"/>
    </xf>
    <xf numFmtId="9" fontId="36" fillId="6" borderId="1" xfId="0" applyNumberFormat="1" applyFont="1" applyFill="1" applyBorder="1" applyAlignment="1" applyProtection="1">
      <alignment horizontal="center" vertical="center" wrapText="1"/>
      <protection locked="0"/>
    </xf>
    <xf numFmtId="0" fontId="2" fillId="6" borderId="1" xfId="0" applyFont="1" applyFill="1" applyBorder="1"/>
    <xf numFmtId="0" fontId="2" fillId="6" borderId="1" xfId="0" applyFont="1" applyFill="1" applyBorder="1" applyAlignment="1">
      <alignment horizontal="justify" vertical="center"/>
    </xf>
    <xf numFmtId="0" fontId="33" fillId="32" borderId="1" xfId="0" applyFont="1" applyFill="1" applyBorder="1" applyAlignment="1">
      <alignment horizontal="center" vertical="center" wrapText="1"/>
    </xf>
    <xf numFmtId="0" fontId="17" fillId="32" borderId="1" xfId="0" applyFont="1" applyFill="1" applyBorder="1" applyAlignment="1" applyProtection="1">
      <alignment horizontal="justify" vertical="center" wrapText="1"/>
      <protection locked="0"/>
    </xf>
    <xf numFmtId="0" fontId="33" fillId="32" borderId="18" xfId="0" applyFont="1" applyFill="1" applyBorder="1" applyAlignment="1">
      <alignment horizontal="justify" vertical="center" wrapText="1"/>
    </xf>
    <xf numFmtId="0" fontId="2" fillId="32" borderId="1" xfId="0" applyFont="1" applyFill="1" applyBorder="1" applyAlignment="1">
      <alignment horizontal="justify" vertical="center"/>
    </xf>
    <xf numFmtId="0" fontId="2" fillId="32" borderId="1" xfId="0" applyFont="1" applyFill="1" applyBorder="1"/>
    <xf numFmtId="0" fontId="17" fillId="32" borderId="1" xfId="3" applyFont="1" applyFill="1" applyBorder="1" applyAlignment="1" applyProtection="1">
      <alignment horizontal="center" vertical="center" wrapText="1"/>
      <protection locked="0"/>
    </xf>
    <xf numFmtId="0" fontId="33" fillId="33" borderId="1" xfId="0" applyFont="1" applyFill="1" applyBorder="1" applyAlignment="1">
      <alignment horizontal="center" vertical="center" wrapText="1"/>
    </xf>
    <xf numFmtId="0" fontId="70" fillId="32" borderId="17" xfId="0" applyFont="1" applyFill="1" applyBorder="1" applyAlignment="1" applyProtection="1">
      <alignment horizontal="justify" vertical="center" wrapText="1"/>
      <protection locked="0"/>
    </xf>
    <xf numFmtId="0" fontId="70" fillId="32" borderId="1" xfId="0" applyFont="1" applyFill="1" applyBorder="1" applyAlignment="1" applyProtection="1">
      <alignment horizontal="justify" vertical="center" wrapText="1"/>
      <protection locked="0"/>
    </xf>
    <xf numFmtId="0" fontId="33" fillId="33" borderId="1" xfId="0" applyFont="1" applyFill="1" applyBorder="1" applyAlignment="1">
      <alignment horizontal="left" vertical="center" wrapText="1"/>
    </xf>
    <xf numFmtId="0" fontId="33" fillId="32" borderId="1" xfId="0" applyFont="1" applyFill="1" applyBorder="1" applyAlignment="1">
      <alignment horizontal="justify" vertical="center" wrapText="1"/>
    </xf>
    <xf numFmtId="0" fontId="33" fillId="21" borderId="1" xfId="0" applyFont="1" applyFill="1" applyBorder="1" applyAlignment="1">
      <alignment horizontal="center" vertical="center" wrapText="1"/>
    </xf>
    <xf numFmtId="0" fontId="17" fillId="21" borderId="1" xfId="0" applyFont="1" applyFill="1" applyBorder="1" applyAlignment="1" applyProtection="1">
      <alignment horizontal="justify" vertical="center" wrapText="1"/>
      <protection locked="0"/>
    </xf>
    <xf numFmtId="0" fontId="33" fillId="21" borderId="18" xfId="0" applyFont="1" applyFill="1" applyBorder="1" applyAlignment="1">
      <alignment horizontal="justify" vertical="center" wrapText="1"/>
    </xf>
    <xf numFmtId="0" fontId="2" fillId="21" borderId="1" xfId="0" applyFont="1" applyFill="1" applyBorder="1" applyAlignment="1">
      <alignment horizontal="justify" vertical="center"/>
    </xf>
    <xf numFmtId="0" fontId="2" fillId="21" borderId="1" xfId="0" applyFont="1" applyFill="1" applyBorder="1"/>
    <xf numFmtId="0" fontId="17" fillId="21" borderId="1" xfId="3" applyFont="1" applyFill="1" applyBorder="1" applyAlignment="1" applyProtection="1">
      <alignment horizontal="center" vertical="center" wrapText="1"/>
      <protection locked="0"/>
    </xf>
    <xf numFmtId="0" fontId="33" fillId="34" borderId="1" xfId="0" applyFont="1" applyFill="1" applyBorder="1" applyAlignment="1">
      <alignment horizontal="center" vertical="center" wrapText="1"/>
    </xf>
    <xf numFmtId="0" fontId="70" fillId="21" borderId="17" xfId="0" applyFont="1" applyFill="1" applyBorder="1" applyAlignment="1" applyProtection="1">
      <alignment horizontal="justify" vertical="center" wrapText="1"/>
      <protection locked="0"/>
    </xf>
    <xf numFmtId="0" fontId="70" fillId="21" borderId="1" xfId="0" applyFont="1" applyFill="1" applyBorder="1" applyAlignment="1" applyProtection="1">
      <alignment horizontal="justify" vertical="center" wrapText="1"/>
      <protection locked="0"/>
    </xf>
    <xf numFmtId="0" fontId="33" fillId="34" borderId="1" xfId="0" applyFont="1" applyFill="1" applyBorder="1" applyAlignment="1">
      <alignment horizontal="left" vertical="center" wrapText="1"/>
    </xf>
    <xf numFmtId="0" fontId="33" fillId="21" borderId="1" xfId="0" applyFont="1" applyFill="1" applyBorder="1" applyAlignment="1">
      <alignment horizontal="justify" vertical="center" wrapText="1"/>
    </xf>
    <xf numFmtId="0" fontId="70" fillId="21" borderId="1" xfId="0" applyFont="1" applyFill="1" applyBorder="1" applyAlignment="1" applyProtection="1">
      <alignment vertical="center" wrapText="1"/>
      <protection locked="0"/>
    </xf>
    <xf numFmtId="0" fontId="70" fillId="21" borderId="1" xfId="0" applyFont="1" applyFill="1" applyBorder="1" applyAlignment="1" applyProtection="1">
      <alignment horizontal="center" vertical="center" wrapText="1"/>
      <protection locked="0"/>
    </xf>
    <xf numFmtId="0" fontId="33" fillId="21" borderId="2" xfId="0" applyFont="1" applyFill="1" applyBorder="1" applyAlignment="1">
      <alignment horizontal="center" vertical="center" wrapText="1"/>
    </xf>
    <xf numFmtId="0" fontId="17" fillId="21" borderId="2" xfId="0" applyFont="1" applyFill="1" applyBorder="1" applyAlignment="1" applyProtection="1">
      <alignment horizontal="justify" vertical="center" wrapText="1"/>
      <protection locked="0"/>
    </xf>
    <xf numFmtId="0" fontId="33" fillId="21" borderId="9" xfId="0" applyFont="1" applyFill="1" applyBorder="1" applyAlignment="1">
      <alignment horizontal="justify" vertical="center" wrapText="1"/>
    </xf>
    <xf numFmtId="0" fontId="2" fillId="21" borderId="2" xfId="0" applyFont="1" applyFill="1" applyBorder="1" applyAlignment="1">
      <alignment horizontal="justify" vertical="center"/>
    </xf>
    <xf numFmtId="0" fontId="2" fillId="21" borderId="2" xfId="0" applyFont="1" applyFill="1" applyBorder="1"/>
    <xf numFmtId="0" fontId="70" fillId="21" borderId="11" xfId="0" applyFont="1" applyFill="1" applyBorder="1" applyAlignment="1" applyProtection="1">
      <alignment horizontal="justify" vertical="center" wrapText="1"/>
      <protection locked="0"/>
    </xf>
    <xf numFmtId="0" fontId="70" fillId="21" borderId="2" xfId="0" applyFont="1" applyFill="1" applyBorder="1" applyAlignment="1" applyProtection="1">
      <alignment vertical="center" wrapText="1"/>
      <protection locked="0"/>
    </xf>
    <xf numFmtId="0" fontId="33" fillId="34" borderId="2" xfId="0" applyFont="1" applyFill="1" applyBorder="1" applyAlignment="1">
      <alignment horizontal="left" vertical="center" wrapText="1"/>
    </xf>
    <xf numFmtId="0" fontId="33" fillId="21" borderId="2" xfId="0" applyFont="1" applyFill="1" applyBorder="1" applyAlignment="1">
      <alignment horizontal="justify" vertical="center" wrapText="1"/>
    </xf>
    <xf numFmtId="9" fontId="33" fillId="6" borderId="1" xfId="2" applyFont="1" applyFill="1" applyBorder="1" applyAlignment="1">
      <alignment horizontal="center" vertical="center" wrapText="1"/>
    </xf>
    <xf numFmtId="0" fontId="33" fillId="6" borderId="1" xfId="0" applyFont="1" applyFill="1" applyBorder="1" applyAlignment="1">
      <alignment horizontal="left" vertical="center" wrapText="1"/>
    </xf>
    <xf numFmtId="0" fontId="33" fillId="6" borderId="17" xfId="0" applyFont="1" applyFill="1" applyBorder="1" applyAlignment="1">
      <alignment horizontal="justify" vertical="center" wrapText="1"/>
    </xf>
    <xf numFmtId="9" fontId="33" fillId="6" borderId="1" xfId="0" applyNumberFormat="1" applyFont="1" applyFill="1" applyBorder="1" applyAlignment="1">
      <alignment horizontal="center" vertical="center" wrapText="1"/>
    </xf>
    <xf numFmtId="1" fontId="17" fillId="3" borderId="28" xfId="12" applyNumberFormat="1" applyFont="1" applyFill="1" applyBorder="1" applyAlignment="1" applyProtection="1">
      <alignment horizontal="center" vertical="center"/>
    </xf>
    <xf numFmtId="0" fontId="17" fillId="21" borderId="2" xfId="3" applyFont="1" applyFill="1" applyBorder="1" applyAlignment="1" applyProtection="1">
      <alignment horizontal="center" vertical="center" wrapText="1"/>
      <protection locked="0"/>
    </xf>
    <xf numFmtId="0" fontId="33" fillId="34" borderId="2" xfId="0" applyFont="1" applyFill="1" applyBorder="1" applyAlignment="1">
      <alignment horizontal="center" vertical="center" wrapText="1"/>
    </xf>
    <xf numFmtId="0" fontId="70" fillId="21" borderId="2" xfId="0" applyFont="1" applyFill="1" applyBorder="1" applyAlignment="1" applyProtection="1">
      <alignment horizontal="justify" vertical="center" wrapText="1"/>
      <protection locked="0"/>
    </xf>
    <xf numFmtId="0" fontId="2" fillId="3" borderId="11" xfId="0" applyFont="1" applyFill="1" applyBorder="1" applyAlignment="1">
      <alignment horizontal="justify" vertical="center"/>
    </xf>
    <xf numFmtId="1" fontId="17" fillId="3" borderId="0" xfId="12" applyNumberFormat="1" applyFont="1" applyFill="1" applyBorder="1" applyAlignment="1" applyProtection="1">
      <alignment horizontal="center" vertical="center"/>
    </xf>
    <xf numFmtId="9" fontId="8" fillId="9" borderId="2" xfId="2" applyFont="1" applyFill="1" applyBorder="1" applyAlignment="1" applyProtection="1">
      <alignment vertical="center" wrapText="1"/>
      <protection locked="0"/>
    </xf>
    <xf numFmtId="9" fontId="8" fillId="9" borderId="28" xfId="2" applyFont="1" applyFill="1" applyBorder="1" applyAlignment="1" applyProtection="1">
      <alignment vertical="center" wrapText="1"/>
      <protection locked="0"/>
    </xf>
    <xf numFmtId="0" fontId="33" fillId="30" borderId="2" xfId="0" applyFont="1" applyFill="1" applyBorder="1" applyAlignment="1">
      <alignment horizontal="center" vertical="center" wrapText="1"/>
    </xf>
    <xf numFmtId="0" fontId="70" fillId="2" borderId="11" xfId="0" applyFont="1" applyFill="1" applyBorder="1" applyAlignment="1" applyProtection="1">
      <alignment horizontal="justify" vertical="center" wrapText="1"/>
      <protection locked="0"/>
    </xf>
    <xf numFmtId="0" fontId="70" fillId="2" borderId="2" xfId="0" applyFont="1" applyFill="1" applyBorder="1" applyAlignment="1" applyProtection="1">
      <alignment horizontal="justify" vertical="center" wrapText="1"/>
      <protection locked="0"/>
    </xf>
    <xf numFmtId="0" fontId="33" fillId="30" borderId="2" xfId="0" applyFont="1" applyFill="1" applyBorder="1" applyAlignment="1">
      <alignment horizontal="left" vertical="center" wrapText="1"/>
    </xf>
    <xf numFmtId="0" fontId="33" fillId="2" borderId="2" xfId="0" applyFont="1" applyFill="1" applyBorder="1" applyAlignment="1">
      <alignment horizontal="center" vertical="center" wrapText="1"/>
    </xf>
    <xf numFmtId="0" fontId="33" fillId="2" borderId="2" xfId="0" applyFont="1" applyFill="1" applyBorder="1" applyAlignment="1">
      <alignment horizontal="justify" vertical="center" wrapText="1"/>
    </xf>
    <xf numFmtId="0" fontId="33" fillId="33" borderId="19" xfId="0" applyFont="1" applyFill="1" applyBorder="1" applyAlignment="1">
      <alignment horizontal="center" vertical="center" wrapText="1"/>
    </xf>
    <xf numFmtId="0" fontId="70" fillId="32" borderId="3" xfId="0" applyFont="1" applyFill="1" applyBorder="1" applyAlignment="1" applyProtection="1">
      <alignment horizontal="justify" vertical="center" wrapText="1"/>
      <protection locked="0"/>
    </xf>
    <xf numFmtId="0" fontId="70" fillId="32" borderId="19" xfId="0" applyFont="1" applyFill="1" applyBorder="1" applyAlignment="1" applyProtection="1">
      <alignment horizontal="justify" vertical="center" wrapText="1"/>
      <protection locked="0"/>
    </xf>
    <xf numFmtId="0" fontId="33" fillId="33" borderId="19" xfId="0" applyFont="1" applyFill="1" applyBorder="1" applyAlignment="1">
      <alignment horizontal="left" vertical="center" wrapText="1"/>
    </xf>
    <xf numFmtId="0" fontId="33" fillId="32" borderId="19" xfId="0" applyFont="1" applyFill="1" applyBorder="1" applyAlignment="1">
      <alignment horizontal="center" vertical="center" wrapText="1"/>
    </xf>
    <xf numFmtId="0" fontId="33" fillId="32" borderId="19" xfId="0" applyFont="1" applyFill="1" applyBorder="1" applyAlignment="1">
      <alignment horizontal="justify" vertical="center" wrapText="1"/>
    </xf>
    <xf numFmtId="0" fontId="2" fillId="3" borderId="0" xfId="0" applyFont="1" applyFill="1" applyBorder="1" applyAlignment="1"/>
    <xf numFmtId="1" fontId="17" fillId="3" borderId="2" xfId="12" applyNumberFormat="1" applyFont="1" applyFill="1" applyBorder="1" applyAlignment="1" applyProtection="1">
      <alignment vertical="center" wrapText="1"/>
      <protection locked="0"/>
    </xf>
    <xf numFmtId="1" fontId="17" fillId="3" borderId="28" xfId="12" applyNumberFormat="1" applyFont="1" applyFill="1" applyBorder="1" applyAlignment="1" applyProtection="1">
      <alignment horizontal="center" vertical="center"/>
    </xf>
    <xf numFmtId="0" fontId="2" fillId="3" borderId="2" xfId="0" applyFont="1" applyFill="1" applyBorder="1" applyAlignment="1"/>
    <xf numFmtId="0" fontId="2" fillId="3" borderId="28" xfId="0" applyFont="1" applyFill="1" applyBorder="1" applyAlignment="1"/>
    <xf numFmtId="0" fontId="31" fillId="35" borderId="1" xfId="0" applyFont="1" applyFill="1" applyBorder="1" applyAlignment="1">
      <alignment vertical="center" wrapText="1"/>
    </xf>
    <xf numFmtId="9" fontId="31" fillId="35" borderId="1" xfId="0" applyNumberFormat="1" applyFont="1" applyFill="1" applyBorder="1" applyAlignment="1">
      <alignment vertical="center" wrapText="1"/>
    </xf>
    <xf numFmtId="9" fontId="31" fillId="35" borderId="1" xfId="2" applyFont="1" applyFill="1" applyBorder="1" applyAlignment="1">
      <alignment vertical="center" wrapText="1"/>
    </xf>
    <xf numFmtId="0" fontId="0" fillId="3" borderId="0" xfId="0" applyFill="1" applyBorder="1" applyAlignment="1"/>
    <xf numFmtId="9" fontId="17" fillId="3" borderId="1" xfId="2" applyFont="1" applyFill="1" applyBorder="1" applyAlignment="1" applyProtection="1">
      <alignment horizontal="center" vertical="center"/>
      <protection hidden="1"/>
    </xf>
    <xf numFmtId="9" fontId="36" fillId="3" borderId="18" xfId="2" applyFont="1" applyFill="1" applyBorder="1" applyAlignment="1" applyProtection="1">
      <alignment horizontal="center" vertical="center"/>
      <protection hidden="1"/>
    </xf>
    <xf numFmtId="9" fontId="17" fillId="3" borderId="2" xfId="2" applyFont="1" applyFill="1" applyBorder="1" applyAlignment="1" applyProtection="1">
      <alignment horizontal="center" vertical="center" wrapText="1"/>
      <protection hidden="1"/>
    </xf>
    <xf numFmtId="9" fontId="17" fillId="3" borderId="19" xfId="2" applyFont="1" applyFill="1" applyBorder="1" applyAlignment="1" applyProtection="1">
      <alignment horizontal="center" vertical="center" wrapText="1"/>
      <protection hidden="1"/>
    </xf>
    <xf numFmtId="9" fontId="40" fillId="19" borderId="19" xfId="13" applyFont="1" applyFill="1" applyBorder="1" applyAlignment="1">
      <alignment horizontal="center" vertical="center"/>
    </xf>
    <xf numFmtId="0" fontId="2" fillId="3" borderId="2" xfId="0" applyFont="1" applyFill="1" applyBorder="1" applyAlignment="1">
      <alignment vertical="center"/>
    </xf>
    <xf numFmtId="0" fontId="2" fillId="3" borderId="28" xfId="0" applyFont="1" applyFill="1" applyBorder="1" applyAlignment="1">
      <alignment vertical="center"/>
    </xf>
    <xf numFmtId="0" fontId="1" fillId="3" borderId="0" xfId="15" applyFill="1" applyProtection="1"/>
    <xf numFmtId="0" fontId="25" fillId="6" borderId="2" xfId="15" applyFont="1" applyFill="1" applyBorder="1" applyAlignment="1" applyProtection="1">
      <alignment horizontal="center" vertical="center" wrapText="1"/>
    </xf>
    <xf numFmtId="164" fontId="40" fillId="3" borderId="1" xfId="15" applyNumberFormat="1" applyFont="1" applyFill="1" applyBorder="1" applyProtection="1"/>
    <xf numFmtId="164" fontId="40" fillId="19" borderId="1" xfId="15" applyNumberFormat="1" applyFont="1" applyFill="1" applyBorder="1" applyAlignment="1" applyProtection="1">
      <alignment horizontal="center"/>
    </xf>
    <xf numFmtId="1" fontId="58" fillId="20" borderId="1" xfId="16" applyNumberFormat="1" applyFont="1" applyFill="1" applyBorder="1" applyAlignment="1" applyProtection="1">
      <alignment horizontal="center"/>
    </xf>
    <xf numFmtId="1" fontId="40" fillId="21" borderId="1" xfId="15" applyNumberFormat="1" applyFont="1" applyFill="1" applyBorder="1" applyAlignment="1" applyProtection="1">
      <alignment horizontal="center"/>
    </xf>
    <xf numFmtId="1" fontId="40" fillId="22" borderId="1" xfId="15" applyNumberFormat="1" applyFont="1" applyFill="1" applyBorder="1" applyAlignment="1" applyProtection="1">
      <alignment horizontal="center"/>
    </xf>
    <xf numFmtId="1" fontId="40" fillId="23" borderId="1" xfId="15" applyNumberFormat="1" applyFont="1" applyFill="1" applyBorder="1" applyAlignment="1" applyProtection="1">
      <alignment horizontal="center"/>
    </xf>
    <xf numFmtId="1" fontId="40" fillId="20" borderId="1" xfId="16" applyNumberFormat="1" applyFont="1" applyFill="1" applyBorder="1" applyAlignment="1" applyProtection="1">
      <alignment horizontal="center"/>
    </xf>
    <xf numFmtId="1" fontId="1" fillId="23" borderId="1" xfId="15" applyNumberFormat="1" applyFill="1" applyBorder="1" applyAlignment="1" applyProtection="1">
      <alignment horizontal="center"/>
    </xf>
    <xf numFmtId="0" fontId="55" fillId="3" borderId="0" xfId="15" applyFont="1" applyFill="1" applyProtection="1"/>
    <xf numFmtId="0" fontId="56" fillId="3" borderId="0" xfId="15" applyFont="1" applyFill="1" applyProtection="1"/>
    <xf numFmtId="1" fontId="58" fillId="20" borderId="1" xfId="15" applyNumberFormat="1" applyFont="1" applyFill="1" applyBorder="1" applyAlignment="1" applyProtection="1">
      <alignment horizontal="center"/>
    </xf>
    <xf numFmtId="1" fontId="1" fillId="22" borderId="1" xfId="15" applyNumberFormat="1" applyFill="1" applyBorder="1" applyAlignment="1" applyProtection="1">
      <alignment horizontal="center"/>
    </xf>
    <xf numFmtId="1" fontId="59" fillId="20" borderId="1" xfId="16" applyNumberFormat="1" applyFont="1" applyFill="1" applyBorder="1" applyAlignment="1" applyProtection="1">
      <alignment horizontal="center"/>
    </xf>
    <xf numFmtId="1" fontId="59" fillId="21" borderId="1" xfId="15" applyNumberFormat="1" applyFont="1" applyFill="1" applyBorder="1" applyAlignment="1" applyProtection="1">
      <alignment horizontal="center"/>
    </xf>
    <xf numFmtId="1" fontId="68" fillId="22" borderId="1" xfId="15" applyNumberFormat="1" applyFont="1" applyFill="1" applyBorder="1" applyAlignment="1" applyProtection="1">
      <alignment horizontal="center"/>
    </xf>
    <xf numFmtId="1" fontId="68" fillId="23" borderId="1" xfId="15" applyNumberFormat="1" applyFont="1" applyFill="1" applyBorder="1" applyAlignment="1" applyProtection="1">
      <alignment horizontal="center"/>
    </xf>
    <xf numFmtId="0" fontId="21" fillId="3" borderId="0" xfId="15" applyFont="1" applyFill="1" applyProtection="1"/>
    <xf numFmtId="1" fontId="1" fillId="23" borderId="1" xfId="15" applyNumberFormat="1" applyFill="1" applyBorder="1" applyProtection="1"/>
    <xf numFmtId="164" fontId="40" fillId="3" borderId="2" xfId="15" applyNumberFormat="1" applyFont="1" applyFill="1" applyBorder="1" applyProtection="1"/>
    <xf numFmtId="164" fontId="25" fillId="6" borderId="1" xfId="15" applyNumberFormat="1" applyFont="1" applyFill="1" applyBorder="1" applyProtection="1"/>
    <xf numFmtId="1" fontId="25" fillId="6" borderId="1" xfId="16" applyNumberFormat="1" applyFont="1" applyFill="1" applyBorder="1" applyAlignment="1" applyProtection="1">
      <alignment horizontal="center"/>
    </xf>
    <xf numFmtId="0" fontId="25" fillId="6" borderId="1" xfId="15" applyFont="1" applyFill="1" applyBorder="1" applyAlignment="1" applyProtection="1">
      <alignment horizontal="center" vertical="center" wrapText="1"/>
    </xf>
    <xf numFmtId="1" fontId="25" fillId="0" borderId="1" xfId="16" applyNumberFormat="1" applyFont="1" applyFill="1" applyBorder="1" applyAlignment="1" applyProtection="1">
      <alignment horizontal="center"/>
    </xf>
    <xf numFmtId="9" fontId="1" fillId="0" borderId="1" xfId="16" applyFill="1" applyBorder="1" applyAlignment="1" applyProtection="1">
      <alignment horizontal="center"/>
    </xf>
    <xf numFmtId="9" fontId="1" fillId="3" borderId="0" xfId="2" applyFill="1" applyProtection="1"/>
    <xf numFmtId="0" fontId="25" fillId="6" borderId="2" xfId="15" applyFont="1" applyFill="1" applyBorder="1" applyAlignment="1" applyProtection="1">
      <alignment horizontal="center" vertical="center" wrapText="1"/>
    </xf>
    <xf numFmtId="0" fontId="25" fillId="6" borderId="1" xfId="17" applyFont="1" applyFill="1" applyBorder="1" applyAlignment="1" applyProtection="1">
      <alignment horizontal="center" vertical="center" wrapText="1"/>
    </xf>
    <xf numFmtId="0" fontId="25" fillId="6" borderId="21" xfId="17" applyFont="1" applyFill="1" applyBorder="1" applyAlignment="1" applyProtection="1">
      <alignment horizontal="center" vertical="center" wrapText="1"/>
    </xf>
    <xf numFmtId="164" fontId="40" fillId="3" borderId="1" xfId="15" applyNumberFormat="1" applyFont="1" applyFill="1" applyBorder="1" applyAlignment="1" applyProtection="1">
      <alignment horizontal="center"/>
    </xf>
    <xf numFmtId="1" fontId="40" fillId="0" borderId="1" xfId="17" applyNumberFormat="1" applyFont="1" applyBorder="1" applyAlignment="1" applyProtection="1">
      <alignment horizontal="center" vertical="center" wrapText="1"/>
    </xf>
    <xf numFmtId="1" fontId="40" fillId="0" borderId="21" xfId="17" applyNumberFormat="1" applyFont="1" applyBorder="1" applyAlignment="1" applyProtection="1">
      <alignment horizontal="center" vertical="center" wrapText="1"/>
    </xf>
    <xf numFmtId="164" fontId="40" fillId="3" borderId="2" xfId="15" applyNumberFormat="1" applyFont="1" applyFill="1" applyBorder="1" applyAlignment="1" applyProtection="1">
      <alignment horizontal="center"/>
    </xf>
    <xf numFmtId="1" fontId="40" fillId="0" borderId="2" xfId="17" applyNumberFormat="1" applyFont="1" applyBorder="1" applyAlignment="1" applyProtection="1">
      <alignment horizontal="center" vertical="center" wrapText="1"/>
    </xf>
    <xf numFmtId="1" fontId="40" fillId="0" borderId="27" xfId="17" applyNumberFormat="1" applyFont="1" applyBorder="1" applyAlignment="1" applyProtection="1">
      <alignment horizontal="center" vertical="center" wrapText="1"/>
    </xf>
    <xf numFmtId="1" fontId="25" fillId="3" borderId="1" xfId="16" applyNumberFormat="1" applyFont="1" applyFill="1" applyBorder="1" applyAlignment="1" applyProtection="1">
      <alignment horizontal="center"/>
    </xf>
    <xf numFmtId="0" fontId="1" fillId="3" borderId="0" xfId="15" applyFill="1" applyBorder="1" applyProtection="1"/>
    <xf numFmtId="0" fontId="1" fillId="3" borderId="17" xfId="15" applyFill="1" applyBorder="1" applyProtection="1"/>
    <xf numFmtId="0" fontId="1" fillId="3" borderId="1" xfId="15" applyFill="1" applyBorder="1" applyProtection="1"/>
    <xf numFmtId="0" fontId="54" fillId="29" borderId="1" xfId="15" applyFont="1" applyFill="1" applyBorder="1" applyAlignment="1" applyProtection="1">
      <alignment horizontal="center"/>
    </xf>
    <xf numFmtId="164" fontId="54" fillId="29" borderId="1" xfId="15" applyNumberFormat="1" applyFont="1" applyFill="1" applyBorder="1" applyAlignment="1" applyProtection="1">
      <alignment horizontal="center"/>
    </xf>
    <xf numFmtId="0" fontId="6" fillId="3" borderId="18" xfId="0" applyFont="1" applyFill="1" applyBorder="1" applyAlignment="1">
      <alignment vertical="center"/>
    </xf>
    <xf numFmtId="0" fontId="6" fillId="3" borderId="16" xfId="0" applyFont="1" applyFill="1" applyBorder="1" applyAlignment="1">
      <alignment vertical="center"/>
    </xf>
    <xf numFmtId="0" fontId="6" fillId="3" borderId="17" xfId="0" applyFont="1" applyFill="1" applyBorder="1" applyAlignment="1">
      <alignment vertical="center"/>
    </xf>
    <xf numFmtId="0" fontId="25" fillId="6" borderId="28" xfId="15" applyFont="1" applyFill="1" applyBorder="1" applyAlignment="1" applyProtection="1">
      <alignment horizontal="center" vertical="center" wrapText="1"/>
    </xf>
    <xf numFmtId="0" fontId="2" fillId="3" borderId="1" xfId="0" applyFont="1" applyFill="1" applyBorder="1" applyAlignment="1">
      <alignment horizontal="center"/>
    </xf>
    <xf numFmtId="0" fontId="24" fillId="3" borderId="1" xfId="0" applyFont="1" applyFill="1" applyBorder="1" applyAlignment="1">
      <alignment horizontal="center" vertical="center"/>
    </xf>
    <xf numFmtId="0" fontId="25" fillId="6" borderId="1" xfId="0" applyFont="1" applyFill="1" applyBorder="1" applyAlignment="1">
      <alignment horizontal="center" vertical="center"/>
    </xf>
    <xf numFmtId="0" fontId="26" fillId="6" borderId="1" xfId="3" applyFont="1" applyFill="1" applyBorder="1" applyAlignment="1">
      <alignment horizontal="center" vertical="center" wrapText="1"/>
    </xf>
    <xf numFmtId="0" fontId="18" fillId="12" borderId="9" xfId="3" applyFont="1" applyFill="1" applyBorder="1" applyAlignment="1">
      <alignment horizontal="center" vertical="center" wrapText="1"/>
    </xf>
    <xf numFmtId="0" fontId="18" fillId="12" borderId="11" xfId="3" applyFont="1" applyFill="1" applyBorder="1" applyAlignment="1">
      <alignment horizontal="center" vertical="center" wrapText="1"/>
    </xf>
    <xf numFmtId="0" fontId="18" fillId="12" borderId="12" xfId="3" applyFont="1" applyFill="1" applyBorder="1" applyAlignment="1">
      <alignment horizontal="center" vertical="center" wrapText="1"/>
    </xf>
    <xf numFmtId="0" fontId="18" fillId="12" borderId="13" xfId="3" applyFont="1" applyFill="1" applyBorder="1" applyAlignment="1">
      <alignment horizontal="center" vertical="center" wrapText="1"/>
    </xf>
    <xf numFmtId="0" fontId="18" fillId="12" borderId="14" xfId="3" applyFont="1" applyFill="1" applyBorder="1" applyAlignment="1">
      <alignment horizontal="center" vertical="center" wrapText="1"/>
    </xf>
    <xf numFmtId="0" fontId="18" fillId="12" borderId="3" xfId="3" applyFont="1" applyFill="1" applyBorder="1" applyAlignment="1">
      <alignment horizontal="center" vertical="center" wrapText="1"/>
    </xf>
    <xf numFmtId="0" fontId="15" fillId="12" borderId="9" xfId="3" applyFont="1" applyFill="1" applyBorder="1" applyAlignment="1">
      <alignment horizontal="center" vertical="center" wrapText="1"/>
    </xf>
    <xf numFmtId="0" fontId="15" fillId="12" borderId="10" xfId="3" applyFont="1" applyFill="1" applyBorder="1" applyAlignment="1">
      <alignment horizontal="center" vertical="center" wrapText="1"/>
    </xf>
    <xf numFmtId="0" fontId="15" fillId="12" borderId="11" xfId="3" applyFont="1" applyFill="1" applyBorder="1" applyAlignment="1">
      <alignment horizontal="center" vertical="center" wrapText="1"/>
    </xf>
    <xf numFmtId="0" fontId="15" fillId="12" borderId="12" xfId="3" applyFont="1" applyFill="1" applyBorder="1" applyAlignment="1">
      <alignment horizontal="center" vertical="center" wrapText="1"/>
    </xf>
    <xf numFmtId="0" fontId="15" fillId="12" borderId="0" xfId="3" applyFont="1" applyFill="1" applyAlignment="1">
      <alignment horizontal="center" vertical="center" wrapText="1"/>
    </xf>
    <xf numFmtId="0" fontId="15" fillId="12" borderId="13" xfId="3" applyFont="1" applyFill="1" applyBorder="1" applyAlignment="1">
      <alignment horizontal="center" vertical="center" wrapText="1"/>
    </xf>
    <xf numFmtId="0" fontId="15" fillId="12" borderId="14" xfId="3" applyFont="1" applyFill="1" applyBorder="1" applyAlignment="1">
      <alignment horizontal="center" vertical="center" wrapText="1"/>
    </xf>
    <xf numFmtId="0" fontId="15" fillId="12" borderId="15" xfId="3" applyFont="1" applyFill="1" applyBorder="1" applyAlignment="1">
      <alignment horizontal="center" vertical="center" wrapText="1"/>
    </xf>
    <xf numFmtId="0" fontId="15" fillId="12" borderId="3" xfId="3" applyFont="1" applyFill="1" applyBorder="1" applyAlignment="1">
      <alignment horizontal="center" vertical="center" wrapText="1"/>
    </xf>
    <xf numFmtId="0" fontId="29" fillId="5" borderId="1" xfId="3" applyFont="1" applyFill="1" applyBorder="1" applyAlignment="1">
      <alignment horizontal="center" vertical="center" wrapText="1"/>
    </xf>
    <xf numFmtId="0" fontId="31" fillId="2" borderId="1" xfId="3" applyFont="1" applyFill="1" applyBorder="1" applyAlignment="1">
      <alignment horizontal="center" vertical="center" wrapText="1"/>
    </xf>
    <xf numFmtId="0" fontId="27" fillId="8" borderId="1" xfId="3" applyFont="1" applyFill="1" applyBorder="1" applyAlignment="1">
      <alignment horizontal="center" vertical="center" wrapText="1"/>
    </xf>
    <xf numFmtId="0" fontId="6" fillId="3" borderId="18" xfId="0" applyFont="1" applyFill="1" applyBorder="1" applyAlignment="1">
      <alignment horizontal="left" vertical="center"/>
    </xf>
    <xf numFmtId="0" fontId="6" fillId="3" borderId="16" xfId="0" applyFont="1" applyFill="1" applyBorder="1" applyAlignment="1">
      <alignment horizontal="left" vertical="center"/>
    </xf>
    <xf numFmtId="0" fontId="6" fillId="3" borderId="17" xfId="0" applyFont="1" applyFill="1" applyBorder="1" applyAlignment="1">
      <alignment horizontal="left" vertical="center"/>
    </xf>
    <xf numFmtId="0" fontId="6" fillId="3" borderId="1" xfId="0" applyFont="1" applyFill="1" applyBorder="1" applyAlignment="1">
      <alignment horizontal="left" vertical="center"/>
    </xf>
    <xf numFmtId="0" fontId="1" fillId="3" borderId="11" xfId="15" applyFill="1" applyBorder="1" applyAlignment="1">
      <alignment horizontal="center"/>
    </xf>
    <xf numFmtId="0" fontId="1" fillId="3" borderId="13" xfId="15" applyFill="1" applyBorder="1" applyAlignment="1">
      <alignment horizontal="center"/>
    </xf>
    <xf numFmtId="0" fontId="1" fillId="3" borderId="3" xfId="15" applyFill="1" applyBorder="1" applyAlignment="1">
      <alignment horizontal="center"/>
    </xf>
    <xf numFmtId="0" fontId="25" fillId="6" borderId="1" xfId="15" applyFont="1" applyFill="1" applyBorder="1" applyAlignment="1" applyProtection="1">
      <alignment horizontal="center" vertical="center" wrapText="1"/>
    </xf>
    <xf numFmtId="1" fontId="1" fillId="0" borderId="1" xfId="15" applyNumberFormat="1" applyBorder="1" applyAlignment="1" applyProtection="1">
      <alignment horizontal="center" vertical="center"/>
    </xf>
    <xf numFmtId="0" fontId="1" fillId="0" borderId="1" xfId="15" applyBorder="1" applyAlignment="1" applyProtection="1">
      <alignment horizontal="center" vertical="center"/>
    </xf>
    <xf numFmtId="0" fontId="25" fillId="6" borderId="2" xfId="15" applyFont="1" applyFill="1" applyBorder="1" applyAlignment="1" applyProtection="1">
      <alignment horizontal="center" vertical="center" wrapText="1"/>
    </xf>
    <xf numFmtId="0" fontId="25" fillId="6" borderId="19" xfId="15" applyFont="1" applyFill="1" applyBorder="1" applyAlignment="1" applyProtection="1">
      <alignment horizontal="center" vertical="center" wrapText="1"/>
    </xf>
    <xf numFmtId="0" fontId="25" fillId="6" borderId="18" xfId="15" applyFont="1" applyFill="1" applyBorder="1" applyAlignment="1" applyProtection="1">
      <alignment horizontal="center" vertical="center" wrapText="1"/>
    </xf>
    <xf numFmtId="0" fontId="25" fillId="6" borderId="16" xfId="15" applyFont="1" applyFill="1" applyBorder="1" applyAlignment="1" applyProtection="1">
      <alignment horizontal="center" vertical="center" wrapText="1"/>
    </xf>
    <xf numFmtId="0" fontId="25" fillId="6" borderId="17" xfId="15" applyFont="1" applyFill="1" applyBorder="1" applyAlignment="1" applyProtection="1">
      <alignment horizontal="center" vertical="center" wrapText="1"/>
    </xf>
    <xf numFmtId="1" fontId="25" fillId="20" borderId="18" xfId="16" applyNumberFormat="1" applyFont="1" applyFill="1" applyBorder="1" applyAlignment="1" applyProtection="1">
      <alignment horizontal="center"/>
    </xf>
    <xf numFmtId="1" fontId="25" fillId="20" borderId="16" xfId="16" applyNumberFormat="1" applyFont="1" applyFill="1" applyBorder="1" applyAlignment="1" applyProtection="1">
      <alignment horizontal="center"/>
    </xf>
    <xf numFmtId="1" fontId="25" fillId="20" borderId="17" xfId="16" applyNumberFormat="1" applyFont="1" applyFill="1" applyBorder="1" applyAlignment="1" applyProtection="1">
      <alignment horizontal="center"/>
    </xf>
    <xf numFmtId="0" fontId="54" fillId="3" borderId="1" xfId="15" applyFont="1" applyFill="1" applyBorder="1" applyAlignment="1">
      <alignment horizontal="center" vertical="center" wrapText="1"/>
    </xf>
    <xf numFmtId="0" fontId="25" fillId="6" borderId="1" xfId="15" applyFont="1" applyFill="1" applyBorder="1" applyAlignment="1">
      <alignment horizontal="center" vertical="center" wrapText="1"/>
    </xf>
    <xf numFmtId="0" fontId="25" fillId="6" borderId="2" xfId="15" applyFont="1" applyFill="1" applyBorder="1" applyAlignment="1">
      <alignment horizontal="center" vertical="center" wrapText="1"/>
    </xf>
    <xf numFmtId="0" fontId="25" fillId="6" borderId="19" xfId="15" applyFont="1" applyFill="1" applyBorder="1" applyAlignment="1">
      <alignment horizontal="center" vertical="center" wrapText="1"/>
    </xf>
    <xf numFmtId="164" fontId="25" fillId="6" borderId="9" xfId="15" applyNumberFormat="1" applyFont="1" applyFill="1" applyBorder="1" applyAlignment="1">
      <alignment horizontal="left"/>
    </xf>
    <xf numFmtId="164" fontId="25" fillId="6" borderId="10" xfId="15" applyNumberFormat="1" applyFont="1" applyFill="1" applyBorder="1" applyAlignment="1">
      <alignment horizontal="left"/>
    </xf>
    <xf numFmtId="164" fontId="25" fillId="19" borderId="9" xfId="15" applyNumberFormat="1" applyFont="1" applyFill="1" applyBorder="1" applyAlignment="1">
      <alignment horizontal="left"/>
    </xf>
    <xf numFmtId="164" fontId="25" fillId="19" borderId="10" xfId="15" applyNumberFormat="1" applyFont="1" applyFill="1" applyBorder="1" applyAlignment="1">
      <alignment horizontal="left"/>
    </xf>
    <xf numFmtId="0" fontId="25" fillId="6" borderId="18" xfId="15" applyFont="1" applyFill="1" applyBorder="1" applyAlignment="1">
      <alignment horizontal="left"/>
    </xf>
    <xf numFmtId="0" fontId="25" fillId="6" borderId="16" xfId="15" applyFont="1" applyFill="1" applyBorder="1" applyAlignment="1">
      <alignment horizontal="left"/>
    </xf>
    <xf numFmtId="164" fontId="25" fillId="6" borderId="18" xfId="15" applyNumberFormat="1" applyFont="1" applyFill="1" applyBorder="1" applyAlignment="1">
      <alignment horizontal="left"/>
    </xf>
    <xf numFmtId="164" fontId="25" fillId="6" borderId="16" xfId="15" applyNumberFormat="1" applyFont="1" applyFill="1" applyBorder="1" applyAlignment="1">
      <alignment horizontal="left"/>
    </xf>
    <xf numFmtId="0" fontId="33" fillId="3" borderId="18" xfId="15" applyFont="1" applyFill="1" applyBorder="1" applyAlignment="1">
      <alignment horizontal="left"/>
    </xf>
    <xf numFmtId="0" fontId="33" fillId="3" borderId="17" xfId="15" applyFont="1" applyFill="1" applyBorder="1" applyAlignment="1">
      <alignment horizontal="left"/>
    </xf>
    <xf numFmtId="0" fontId="1" fillId="3" borderId="1" xfId="15" applyFill="1" applyBorder="1" applyAlignment="1">
      <alignment horizontal="center"/>
    </xf>
    <xf numFmtId="0" fontId="25" fillId="28" borderId="1" xfId="17" applyFont="1" applyFill="1" applyBorder="1" applyAlignment="1">
      <alignment horizontal="center" vertical="center" wrapText="1"/>
    </xf>
    <xf numFmtId="0" fontId="1" fillId="3" borderId="0" xfId="15" applyFill="1" applyAlignment="1">
      <alignment horizontal="center"/>
    </xf>
    <xf numFmtId="9" fontId="17" fillId="3" borderId="1" xfId="2" applyFont="1" applyFill="1" applyBorder="1" applyAlignment="1" applyProtection="1">
      <alignment horizontal="center" vertical="center"/>
      <protection hidden="1"/>
    </xf>
    <xf numFmtId="0" fontId="60" fillId="12" borderId="9" xfId="3" applyFont="1" applyFill="1" applyBorder="1" applyAlignment="1">
      <alignment horizontal="center" vertical="center" wrapText="1"/>
    </xf>
    <xf numFmtId="0" fontId="60" fillId="12" borderId="11" xfId="3" applyFont="1" applyFill="1" applyBorder="1" applyAlignment="1">
      <alignment horizontal="center" vertical="center" wrapText="1"/>
    </xf>
    <xf numFmtId="0" fontId="60" fillId="12" borderId="12" xfId="3" applyFont="1" applyFill="1" applyBorder="1" applyAlignment="1">
      <alignment horizontal="center" vertical="center" wrapText="1"/>
    </xf>
    <xf numFmtId="0" fontId="60" fillId="12" borderId="13" xfId="3" applyFont="1" applyFill="1" applyBorder="1" applyAlignment="1">
      <alignment horizontal="center" vertical="center" wrapText="1"/>
    </xf>
    <xf numFmtId="0" fontId="60" fillId="12" borderId="14" xfId="3" applyFont="1" applyFill="1" applyBorder="1" applyAlignment="1">
      <alignment horizontal="center" vertical="center" wrapText="1"/>
    </xf>
    <xf numFmtId="0" fontId="60" fillId="12" borderId="3" xfId="3" applyFont="1" applyFill="1" applyBorder="1" applyAlignment="1">
      <alignment horizontal="center" vertical="center" wrapText="1"/>
    </xf>
    <xf numFmtId="0" fontId="61" fillId="12" borderId="9" xfId="3" applyFont="1" applyFill="1" applyBorder="1" applyAlignment="1">
      <alignment horizontal="center" vertical="center" wrapText="1"/>
    </xf>
    <xf numFmtId="0" fontId="61" fillId="12" borderId="10" xfId="3" applyFont="1" applyFill="1" applyBorder="1" applyAlignment="1">
      <alignment horizontal="center" vertical="center" wrapText="1"/>
    </xf>
    <xf numFmtId="0" fontId="61" fillId="12" borderId="11" xfId="3" applyFont="1" applyFill="1" applyBorder="1" applyAlignment="1">
      <alignment horizontal="center" vertical="center" wrapText="1"/>
    </xf>
    <xf numFmtId="0" fontId="61" fillId="12" borderId="12" xfId="3" applyFont="1" applyFill="1" applyBorder="1" applyAlignment="1">
      <alignment horizontal="center" vertical="center" wrapText="1"/>
    </xf>
    <xf numFmtId="0" fontId="61" fillId="12" borderId="0" xfId="3" applyFont="1" applyFill="1" applyAlignment="1">
      <alignment horizontal="center" vertical="center" wrapText="1"/>
    </xf>
    <xf numFmtId="0" fontId="61" fillId="12" borderId="13" xfId="3" applyFont="1" applyFill="1" applyBorder="1" applyAlignment="1">
      <alignment horizontal="center" vertical="center" wrapText="1"/>
    </xf>
    <xf numFmtId="0" fontId="61" fillId="12" borderId="14" xfId="3" applyFont="1" applyFill="1" applyBorder="1" applyAlignment="1">
      <alignment horizontal="center" vertical="center" wrapText="1"/>
    </xf>
    <xf numFmtId="0" fontId="61" fillId="12" borderId="15" xfId="3" applyFont="1" applyFill="1" applyBorder="1" applyAlignment="1">
      <alignment horizontal="center" vertical="center" wrapText="1"/>
    </xf>
    <xf numFmtId="0" fontId="61" fillId="12" borderId="3" xfId="3" applyFont="1" applyFill="1" applyBorder="1" applyAlignment="1">
      <alignment horizontal="center" vertical="center" wrapText="1"/>
    </xf>
    <xf numFmtId="9" fontId="36" fillId="3" borderId="18" xfId="2" applyFont="1" applyFill="1" applyBorder="1" applyAlignment="1" applyProtection="1">
      <alignment horizontal="center" vertical="center"/>
      <protection hidden="1"/>
    </xf>
    <xf numFmtId="9" fontId="36" fillId="3" borderId="17" xfId="2" applyFont="1" applyFill="1" applyBorder="1" applyAlignment="1" applyProtection="1">
      <alignment horizontal="center" vertical="center"/>
      <protection hidden="1"/>
    </xf>
    <xf numFmtId="0" fontId="28" fillId="6" borderId="18"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2" borderId="1" xfId="3" applyFont="1" applyFill="1" applyBorder="1" applyAlignment="1">
      <alignment horizontal="center" vertical="center" wrapText="1"/>
    </xf>
    <xf numFmtId="14" fontId="8" fillId="3" borderId="18" xfId="0" applyNumberFormat="1" applyFont="1" applyFill="1" applyBorder="1" applyAlignment="1">
      <alignment horizontal="left" vertical="center"/>
    </xf>
    <xf numFmtId="14" fontId="8" fillId="3" borderId="17" xfId="0" applyNumberFormat="1" applyFont="1" applyFill="1" applyBorder="1" applyAlignment="1">
      <alignment horizontal="left" vertical="center"/>
    </xf>
    <xf numFmtId="0" fontId="31" fillId="6" borderId="18"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28" fillId="6" borderId="1" xfId="0" applyFont="1" applyFill="1" applyBorder="1" applyAlignment="1">
      <alignment horizontal="center" vertical="center"/>
    </xf>
    <xf numFmtId="0" fontId="29" fillId="5" borderId="18" xfId="3" applyFont="1" applyFill="1" applyBorder="1" applyAlignment="1">
      <alignment horizontal="center" vertical="center" wrapText="1"/>
    </xf>
    <xf numFmtId="0" fontId="29" fillId="5" borderId="17" xfId="3" applyFont="1" applyFill="1" applyBorder="1" applyAlignment="1">
      <alignment horizontal="center" vertical="center" wrapText="1"/>
    </xf>
    <xf numFmtId="0" fontId="41" fillId="2" borderId="2" xfId="3" applyFont="1" applyFill="1" applyBorder="1" applyAlignment="1">
      <alignment horizontal="center" vertical="center" wrapText="1"/>
    </xf>
    <xf numFmtId="0" fontId="41" fillId="2" borderId="19" xfId="3" applyFont="1" applyFill="1" applyBorder="1" applyAlignment="1">
      <alignment horizontal="center" vertical="center" wrapText="1"/>
    </xf>
    <xf numFmtId="0" fontId="41" fillId="2" borderId="1" xfId="3" applyFont="1" applyFill="1" applyBorder="1" applyAlignment="1">
      <alignment horizontal="center" vertical="center" wrapText="1"/>
    </xf>
    <xf numFmtId="10" fontId="17" fillId="3" borderId="2" xfId="2" applyNumberFormat="1" applyFont="1" applyFill="1" applyBorder="1" applyAlignment="1" applyProtection="1">
      <alignment horizontal="center" vertical="center" wrapText="1"/>
      <protection locked="0"/>
    </xf>
    <xf numFmtId="10" fontId="17" fillId="3" borderId="19" xfId="2" applyNumberFormat="1" applyFont="1" applyFill="1" applyBorder="1" applyAlignment="1" applyProtection="1">
      <alignment horizontal="center" vertical="center" wrapText="1"/>
      <protection locked="0"/>
    </xf>
    <xf numFmtId="9" fontId="8" fillId="9" borderId="2" xfId="2" applyFont="1" applyFill="1" applyBorder="1" applyAlignment="1" applyProtection="1">
      <alignment horizontal="center" vertical="center" wrapText="1"/>
      <protection locked="0"/>
    </xf>
    <xf numFmtId="9" fontId="8" fillId="9" borderId="19" xfId="2" applyFont="1" applyFill="1" applyBorder="1" applyAlignment="1" applyProtection="1">
      <alignment horizontal="center" vertical="center" wrapText="1"/>
      <protection locked="0"/>
    </xf>
    <xf numFmtId="9" fontId="17" fillId="3" borderId="2" xfId="2" applyFont="1" applyFill="1" applyBorder="1" applyAlignment="1" applyProtection="1">
      <alignment horizontal="center" vertical="center" wrapText="1"/>
    </xf>
    <xf numFmtId="9" fontId="17" fillId="3" borderId="19" xfId="2" applyFont="1" applyFill="1" applyBorder="1" applyAlignment="1" applyProtection="1">
      <alignment horizontal="center" vertical="center" wrapText="1"/>
    </xf>
    <xf numFmtId="2" fontId="17" fillId="3" borderId="2" xfId="12" applyNumberFormat="1" applyFont="1" applyFill="1" applyBorder="1" applyAlignment="1" applyProtection="1">
      <alignment horizontal="center" vertical="center" wrapText="1"/>
      <protection locked="0"/>
    </xf>
    <xf numFmtId="2" fontId="17" fillId="3" borderId="19" xfId="12" applyNumberFormat="1" applyFont="1" applyFill="1" applyBorder="1" applyAlignment="1" applyProtection="1">
      <alignment horizontal="center" vertical="center" wrapText="1"/>
      <protection locked="0"/>
    </xf>
    <xf numFmtId="9" fontId="17" fillId="3" borderId="2" xfId="2" applyFont="1" applyFill="1" applyBorder="1" applyAlignment="1" applyProtection="1">
      <alignment horizontal="center" vertical="center" wrapText="1"/>
      <protection hidden="1"/>
    </xf>
    <xf numFmtId="9" fontId="17" fillId="3" borderId="19" xfId="2" applyFont="1" applyFill="1" applyBorder="1" applyAlignment="1" applyProtection="1">
      <alignment horizontal="center" vertical="center" wrapText="1"/>
      <protection hidden="1"/>
    </xf>
    <xf numFmtId="9" fontId="17" fillId="9" borderId="2" xfId="10" applyFont="1" applyFill="1" applyBorder="1" applyAlignment="1" applyProtection="1">
      <alignment horizontal="center" vertical="center"/>
    </xf>
    <xf numFmtId="9" fontId="17" fillId="9" borderId="19" xfId="10" applyFont="1" applyFill="1" applyBorder="1" applyAlignment="1" applyProtection="1">
      <alignment horizontal="center" vertical="center"/>
    </xf>
    <xf numFmtId="9" fontId="17" fillId="3" borderId="2" xfId="2" applyFont="1" applyFill="1" applyBorder="1" applyAlignment="1" applyProtection="1">
      <alignment horizontal="center" vertical="center"/>
      <protection hidden="1"/>
    </xf>
    <xf numFmtId="9" fontId="17" fillId="3" borderId="19" xfId="2" applyFont="1" applyFill="1" applyBorder="1" applyAlignment="1" applyProtection="1">
      <alignment horizontal="center" vertical="center"/>
      <protection hidden="1"/>
    </xf>
    <xf numFmtId="10" fontId="17" fillId="3" borderId="28" xfId="2" applyNumberFormat="1" applyFont="1" applyFill="1" applyBorder="1" applyAlignment="1" applyProtection="1">
      <alignment horizontal="center" vertical="center" wrapText="1"/>
      <protection locked="0"/>
    </xf>
    <xf numFmtId="9" fontId="8" fillId="9" borderId="28" xfId="2" applyFont="1" applyFill="1" applyBorder="1" applyAlignment="1" applyProtection="1">
      <alignment horizontal="center" vertical="center" wrapText="1"/>
      <protection locked="0"/>
    </xf>
    <xf numFmtId="9" fontId="17" fillId="3" borderId="28" xfId="2" applyFont="1" applyFill="1" applyBorder="1" applyAlignment="1" applyProtection="1">
      <alignment horizontal="center" vertical="center" wrapText="1"/>
    </xf>
    <xf numFmtId="9" fontId="34" fillId="9" borderId="2" xfId="2" applyFont="1" applyFill="1" applyBorder="1" applyAlignment="1">
      <alignment horizontal="center" vertical="center" wrapText="1"/>
    </xf>
    <xf numFmtId="9" fontId="34" fillId="9" borderId="19" xfId="2" applyFont="1" applyFill="1" applyBorder="1" applyAlignment="1">
      <alignment horizontal="center" vertical="center" wrapText="1"/>
    </xf>
    <xf numFmtId="9" fontId="8" fillId="9" borderId="1" xfId="2" applyFont="1" applyFill="1" applyBorder="1" applyAlignment="1" applyProtection="1">
      <alignment horizontal="center" vertical="center" wrapText="1"/>
      <protection locked="0"/>
    </xf>
    <xf numFmtId="9" fontId="17" fillId="3" borderId="1" xfId="2" applyFont="1" applyFill="1" applyBorder="1" applyAlignment="1" applyProtection="1">
      <alignment horizontal="center" vertical="center"/>
    </xf>
    <xf numFmtId="1" fontId="17" fillId="3" borderId="1" xfId="12" applyNumberFormat="1" applyFont="1" applyFill="1" applyBorder="1" applyAlignment="1" applyProtection="1">
      <alignment horizontal="center" vertical="center"/>
    </xf>
    <xf numFmtId="0" fontId="2" fillId="3" borderId="2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8" xfId="0" applyFont="1" applyFill="1" applyBorder="1" applyAlignment="1">
      <alignment horizontal="center"/>
    </xf>
    <xf numFmtId="0" fontId="2" fillId="3" borderId="19" xfId="0" applyFont="1" applyFill="1" applyBorder="1" applyAlignment="1">
      <alignment horizontal="center"/>
    </xf>
    <xf numFmtId="9" fontId="17" fillId="3" borderId="28" xfId="2" applyFont="1" applyFill="1" applyBorder="1" applyAlignment="1" applyProtection="1">
      <alignment horizontal="center" vertical="center"/>
    </xf>
    <xf numFmtId="9" fontId="17" fillId="3" borderId="19" xfId="2" applyFont="1" applyFill="1" applyBorder="1" applyAlignment="1" applyProtection="1">
      <alignment horizontal="center" vertical="center"/>
    </xf>
    <xf numFmtId="9" fontId="2" fillId="3" borderId="2" xfId="2" applyFont="1" applyFill="1" applyBorder="1" applyAlignment="1">
      <alignment horizontal="center" vertical="center"/>
    </xf>
    <xf numFmtId="9" fontId="2" fillId="3" borderId="28" xfId="2" applyFont="1" applyFill="1" applyBorder="1" applyAlignment="1">
      <alignment horizontal="center" vertical="center"/>
    </xf>
    <xf numFmtId="9" fontId="2" fillId="3" borderId="19" xfId="2" applyFont="1" applyFill="1" applyBorder="1" applyAlignment="1">
      <alignment horizontal="center" vertical="center"/>
    </xf>
    <xf numFmtId="9" fontId="17" fillId="19" borderId="28" xfId="2" applyFont="1" applyFill="1" applyBorder="1" applyAlignment="1" applyProtection="1">
      <alignment horizontal="center" vertical="center"/>
    </xf>
    <xf numFmtId="9" fontId="17" fillId="19" borderId="19" xfId="2" applyFont="1" applyFill="1" applyBorder="1" applyAlignment="1" applyProtection="1">
      <alignment horizontal="center" vertical="center"/>
    </xf>
    <xf numFmtId="9" fontId="17" fillId="3" borderId="28" xfId="2" applyFont="1" applyFill="1" applyBorder="1" applyAlignment="1" applyProtection="1">
      <alignment horizontal="center" vertical="center"/>
      <protection hidden="1"/>
    </xf>
    <xf numFmtId="9" fontId="17" fillId="19" borderId="2" xfId="2" applyFont="1" applyFill="1" applyBorder="1" applyAlignment="1" applyProtection="1">
      <alignment horizontal="center" vertical="center"/>
    </xf>
    <xf numFmtId="0" fontId="0" fillId="27" borderId="12" xfId="0" applyFill="1" applyBorder="1" applyAlignment="1">
      <alignment horizontal="center" vertical="center"/>
    </xf>
    <xf numFmtId="0" fontId="0" fillId="27" borderId="14" xfId="0" applyFill="1" applyBorder="1" applyAlignment="1">
      <alignment horizontal="center" vertical="center"/>
    </xf>
    <xf numFmtId="9" fontId="2" fillId="19" borderId="2" xfId="2" applyFont="1" applyFill="1" applyBorder="1" applyAlignment="1">
      <alignment horizontal="center" vertical="center"/>
    </xf>
    <xf numFmtId="9" fontId="2" fillId="19" borderId="28" xfId="2" applyFont="1" applyFill="1" applyBorder="1" applyAlignment="1">
      <alignment horizontal="center" vertical="center"/>
    </xf>
    <xf numFmtId="9" fontId="2" fillId="19" borderId="19" xfId="2" applyFont="1" applyFill="1" applyBorder="1" applyAlignment="1">
      <alignment horizontal="center" vertical="center"/>
    </xf>
    <xf numFmtId="1" fontId="17" fillId="3" borderId="2" xfId="12" applyNumberFormat="1" applyFont="1" applyFill="1" applyBorder="1" applyAlignment="1" applyProtection="1">
      <alignment horizontal="center" vertical="center"/>
    </xf>
    <xf numFmtId="1" fontId="17" fillId="3" borderId="28" xfId="12" applyNumberFormat="1" applyFont="1" applyFill="1" applyBorder="1" applyAlignment="1" applyProtection="1">
      <alignment horizontal="center" vertical="center"/>
    </xf>
    <xf numFmtId="9" fontId="34" fillId="9" borderId="28" xfId="2" applyFont="1" applyFill="1" applyBorder="1" applyAlignment="1">
      <alignment horizontal="center" vertical="center" wrapText="1"/>
    </xf>
    <xf numFmtId="1" fontId="17" fillId="3" borderId="19" xfId="12" applyNumberFormat="1" applyFont="1" applyFill="1" applyBorder="1" applyAlignment="1" applyProtection="1">
      <alignment horizontal="center" vertical="center"/>
    </xf>
    <xf numFmtId="9" fontId="17" fillId="19" borderId="1" xfId="2" applyFont="1" applyFill="1" applyBorder="1" applyAlignment="1" applyProtection="1">
      <alignment horizontal="center" vertical="center"/>
    </xf>
    <xf numFmtId="9" fontId="17" fillId="9" borderId="28" xfId="10" applyFont="1" applyFill="1" applyBorder="1" applyAlignment="1" applyProtection="1">
      <alignment horizontal="center" vertical="center"/>
    </xf>
    <xf numFmtId="0" fontId="25" fillId="6" borderId="1" xfId="0" applyFont="1" applyFill="1" applyBorder="1" applyAlignment="1">
      <alignment horizontal="center"/>
    </xf>
    <xf numFmtId="0" fontId="25" fillId="6" borderId="22"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6" borderId="2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64" fillId="5" borderId="1" xfId="3" applyFont="1" applyFill="1" applyBorder="1" applyAlignment="1">
      <alignment horizontal="center" vertical="center" wrapText="1"/>
    </xf>
    <xf numFmtId="0" fontId="40" fillId="3" borderId="1" xfId="0" applyFont="1" applyFill="1" applyBorder="1" applyAlignment="1">
      <alignment horizontal="center"/>
    </xf>
    <xf numFmtId="0" fontId="25" fillId="3" borderId="1" xfId="0" applyFont="1" applyFill="1" applyBorder="1" applyAlignment="1">
      <alignment horizontal="center" vertical="center"/>
    </xf>
    <xf numFmtId="0" fontId="64" fillId="8" borderId="1" xfId="3" applyFont="1" applyFill="1" applyBorder="1" applyAlignment="1">
      <alignment horizontal="center" vertical="center" wrapText="1"/>
    </xf>
    <xf numFmtId="0" fontId="63" fillId="6" borderId="1" xfId="3" applyFont="1" applyFill="1" applyBorder="1" applyAlignment="1">
      <alignment horizontal="center" vertical="center" wrapText="1"/>
    </xf>
    <xf numFmtId="0" fontId="0" fillId="6" borderId="1" xfId="0" applyFill="1" applyBorder="1" applyAlignment="1">
      <alignment horizontal="center" vertical="center"/>
    </xf>
    <xf numFmtId="0" fontId="30" fillId="2" borderId="2" xfId="3" applyFont="1" applyFill="1" applyBorder="1" applyAlignment="1">
      <alignment horizontal="center" vertical="center" wrapText="1"/>
    </xf>
    <xf numFmtId="0" fontId="30" fillId="2" borderId="19" xfId="3" applyFont="1" applyFill="1" applyBorder="1" applyAlignment="1">
      <alignment horizontal="center" vertical="center" wrapText="1"/>
    </xf>
    <xf numFmtId="0" fontId="28" fillId="6" borderId="18" xfId="0" applyFont="1" applyFill="1" applyBorder="1" applyAlignment="1">
      <alignment horizontal="center"/>
    </xf>
    <xf numFmtId="0" fontId="28" fillId="6" borderId="16" xfId="0" applyFont="1" applyFill="1" applyBorder="1" applyAlignment="1">
      <alignment horizontal="center"/>
    </xf>
    <xf numFmtId="0" fontId="28" fillId="6" borderId="17" xfId="0" applyFont="1" applyFill="1" applyBorder="1" applyAlignment="1">
      <alignment horizontal="center"/>
    </xf>
    <xf numFmtId="0" fontId="27" fillId="5" borderId="18" xfId="3" applyFont="1" applyFill="1" applyBorder="1" applyAlignment="1">
      <alignment horizontal="center" vertical="center" wrapText="1"/>
    </xf>
    <xf numFmtId="0" fontId="27" fillId="5" borderId="17" xfId="3" applyFont="1" applyFill="1" applyBorder="1" applyAlignment="1">
      <alignment horizontal="center" vertical="center" wrapText="1"/>
    </xf>
    <xf numFmtId="0" fontId="15" fillId="7" borderId="1" xfId="3" applyFont="1" applyFill="1" applyBorder="1" applyAlignment="1">
      <alignment horizontal="center" vertical="center" wrapText="1"/>
    </xf>
    <xf numFmtId="0" fontId="26" fillId="8" borderId="1" xfId="3" applyFont="1" applyFill="1" applyBorder="1" applyAlignment="1">
      <alignment horizontal="center" vertical="center" wrapText="1"/>
    </xf>
    <xf numFmtId="0" fontId="28" fillId="8" borderId="1" xfId="3" applyFont="1" applyFill="1" applyBorder="1" applyAlignment="1">
      <alignment horizontal="center" vertical="center" wrapText="1"/>
    </xf>
    <xf numFmtId="0" fontId="52" fillId="3" borderId="1" xfId="0" applyFont="1" applyFill="1" applyBorder="1" applyAlignment="1">
      <alignment horizontal="center" vertical="center"/>
    </xf>
    <xf numFmtId="0" fontId="28" fillId="7" borderId="9" xfId="3" applyFont="1" applyFill="1" applyBorder="1" applyAlignment="1">
      <alignment horizontal="center" vertical="center" wrapText="1"/>
    </xf>
    <xf numFmtId="0" fontId="28" fillId="7" borderId="11" xfId="3" applyFont="1" applyFill="1" applyBorder="1" applyAlignment="1">
      <alignment horizontal="center" vertical="center" wrapText="1"/>
    </xf>
    <xf numFmtId="0" fontId="28" fillId="7" borderId="12" xfId="3" applyFont="1" applyFill="1" applyBorder="1" applyAlignment="1">
      <alignment horizontal="center" vertical="center" wrapText="1"/>
    </xf>
    <xf numFmtId="0" fontId="28" fillId="7" borderId="13" xfId="3" applyFont="1" applyFill="1" applyBorder="1" applyAlignment="1">
      <alignment horizontal="center" vertical="center" wrapText="1"/>
    </xf>
    <xf numFmtId="0" fontId="28" fillId="7" borderId="14" xfId="3" applyFont="1" applyFill="1" applyBorder="1" applyAlignment="1">
      <alignment horizontal="center" vertical="center" wrapText="1"/>
    </xf>
    <xf numFmtId="0" fontId="28" fillId="7" borderId="3" xfId="3" applyFont="1" applyFill="1" applyBorder="1" applyAlignment="1">
      <alignment horizontal="center" vertical="center" wrapText="1"/>
    </xf>
    <xf numFmtId="0" fontId="28" fillId="6" borderId="1" xfId="0" applyFont="1" applyFill="1" applyBorder="1" applyAlignment="1">
      <alignment horizontal="center" vertical="center" wrapText="1"/>
    </xf>
    <xf numFmtId="0" fontId="30" fillId="5" borderId="1" xfId="3" applyFont="1" applyFill="1" applyBorder="1" applyAlignment="1">
      <alignment horizontal="center" vertical="center" wrapText="1"/>
    </xf>
    <xf numFmtId="0" fontId="27" fillId="6" borderId="1" xfId="3" applyFont="1" applyFill="1" applyBorder="1" applyAlignment="1">
      <alignment horizontal="center" vertical="center" wrapText="1"/>
    </xf>
    <xf numFmtId="0" fontId="28" fillId="6" borderId="16" xfId="0" applyFont="1" applyFill="1" applyBorder="1" applyAlignment="1">
      <alignment horizontal="center" vertical="center" wrapText="1"/>
    </xf>
    <xf numFmtId="0" fontId="50" fillId="5" borderId="1" xfId="3" applyFont="1" applyFill="1" applyBorder="1" applyAlignment="1">
      <alignment horizontal="center" vertical="center" wrapText="1"/>
    </xf>
    <xf numFmtId="0" fontId="50" fillId="0" borderId="1" xfId="3" applyFont="1" applyBorder="1" applyAlignment="1">
      <alignment horizontal="center" vertical="center" wrapText="1"/>
    </xf>
    <xf numFmtId="0" fontId="1" fillId="3" borderId="11" xfId="15" applyFill="1" applyBorder="1" applyAlignment="1" applyProtection="1">
      <alignment horizontal="center"/>
    </xf>
    <xf numFmtId="0" fontId="54" fillId="3" borderId="1" xfId="15" applyFont="1" applyFill="1" applyBorder="1" applyAlignment="1" applyProtection="1">
      <alignment horizontal="center" vertical="center" wrapText="1"/>
    </xf>
    <xf numFmtId="0" fontId="6" fillId="3" borderId="18" xfId="0" applyFont="1" applyFill="1" applyBorder="1" applyAlignment="1" applyProtection="1">
      <alignment vertical="center"/>
    </xf>
    <xf numFmtId="0" fontId="6" fillId="3" borderId="16" xfId="0" applyFont="1" applyFill="1" applyBorder="1" applyAlignment="1" applyProtection="1">
      <alignment vertical="center"/>
    </xf>
    <xf numFmtId="0" fontId="6" fillId="3" borderId="17" xfId="0" applyFont="1" applyFill="1" applyBorder="1" applyAlignment="1" applyProtection="1">
      <alignment vertical="center"/>
    </xf>
    <xf numFmtId="0" fontId="1" fillId="3" borderId="13" xfId="15" applyFill="1" applyBorder="1" applyAlignment="1" applyProtection="1">
      <alignment horizontal="center"/>
    </xf>
    <xf numFmtId="0" fontId="6" fillId="3" borderId="18" xfId="0" applyFont="1" applyFill="1" applyBorder="1" applyAlignment="1" applyProtection="1">
      <alignment horizontal="left" vertical="center"/>
    </xf>
    <xf numFmtId="0" fontId="6" fillId="3" borderId="16" xfId="0" applyFont="1" applyFill="1" applyBorder="1" applyAlignment="1" applyProtection="1">
      <alignment horizontal="left" vertical="center"/>
    </xf>
    <xf numFmtId="0" fontId="6" fillId="3" borderId="17" xfId="0" applyFont="1" applyFill="1" applyBorder="1" applyAlignment="1" applyProtection="1">
      <alignment horizontal="left" vertical="center"/>
    </xf>
    <xf numFmtId="0" fontId="1" fillId="3" borderId="3" xfId="15" applyFill="1" applyBorder="1" applyAlignment="1" applyProtection="1">
      <alignment horizontal="center"/>
    </xf>
    <xf numFmtId="0" fontId="6" fillId="3" borderId="1" xfId="0" applyFont="1" applyFill="1" applyBorder="1" applyAlignment="1" applyProtection="1">
      <alignment horizontal="left" vertical="center"/>
    </xf>
    <xf numFmtId="14" fontId="8" fillId="3" borderId="0" xfId="0" applyNumberFormat="1" applyFont="1" applyFill="1" applyBorder="1" applyAlignment="1" applyProtection="1">
      <alignment horizontal="left" vertical="center"/>
    </xf>
    <xf numFmtId="9" fontId="40" fillId="3" borderId="1" xfId="16" applyFont="1" applyFill="1" applyBorder="1" applyAlignment="1" applyProtection="1">
      <alignment horizontal="center"/>
    </xf>
    <xf numFmtId="0" fontId="1" fillId="24" borderId="0" xfId="15" applyFill="1" applyProtection="1"/>
    <xf numFmtId="0" fontId="2" fillId="3" borderId="19" xfId="15" applyFont="1" applyFill="1" applyBorder="1" applyProtection="1"/>
    <xf numFmtId="0" fontId="33" fillId="3" borderId="14" xfId="15" applyFont="1" applyFill="1" applyBorder="1" applyAlignment="1" applyProtection="1">
      <alignment horizontal="left"/>
    </xf>
    <xf numFmtId="0" fontId="33" fillId="3" borderId="3" xfId="15" applyFont="1" applyFill="1" applyBorder="1" applyAlignment="1" applyProtection="1">
      <alignment horizontal="left"/>
    </xf>
    <xf numFmtId="0" fontId="1" fillId="25" borderId="0" xfId="15" applyFill="1" applyProtection="1"/>
    <xf numFmtId="0" fontId="2" fillId="3" borderId="1" xfId="15" applyFont="1" applyFill="1" applyBorder="1" applyProtection="1"/>
    <xf numFmtId="0" fontId="33" fillId="3" borderId="18" xfId="15" applyFont="1" applyFill="1" applyBorder="1" applyAlignment="1" applyProtection="1">
      <alignment horizontal="left"/>
    </xf>
    <xf numFmtId="0" fontId="33" fillId="3" borderId="17" xfId="15" applyFont="1" applyFill="1" applyBorder="1" applyAlignment="1" applyProtection="1">
      <alignment horizontal="left"/>
    </xf>
    <xf numFmtId="0" fontId="1" fillId="26" borderId="0" xfId="15" applyFill="1" applyProtection="1"/>
    <xf numFmtId="0" fontId="33" fillId="3" borderId="1" xfId="15" applyFont="1" applyFill="1" applyBorder="1" applyProtection="1"/>
    <xf numFmtId="0" fontId="1" fillId="27" borderId="0" xfId="15" applyFill="1" applyProtection="1"/>
    <xf numFmtId="164" fontId="25" fillId="3" borderId="1" xfId="15" applyNumberFormat="1" applyFont="1" applyFill="1" applyBorder="1" applyProtection="1"/>
    <xf numFmtId="9" fontId="22" fillId="0" borderId="1" xfId="0" applyNumberFormat="1" applyFont="1" applyBorder="1" applyAlignment="1" applyProtection="1">
      <alignment horizontal="center"/>
    </xf>
    <xf numFmtId="164" fontId="25" fillId="3" borderId="0" xfId="15" applyNumberFormat="1" applyFont="1" applyFill="1" applyBorder="1" applyProtection="1"/>
    <xf numFmtId="9" fontId="22" fillId="0" borderId="0" xfId="0" applyNumberFormat="1" applyFont="1" applyBorder="1" applyAlignment="1" applyProtection="1">
      <alignment horizontal="center"/>
    </xf>
    <xf numFmtId="164" fontId="25" fillId="3" borderId="0" xfId="15" applyNumberFormat="1" applyFont="1" applyFill="1" applyBorder="1" applyAlignment="1" applyProtection="1"/>
    <xf numFmtId="164" fontId="58" fillId="3" borderId="1" xfId="15" applyNumberFormat="1" applyFont="1" applyFill="1" applyBorder="1" applyProtection="1"/>
    <xf numFmtId="164" fontId="62" fillId="3" borderId="1" xfId="15" applyNumberFormat="1" applyFont="1" applyFill="1" applyBorder="1" applyProtection="1"/>
    <xf numFmtId="0" fontId="25" fillId="28" borderId="18" xfId="17" applyFont="1" applyFill="1" applyBorder="1" applyAlignment="1" applyProtection="1">
      <alignment horizontal="center" vertical="center" wrapText="1"/>
    </xf>
    <xf numFmtId="0" fontId="25" fillId="28" borderId="16" xfId="17" applyFont="1" applyFill="1" applyBorder="1" applyAlignment="1" applyProtection="1">
      <alignment horizontal="center" vertical="center" wrapText="1"/>
    </xf>
    <xf numFmtId="0" fontId="25" fillId="28" borderId="17" xfId="17" applyFont="1" applyFill="1" applyBorder="1" applyAlignment="1" applyProtection="1">
      <alignment horizontal="center" vertical="center" wrapText="1"/>
    </xf>
    <xf numFmtId="0" fontId="1" fillId="3" borderId="0" xfId="15" applyFill="1" applyAlignment="1" applyProtection="1">
      <alignment horizontal="center"/>
    </xf>
    <xf numFmtId="0" fontId="25" fillId="28" borderId="1" xfId="17" applyFont="1" applyFill="1" applyBorder="1" applyAlignment="1" applyProtection="1">
      <alignment horizontal="center" vertical="center" wrapText="1"/>
    </xf>
    <xf numFmtId="0" fontId="25" fillId="28" borderId="1" xfId="17" applyFont="1" applyFill="1" applyBorder="1" applyAlignment="1" applyProtection="1">
      <alignment vertical="center" wrapText="1"/>
    </xf>
    <xf numFmtId="0" fontId="25" fillId="6" borderId="18" xfId="15" applyFont="1" applyFill="1" applyBorder="1" applyAlignment="1" applyProtection="1">
      <alignment horizontal="left"/>
    </xf>
    <xf numFmtId="0" fontId="25" fillId="6" borderId="16" xfId="15" applyFont="1" applyFill="1" applyBorder="1" applyAlignment="1" applyProtection="1">
      <alignment horizontal="left"/>
    </xf>
    <xf numFmtId="164" fontId="40" fillId="19" borderId="1" xfId="15" applyNumberFormat="1" applyFont="1" applyFill="1" applyBorder="1" applyProtection="1"/>
    <xf numFmtId="9" fontId="40" fillId="19" borderId="1" xfId="13" applyFont="1" applyFill="1" applyBorder="1" applyAlignment="1" applyProtection="1">
      <alignment horizontal="center"/>
    </xf>
    <xf numFmtId="9" fontId="33" fillId="19" borderId="1" xfId="13" applyFont="1" applyFill="1" applyBorder="1" applyAlignment="1" applyProtection="1">
      <alignment horizontal="center"/>
    </xf>
    <xf numFmtId="164" fontId="28" fillId="19" borderId="1" xfId="15" applyNumberFormat="1" applyFont="1" applyFill="1" applyBorder="1" applyAlignment="1" applyProtection="1">
      <alignment horizontal="center" wrapText="1"/>
    </xf>
    <xf numFmtId="9" fontId="1" fillId="3" borderId="0" xfId="15" applyNumberFormat="1" applyFill="1" applyAlignment="1" applyProtection="1">
      <alignment horizontal="center"/>
    </xf>
    <xf numFmtId="9" fontId="2" fillId="19" borderId="1" xfId="2" applyFont="1" applyFill="1" applyBorder="1" applyAlignment="1" applyProtection="1">
      <alignment horizontal="center" wrapText="1"/>
    </xf>
    <xf numFmtId="164" fontId="28" fillId="19" borderId="1" xfId="15" applyNumberFormat="1" applyFont="1" applyFill="1" applyBorder="1" applyAlignment="1" applyProtection="1">
      <alignment horizontal="center"/>
    </xf>
    <xf numFmtId="0" fontId="25" fillId="6" borderId="1" xfId="15" applyFont="1" applyFill="1" applyBorder="1" applyAlignment="1" applyProtection="1">
      <alignment horizontal="left" vertical="center" wrapText="1"/>
    </xf>
    <xf numFmtId="9" fontId="25" fillId="6" borderId="19" xfId="13" applyFont="1" applyFill="1" applyBorder="1" applyAlignment="1" applyProtection="1">
      <alignment horizontal="center" vertical="center" wrapText="1"/>
    </xf>
    <xf numFmtId="164" fontId="25" fillId="6" borderId="18" xfId="15" applyNumberFormat="1" applyFont="1" applyFill="1" applyBorder="1" applyAlignment="1" applyProtection="1">
      <alignment horizontal="left"/>
    </xf>
    <xf numFmtId="164" fontId="25" fillId="6" borderId="16" xfId="15" applyNumberFormat="1" applyFont="1" applyFill="1" applyBorder="1" applyAlignment="1" applyProtection="1">
      <alignment horizontal="left"/>
    </xf>
    <xf numFmtId="164" fontId="25" fillId="6" borderId="9" xfId="15" applyNumberFormat="1" applyFont="1" applyFill="1" applyBorder="1" applyAlignment="1" applyProtection="1">
      <alignment horizontal="left"/>
    </xf>
    <xf numFmtId="164" fontId="25" fillId="6" borderId="10" xfId="15" applyNumberFormat="1" applyFont="1" applyFill="1" applyBorder="1" applyAlignment="1" applyProtection="1">
      <alignment horizontal="left"/>
    </xf>
    <xf numFmtId="165" fontId="40" fillId="19" borderId="1" xfId="13" applyNumberFormat="1" applyFont="1" applyFill="1" applyBorder="1" applyAlignment="1" applyProtection="1">
      <alignment horizontal="center"/>
    </xf>
    <xf numFmtId="164" fontId="25" fillId="6" borderId="1" xfId="15" applyNumberFormat="1" applyFont="1" applyFill="1" applyBorder="1" applyAlignment="1" applyProtection="1">
      <alignment horizontal="left"/>
    </xf>
    <xf numFmtId="164" fontId="25" fillId="6" borderId="1" xfId="15" applyNumberFormat="1" applyFont="1" applyFill="1" applyBorder="1" applyAlignment="1" applyProtection="1">
      <alignment horizontal="center" vertical="center"/>
    </xf>
    <xf numFmtId="9" fontId="25" fillId="6" borderId="1" xfId="13" applyFont="1" applyFill="1" applyBorder="1" applyAlignment="1" applyProtection="1">
      <alignment horizontal="center"/>
    </xf>
    <xf numFmtId="164" fontId="25" fillId="19" borderId="9" xfId="15" applyNumberFormat="1" applyFont="1" applyFill="1" applyBorder="1" applyAlignment="1" applyProtection="1">
      <alignment horizontal="left"/>
    </xf>
    <xf numFmtId="164" fontId="25" fillId="19" borderId="10" xfId="15" applyNumberFormat="1" applyFont="1" applyFill="1" applyBorder="1" applyAlignment="1" applyProtection="1">
      <alignment horizontal="left"/>
    </xf>
    <xf numFmtId="164" fontId="1" fillId="3" borderId="1" xfId="15" applyNumberFormat="1" applyFill="1" applyBorder="1" applyAlignment="1" applyProtection="1">
      <alignment horizontal="center"/>
    </xf>
    <xf numFmtId="9" fontId="1" fillId="3" borderId="1" xfId="2" applyFill="1" applyBorder="1" applyAlignment="1" applyProtection="1">
      <alignment horizontal="center"/>
    </xf>
    <xf numFmtId="0" fontId="25" fillId="3" borderId="0" xfId="15" applyFont="1" applyFill="1" applyBorder="1" applyAlignment="1" applyProtection="1">
      <alignment horizontal="center" vertical="center" wrapText="1"/>
    </xf>
    <xf numFmtId="0" fontId="40" fillId="19" borderId="1" xfId="15" applyFont="1" applyFill="1" applyBorder="1" applyAlignment="1" applyProtection="1">
      <alignment horizontal="left" vertical="center"/>
    </xf>
    <xf numFmtId="1" fontId="40" fillId="19" borderId="1" xfId="15" applyNumberFormat="1" applyFont="1" applyFill="1" applyBorder="1" applyAlignment="1" applyProtection="1">
      <alignment horizontal="center" vertical="center"/>
    </xf>
    <xf numFmtId="9" fontId="40" fillId="19" borderId="1" xfId="13" applyFont="1" applyFill="1" applyBorder="1" applyAlignment="1" applyProtection="1">
      <alignment horizontal="center" vertical="center"/>
    </xf>
    <xf numFmtId="9" fontId="40" fillId="3" borderId="0" xfId="13" applyFont="1" applyFill="1" applyBorder="1" applyAlignment="1" applyProtection="1">
      <alignment horizontal="center" vertical="center"/>
    </xf>
    <xf numFmtId="0" fontId="40" fillId="19" borderId="1" xfId="15" applyFont="1" applyFill="1" applyBorder="1" applyAlignment="1" applyProtection="1">
      <alignment horizontal="left" vertical="center" wrapText="1"/>
    </xf>
    <xf numFmtId="0" fontId="25" fillId="6" borderId="1" xfId="15" applyFont="1" applyFill="1" applyBorder="1" applyAlignment="1" applyProtection="1">
      <alignment horizontal="center" vertical="center"/>
    </xf>
    <xf numFmtId="2" fontId="25" fillId="6" borderId="1" xfId="15" applyNumberFormat="1" applyFont="1" applyFill="1" applyBorder="1" applyAlignment="1" applyProtection="1">
      <alignment horizontal="center" vertical="center"/>
    </xf>
    <xf numFmtId="9" fontId="25" fillId="6" borderId="1" xfId="13" applyFont="1" applyFill="1" applyBorder="1" applyAlignment="1" applyProtection="1">
      <alignment horizontal="center" vertical="center"/>
    </xf>
    <xf numFmtId="9" fontId="25" fillId="3" borderId="0" xfId="13" applyFont="1" applyFill="1" applyBorder="1" applyAlignment="1" applyProtection="1">
      <alignment horizontal="center" vertical="center"/>
    </xf>
    <xf numFmtId="9" fontId="40" fillId="19" borderId="19" xfId="13" applyFont="1" applyFill="1" applyBorder="1" applyAlignment="1" applyProtection="1">
      <alignment horizontal="center" vertical="center"/>
    </xf>
    <xf numFmtId="0" fontId="6" fillId="3" borderId="4" xfId="0" applyFont="1" applyFill="1" applyBorder="1" applyAlignment="1" applyProtection="1">
      <alignment horizontal="center"/>
    </xf>
    <xf numFmtId="0" fontId="6" fillId="3" borderId="5" xfId="0" applyFont="1" applyFill="1" applyBorder="1" applyAlignment="1" applyProtection="1">
      <alignment horizontal="center"/>
    </xf>
    <xf numFmtId="0" fontId="6" fillId="3" borderId="6" xfId="0" applyFont="1" applyFill="1" applyBorder="1" applyAlignment="1" applyProtection="1">
      <alignment horizontal="center"/>
    </xf>
    <xf numFmtId="0" fontId="7" fillId="3" borderId="7"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6" fillId="3" borderId="1" xfId="0" applyFont="1" applyFill="1" applyBorder="1" applyAlignment="1" applyProtection="1">
      <alignment horizontal="left" vertical="center"/>
    </xf>
    <xf numFmtId="0" fontId="6" fillId="3" borderId="0" xfId="0" applyFont="1" applyFill="1" applyProtection="1"/>
    <xf numFmtId="0" fontId="6" fillId="3" borderId="7" xfId="0" applyFont="1" applyFill="1" applyBorder="1" applyAlignment="1" applyProtection="1">
      <alignment horizontal="center"/>
    </xf>
    <xf numFmtId="0" fontId="6" fillId="3" borderId="0" xfId="0" applyFont="1" applyFill="1" applyBorder="1" applyAlignment="1" applyProtection="1">
      <alignment horizontal="center"/>
    </xf>
    <xf numFmtId="0" fontId="6" fillId="3" borderId="8" xfId="0" applyFont="1" applyFill="1" applyBorder="1" applyAlignment="1" applyProtection="1">
      <alignment horizontal="center"/>
    </xf>
    <xf numFmtId="14" fontId="8" fillId="3" borderId="2" xfId="0" applyNumberFormat="1" applyFont="1" applyFill="1" applyBorder="1" applyAlignment="1" applyProtection="1">
      <alignment horizontal="left" vertical="center"/>
    </xf>
    <xf numFmtId="0" fontId="9" fillId="6" borderId="1" xfId="0" applyFont="1" applyFill="1" applyBorder="1" applyAlignment="1" applyProtection="1">
      <alignment horizontal="center" vertical="center"/>
    </xf>
    <xf numFmtId="0" fontId="10" fillId="6" borderId="1" xfId="3" applyFont="1" applyFill="1" applyBorder="1" applyAlignment="1" applyProtection="1">
      <alignment horizontal="center" vertical="center" wrapText="1"/>
    </xf>
    <xf numFmtId="0" fontId="60" fillId="12" borderId="9" xfId="3" applyFont="1" applyFill="1" applyBorder="1" applyAlignment="1" applyProtection="1">
      <alignment horizontal="center" vertical="center" wrapText="1"/>
    </xf>
    <xf numFmtId="0" fontId="60" fillId="12" borderId="11" xfId="3" applyFont="1" applyFill="1" applyBorder="1" applyAlignment="1" applyProtection="1">
      <alignment horizontal="center" vertical="center" wrapText="1"/>
    </xf>
    <xf numFmtId="0" fontId="61" fillId="12" borderId="9" xfId="3" applyFont="1" applyFill="1" applyBorder="1" applyAlignment="1" applyProtection="1">
      <alignment horizontal="center" vertical="center" wrapText="1"/>
    </xf>
    <xf numFmtId="0" fontId="61" fillId="12" borderId="10" xfId="3" applyFont="1" applyFill="1" applyBorder="1" applyAlignment="1" applyProtection="1">
      <alignment horizontal="center" vertical="center" wrapText="1"/>
    </xf>
    <xf numFmtId="0" fontId="61" fillId="12" borderId="11" xfId="3" applyFont="1" applyFill="1" applyBorder="1" applyAlignment="1" applyProtection="1">
      <alignment horizontal="center" vertical="center" wrapText="1"/>
    </xf>
    <xf numFmtId="0" fontId="61" fillId="7" borderId="1" xfId="3" applyFont="1" applyFill="1" applyBorder="1" applyAlignment="1" applyProtection="1">
      <alignment horizontal="center" vertical="center" wrapText="1"/>
    </xf>
    <xf numFmtId="0" fontId="6" fillId="3" borderId="1" xfId="0" applyFont="1" applyFill="1" applyBorder="1" applyProtection="1"/>
    <xf numFmtId="0" fontId="10" fillId="8" borderId="1" xfId="3" applyFont="1" applyFill="1" applyBorder="1" applyAlignment="1" applyProtection="1">
      <alignment horizontal="center" vertical="center" wrapText="1"/>
    </xf>
    <xf numFmtId="0" fontId="60" fillId="12" borderId="12" xfId="3" applyFont="1" applyFill="1" applyBorder="1" applyAlignment="1" applyProtection="1">
      <alignment horizontal="center" vertical="center" wrapText="1"/>
    </xf>
    <xf numFmtId="0" fontId="60" fillId="12" borderId="13" xfId="3" applyFont="1" applyFill="1" applyBorder="1" applyAlignment="1" applyProtection="1">
      <alignment horizontal="center" vertical="center" wrapText="1"/>
    </xf>
    <xf numFmtId="0" fontId="61" fillId="12" borderId="12" xfId="3" applyFont="1" applyFill="1" applyBorder="1" applyAlignment="1" applyProtection="1">
      <alignment horizontal="center" vertical="center" wrapText="1"/>
    </xf>
    <xf numFmtId="0" fontId="61" fillId="12" borderId="0" xfId="3" applyFont="1" applyFill="1" applyAlignment="1" applyProtection="1">
      <alignment horizontal="center" vertical="center" wrapText="1"/>
    </xf>
    <xf numFmtId="0" fontId="61" fillId="12" borderId="13" xfId="3" applyFont="1" applyFill="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0" fillId="5" borderId="1" xfId="3" applyFont="1" applyFill="1" applyBorder="1" applyAlignment="1" applyProtection="1">
      <alignment horizontal="center" vertical="center" wrapText="1"/>
    </xf>
    <xf numFmtId="0" fontId="9" fillId="2" borderId="1" xfId="3" applyFont="1" applyFill="1" applyBorder="1" applyAlignment="1" applyProtection="1">
      <alignment horizontal="center" vertical="center" wrapText="1"/>
    </xf>
    <xf numFmtId="0" fontId="12" fillId="2" borderId="1" xfId="3" applyFont="1" applyFill="1" applyBorder="1" applyAlignment="1" applyProtection="1">
      <alignment horizontal="center" vertical="center" wrapText="1"/>
    </xf>
    <xf numFmtId="0" fontId="60" fillId="12" borderId="14" xfId="3" applyFont="1" applyFill="1" applyBorder="1" applyAlignment="1" applyProtection="1">
      <alignment horizontal="center" vertical="center" wrapText="1"/>
    </xf>
    <xf numFmtId="0" fontId="60" fillId="12" borderId="3" xfId="3" applyFont="1" applyFill="1" applyBorder="1" applyAlignment="1" applyProtection="1">
      <alignment horizontal="center" vertical="center" wrapText="1"/>
    </xf>
    <xf numFmtId="0" fontId="61" fillId="12" borderId="14" xfId="3" applyFont="1" applyFill="1" applyBorder="1" applyAlignment="1" applyProtection="1">
      <alignment horizontal="center" vertical="center" wrapText="1"/>
    </xf>
    <xf numFmtId="0" fontId="61" fillId="12" borderId="15" xfId="3" applyFont="1" applyFill="1" applyBorder="1" applyAlignment="1" applyProtection="1">
      <alignment horizontal="center" vertical="center" wrapText="1"/>
    </xf>
    <xf numFmtId="0" fontId="61" fillId="12" borderId="3" xfId="3" applyFont="1" applyFill="1" applyBorder="1" applyAlignment="1" applyProtection="1">
      <alignment horizontal="center" vertical="center" wrapText="1"/>
    </xf>
    <xf numFmtId="0" fontId="9" fillId="6" borderId="1" xfId="0" applyFont="1" applyFill="1" applyBorder="1" applyAlignment="1" applyProtection="1">
      <alignment horizontal="center" vertical="center" wrapText="1"/>
    </xf>
    <xf numFmtId="0" fontId="13"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3" fillId="9" borderId="1" xfId="3" applyFont="1" applyFill="1" applyBorder="1" applyAlignment="1" applyProtection="1">
      <alignment horizontal="center" vertical="center" wrapText="1"/>
    </xf>
    <xf numFmtId="0" fontId="10" fillId="9" borderId="1" xfId="3" applyFont="1" applyFill="1" applyBorder="1" applyAlignment="1" applyProtection="1">
      <alignment horizontal="center" vertical="center" wrapText="1"/>
    </xf>
    <xf numFmtId="0" fontId="60" fillId="12" borderId="1" xfId="3" applyFont="1" applyFill="1" applyBorder="1" applyAlignment="1" applyProtection="1">
      <alignment horizontal="center" vertical="center" wrapText="1"/>
    </xf>
    <xf numFmtId="0" fontId="61" fillId="12" borderId="1" xfId="3"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justify" vertical="center" wrapText="1"/>
    </xf>
    <xf numFmtId="0" fontId="6" fillId="3" borderId="1" xfId="0" applyFont="1" applyFill="1" applyBorder="1" applyAlignment="1" applyProtection="1">
      <alignment horizontal="justify" vertical="center" wrapText="1"/>
    </xf>
    <xf numFmtId="9" fontId="6" fillId="3" borderId="1" xfId="0" applyNumberFormat="1" applyFont="1" applyFill="1" applyBorder="1" applyAlignment="1" applyProtection="1">
      <alignment horizontal="center" vertical="center" wrapText="1"/>
    </xf>
    <xf numFmtId="9" fontId="8" fillId="3" borderId="1" xfId="0" applyNumberFormat="1" applyFont="1" applyFill="1" applyBorder="1" applyAlignment="1" applyProtection="1">
      <alignment horizontal="center" vertical="center" wrapText="1"/>
    </xf>
    <xf numFmtId="1" fontId="6" fillId="3" borderId="1" xfId="0" applyNumberFormat="1" applyFont="1" applyFill="1" applyBorder="1" applyAlignment="1" applyProtection="1">
      <alignment horizontal="center" vertical="center" wrapText="1"/>
    </xf>
    <xf numFmtId="0" fontId="8" fillId="4" borderId="1" xfId="3" applyFont="1" applyFill="1" applyBorder="1" applyAlignment="1" applyProtection="1">
      <alignment horizontal="center" vertical="center" wrapText="1"/>
    </xf>
    <xf numFmtId="0" fontId="6" fillId="11" borderId="1" xfId="11" applyFont="1" applyFill="1" applyBorder="1" applyAlignment="1" applyProtection="1">
      <alignment horizontal="justify" vertical="center" wrapText="1"/>
    </xf>
    <xf numFmtId="0" fontId="6" fillId="11" borderId="1" xfId="0" applyFont="1" applyFill="1" applyBorder="1" applyAlignment="1" applyProtection="1">
      <alignment horizontal="left" vertical="center" wrapText="1"/>
    </xf>
    <xf numFmtId="10" fontId="6" fillId="0" borderId="1" xfId="10" applyNumberFormat="1" applyFont="1" applyBorder="1" applyAlignment="1" applyProtection="1">
      <alignment horizontal="center" vertical="center" wrapText="1"/>
    </xf>
    <xf numFmtId="9" fontId="8" fillId="9" borderId="1" xfId="2" applyFont="1" applyFill="1" applyBorder="1" applyAlignment="1" applyProtection="1">
      <alignment horizontal="center" vertical="center" wrapText="1"/>
    </xf>
    <xf numFmtId="9" fontId="20" fillId="10" borderId="1" xfId="1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9" fillId="6" borderId="18" xfId="0" applyFont="1" applyFill="1" applyBorder="1" applyAlignment="1" applyProtection="1">
      <alignment horizontal="center" vertical="center"/>
    </xf>
    <xf numFmtId="0" fontId="9" fillId="6" borderId="16" xfId="0" applyFont="1" applyFill="1" applyBorder="1" applyAlignment="1" applyProtection="1">
      <alignment horizontal="center" vertical="center"/>
    </xf>
    <xf numFmtId="0" fontId="9" fillId="6" borderId="17" xfId="0" applyFont="1" applyFill="1" applyBorder="1" applyAlignment="1" applyProtection="1">
      <alignment horizontal="center" vertical="center"/>
    </xf>
    <xf numFmtId="9" fontId="9" fillId="6" borderId="1" xfId="2" applyFont="1" applyFill="1" applyBorder="1" applyAlignment="1" applyProtection="1">
      <alignment horizontal="center" vertical="center"/>
    </xf>
    <xf numFmtId="9" fontId="9" fillId="6" borderId="1" xfId="0" applyNumberFormat="1" applyFont="1" applyFill="1" applyBorder="1" applyAlignment="1" applyProtection="1">
      <alignment horizontal="center" vertical="center"/>
    </xf>
    <xf numFmtId="0" fontId="6" fillId="3" borderId="0" xfId="0" applyFont="1" applyFill="1" applyAlignment="1" applyProtection="1">
      <alignment horizontal="center"/>
    </xf>
    <xf numFmtId="0" fontId="6" fillId="3" borderId="0" xfId="0" applyFont="1" applyFill="1" applyAlignment="1" applyProtection="1">
      <alignment horizontal="justify" vertical="center"/>
    </xf>
    <xf numFmtId="0" fontId="2" fillId="3" borderId="1" xfId="0" applyFont="1" applyFill="1" applyBorder="1" applyAlignment="1" applyProtection="1">
      <alignment horizontal="center"/>
    </xf>
    <xf numFmtId="0" fontId="24" fillId="3" borderId="1" xfId="0" applyFont="1" applyFill="1" applyBorder="1" applyAlignment="1" applyProtection="1">
      <alignment horizontal="center" vertical="center"/>
    </xf>
    <xf numFmtId="0" fontId="2" fillId="3" borderId="1" xfId="0" applyFont="1" applyFill="1" applyBorder="1" applyProtection="1"/>
    <xf numFmtId="14" fontId="8" fillId="3" borderId="18" xfId="0" applyNumberFormat="1" applyFont="1" applyFill="1" applyBorder="1" applyAlignment="1" applyProtection="1">
      <alignment horizontal="left" vertical="center"/>
    </xf>
    <xf numFmtId="14" fontId="8" fillId="3" borderId="17" xfId="0" applyNumberFormat="1" applyFont="1" applyFill="1" applyBorder="1" applyAlignment="1" applyProtection="1">
      <alignment horizontal="left" vertical="center"/>
    </xf>
    <xf numFmtId="0" fontId="25" fillId="6" borderId="1" xfId="0" applyFont="1" applyFill="1" applyBorder="1" applyAlignment="1" applyProtection="1">
      <alignment horizontal="center" vertical="center"/>
    </xf>
    <xf numFmtId="0" fontId="26" fillId="6" borderId="1" xfId="3" applyFont="1" applyFill="1" applyBorder="1" applyAlignment="1" applyProtection="1">
      <alignment horizontal="center" vertical="center" wrapText="1"/>
    </xf>
    <xf numFmtId="0" fontId="18" fillId="12" borderId="9" xfId="3" applyFont="1" applyFill="1" applyBorder="1" applyAlignment="1" applyProtection="1">
      <alignment horizontal="center" vertical="center" wrapText="1"/>
    </xf>
    <xf numFmtId="0" fontId="18" fillId="12" borderId="11" xfId="3" applyFont="1" applyFill="1" applyBorder="1" applyAlignment="1" applyProtection="1">
      <alignment horizontal="center" vertical="center" wrapText="1"/>
    </xf>
    <xf numFmtId="0" fontId="15" fillId="12" borderId="9" xfId="3" applyFont="1" applyFill="1" applyBorder="1" applyAlignment="1" applyProtection="1">
      <alignment horizontal="center" vertical="center" wrapText="1"/>
    </xf>
    <xf numFmtId="0" fontId="15" fillId="12" borderId="10" xfId="3" applyFont="1" applyFill="1" applyBorder="1" applyAlignment="1" applyProtection="1">
      <alignment horizontal="center" vertical="center" wrapText="1"/>
    </xf>
    <xf numFmtId="0" fontId="15" fillId="12" borderId="11" xfId="3" applyFont="1" applyFill="1" applyBorder="1" applyAlignment="1" applyProtection="1">
      <alignment horizontal="center" vertical="center" wrapText="1"/>
    </xf>
    <xf numFmtId="0" fontId="27" fillId="8" borderId="1" xfId="3" applyFont="1" applyFill="1" applyBorder="1" applyAlignment="1" applyProtection="1">
      <alignment horizontal="center" vertical="center" wrapText="1"/>
    </xf>
    <xf numFmtId="0" fontId="18" fillId="12" borderId="12" xfId="3" applyFont="1" applyFill="1" applyBorder="1" applyAlignment="1" applyProtection="1">
      <alignment horizontal="center" vertical="center" wrapText="1"/>
    </xf>
    <xf numFmtId="0" fontId="18" fillId="12" borderId="13" xfId="3" applyFont="1" applyFill="1" applyBorder="1" applyAlignment="1" applyProtection="1">
      <alignment horizontal="center" vertical="center" wrapText="1"/>
    </xf>
    <xf numFmtId="0" fontId="15" fillId="12" borderId="12" xfId="3" applyFont="1" applyFill="1" applyBorder="1" applyAlignment="1" applyProtection="1">
      <alignment horizontal="center" vertical="center" wrapText="1"/>
    </xf>
    <xf numFmtId="0" fontId="15" fillId="12" borderId="0" xfId="3" applyFont="1" applyFill="1" applyAlignment="1" applyProtection="1">
      <alignment horizontal="center" vertical="center" wrapText="1"/>
    </xf>
    <xf numFmtId="0" fontId="15" fillId="12" borderId="13" xfId="3" applyFont="1" applyFill="1" applyBorder="1" applyAlignment="1" applyProtection="1">
      <alignment horizontal="center" vertical="center" wrapText="1"/>
    </xf>
    <xf numFmtId="0" fontId="28" fillId="3" borderId="1" xfId="0" applyFont="1" applyFill="1" applyBorder="1" applyProtection="1"/>
    <xf numFmtId="0" fontId="28" fillId="6" borderId="18" xfId="0" applyFont="1" applyFill="1" applyBorder="1" applyAlignment="1" applyProtection="1">
      <alignment horizontal="center" vertical="center" wrapText="1"/>
    </xf>
    <xf numFmtId="0" fontId="28" fillId="6" borderId="17" xfId="0" applyFont="1" applyFill="1" applyBorder="1" applyAlignment="1" applyProtection="1">
      <alignment horizontal="center" vertical="center" wrapText="1"/>
    </xf>
    <xf numFmtId="0" fontId="29" fillId="5" borderId="1" xfId="3" applyFont="1" applyFill="1" applyBorder="1" applyAlignment="1" applyProtection="1">
      <alignment horizontal="center" vertical="center" wrapText="1"/>
    </xf>
    <xf numFmtId="0" fontId="28" fillId="2" borderId="1" xfId="3" applyFont="1" applyFill="1" applyBorder="1" applyAlignment="1" applyProtection="1">
      <alignment horizontal="center" vertical="center" wrapText="1"/>
    </xf>
    <xf numFmtId="0" fontId="18" fillId="12" borderId="14" xfId="3" applyFont="1" applyFill="1" applyBorder="1" applyAlignment="1" applyProtection="1">
      <alignment horizontal="center" vertical="center" wrapText="1"/>
    </xf>
    <xf numFmtId="0" fontId="18" fillId="12" borderId="3" xfId="3" applyFont="1" applyFill="1" applyBorder="1" applyAlignment="1" applyProtection="1">
      <alignment horizontal="center" vertical="center" wrapText="1"/>
    </xf>
    <xf numFmtId="0" fontId="15" fillId="12" borderId="14" xfId="3" applyFont="1" applyFill="1" applyBorder="1" applyAlignment="1" applyProtection="1">
      <alignment horizontal="center" vertical="center" wrapText="1"/>
    </xf>
    <xf numFmtId="0" fontId="15" fillId="12" borderId="15" xfId="3" applyFont="1" applyFill="1" applyBorder="1" applyAlignment="1" applyProtection="1">
      <alignment horizontal="center" vertical="center" wrapText="1"/>
    </xf>
    <xf numFmtId="0" fontId="15" fillId="12" borderId="3" xfId="3"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wrapText="1"/>
    </xf>
    <xf numFmtId="0" fontId="49" fillId="9" borderId="1" xfId="3" applyFont="1" applyFill="1" applyBorder="1" applyAlignment="1" applyProtection="1">
      <alignment horizontal="center" vertical="center" wrapText="1"/>
    </xf>
    <xf numFmtId="0" fontId="29" fillId="9" borderId="1" xfId="3" applyFont="1" applyFill="1" applyBorder="1" applyAlignment="1" applyProtection="1">
      <alignment horizontal="center" vertical="center" wrapText="1"/>
    </xf>
    <xf numFmtId="0" fontId="18" fillId="12" borderId="1" xfId="3" applyFont="1" applyFill="1" applyBorder="1" applyAlignment="1" applyProtection="1">
      <alignment horizontal="center" vertical="center" wrapText="1"/>
    </xf>
    <xf numFmtId="0" fontId="15" fillId="12" borderId="1" xfId="3" applyFont="1" applyFill="1" applyBorder="1" applyAlignment="1" applyProtection="1">
      <alignment horizontal="center" vertical="center" wrapText="1"/>
    </xf>
    <xf numFmtId="0" fontId="28" fillId="3" borderId="1" xfId="0" applyFont="1" applyFill="1" applyBorder="1" applyAlignment="1" applyProtection="1">
      <alignment horizontal="center" vertical="center"/>
    </xf>
    <xf numFmtId="0" fontId="33" fillId="3" borderId="1" xfId="0" applyFont="1" applyFill="1" applyBorder="1" applyAlignment="1" applyProtection="1">
      <alignment horizontal="center" vertical="center" wrapText="1"/>
    </xf>
    <xf numFmtId="0" fontId="17" fillId="3" borderId="1" xfId="0" applyFont="1" applyFill="1" applyBorder="1" applyAlignment="1" applyProtection="1">
      <alignment horizontal="justify" vertical="center" wrapText="1"/>
    </xf>
    <xf numFmtId="0" fontId="33" fillId="3" borderId="1" xfId="0" applyFont="1" applyFill="1" applyBorder="1" applyAlignment="1" applyProtection="1">
      <alignment horizontal="justify" vertical="center" wrapText="1"/>
    </xf>
    <xf numFmtId="9" fontId="33" fillId="3" borderId="1" xfId="0" applyNumberFormat="1" applyFont="1" applyFill="1" applyBorder="1" applyAlignment="1" applyProtection="1">
      <alignment horizontal="center" vertical="center" wrapText="1"/>
    </xf>
    <xf numFmtId="9" fontId="17" fillId="3" borderId="1" xfId="0" applyNumberFormat="1" applyFont="1" applyFill="1" applyBorder="1" applyAlignment="1" applyProtection="1">
      <alignment horizontal="center" vertical="center" wrapText="1"/>
    </xf>
    <xf numFmtId="0" fontId="17" fillId="4" borderId="1" xfId="3" applyFont="1" applyFill="1" applyBorder="1" applyAlignment="1" applyProtection="1">
      <alignment horizontal="center" vertical="center" wrapText="1"/>
    </xf>
    <xf numFmtId="0" fontId="35" fillId="3" borderId="1" xfId="4" applyFont="1" applyFill="1" applyBorder="1" applyAlignment="1" applyProtection="1">
      <alignment vertical="center" wrapText="1"/>
    </xf>
    <xf numFmtId="0" fontId="17" fillId="3" borderId="1" xfId="4" applyFont="1" applyFill="1" applyBorder="1" applyAlignment="1" applyProtection="1">
      <alignment horizontal="left" vertical="center" wrapText="1"/>
    </xf>
    <xf numFmtId="10" fontId="17" fillId="3" borderId="1" xfId="2" applyNumberFormat="1" applyFont="1" applyFill="1" applyBorder="1" applyAlignment="1" applyProtection="1">
      <alignment horizontal="center" vertical="center" wrapText="1"/>
    </xf>
    <xf numFmtId="9" fontId="17" fillId="3" borderId="1" xfId="2" applyFont="1" applyFill="1" applyBorder="1" applyAlignment="1" applyProtection="1">
      <alignment horizontal="center" vertical="center" wrapText="1"/>
    </xf>
    <xf numFmtId="1" fontId="8" fillId="9" borderId="1" xfId="2" applyNumberFormat="1" applyFont="1" applyFill="1" applyBorder="1" applyAlignment="1" applyProtection="1">
      <alignment horizontal="center" vertical="center" wrapText="1"/>
    </xf>
    <xf numFmtId="9" fontId="34" fillId="9" borderId="1" xfId="2" applyFont="1" applyFill="1" applyBorder="1" applyAlignment="1" applyProtection="1">
      <alignment horizontal="center" vertical="center" wrapText="1"/>
    </xf>
    <xf numFmtId="0" fontId="33" fillId="3" borderId="1" xfId="0" applyFont="1" applyFill="1" applyBorder="1" applyProtection="1"/>
    <xf numFmtId="0" fontId="17" fillId="3" borderId="1" xfId="3" applyFont="1" applyFill="1" applyBorder="1" applyAlignment="1" applyProtection="1">
      <alignment horizontal="center" vertical="center" wrapText="1"/>
    </xf>
    <xf numFmtId="0" fontId="17" fillId="4" borderId="1" xfId="3" applyFont="1" applyFill="1" applyBorder="1" applyAlignment="1" applyProtection="1">
      <alignment horizontal="left" vertical="center" wrapText="1"/>
    </xf>
    <xf numFmtId="0" fontId="17" fillId="3" borderId="1" xfId="0" applyFont="1" applyFill="1" applyBorder="1" applyAlignment="1" applyProtection="1">
      <alignment horizontal="center" vertical="center" wrapText="1"/>
    </xf>
    <xf numFmtId="9" fontId="33" fillId="3" borderId="1" xfId="0" applyNumberFormat="1" applyFont="1" applyFill="1" applyBorder="1" applyAlignment="1" applyProtection="1">
      <alignment horizontal="center" vertical="center"/>
    </xf>
    <xf numFmtId="2" fontId="17" fillId="3" borderId="1" xfId="2" applyNumberFormat="1" applyFont="1" applyFill="1" applyBorder="1" applyAlignment="1" applyProtection="1">
      <alignment horizontal="center" vertical="center" wrapText="1"/>
    </xf>
    <xf numFmtId="2" fontId="17" fillId="3" borderId="1" xfId="1" applyNumberFormat="1" applyFont="1" applyFill="1" applyBorder="1" applyAlignment="1" applyProtection="1">
      <alignment horizontal="center" vertical="center" wrapText="1"/>
    </xf>
    <xf numFmtId="9" fontId="34" fillId="19" borderId="1" xfId="2" applyFont="1" applyFill="1" applyBorder="1" applyAlignment="1" applyProtection="1">
      <alignment horizontal="center" vertical="center" wrapText="1"/>
    </xf>
    <xf numFmtId="0" fontId="28" fillId="6" borderId="18" xfId="0" applyFont="1" applyFill="1" applyBorder="1" applyAlignment="1" applyProtection="1">
      <alignment horizontal="center" wrapText="1"/>
    </xf>
    <xf numFmtId="0" fontId="28" fillId="6" borderId="16" xfId="0" applyFont="1" applyFill="1" applyBorder="1" applyAlignment="1" applyProtection="1">
      <alignment horizontal="center" wrapText="1"/>
    </xf>
    <xf numFmtId="0" fontId="28" fillId="6" borderId="17" xfId="0" applyFont="1" applyFill="1" applyBorder="1" applyAlignment="1" applyProtection="1">
      <alignment horizontal="center" wrapText="1"/>
    </xf>
    <xf numFmtId="9" fontId="9" fillId="6" borderId="18" xfId="0" applyNumberFormat="1" applyFont="1" applyFill="1" applyBorder="1" applyAlignment="1" applyProtection="1">
      <alignment horizontal="center" vertical="center"/>
    </xf>
    <xf numFmtId="9" fontId="9" fillId="6" borderId="17" xfId="0" applyNumberFormat="1" applyFont="1" applyFill="1" applyBorder="1" applyAlignment="1" applyProtection="1">
      <alignment horizontal="center" vertical="center"/>
    </xf>
    <xf numFmtId="0" fontId="2" fillId="3" borderId="1" xfId="0" applyFont="1" applyFill="1" applyBorder="1" applyAlignment="1" applyProtection="1">
      <alignment horizontal="center" vertical="center" wrapText="1"/>
    </xf>
    <xf numFmtId="0" fontId="36" fillId="3" borderId="1" xfId="0" applyFont="1" applyFill="1" applyBorder="1" applyAlignment="1" applyProtection="1">
      <alignment horizontal="justify" vertical="center" wrapText="1"/>
    </xf>
    <xf numFmtId="0" fontId="2" fillId="3" borderId="1" xfId="0" applyFont="1" applyFill="1" applyBorder="1" applyAlignment="1" applyProtection="1">
      <alignment horizontal="justify" vertical="center" wrapText="1"/>
    </xf>
    <xf numFmtId="0" fontId="36" fillId="3" borderId="1" xfId="0" applyFont="1" applyFill="1" applyBorder="1" applyAlignment="1" applyProtection="1">
      <alignment horizontal="center" vertical="center" wrapText="1"/>
    </xf>
    <xf numFmtId="9" fontId="36" fillId="3" borderId="1" xfId="0" applyNumberFormat="1" applyFont="1" applyFill="1" applyBorder="1" applyAlignment="1" applyProtection="1">
      <alignment horizontal="center" vertical="center" wrapText="1"/>
    </xf>
    <xf numFmtId="0" fontId="36" fillId="3" borderId="1" xfId="3" applyFont="1" applyFill="1" applyBorder="1" applyAlignment="1" applyProtection="1">
      <alignment horizontal="center" vertical="center" wrapText="1"/>
    </xf>
    <xf numFmtId="0" fontId="36" fillId="4" borderId="1" xfId="3" applyFont="1" applyFill="1" applyBorder="1" applyAlignment="1" applyProtection="1">
      <alignment horizontal="center" vertical="center" wrapText="1"/>
    </xf>
    <xf numFmtId="0" fontId="37" fillId="3" borderId="1" xfId="3" applyFont="1" applyFill="1" applyBorder="1" applyAlignment="1" applyProtection="1">
      <alignment vertical="center" wrapText="1"/>
    </xf>
    <xf numFmtId="0" fontId="36" fillId="3" borderId="1" xfId="4" applyFont="1" applyFill="1" applyBorder="1" applyAlignment="1" applyProtection="1">
      <alignment horizontal="left" vertical="center" wrapText="1"/>
    </xf>
    <xf numFmtId="2" fontId="36" fillId="3" borderId="1" xfId="1" applyNumberFormat="1" applyFont="1" applyFill="1" applyBorder="1" applyAlignment="1" applyProtection="1">
      <alignment horizontal="center" vertical="center" wrapText="1"/>
    </xf>
    <xf numFmtId="2" fontId="38" fillId="9" borderId="1" xfId="3" applyNumberFormat="1" applyFont="1" applyFill="1" applyBorder="1" applyAlignment="1" applyProtection="1">
      <alignment horizontal="center" vertical="center" wrapText="1"/>
    </xf>
    <xf numFmtId="9" fontId="36" fillId="3" borderId="18" xfId="2" applyFont="1" applyFill="1" applyBorder="1" applyAlignment="1" applyProtection="1">
      <alignment horizontal="center" vertical="center"/>
    </xf>
    <xf numFmtId="9" fontId="36" fillId="3" borderId="17" xfId="2" applyFont="1" applyFill="1" applyBorder="1" applyAlignment="1" applyProtection="1">
      <alignment horizontal="center" vertical="center"/>
    </xf>
    <xf numFmtId="2" fontId="36" fillId="3" borderId="1" xfId="9" applyNumberFormat="1" applyFont="1" applyFill="1" applyBorder="1" applyAlignment="1" applyProtection="1">
      <alignment horizontal="center" vertical="center" wrapText="1"/>
    </xf>
    <xf numFmtId="0" fontId="40" fillId="3" borderId="1" xfId="0" applyFont="1" applyFill="1" applyBorder="1" applyProtection="1"/>
    <xf numFmtId="0" fontId="2" fillId="3" borderId="1" xfId="0" applyFont="1" applyFill="1" applyBorder="1" applyAlignment="1" applyProtection="1">
      <alignment horizontal="center"/>
    </xf>
    <xf numFmtId="0" fontId="2" fillId="3" borderId="1" xfId="0" applyFont="1" applyFill="1" applyBorder="1" applyAlignment="1" applyProtection="1">
      <alignment horizontal="justify" vertical="center"/>
    </xf>
    <xf numFmtId="0" fontId="7" fillId="3" borderId="0" xfId="0" applyFont="1" applyFill="1" applyAlignment="1" applyProtection="1">
      <alignment horizontal="center" vertical="center"/>
    </xf>
    <xf numFmtId="0" fontId="7" fillId="3" borderId="0" xfId="0" applyFont="1" applyFill="1" applyAlignment="1" applyProtection="1">
      <alignment horizontal="center" vertical="center"/>
    </xf>
    <xf numFmtId="0" fontId="6" fillId="3" borderId="0" xfId="0" applyFont="1" applyFill="1" applyAlignment="1" applyProtection="1">
      <alignment horizontal="center"/>
    </xf>
    <xf numFmtId="0" fontId="11" fillId="7" borderId="1" xfId="3" applyFont="1" applyFill="1" applyBorder="1" applyAlignment="1" applyProtection="1">
      <alignment horizontal="center" vertical="center" wrapText="1"/>
    </xf>
    <xf numFmtId="0" fontId="19" fillId="12" borderId="1" xfId="3" applyFont="1" applyFill="1" applyBorder="1" applyAlignment="1" applyProtection="1">
      <alignment horizontal="center" vertical="center" wrapText="1"/>
    </xf>
    <xf numFmtId="0" fontId="16" fillId="12" borderId="1" xfId="3" applyFont="1" applyFill="1" applyBorder="1" applyAlignment="1" applyProtection="1">
      <alignment horizontal="center" vertical="center" wrapText="1"/>
    </xf>
    <xf numFmtId="0" fontId="6" fillId="11" borderId="1" xfId="0" applyFont="1" applyFill="1" applyBorder="1" applyAlignment="1" applyProtection="1">
      <alignment vertical="center" wrapText="1"/>
    </xf>
    <xf numFmtId="10" fontId="8" fillId="9" borderId="1" xfId="2" applyNumberFormat="1" applyFont="1" applyFill="1" applyBorder="1" applyAlignment="1" applyProtection="1">
      <alignment horizontal="center" vertical="center" wrapText="1"/>
    </xf>
    <xf numFmtId="9" fontId="8" fillId="3" borderId="1" xfId="2" applyFont="1" applyFill="1" applyBorder="1" applyAlignment="1" applyProtection="1">
      <alignment horizontal="center" vertical="center"/>
    </xf>
    <xf numFmtId="9" fontId="8" fillId="3" borderId="1" xfId="2" applyFont="1" applyFill="1" applyBorder="1" applyAlignment="1" applyProtection="1">
      <alignment horizontal="center" vertical="center" wrapText="1"/>
    </xf>
    <xf numFmtId="1" fontId="8" fillId="3" borderId="1" xfId="2" applyNumberFormat="1" applyFont="1" applyFill="1" applyBorder="1" applyAlignment="1" applyProtection="1">
      <alignment horizontal="center" vertical="center" wrapText="1"/>
    </xf>
    <xf numFmtId="1" fontId="20" fillId="10" borderId="1" xfId="10" applyNumberFormat="1" applyFont="1" applyFill="1" applyBorder="1" applyAlignment="1" applyProtection="1">
      <alignment horizontal="center" vertical="center" wrapText="1"/>
    </xf>
    <xf numFmtId="0" fontId="2" fillId="3" borderId="1" xfId="0" applyFont="1" applyFill="1" applyBorder="1" applyAlignment="1" applyProtection="1">
      <alignment horizontal="center"/>
      <protection hidden="1"/>
    </xf>
    <xf numFmtId="0" fontId="24" fillId="3" borderId="1" xfId="0" applyFont="1" applyFill="1" applyBorder="1" applyAlignment="1" applyProtection="1">
      <alignment horizontal="center" vertical="center"/>
      <protection hidden="1"/>
    </xf>
    <xf numFmtId="0" fontId="6" fillId="3" borderId="18" xfId="0" applyFont="1" applyFill="1" applyBorder="1" applyAlignment="1" applyProtection="1">
      <alignment horizontal="left" vertical="center"/>
      <protection hidden="1"/>
    </xf>
    <xf numFmtId="0" fontId="2" fillId="3" borderId="1" xfId="0" applyFont="1" applyFill="1" applyBorder="1" applyProtection="1">
      <protection hidden="1"/>
    </xf>
    <xf numFmtId="14" fontId="8" fillId="3" borderId="18" xfId="0" applyNumberFormat="1" applyFont="1" applyFill="1" applyBorder="1" applyAlignment="1" applyProtection="1">
      <alignment horizontal="left" vertical="center"/>
      <protection hidden="1"/>
    </xf>
    <xf numFmtId="0" fontId="25" fillId="6" borderId="1" xfId="0" applyFont="1" applyFill="1" applyBorder="1" applyAlignment="1" applyProtection="1">
      <alignment horizontal="center" vertical="center"/>
      <protection hidden="1"/>
    </xf>
    <xf numFmtId="0" fontId="26" fillId="6" borderId="1" xfId="3" applyFont="1" applyFill="1" applyBorder="1" applyAlignment="1" applyProtection="1">
      <alignment horizontal="center" vertical="center" wrapText="1"/>
      <protection hidden="1"/>
    </xf>
    <xf numFmtId="0" fontId="18" fillId="12" borderId="9" xfId="3" applyFont="1" applyFill="1" applyBorder="1" applyAlignment="1" applyProtection="1">
      <alignment horizontal="center" vertical="center" wrapText="1"/>
      <protection hidden="1"/>
    </xf>
    <xf numFmtId="0" fontId="18" fillId="12" borderId="11" xfId="3" applyFont="1" applyFill="1" applyBorder="1" applyAlignment="1" applyProtection="1">
      <alignment horizontal="center" vertical="center" wrapText="1"/>
      <protection hidden="1"/>
    </xf>
    <xf numFmtId="0" fontId="15" fillId="12" borderId="9" xfId="3" applyFont="1" applyFill="1" applyBorder="1" applyAlignment="1" applyProtection="1">
      <alignment horizontal="center" vertical="center" wrapText="1"/>
      <protection hidden="1"/>
    </xf>
    <xf numFmtId="0" fontId="15" fillId="12" borderId="10" xfId="3" applyFont="1" applyFill="1" applyBorder="1" applyAlignment="1" applyProtection="1">
      <alignment horizontal="center" vertical="center" wrapText="1"/>
      <protection hidden="1"/>
    </xf>
    <xf numFmtId="0" fontId="15" fillId="12" borderId="11" xfId="3" applyFont="1" applyFill="1" applyBorder="1" applyAlignment="1" applyProtection="1">
      <alignment horizontal="center" vertical="center" wrapText="1"/>
      <protection hidden="1"/>
    </xf>
    <xf numFmtId="0" fontId="27" fillId="8" borderId="1" xfId="3" applyFont="1" applyFill="1" applyBorder="1" applyAlignment="1" applyProtection="1">
      <alignment horizontal="center" vertical="center" wrapText="1"/>
      <protection hidden="1"/>
    </xf>
    <xf numFmtId="0" fontId="18" fillId="12" borderId="12" xfId="3" applyFont="1" applyFill="1" applyBorder="1" applyAlignment="1" applyProtection="1">
      <alignment horizontal="center" vertical="center" wrapText="1"/>
      <protection hidden="1"/>
    </xf>
    <xf numFmtId="0" fontId="18" fillId="12" borderId="13" xfId="3" applyFont="1" applyFill="1" applyBorder="1" applyAlignment="1" applyProtection="1">
      <alignment horizontal="center" vertical="center" wrapText="1"/>
      <protection hidden="1"/>
    </xf>
    <xf numFmtId="0" fontId="15" fillId="12" borderId="12" xfId="3" applyFont="1" applyFill="1" applyBorder="1" applyAlignment="1" applyProtection="1">
      <alignment horizontal="center" vertical="center" wrapText="1"/>
      <protection hidden="1"/>
    </xf>
    <xf numFmtId="0" fontId="15" fillId="12" borderId="0" xfId="3" applyFont="1" applyFill="1" applyAlignment="1" applyProtection="1">
      <alignment horizontal="center" vertical="center" wrapText="1"/>
      <protection hidden="1"/>
    </xf>
    <xf numFmtId="0" fontId="15" fillId="12" borderId="13" xfId="3" applyFont="1" applyFill="1" applyBorder="1" applyAlignment="1" applyProtection="1">
      <alignment horizontal="center" vertical="center" wrapText="1"/>
      <protection hidden="1"/>
    </xf>
    <xf numFmtId="0" fontId="28" fillId="3" borderId="1" xfId="0" applyFont="1" applyFill="1" applyBorder="1" applyProtection="1">
      <protection hidden="1"/>
    </xf>
    <xf numFmtId="0" fontId="29" fillId="5" borderId="1" xfId="3" applyFont="1" applyFill="1" applyBorder="1" applyAlignment="1" applyProtection="1">
      <alignment horizontal="center" vertical="center" wrapText="1"/>
      <protection hidden="1"/>
    </xf>
    <xf numFmtId="0" fontId="30" fillId="2" borderId="1" xfId="3" applyFont="1" applyFill="1" applyBorder="1" applyAlignment="1" applyProtection="1">
      <alignment horizontal="center" vertical="center" wrapText="1"/>
      <protection hidden="1"/>
    </xf>
    <xf numFmtId="0" fontId="18" fillId="12" borderId="14" xfId="3" applyFont="1" applyFill="1" applyBorder="1" applyAlignment="1" applyProtection="1">
      <alignment horizontal="center" vertical="center" wrapText="1"/>
      <protection hidden="1"/>
    </xf>
    <xf numFmtId="0" fontId="18" fillId="12" borderId="3" xfId="3" applyFont="1" applyFill="1" applyBorder="1" applyAlignment="1" applyProtection="1">
      <alignment horizontal="center" vertical="center" wrapText="1"/>
      <protection hidden="1"/>
    </xf>
    <xf numFmtId="0" fontId="15" fillId="12" borderId="14" xfId="3" applyFont="1" applyFill="1" applyBorder="1" applyAlignment="1" applyProtection="1">
      <alignment horizontal="center" vertical="center" wrapText="1"/>
      <protection hidden="1"/>
    </xf>
    <xf numFmtId="0" fontId="15" fillId="12" borderId="15" xfId="3" applyFont="1" applyFill="1" applyBorder="1" applyAlignment="1" applyProtection="1">
      <alignment horizontal="center" vertical="center" wrapText="1"/>
      <protection hidden="1"/>
    </xf>
    <xf numFmtId="0" fontId="15" fillId="12" borderId="3" xfId="3" applyFont="1" applyFill="1" applyBorder="1" applyAlignment="1" applyProtection="1">
      <alignment horizontal="center" vertical="center" wrapText="1"/>
      <protection hidden="1"/>
    </xf>
    <xf numFmtId="0" fontId="31" fillId="6" borderId="1" xfId="0" applyFont="1" applyFill="1" applyBorder="1" applyAlignment="1" applyProtection="1">
      <alignment horizontal="center" vertical="center" wrapText="1"/>
      <protection hidden="1"/>
    </xf>
    <xf numFmtId="0" fontId="19" fillId="6" borderId="1" xfId="3" applyFont="1" applyFill="1" applyBorder="1" applyAlignment="1" applyProtection="1">
      <alignment horizontal="center" vertical="center" wrapText="1"/>
      <protection hidden="1"/>
    </xf>
    <xf numFmtId="0" fontId="32" fillId="6" borderId="1" xfId="3" applyFont="1" applyFill="1" applyBorder="1" applyAlignment="1" applyProtection="1">
      <alignment horizontal="center" vertical="center" wrapText="1"/>
      <protection hidden="1"/>
    </xf>
    <xf numFmtId="0" fontId="19" fillId="9" borderId="1" xfId="3" applyFont="1" applyFill="1" applyBorder="1" applyAlignment="1" applyProtection="1">
      <alignment horizontal="center" vertical="center" wrapText="1"/>
      <protection hidden="1"/>
    </xf>
    <xf numFmtId="0" fontId="32" fillId="9" borderId="1" xfId="3" applyFont="1" applyFill="1" applyBorder="1" applyAlignment="1" applyProtection="1">
      <alignment horizontal="center" vertical="center" wrapText="1"/>
      <protection hidden="1"/>
    </xf>
    <xf numFmtId="0" fontId="19" fillId="12" borderId="1" xfId="3" applyFont="1" applyFill="1" applyBorder="1" applyAlignment="1" applyProtection="1">
      <alignment horizontal="center" vertical="center" wrapText="1"/>
      <protection hidden="1"/>
    </xf>
    <xf numFmtId="0" fontId="16" fillId="12" borderId="1" xfId="3" applyFont="1" applyFill="1" applyBorder="1" applyAlignment="1" applyProtection="1">
      <alignment horizontal="center" vertical="center" wrapText="1"/>
      <protection hidden="1"/>
    </xf>
    <xf numFmtId="0" fontId="31" fillId="3" borderId="1" xfId="0" applyFont="1" applyFill="1" applyBorder="1" applyAlignment="1" applyProtection="1">
      <alignment horizontal="center" vertical="center"/>
      <protection hidden="1"/>
    </xf>
    <xf numFmtId="0" fontId="33" fillId="3" borderId="1" xfId="0" applyFont="1" applyFill="1" applyBorder="1" applyAlignment="1" applyProtection="1">
      <alignment horizontal="center" vertical="center" wrapText="1"/>
      <protection hidden="1"/>
    </xf>
    <xf numFmtId="0" fontId="17" fillId="3" borderId="1" xfId="0" applyFont="1" applyFill="1" applyBorder="1" applyAlignment="1" applyProtection="1">
      <alignment horizontal="justify" vertical="center" wrapText="1"/>
      <protection hidden="1"/>
    </xf>
    <xf numFmtId="0" fontId="33" fillId="3" borderId="1" xfId="0" applyFont="1" applyFill="1" applyBorder="1" applyAlignment="1" applyProtection="1">
      <alignment horizontal="justify" vertical="center" wrapText="1"/>
      <protection hidden="1"/>
    </xf>
    <xf numFmtId="1" fontId="33" fillId="3" borderId="1" xfId="2" applyNumberFormat="1" applyFont="1" applyFill="1" applyBorder="1" applyAlignment="1" applyProtection="1">
      <alignment horizontal="center" vertical="center" wrapText="1"/>
      <protection hidden="1"/>
    </xf>
    <xf numFmtId="1" fontId="17" fillId="3" borderId="1" xfId="0" applyNumberFormat="1" applyFont="1" applyFill="1" applyBorder="1" applyAlignment="1" applyProtection="1">
      <alignment horizontal="center" vertical="center" wrapText="1"/>
      <protection hidden="1"/>
    </xf>
    <xf numFmtId="0" fontId="33" fillId="3" borderId="1" xfId="0" applyFont="1" applyFill="1" applyBorder="1" applyAlignment="1" applyProtection="1">
      <alignment vertical="center" wrapText="1"/>
      <protection hidden="1"/>
    </xf>
    <xf numFmtId="0" fontId="17" fillId="3" borderId="1" xfId="0" applyFont="1" applyFill="1" applyBorder="1" applyAlignment="1" applyProtection="1">
      <alignment horizontal="center" vertical="center" wrapText="1"/>
      <protection hidden="1"/>
    </xf>
    <xf numFmtId="0" fontId="17" fillId="4" borderId="1" xfId="3" applyFont="1" applyFill="1" applyBorder="1" applyAlignment="1" applyProtection="1">
      <alignment horizontal="center" vertical="center" wrapText="1"/>
      <protection hidden="1"/>
    </xf>
    <xf numFmtId="0" fontId="17" fillId="3" borderId="1" xfId="4" applyFont="1" applyFill="1" applyBorder="1" applyAlignment="1" applyProtection="1">
      <alignment vertical="center" wrapText="1"/>
      <protection hidden="1"/>
    </xf>
    <xf numFmtId="0" fontId="33" fillId="11" borderId="19" xfId="0" applyFont="1" applyFill="1" applyBorder="1" applyAlignment="1" applyProtection="1">
      <alignment horizontal="left" vertical="center" wrapText="1"/>
      <protection hidden="1"/>
    </xf>
    <xf numFmtId="0" fontId="17" fillId="3" borderId="1" xfId="4" applyFont="1" applyFill="1" applyBorder="1" applyAlignment="1" applyProtection="1">
      <alignment horizontal="left" vertical="center" wrapText="1"/>
      <protection hidden="1"/>
    </xf>
    <xf numFmtId="1" fontId="8" fillId="9" borderId="1" xfId="2" applyNumberFormat="1" applyFont="1" applyFill="1" applyBorder="1" applyAlignment="1" applyProtection="1">
      <alignment horizontal="center" vertical="center" wrapText="1"/>
      <protection hidden="1"/>
    </xf>
    <xf numFmtId="9" fontId="34" fillId="9" borderId="1" xfId="2" applyFont="1" applyFill="1" applyBorder="1" applyAlignment="1" applyProtection="1">
      <alignment horizontal="center" vertical="center" wrapText="1"/>
      <protection hidden="1"/>
    </xf>
    <xf numFmtId="9" fontId="17" fillId="9" borderId="1" xfId="10" applyFont="1" applyFill="1" applyBorder="1" applyAlignment="1" applyProtection="1">
      <alignment horizontal="center" vertical="center"/>
      <protection hidden="1"/>
    </xf>
    <xf numFmtId="0" fontId="33" fillId="3" borderId="1" xfId="0" applyFont="1" applyFill="1" applyBorder="1" applyProtection="1">
      <protection hidden="1"/>
    </xf>
    <xf numFmtId="9" fontId="17" fillId="3" borderId="1" xfId="0" applyNumberFormat="1" applyFont="1" applyFill="1" applyBorder="1" applyAlignment="1" applyProtection="1">
      <alignment horizontal="center" vertical="center" wrapText="1"/>
      <protection hidden="1"/>
    </xf>
    <xf numFmtId="0" fontId="17" fillId="4" borderId="1" xfId="3" applyFont="1" applyFill="1" applyBorder="1" applyAlignment="1" applyProtection="1">
      <alignment horizontal="left" vertical="center" wrapText="1"/>
      <protection hidden="1"/>
    </xf>
    <xf numFmtId="10" fontId="17" fillId="3" borderId="1" xfId="2" applyNumberFormat="1" applyFont="1" applyFill="1" applyBorder="1" applyAlignment="1" applyProtection="1">
      <alignment horizontal="center" vertical="center" wrapText="1"/>
      <protection hidden="1"/>
    </xf>
    <xf numFmtId="9" fontId="8" fillId="9" borderId="1" xfId="2" applyFont="1" applyFill="1" applyBorder="1" applyAlignment="1" applyProtection="1">
      <alignment horizontal="center" vertical="center" wrapText="1"/>
      <protection hidden="1"/>
    </xf>
    <xf numFmtId="165" fontId="8" fillId="9" borderId="1" xfId="2" applyNumberFormat="1" applyFont="1" applyFill="1" applyBorder="1" applyAlignment="1" applyProtection="1">
      <alignment horizontal="center" vertical="center" wrapText="1"/>
      <protection hidden="1"/>
    </xf>
    <xf numFmtId="9" fontId="17" fillId="3" borderId="1" xfId="2" applyFont="1" applyFill="1" applyBorder="1" applyAlignment="1" applyProtection="1">
      <alignment horizontal="center" vertical="center" wrapText="1"/>
      <protection hidden="1"/>
    </xf>
    <xf numFmtId="0" fontId="17" fillId="3" borderId="1" xfId="0" applyFont="1" applyFill="1" applyBorder="1" applyAlignment="1" applyProtection="1">
      <alignment horizontal="left" vertical="center" wrapText="1"/>
      <protection hidden="1"/>
    </xf>
    <xf numFmtId="1" fontId="33" fillId="3" borderId="1" xfId="0" applyNumberFormat="1" applyFont="1" applyFill="1" applyBorder="1" applyAlignment="1" applyProtection="1">
      <alignment horizontal="center" vertical="center"/>
      <protection hidden="1"/>
    </xf>
    <xf numFmtId="0" fontId="17" fillId="3" borderId="1" xfId="3" applyFont="1" applyFill="1" applyBorder="1" applyAlignment="1" applyProtection="1">
      <alignment horizontal="center" vertical="center" wrapText="1"/>
      <protection hidden="1"/>
    </xf>
    <xf numFmtId="0" fontId="31" fillId="6" borderId="18" xfId="0" applyFont="1" applyFill="1" applyBorder="1" applyAlignment="1" applyProtection="1">
      <alignment horizontal="center" vertical="center" wrapText="1"/>
      <protection hidden="1"/>
    </xf>
    <xf numFmtId="0" fontId="31" fillId="6" borderId="16" xfId="0" applyFont="1" applyFill="1" applyBorder="1" applyAlignment="1" applyProtection="1">
      <alignment horizontal="center" vertical="center" wrapText="1"/>
      <protection hidden="1"/>
    </xf>
    <xf numFmtId="0" fontId="31" fillId="6" borderId="17" xfId="0" applyFont="1" applyFill="1" applyBorder="1" applyAlignment="1" applyProtection="1">
      <alignment horizontal="center" vertical="center" wrapText="1"/>
      <protection hidden="1"/>
    </xf>
    <xf numFmtId="9" fontId="31" fillId="9" borderId="1" xfId="10" applyFont="1" applyFill="1" applyBorder="1" applyAlignment="1" applyProtection="1">
      <alignment horizontal="center" vertical="center"/>
      <protection hidden="1"/>
    </xf>
    <xf numFmtId="0" fontId="17" fillId="3" borderId="1" xfId="0" applyFont="1" applyFill="1" applyBorder="1" applyAlignment="1" applyProtection="1">
      <alignment vertical="center" wrapText="1"/>
      <protection hidden="1"/>
    </xf>
    <xf numFmtId="9" fontId="33" fillId="3" borderId="1" xfId="0" applyNumberFormat="1" applyFont="1" applyFill="1" applyBorder="1" applyAlignment="1" applyProtection="1">
      <alignment horizontal="center" vertical="center"/>
      <protection hidden="1"/>
    </xf>
    <xf numFmtId="0" fontId="35" fillId="3" borderId="1" xfId="3" applyFont="1" applyFill="1" applyBorder="1" applyAlignment="1" applyProtection="1">
      <alignment vertical="center" wrapText="1"/>
      <protection hidden="1"/>
    </xf>
    <xf numFmtId="2" fontId="17" fillId="3" borderId="1" xfId="2" applyNumberFormat="1" applyFont="1" applyFill="1" applyBorder="1" applyAlignment="1" applyProtection="1">
      <alignment horizontal="center" vertical="center" wrapText="1"/>
      <protection hidden="1"/>
    </xf>
    <xf numFmtId="2" fontId="34" fillId="9" borderId="1" xfId="3" applyNumberFormat="1" applyFont="1" applyFill="1" applyBorder="1" applyAlignment="1" applyProtection="1">
      <alignment horizontal="center" vertical="center" wrapText="1"/>
      <protection hidden="1"/>
    </xf>
    <xf numFmtId="9" fontId="16" fillId="9" borderId="1" xfId="10" applyFont="1" applyFill="1" applyBorder="1" applyAlignment="1" applyProtection="1">
      <alignment horizontal="center" vertical="center"/>
      <protection hidden="1"/>
    </xf>
    <xf numFmtId="0" fontId="2" fillId="3" borderId="1" xfId="0" applyFont="1" applyFill="1" applyBorder="1" applyAlignment="1" applyProtection="1">
      <alignment horizontal="center" vertical="center" wrapText="1"/>
      <protection hidden="1"/>
    </xf>
    <xf numFmtId="0" fontId="36" fillId="3" borderId="1" xfId="0" applyFont="1" applyFill="1" applyBorder="1" applyAlignment="1" applyProtection="1">
      <alignment horizontal="justify" vertical="center" wrapText="1"/>
      <protection hidden="1"/>
    </xf>
    <xf numFmtId="0" fontId="2" fillId="3" borderId="1" xfId="0" applyFont="1" applyFill="1" applyBorder="1" applyAlignment="1" applyProtection="1">
      <alignment horizontal="justify" vertical="center" wrapText="1"/>
      <protection hidden="1"/>
    </xf>
    <xf numFmtId="9" fontId="36" fillId="3" borderId="1" xfId="0" applyNumberFormat="1" applyFont="1" applyFill="1" applyBorder="1" applyAlignment="1" applyProtection="1">
      <alignment horizontal="center" vertical="center" wrapText="1"/>
      <protection hidden="1"/>
    </xf>
    <xf numFmtId="0" fontId="36" fillId="3" borderId="1" xfId="0" applyFont="1" applyFill="1" applyBorder="1" applyAlignment="1" applyProtection="1">
      <alignment horizontal="center" vertical="center" wrapText="1"/>
      <protection hidden="1"/>
    </xf>
    <xf numFmtId="0" fontId="36" fillId="3" borderId="1" xfId="3" applyFont="1" applyFill="1" applyBorder="1" applyAlignment="1" applyProtection="1">
      <alignment horizontal="center" vertical="center" wrapText="1"/>
      <protection hidden="1"/>
    </xf>
    <xf numFmtId="0" fontId="36" fillId="4" borderId="1" xfId="3" applyFont="1" applyFill="1" applyBorder="1" applyAlignment="1" applyProtection="1">
      <alignment horizontal="center" vertical="center" wrapText="1"/>
      <protection hidden="1"/>
    </xf>
    <xf numFmtId="0" fontId="37" fillId="3" borderId="1" xfId="4" applyFont="1" applyFill="1" applyBorder="1" applyAlignment="1" applyProtection="1">
      <alignment vertical="center" wrapText="1"/>
      <protection hidden="1"/>
    </xf>
    <xf numFmtId="0" fontId="36" fillId="3" borderId="1" xfId="4" applyFont="1" applyFill="1" applyBorder="1" applyAlignment="1" applyProtection="1">
      <alignment horizontal="left" vertical="center" wrapText="1"/>
      <protection hidden="1"/>
    </xf>
    <xf numFmtId="2" fontId="36" fillId="3" borderId="1" xfId="2" applyNumberFormat="1" applyFont="1" applyFill="1" applyBorder="1" applyAlignment="1" applyProtection="1">
      <alignment horizontal="center" vertical="center" wrapText="1"/>
      <protection hidden="1"/>
    </xf>
    <xf numFmtId="2" fontId="38" fillId="9" borderId="1" xfId="3" applyNumberFormat="1" applyFont="1" applyFill="1" applyBorder="1" applyAlignment="1" applyProtection="1">
      <alignment horizontal="center" vertical="center" wrapText="1"/>
      <protection hidden="1"/>
    </xf>
    <xf numFmtId="9" fontId="39" fillId="9" borderId="1" xfId="10" applyFont="1" applyFill="1" applyBorder="1" applyAlignment="1" applyProtection="1">
      <alignment horizontal="center" vertical="center"/>
      <protection hidden="1"/>
    </xf>
    <xf numFmtId="0" fontId="37" fillId="3" borderId="1" xfId="3" applyFont="1" applyFill="1" applyBorder="1" applyAlignment="1" applyProtection="1">
      <alignment vertical="center" wrapText="1"/>
      <protection hidden="1"/>
    </xf>
    <xf numFmtId="2" fontId="36" fillId="3" borderId="1" xfId="9" applyNumberFormat="1" applyFont="1" applyFill="1" applyBorder="1" applyAlignment="1" applyProtection="1">
      <alignment horizontal="center" vertical="center" wrapText="1"/>
      <protection hidden="1"/>
    </xf>
    <xf numFmtId="0" fontId="40" fillId="3" borderId="1" xfId="0" applyFont="1" applyFill="1" applyBorder="1" applyProtection="1">
      <protection hidden="1"/>
    </xf>
    <xf numFmtId="0" fontId="2" fillId="3" borderId="1" xfId="0" applyFont="1" applyFill="1" applyBorder="1" applyAlignment="1" applyProtection="1">
      <alignment horizontal="center"/>
      <protection hidden="1"/>
    </xf>
    <xf numFmtId="0" fontId="2" fillId="3" borderId="1" xfId="0" applyFont="1" applyFill="1" applyBorder="1" applyAlignment="1" applyProtection="1">
      <alignment horizontal="justify" vertical="center"/>
      <protection hidden="1"/>
    </xf>
    <xf numFmtId="0" fontId="2" fillId="3" borderId="2" xfId="0" applyFont="1" applyFill="1" applyBorder="1" applyAlignment="1" applyProtection="1">
      <alignment horizontal="center"/>
      <protection hidden="1"/>
    </xf>
    <xf numFmtId="0" fontId="2" fillId="3" borderId="2" xfId="0" applyFont="1" applyFill="1" applyBorder="1" applyProtection="1">
      <protection hidden="1"/>
    </xf>
    <xf numFmtId="0" fontId="2" fillId="3" borderId="2" xfId="0" applyFont="1" applyFill="1" applyBorder="1" applyAlignment="1" applyProtection="1">
      <alignment horizontal="justify" vertical="center"/>
      <protection hidden="1"/>
    </xf>
    <xf numFmtId="0" fontId="2" fillId="3" borderId="0" xfId="0" applyFont="1" applyFill="1" applyAlignment="1" applyProtection="1">
      <alignment horizontal="center"/>
      <protection hidden="1"/>
    </xf>
    <xf numFmtId="0" fontId="2" fillId="3" borderId="0" xfId="0" applyFont="1" applyFill="1" applyProtection="1">
      <protection hidden="1"/>
    </xf>
    <xf numFmtId="0" fontId="2" fillId="3" borderId="0" xfId="0" applyFont="1" applyFill="1" applyAlignment="1" applyProtection="1">
      <alignment horizontal="justify" vertical="center"/>
      <protection hidden="1"/>
    </xf>
    <xf numFmtId="0" fontId="41" fillId="2" borderId="1" xfId="3" applyFont="1" applyFill="1" applyBorder="1" applyAlignment="1" applyProtection="1">
      <alignment horizontal="center" vertical="center" wrapText="1"/>
      <protection hidden="1"/>
    </xf>
    <xf numFmtId="0" fontId="29" fillId="5" borderId="18" xfId="3" applyFont="1" applyFill="1" applyBorder="1" applyAlignment="1" applyProtection="1">
      <alignment horizontal="center" vertical="center" wrapText="1"/>
      <protection hidden="1"/>
    </xf>
    <xf numFmtId="0" fontId="29" fillId="5" borderId="17" xfId="3" applyFont="1" applyFill="1" applyBorder="1" applyAlignment="1" applyProtection="1">
      <alignment horizontal="center" vertical="center" wrapText="1"/>
      <protection hidden="1"/>
    </xf>
    <xf numFmtId="0" fontId="41" fillId="2" borderId="2" xfId="3" applyFont="1" applyFill="1" applyBorder="1" applyAlignment="1" applyProtection="1">
      <alignment horizontal="center" vertical="center" wrapText="1"/>
      <protection hidden="1"/>
    </xf>
    <xf numFmtId="0" fontId="28" fillId="6" borderId="1" xfId="0" applyFont="1" applyFill="1" applyBorder="1" applyAlignment="1" applyProtection="1">
      <alignment horizontal="center" vertical="center" wrapText="1"/>
      <protection hidden="1"/>
    </xf>
    <xf numFmtId="0" fontId="30" fillId="6" borderId="1" xfId="0" applyFont="1" applyFill="1" applyBorder="1" applyAlignment="1" applyProtection="1">
      <alignment horizontal="center" vertical="center" wrapText="1"/>
      <protection hidden="1"/>
    </xf>
    <xf numFmtId="0" fontId="41" fillId="2" borderId="19" xfId="3" applyFont="1" applyFill="1" applyBorder="1" applyAlignment="1" applyProtection="1">
      <alignment horizontal="center" vertical="center" wrapText="1"/>
      <protection hidden="1"/>
    </xf>
    <xf numFmtId="0" fontId="18" fillId="12" borderId="1" xfId="3" applyFont="1" applyFill="1" applyBorder="1" applyAlignment="1" applyProtection="1">
      <alignment horizontal="center" vertical="center" wrapText="1"/>
      <protection hidden="1"/>
    </xf>
    <xf numFmtId="0" fontId="15" fillId="12" borderId="1" xfId="3" applyFont="1" applyFill="1" applyBorder="1" applyAlignment="1" applyProtection="1">
      <alignment horizontal="center" vertical="center" wrapText="1"/>
      <protection hidden="1"/>
    </xf>
    <xf numFmtId="0" fontId="28" fillId="3" borderId="1" xfId="0" applyFont="1" applyFill="1" applyBorder="1" applyAlignment="1" applyProtection="1">
      <alignment horizontal="center" vertical="center"/>
      <protection hidden="1"/>
    </xf>
    <xf numFmtId="9" fontId="2" fillId="3" borderId="1" xfId="0" applyNumberFormat="1" applyFont="1" applyFill="1" applyBorder="1" applyAlignment="1" applyProtection="1">
      <alignment horizontal="center" vertical="center" wrapText="1"/>
      <protection hidden="1"/>
    </xf>
    <xf numFmtId="9" fontId="2" fillId="11" borderId="1" xfId="2" applyFont="1" applyFill="1" applyBorder="1" applyAlignment="1" applyProtection="1">
      <alignment horizontal="center" vertical="center" wrapText="1"/>
      <protection hidden="1"/>
    </xf>
    <xf numFmtId="0" fontId="2" fillId="11" borderId="1" xfId="0" applyFont="1" applyFill="1" applyBorder="1" applyAlignment="1" applyProtection="1">
      <alignment horizontal="left" vertical="center" wrapText="1"/>
      <protection hidden="1"/>
    </xf>
    <xf numFmtId="0" fontId="2" fillId="13" borderId="1" xfId="0" applyFont="1" applyFill="1" applyBorder="1" applyAlignment="1" applyProtection="1">
      <alignment horizontal="left" vertical="center" wrapText="1"/>
      <protection hidden="1"/>
    </xf>
    <xf numFmtId="0" fontId="28" fillId="6" borderId="1" xfId="0" applyFont="1" applyFill="1" applyBorder="1" applyAlignment="1" applyProtection="1">
      <alignment horizontal="center" vertical="center"/>
      <protection hidden="1"/>
    </xf>
    <xf numFmtId="9" fontId="2" fillId="6" borderId="1" xfId="0" applyNumberFormat="1" applyFont="1" applyFill="1" applyBorder="1" applyAlignment="1" applyProtection="1">
      <alignment horizontal="center" vertical="center"/>
      <protection hidden="1"/>
    </xf>
    <xf numFmtId="9" fontId="0" fillId="0" borderId="9" xfId="0" applyNumberFormat="1" applyBorder="1" applyAlignment="1" applyProtection="1">
      <alignment horizontal="center" vertical="center"/>
      <protection hidden="1"/>
    </xf>
    <xf numFmtId="0" fontId="69" fillId="6" borderId="1" xfId="3" applyFont="1" applyFill="1" applyBorder="1" applyAlignment="1" applyProtection="1">
      <alignment horizontal="center" vertical="center" wrapText="1"/>
      <protection hidden="1"/>
    </xf>
    <xf numFmtId="0" fontId="32" fillId="8" borderId="1" xfId="3" applyFont="1" applyFill="1" applyBorder="1" applyAlignment="1" applyProtection="1">
      <alignment horizontal="center" vertical="center" wrapText="1"/>
      <protection hidden="1"/>
    </xf>
    <xf numFmtId="0" fontId="31" fillId="3" borderId="1" xfId="0" applyFont="1" applyFill="1" applyBorder="1" applyProtection="1">
      <protection hidden="1"/>
    </xf>
    <xf numFmtId="0" fontId="32" fillId="5" borderId="1" xfId="3" applyFont="1" applyFill="1" applyBorder="1" applyAlignment="1" applyProtection="1">
      <alignment horizontal="center" vertical="center" wrapText="1"/>
      <protection hidden="1"/>
    </xf>
    <xf numFmtId="0" fontId="31" fillId="2" borderId="1" xfId="3" applyFont="1" applyFill="1" applyBorder="1" applyAlignment="1" applyProtection="1">
      <alignment horizontal="center" vertical="center" wrapText="1"/>
      <protection hidden="1"/>
    </xf>
    <xf numFmtId="0" fontId="33" fillId="2" borderId="1" xfId="0" applyFont="1" applyFill="1" applyBorder="1" applyAlignment="1" applyProtection="1">
      <alignment horizontal="justify" vertical="center" wrapText="1"/>
      <protection hidden="1"/>
    </xf>
    <xf numFmtId="9" fontId="33" fillId="3" borderId="1" xfId="0" applyNumberFormat="1" applyFont="1" applyFill="1" applyBorder="1" applyAlignment="1" applyProtection="1">
      <alignment horizontal="center" vertical="center" wrapText="1"/>
      <protection hidden="1"/>
    </xf>
    <xf numFmtId="0" fontId="17" fillId="4" borderId="1" xfId="3" applyFont="1" applyFill="1" applyBorder="1" applyAlignment="1" applyProtection="1">
      <alignment horizontal="justify" vertical="center" wrapText="1"/>
      <protection hidden="1"/>
    </xf>
    <xf numFmtId="9" fontId="62" fillId="9" borderId="1" xfId="2" applyFont="1" applyFill="1" applyBorder="1" applyAlignment="1" applyProtection="1">
      <alignment horizontal="center" vertical="center" wrapText="1"/>
      <protection hidden="1"/>
    </xf>
    <xf numFmtId="0" fontId="17" fillId="2" borderId="1" xfId="0" applyFont="1" applyFill="1" applyBorder="1" applyAlignment="1" applyProtection="1">
      <alignment horizontal="justify" vertical="center" wrapText="1"/>
      <protection hidden="1"/>
    </xf>
    <xf numFmtId="0" fontId="17" fillId="3" borderId="1" xfId="0" applyFont="1" applyFill="1" applyBorder="1" applyAlignment="1" applyProtection="1">
      <alignment horizontal="justify" vertical="top" wrapText="1"/>
      <protection hidden="1"/>
    </xf>
    <xf numFmtId="0" fontId="35" fillId="3" borderId="1" xfId="4" applyFont="1" applyFill="1" applyBorder="1" applyAlignment="1" applyProtection="1">
      <alignment horizontal="justify" vertical="center" wrapText="1"/>
      <protection hidden="1"/>
    </xf>
    <xf numFmtId="9" fontId="17" fillId="9" borderId="1" xfId="2" applyFont="1" applyFill="1" applyBorder="1" applyAlignment="1" applyProtection="1">
      <alignment horizontal="center" vertical="center" wrapText="1"/>
      <protection hidden="1"/>
    </xf>
    <xf numFmtId="0" fontId="43" fillId="3" borderId="1" xfId="0" applyFont="1" applyFill="1" applyBorder="1" applyProtection="1">
      <protection hidden="1"/>
    </xf>
    <xf numFmtId="0" fontId="46" fillId="2" borderId="1" xfId="0" applyFont="1" applyFill="1" applyBorder="1" applyAlignment="1" applyProtection="1">
      <alignment horizontal="justify" vertical="center" wrapText="1"/>
      <protection hidden="1"/>
    </xf>
    <xf numFmtId="1" fontId="17" fillId="11" borderId="1" xfId="0" applyNumberFormat="1" applyFont="1" applyFill="1" applyBorder="1" applyAlignment="1" applyProtection="1">
      <alignment horizontal="center" vertical="center" wrapText="1"/>
      <protection hidden="1"/>
    </xf>
    <xf numFmtId="1" fontId="17" fillId="0" borderId="1" xfId="0" applyNumberFormat="1" applyFont="1" applyFill="1" applyBorder="1" applyAlignment="1" applyProtection="1">
      <alignment horizontal="center" vertical="center" wrapText="1"/>
      <protection hidden="1"/>
    </xf>
    <xf numFmtId="0" fontId="17" fillId="3" borderId="1" xfId="3" applyFont="1" applyFill="1" applyBorder="1" applyAlignment="1" applyProtection="1">
      <alignment horizontal="justify" vertical="center" wrapText="1"/>
      <protection hidden="1"/>
    </xf>
    <xf numFmtId="0" fontId="17" fillId="3" borderId="1" xfId="4" applyFont="1" applyFill="1" applyBorder="1" applyAlignment="1" applyProtection="1">
      <alignment horizontal="justify" vertical="center" wrapText="1"/>
      <protection hidden="1"/>
    </xf>
    <xf numFmtId="1" fontId="17" fillId="9" borderId="1" xfId="2" applyNumberFormat="1" applyFont="1" applyFill="1" applyBorder="1" applyAlignment="1" applyProtection="1">
      <alignment horizontal="center" vertical="center" wrapText="1"/>
      <protection hidden="1"/>
    </xf>
    <xf numFmtId="2" fontId="17" fillId="0" borderId="1" xfId="1" applyNumberFormat="1" applyFont="1" applyFill="1" applyBorder="1" applyAlignment="1" applyProtection="1">
      <alignment horizontal="center" vertical="center" wrapText="1"/>
      <protection hidden="1"/>
    </xf>
    <xf numFmtId="0" fontId="17" fillId="3" borderId="1" xfId="0" applyFont="1" applyFill="1" applyBorder="1" applyProtection="1">
      <protection hidden="1"/>
    </xf>
    <xf numFmtId="1" fontId="33" fillId="11" borderId="1" xfId="0" applyNumberFormat="1" applyFont="1" applyFill="1" applyBorder="1" applyAlignment="1" applyProtection="1">
      <alignment horizontal="center" vertical="center" wrapText="1"/>
      <protection hidden="1"/>
    </xf>
    <xf numFmtId="0" fontId="35" fillId="3" borderId="1" xfId="3" applyFont="1" applyFill="1" applyBorder="1" applyAlignment="1" applyProtection="1">
      <alignment horizontal="justify" vertical="center" wrapText="1"/>
      <protection hidden="1"/>
    </xf>
    <xf numFmtId="0" fontId="2" fillId="3" borderId="0" xfId="0" applyFont="1" applyFill="1" applyAlignment="1" applyProtection="1">
      <alignment wrapText="1"/>
      <protection hidden="1"/>
    </xf>
    <xf numFmtId="0" fontId="2" fillId="3" borderId="1" xfId="0" applyFont="1" applyFill="1" applyBorder="1" applyAlignment="1" applyProtection="1">
      <alignment wrapText="1"/>
      <protection hidden="1"/>
    </xf>
    <xf numFmtId="0" fontId="31" fillId="6" borderId="1" xfId="0" applyFont="1" applyFill="1" applyBorder="1" applyAlignment="1" applyProtection="1">
      <alignment horizontal="center" vertical="center" wrapText="1"/>
      <protection hidden="1"/>
    </xf>
    <xf numFmtId="9" fontId="31" fillId="9" borderId="1" xfId="2" applyFont="1" applyFill="1" applyBorder="1" applyAlignment="1" applyProtection="1">
      <alignment horizontal="center" vertical="center"/>
      <protection hidden="1"/>
    </xf>
    <xf numFmtId="9" fontId="31" fillId="9" borderId="18" xfId="10" applyFont="1" applyFill="1" applyBorder="1" applyAlignment="1" applyProtection="1">
      <alignment horizontal="center" vertical="center"/>
      <protection hidden="1"/>
    </xf>
    <xf numFmtId="0" fontId="33" fillId="3" borderId="0" xfId="0" applyFont="1" applyFill="1" applyAlignment="1" applyProtection="1">
      <alignment horizontal="center" vertical="center" wrapText="1"/>
      <protection hidden="1"/>
    </xf>
    <xf numFmtId="0" fontId="17" fillId="3" borderId="0" xfId="0" applyFont="1" applyFill="1" applyAlignment="1" applyProtection="1">
      <alignment horizontal="justify" vertical="center" wrapText="1"/>
      <protection hidden="1"/>
    </xf>
    <xf numFmtId="0" fontId="33" fillId="3" borderId="0" xfId="0" applyFont="1" applyFill="1" applyAlignment="1" applyProtection="1">
      <alignment wrapText="1"/>
      <protection hidden="1"/>
    </xf>
    <xf numFmtId="0" fontId="36" fillId="3" borderId="0" xfId="0" applyFont="1" applyFill="1" applyAlignment="1" applyProtection="1">
      <alignment horizontal="justify" vertical="center" wrapText="1"/>
      <protection hidden="1"/>
    </xf>
    <xf numFmtId="9" fontId="36" fillId="3" borderId="0" xfId="0" applyNumberFormat="1" applyFont="1" applyFill="1" applyAlignment="1" applyProtection="1">
      <alignment horizontal="center" vertical="center" wrapText="1"/>
      <protection hidden="1"/>
    </xf>
    <xf numFmtId="0" fontId="36" fillId="3" borderId="0" xfId="0" applyFont="1" applyFill="1" applyAlignment="1" applyProtection="1">
      <alignment horizontal="center" vertical="center" wrapText="1"/>
      <protection hidden="1"/>
    </xf>
    <xf numFmtId="0" fontId="36" fillId="3" borderId="0" xfId="3" applyFont="1" applyFill="1" applyAlignment="1" applyProtection="1">
      <alignment horizontal="center" vertical="center" wrapText="1"/>
      <protection hidden="1"/>
    </xf>
    <xf numFmtId="0" fontId="36" fillId="4" borderId="0" xfId="3" applyFont="1" applyFill="1" applyAlignment="1" applyProtection="1">
      <alignment horizontal="center" vertical="center" wrapText="1"/>
      <protection hidden="1"/>
    </xf>
    <xf numFmtId="0" fontId="37" fillId="3" borderId="0" xfId="3" applyFont="1" applyFill="1" applyAlignment="1" applyProtection="1">
      <alignment vertical="center" wrapText="1"/>
      <protection hidden="1"/>
    </xf>
    <xf numFmtId="0" fontId="36" fillId="3" borderId="0" xfId="4" applyFont="1" applyFill="1" applyAlignment="1" applyProtection="1">
      <alignment horizontal="left" vertical="center" wrapText="1"/>
      <protection hidden="1"/>
    </xf>
    <xf numFmtId="2" fontId="36" fillId="3" borderId="0" xfId="9" applyNumberFormat="1" applyFont="1" applyFill="1" applyBorder="1" applyAlignment="1" applyProtection="1">
      <alignment horizontal="center" vertical="center" wrapText="1"/>
      <protection hidden="1"/>
    </xf>
    <xf numFmtId="2" fontId="36" fillId="3" borderId="0" xfId="1" applyNumberFormat="1" applyFont="1" applyFill="1" applyBorder="1" applyAlignment="1" applyProtection="1">
      <alignment horizontal="center" vertical="center" wrapText="1"/>
      <protection hidden="1"/>
    </xf>
    <xf numFmtId="2" fontId="36" fillId="3" borderId="0" xfId="1" applyNumberFormat="1" applyFont="1" applyFill="1" applyBorder="1" applyAlignment="1" applyProtection="1">
      <alignment horizontal="left" vertical="center" wrapText="1"/>
      <protection hidden="1"/>
    </xf>
    <xf numFmtId="2" fontId="38" fillId="3" borderId="0" xfId="3" applyNumberFormat="1" applyFont="1" applyFill="1" applyAlignment="1" applyProtection="1">
      <alignment horizontal="center" vertical="center" wrapText="1"/>
      <protection hidden="1"/>
    </xf>
    <xf numFmtId="9" fontId="34" fillId="3" borderId="0" xfId="2" applyFont="1" applyFill="1" applyBorder="1" applyAlignment="1" applyProtection="1">
      <alignment horizontal="center" vertical="center" wrapText="1"/>
      <protection hidden="1"/>
    </xf>
    <xf numFmtId="0" fontId="0" fillId="0" borderId="0" xfId="0" applyProtection="1">
      <protection hidden="1"/>
    </xf>
    <xf numFmtId="0" fontId="31" fillId="6" borderId="2" xfId="0" applyFont="1" applyFill="1" applyBorder="1" applyAlignment="1" applyProtection="1">
      <alignment horizontal="center" vertical="center" wrapText="1"/>
      <protection hidden="1"/>
    </xf>
    <xf numFmtId="0" fontId="19" fillId="6" borderId="2" xfId="3" applyFont="1" applyFill="1" applyBorder="1" applyAlignment="1" applyProtection="1">
      <alignment horizontal="center" vertical="center" wrapText="1"/>
      <protection hidden="1"/>
    </xf>
    <xf numFmtId="0" fontId="32" fillId="6" borderId="2" xfId="3" applyFont="1" applyFill="1" applyBorder="1" applyAlignment="1" applyProtection="1">
      <alignment horizontal="center" vertical="center" wrapText="1"/>
      <protection hidden="1"/>
    </xf>
    <xf numFmtId="0" fontId="19" fillId="9" borderId="2" xfId="3" applyFont="1" applyFill="1" applyBorder="1" applyAlignment="1" applyProtection="1">
      <alignment horizontal="center" vertical="center" wrapText="1"/>
      <protection hidden="1"/>
    </xf>
    <xf numFmtId="0" fontId="32" fillId="9" borderId="2" xfId="3" applyFont="1" applyFill="1" applyBorder="1" applyAlignment="1" applyProtection="1">
      <alignment horizontal="center" vertical="center" wrapText="1"/>
      <protection hidden="1"/>
    </xf>
    <xf numFmtId="0" fontId="31" fillId="2" borderId="2" xfId="3" applyFont="1" applyFill="1" applyBorder="1" applyAlignment="1" applyProtection="1">
      <alignment horizontal="center" vertical="center" wrapText="1"/>
      <protection hidden="1"/>
    </xf>
    <xf numFmtId="0" fontId="19" fillId="12" borderId="2" xfId="3" applyFont="1" applyFill="1" applyBorder="1" applyAlignment="1" applyProtection="1">
      <alignment horizontal="center" vertical="center" wrapText="1"/>
      <protection hidden="1"/>
    </xf>
    <xf numFmtId="0" fontId="16" fillId="12" borderId="2" xfId="3" applyFont="1" applyFill="1" applyBorder="1" applyAlignment="1" applyProtection="1">
      <alignment horizontal="center" vertical="center" wrapText="1"/>
      <protection hidden="1"/>
    </xf>
    <xf numFmtId="164" fontId="17" fillId="3" borderId="1" xfId="0" applyNumberFormat="1" applyFont="1" applyFill="1" applyBorder="1" applyAlignment="1" applyProtection="1">
      <alignment horizontal="center" vertical="center" wrapText="1"/>
      <protection hidden="1"/>
    </xf>
    <xf numFmtId="0" fontId="33" fillId="3" borderId="17" xfId="0" applyFont="1" applyFill="1" applyBorder="1" applyAlignment="1" applyProtection="1">
      <alignment horizontal="center" vertical="center" wrapText="1"/>
      <protection hidden="1"/>
    </xf>
    <xf numFmtId="0" fontId="33" fillId="3" borderId="18" xfId="0" applyFont="1" applyFill="1" applyBorder="1" applyAlignment="1" applyProtection="1">
      <alignment horizontal="justify" vertical="center" wrapText="1"/>
      <protection hidden="1"/>
    </xf>
    <xf numFmtId="0" fontId="33" fillId="0" borderId="1" xfId="0" applyFont="1" applyBorder="1" applyAlignment="1" applyProtection="1">
      <alignment horizontal="center" vertical="center" wrapText="1"/>
      <protection hidden="1"/>
    </xf>
    <xf numFmtId="0" fontId="33" fillId="15" borderId="1" xfId="0" applyFont="1" applyFill="1" applyBorder="1" applyAlignment="1" applyProtection="1">
      <alignment horizontal="center" vertical="center" wrapText="1"/>
      <protection hidden="1"/>
    </xf>
    <xf numFmtId="0" fontId="33" fillId="0" borderId="1" xfId="0" applyFont="1" applyBorder="1" applyAlignment="1" applyProtection="1">
      <alignment horizontal="left" vertical="center" wrapText="1"/>
      <protection hidden="1"/>
    </xf>
    <xf numFmtId="0" fontId="33" fillId="16" borderId="1" xfId="0" applyFont="1" applyFill="1" applyBorder="1" applyAlignment="1" applyProtection="1">
      <alignment horizontal="center" vertical="center" wrapText="1"/>
      <protection hidden="1"/>
    </xf>
    <xf numFmtId="0" fontId="42" fillId="17" borderId="1" xfId="0" applyFont="1" applyFill="1" applyBorder="1" applyAlignment="1" applyProtection="1">
      <alignment horizontal="center" vertical="center" wrapText="1"/>
      <protection hidden="1"/>
    </xf>
    <xf numFmtId="2" fontId="17" fillId="9" borderId="1" xfId="2" applyNumberFormat="1" applyFont="1" applyFill="1" applyBorder="1" applyAlignment="1" applyProtection="1">
      <alignment horizontal="center" vertical="center" wrapText="1"/>
      <protection hidden="1"/>
    </xf>
    <xf numFmtId="0" fontId="17" fillId="4" borderId="19" xfId="3" applyFont="1" applyFill="1" applyBorder="1" applyAlignment="1" applyProtection="1">
      <alignment horizontal="justify" vertical="center" wrapText="1"/>
      <protection hidden="1"/>
    </xf>
    <xf numFmtId="0" fontId="33" fillId="3" borderId="18" xfId="0" applyFont="1" applyFill="1" applyBorder="1" applyAlignment="1" applyProtection="1">
      <alignment horizontal="center" vertical="center" wrapText="1"/>
      <protection hidden="1"/>
    </xf>
    <xf numFmtId="9" fontId="33" fillId="15" borderId="1" xfId="2" applyFont="1" applyFill="1" applyBorder="1" applyAlignment="1" applyProtection="1">
      <alignment horizontal="center" vertical="center" wrapText="1"/>
      <protection hidden="1"/>
    </xf>
    <xf numFmtId="0" fontId="17" fillId="3" borderId="1" xfId="4" applyFont="1" applyFill="1" applyBorder="1" applyAlignment="1" applyProtection="1">
      <alignment horizontal="center" vertical="center" wrapText="1"/>
      <protection hidden="1"/>
    </xf>
    <xf numFmtId="1" fontId="17" fillId="9" borderId="19" xfId="2" applyNumberFormat="1" applyFont="1" applyFill="1" applyBorder="1" applyAlignment="1" applyProtection="1">
      <alignment horizontal="center" vertical="center" wrapText="1"/>
      <protection hidden="1"/>
    </xf>
    <xf numFmtId="1" fontId="43" fillId="3" borderId="1" xfId="2" applyNumberFormat="1" applyFont="1" applyFill="1" applyBorder="1" applyAlignment="1" applyProtection="1">
      <alignment horizontal="center" vertical="center" wrapText="1"/>
      <protection hidden="1"/>
    </xf>
    <xf numFmtId="0" fontId="33" fillId="4" borderId="1" xfId="3" applyFont="1" applyFill="1" applyBorder="1" applyAlignment="1" applyProtection="1">
      <alignment horizontal="center" vertical="center" wrapText="1"/>
      <protection hidden="1"/>
    </xf>
    <xf numFmtId="0" fontId="33" fillId="4" borderId="1" xfId="3" applyFont="1" applyFill="1" applyBorder="1" applyAlignment="1" applyProtection="1">
      <alignment horizontal="justify" vertical="center" wrapText="1"/>
      <protection hidden="1"/>
    </xf>
    <xf numFmtId="0" fontId="17" fillId="3" borderId="18" xfId="4" applyFont="1" applyFill="1" applyBorder="1" applyAlignment="1" applyProtection="1">
      <alignment horizontal="justify" vertical="center" wrapText="1"/>
      <protection hidden="1"/>
    </xf>
    <xf numFmtId="9" fontId="33" fillId="3" borderId="1" xfId="2" applyFont="1" applyFill="1" applyBorder="1" applyAlignment="1" applyProtection="1">
      <alignment horizontal="center" vertical="center" wrapText="1"/>
      <protection hidden="1"/>
    </xf>
    <xf numFmtId="2" fontId="17" fillId="3" borderId="19" xfId="1" applyNumberFormat="1" applyFont="1" applyFill="1" applyBorder="1" applyAlignment="1" applyProtection="1">
      <alignment horizontal="center" vertical="center" wrapText="1"/>
      <protection hidden="1"/>
    </xf>
    <xf numFmtId="9" fontId="19" fillId="3" borderId="1" xfId="2" applyFont="1" applyFill="1" applyBorder="1" applyAlignment="1" applyProtection="1">
      <alignment horizontal="center" vertical="center" wrapText="1"/>
      <protection hidden="1"/>
    </xf>
    <xf numFmtId="1" fontId="17" fillId="9" borderId="1" xfId="1" applyNumberFormat="1" applyFont="1" applyFill="1" applyBorder="1" applyAlignment="1" applyProtection="1">
      <alignment horizontal="center" vertical="center"/>
      <protection hidden="1"/>
    </xf>
    <xf numFmtId="2" fontId="17" fillId="3" borderId="1" xfId="1" applyNumberFormat="1" applyFont="1" applyFill="1" applyBorder="1" applyAlignment="1" applyProtection="1">
      <alignment horizontal="justify" vertical="center" wrapText="1"/>
      <protection hidden="1"/>
    </xf>
    <xf numFmtId="9" fontId="66" fillId="9" borderId="1" xfId="2" applyFont="1" applyFill="1" applyBorder="1" applyAlignment="1" applyProtection="1">
      <alignment horizontal="center" vertical="center" wrapText="1"/>
      <protection hidden="1"/>
    </xf>
    <xf numFmtId="10" fontId="62" fillId="3" borderId="1" xfId="2" applyNumberFormat="1" applyFont="1" applyFill="1" applyBorder="1" applyAlignment="1" applyProtection="1">
      <alignment horizontal="center" vertical="center" wrapText="1"/>
      <protection hidden="1"/>
    </xf>
    <xf numFmtId="9" fontId="62" fillId="3" borderId="1" xfId="2" applyFont="1" applyFill="1" applyBorder="1" applyAlignment="1" applyProtection="1">
      <alignment horizontal="justify" vertical="top" wrapText="1"/>
      <protection hidden="1"/>
    </xf>
    <xf numFmtId="9" fontId="62" fillId="3" borderId="1" xfId="2" applyFont="1" applyFill="1" applyBorder="1" applyAlignment="1" applyProtection="1">
      <alignment horizontal="center" vertical="top" wrapText="1"/>
      <protection hidden="1"/>
    </xf>
    <xf numFmtId="9" fontId="62" fillId="3" borderId="1" xfId="2" applyFont="1" applyFill="1" applyBorder="1" applyAlignment="1" applyProtection="1">
      <alignment horizontal="center" vertical="center" wrapText="1"/>
      <protection hidden="1"/>
    </xf>
    <xf numFmtId="1" fontId="62" fillId="9" borderId="1" xfId="2" applyNumberFormat="1" applyFont="1" applyFill="1" applyBorder="1" applyAlignment="1" applyProtection="1">
      <alignment horizontal="center" vertical="center" wrapText="1"/>
      <protection hidden="1"/>
    </xf>
    <xf numFmtId="0" fontId="33" fillId="3" borderId="2" xfId="0" applyFont="1" applyFill="1" applyBorder="1" applyAlignment="1" applyProtection="1">
      <alignment horizontal="center" vertical="center" wrapText="1"/>
      <protection hidden="1"/>
    </xf>
    <xf numFmtId="0" fontId="17" fillId="3" borderId="2" xfId="0" applyFont="1" applyFill="1" applyBorder="1" applyAlignment="1" applyProtection="1">
      <alignment horizontal="justify" vertical="center" wrapText="1"/>
      <protection hidden="1"/>
    </xf>
    <xf numFmtId="0" fontId="33" fillId="3" borderId="2" xfId="0" applyFont="1" applyFill="1" applyBorder="1" applyAlignment="1" applyProtection="1">
      <alignment horizontal="justify" vertical="center" wrapText="1"/>
      <protection hidden="1"/>
    </xf>
    <xf numFmtId="9" fontId="33" fillId="3" borderId="2" xfId="0" applyNumberFormat="1" applyFont="1" applyFill="1" applyBorder="1" applyAlignment="1" applyProtection="1">
      <alignment horizontal="center" vertical="center" wrapText="1"/>
      <protection hidden="1"/>
    </xf>
    <xf numFmtId="9" fontId="17" fillId="3" borderId="2" xfId="0" applyNumberFormat="1" applyFont="1" applyFill="1" applyBorder="1" applyAlignment="1" applyProtection="1">
      <alignment horizontal="center" vertical="center" wrapText="1"/>
      <protection hidden="1"/>
    </xf>
    <xf numFmtId="0" fontId="17" fillId="4" borderId="2" xfId="3" applyFont="1" applyFill="1" applyBorder="1" applyAlignment="1" applyProtection="1">
      <alignment horizontal="center" vertical="center" wrapText="1"/>
      <protection hidden="1"/>
    </xf>
    <xf numFmtId="0" fontId="17" fillId="4" borderId="2" xfId="3" applyFont="1" applyFill="1" applyBorder="1" applyAlignment="1" applyProtection="1">
      <alignment horizontal="left" vertical="center" wrapText="1"/>
      <protection hidden="1"/>
    </xf>
    <xf numFmtId="10" fontId="62" fillId="3" borderId="2" xfId="2" applyNumberFormat="1" applyFont="1" applyFill="1" applyBorder="1" applyAlignment="1" applyProtection="1">
      <alignment horizontal="center" vertical="center" wrapText="1"/>
      <protection hidden="1"/>
    </xf>
    <xf numFmtId="9" fontId="62" fillId="9" borderId="2" xfId="2" applyFont="1" applyFill="1" applyBorder="1" applyAlignment="1" applyProtection="1">
      <alignment horizontal="center" vertical="center" wrapText="1"/>
      <protection hidden="1"/>
    </xf>
    <xf numFmtId="9" fontId="62" fillId="3" borderId="2" xfId="2" applyFont="1" applyFill="1" applyBorder="1" applyAlignment="1" applyProtection="1">
      <alignment horizontal="justify" vertical="top" wrapText="1"/>
      <protection hidden="1"/>
    </xf>
    <xf numFmtId="9" fontId="62" fillId="3" borderId="2" xfId="2" applyFont="1" applyFill="1" applyBorder="1" applyAlignment="1" applyProtection="1">
      <alignment horizontal="center" vertical="top" wrapText="1"/>
      <protection hidden="1"/>
    </xf>
    <xf numFmtId="9" fontId="62" fillId="3" borderId="2" xfId="2" applyFont="1" applyFill="1" applyBorder="1" applyAlignment="1" applyProtection="1">
      <alignment horizontal="center" vertical="center" wrapText="1"/>
      <protection hidden="1"/>
    </xf>
    <xf numFmtId="1" fontId="62" fillId="9" borderId="2" xfId="2" applyNumberFormat="1" applyFont="1" applyFill="1" applyBorder="1" applyAlignment="1" applyProtection="1">
      <alignment horizontal="center" vertical="center" wrapText="1"/>
      <protection hidden="1"/>
    </xf>
    <xf numFmtId="9" fontId="66" fillId="9" borderId="2" xfId="2" applyFont="1" applyFill="1" applyBorder="1" applyAlignment="1" applyProtection="1">
      <alignment horizontal="center" vertical="center" wrapText="1"/>
      <protection hidden="1"/>
    </xf>
    <xf numFmtId="0" fontId="9" fillId="6" borderId="1" xfId="0" applyFont="1" applyFill="1" applyBorder="1" applyAlignment="1" applyProtection="1">
      <alignment horizontal="center" vertical="center" wrapText="1"/>
      <protection hidden="1"/>
    </xf>
    <xf numFmtId="9" fontId="39" fillId="6" borderId="1" xfId="10" applyFont="1" applyFill="1" applyBorder="1" applyAlignment="1" applyProtection="1">
      <alignment horizontal="center" vertical="center"/>
      <protection hidden="1"/>
    </xf>
    <xf numFmtId="9" fontId="39" fillId="6" borderId="18" xfId="10" applyFont="1" applyFill="1" applyBorder="1" applyAlignment="1" applyProtection="1">
      <alignment horizontal="center" vertical="center"/>
      <protection hidden="1"/>
    </xf>
    <xf numFmtId="0" fontId="0" fillId="3" borderId="0" xfId="0" applyFill="1" applyProtection="1">
      <protection hidden="1"/>
    </xf>
    <xf numFmtId="0" fontId="15" fillId="7" borderId="9" xfId="3" applyFont="1" applyFill="1" applyBorder="1" applyAlignment="1">
      <alignment horizontal="center" vertical="center" wrapText="1"/>
    </xf>
    <xf numFmtId="0" fontId="15" fillId="7" borderId="11" xfId="3" applyFont="1" applyFill="1" applyBorder="1" applyAlignment="1">
      <alignment horizontal="center" vertical="center" wrapText="1"/>
    </xf>
    <xf numFmtId="0" fontId="15" fillId="7" borderId="12" xfId="3" applyFont="1" applyFill="1" applyBorder="1" applyAlignment="1">
      <alignment horizontal="center" vertical="center" wrapText="1"/>
    </xf>
    <xf numFmtId="0" fontId="15" fillId="7" borderId="13" xfId="3" applyFont="1" applyFill="1" applyBorder="1" applyAlignment="1">
      <alignment horizontal="center" vertical="center" wrapText="1"/>
    </xf>
    <xf numFmtId="0" fontId="15" fillId="7" borderId="14" xfId="3" applyFont="1" applyFill="1" applyBorder="1" applyAlignment="1">
      <alignment horizontal="center" vertical="center" wrapText="1"/>
    </xf>
    <xf numFmtId="0" fontId="15" fillId="7" borderId="3" xfId="3" applyFont="1" applyFill="1" applyBorder="1" applyAlignment="1">
      <alignment horizontal="center" vertical="center" wrapText="1"/>
    </xf>
    <xf numFmtId="9" fontId="25" fillId="3" borderId="18" xfId="0" applyNumberFormat="1" applyFont="1" applyFill="1" applyBorder="1" applyAlignment="1">
      <alignment horizontal="center" vertical="center"/>
    </xf>
    <xf numFmtId="9" fontId="25" fillId="3" borderId="17" xfId="0" applyNumberFormat="1" applyFont="1" applyFill="1" applyBorder="1" applyAlignment="1">
      <alignment horizontal="center" vertical="center"/>
    </xf>
    <xf numFmtId="9" fontId="17" fillId="3" borderId="18" xfId="2" applyFont="1" applyFill="1" applyBorder="1" applyAlignment="1" applyProtection="1">
      <alignment horizontal="center" vertical="center"/>
      <protection hidden="1"/>
    </xf>
    <xf numFmtId="9" fontId="17" fillId="3" borderId="17" xfId="2" applyFont="1" applyFill="1" applyBorder="1" applyAlignment="1" applyProtection="1">
      <alignment horizontal="center" vertical="center"/>
      <protection hidden="1"/>
    </xf>
    <xf numFmtId="0" fontId="6" fillId="3" borderId="18" xfId="0" applyFont="1" applyFill="1" applyBorder="1" applyAlignment="1">
      <alignment horizontal="center" vertical="center"/>
    </xf>
    <xf numFmtId="0" fontId="6" fillId="3" borderId="17" xfId="0" applyFont="1" applyFill="1" applyBorder="1" applyAlignment="1">
      <alignment horizontal="center" vertical="center"/>
    </xf>
  </cellXfs>
  <cellStyles count="18">
    <cellStyle name="Millares" xfId="1" builtinId="3"/>
    <cellStyle name="Millares 2" xfId="9" xr:uid="{00000000-0005-0000-0000-000001000000}"/>
    <cellStyle name="Millares 2 2" xfId="12" xr:uid="{38A28D9A-EFB9-41E4-A7D5-2765D0D59CB5}"/>
    <cellStyle name="Normal" xfId="0" builtinId="0"/>
    <cellStyle name="Normal 10" xfId="6" xr:uid="{00000000-0005-0000-0000-000003000000}"/>
    <cellStyle name="Normal 12" xfId="4" xr:uid="{00000000-0005-0000-0000-000004000000}"/>
    <cellStyle name="Normal 12 2" xfId="5" xr:uid="{00000000-0005-0000-0000-000005000000}"/>
    <cellStyle name="Normal 14" xfId="7" xr:uid="{00000000-0005-0000-0000-000006000000}"/>
    <cellStyle name="Normal 2" xfId="14" xr:uid="{80C0AB97-7856-4CF1-A114-F0FAC1A32B87}"/>
    <cellStyle name="Normal 2 2 2 2" xfId="8" xr:uid="{00000000-0005-0000-0000-000007000000}"/>
    <cellStyle name="Normal 3" xfId="3" xr:uid="{00000000-0005-0000-0000-000008000000}"/>
    <cellStyle name="Normal 4" xfId="17" xr:uid="{AA210C99-BF55-40B8-90C1-FE0863073595}"/>
    <cellStyle name="Normal 4 2" xfId="15" xr:uid="{660A97F5-6BE8-4EBA-A9A6-90C072C95409}"/>
    <cellStyle name="Normal 5" xfId="11" xr:uid="{5CA802FD-C7B8-43DD-996A-51BFF90DA65C}"/>
    <cellStyle name="Porcentaje" xfId="2" builtinId="5"/>
    <cellStyle name="Porcentaje 2" xfId="10" xr:uid="{00000000-0005-0000-0000-00000A000000}"/>
    <cellStyle name="Porcentaje 2 2" xfId="13" xr:uid="{B7C8CED5-692F-4212-9C98-E0BA6D857A94}"/>
    <cellStyle name="Porcentaje 3 2" xfId="16" xr:uid="{B6D74657-0194-4EDB-9124-5A52D1A6527C}"/>
  </cellStyles>
  <dxfs count="204">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Cumplimiento</a:t>
            </a:r>
            <a:r>
              <a:rPr lang="es-CO" baseline="0"/>
              <a:t> Metas  Corte 30-0-2022</a:t>
            </a:r>
            <a:endParaRPr lang="es-CO"/>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4">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5517-4984-90B3-D1C2E3E97CD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1F84-4B60-9B8B-95FEF600FE34}"/>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5517-4984-90B3-D1C2E3E97CDF}"/>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1F84-4B60-9B8B-95FEF600FE34}"/>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'Seguimiento Plan de Acción 2022'!$C$25:$F$25</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'Seguimiento Plan de Acción 2022'!$C$26:$F$26</c:f>
              <c:numCache>
                <c:formatCode>0</c:formatCode>
                <c:ptCount val="4"/>
                <c:pt idx="0">
                  <c:v>67</c:v>
                </c:pt>
                <c:pt idx="1">
                  <c:v>7</c:v>
                </c:pt>
                <c:pt idx="2">
                  <c:v>7</c:v>
                </c:pt>
                <c:pt idx="3">
                  <c:v>2</c:v>
                </c:pt>
              </c:numCache>
            </c:numRef>
          </c:val>
          <c:extLst>
            <c:ext xmlns:c16="http://schemas.microsoft.com/office/drawing/2014/chart" uri="{C3380CC4-5D6E-409C-BE32-E72D297353CC}">
              <c16:uniqueId val="{00000000-5517-4984-90B3-D1C2E3E97CDF}"/>
            </c:ext>
          </c:extLst>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1F84-4B60-9B8B-95FEF600FE3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1F84-4B60-9B8B-95FEF600FE34}"/>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1F84-4B60-9B8B-95FEF600FE34}"/>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1F84-4B60-9B8B-95FEF600FE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'Seguimiento Plan de Acción 2022'!$C$25:$F$25</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'Seguimiento Plan de Acción 2022'!$C$27:$F$27</c:f>
              <c:numCache>
                <c:formatCode>0%</c:formatCode>
                <c:ptCount val="4"/>
                <c:pt idx="0">
                  <c:v>0.80722891566265065</c:v>
                </c:pt>
                <c:pt idx="1">
                  <c:v>8.4337349397590355E-2</c:v>
                </c:pt>
                <c:pt idx="2">
                  <c:v>8.4337349397590355E-2</c:v>
                </c:pt>
                <c:pt idx="3">
                  <c:v>2.4096385542168676E-2</c:v>
                </c:pt>
              </c:numCache>
            </c:numRef>
          </c:val>
          <c:extLst>
            <c:ext xmlns:c16="http://schemas.microsoft.com/office/drawing/2014/chart" uri="{C3380CC4-5D6E-409C-BE32-E72D297353CC}">
              <c16:uniqueId val="{00000001-5517-4984-90B3-D1C2E3E97CDF}"/>
            </c:ext>
          </c:extLst>
        </c:ser>
        <c:ser>
          <c:idx val="2"/>
          <c:order val="2"/>
          <c:tx>
            <c:v>porcentaje</c:v>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1F84-4B60-9B8B-95FEF600FE3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1F84-4B60-9B8B-95FEF600FE34}"/>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1F84-4B60-9B8B-95FEF600FE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'Seguimiento Plan de Acción 2022'!$C$27:$E$27</c:f>
              <c:numCache>
                <c:formatCode>0%</c:formatCode>
                <c:ptCount val="3"/>
                <c:pt idx="0">
                  <c:v>0.80722891566265065</c:v>
                </c:pt>
                <c:pt idx="1">
                  <c:v>8.4337349397590355E-2</c:v>
                </c:pt>
                <c:pt idx="2">
                  <c:v>8.4337349397590355E-2</c:v>
                </c:pt>
              </c:numCache>
            </c:numRef>
          </c:val>
          <c:extLst>
            <c:ext xmlns:c16="http://schemas.microsoft.com/office/drawing/2014/chart" uri="{C3380CC4-5D6E-409C-BE32-E72D297353CC}">
              <c16:uniqueId val="{00000003-5517-4984-90B3-D1C2E3E97CDF}"/>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latin typeface="Century Gothic" panose="020B0502020202020204" pitchFamily="34" charset="0"/>
              </a:rPr>
              <a:t>Desempeño Promedio I Trimestre</a:t>
            </a:r>
            <a:r>
              <a:rPr lang="es-CO" b="1" baseline="0">
                <a:latin typeface="Century Gothic" panose="020B0502020202020204" pitchFamily="34" charset="0"/>
              </a:rPr>
              <a:t> 2022</a:t>
            </a:r>
            <a:endParaRPr lang="es-CO" b="1">
              <a:latin typeface="Century Gothic" panose="020B0502020202020204" pitchFamily="34" charset="0"/>
            </a:endParaRPr>
          </a:p>
        </c:rich>
      </c:tx>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009900"/>
              </a:solidFill>
              <a:ln>
                <a:noFill/>
              </a:ln>
              <a:effectLst/>
            </c:spPr>
            <c:extLst>
              <c:ext xmlns:c16="http://schemas.microsoft.com/office/drawing/2014/chart" uri="{C3380CC4-5D6E-409C-BE32-E72D297353CC}">
                <c16:uniqueId val="{00000001-4BE9-4B0D-ACD0-0E6D8D9EB852}"/>
              </c:ext>
            </c:extLst>
          </c:dPt>
          <c:dPt>
            <c:idx val="1"/>
            <c:invertIfNegative val="0"/>
            <c:bubble3D val="0"/>
            <c:spPr>
              <a:solidFill>
                <a:srgbClr val="009900"/>
              </a:solidFill>
              <a:ln>
                <a:noFill/>
              </a:ln>
              <a:effectLst/>
            </c:spPr>
            <c:extLst>
              <c:ext xmlns:c16="http://schemas.microsoft.com/office/drawing/2014/chart" uri="{C3380CC4-5D6E-409C-BE32-E72D297353CC}">
                <c16:uniqueId val="{00000003-4BE9-4B0D-ACD0-0E6D8D9EB852}"/>
              </c:ext>
            </c:extLst>
          </c:dPt>
          <c:dPt>
            <c:idx val="2"/>
            <c:invertIfNegative val="0"/>
            <c:bubble3D val="0"/>
            <c:spPr>
              <a:solidFill>
                <a:srgbClr val="00B0F0"/>
              </a:solidFill>
              <a:ln>
                <a:noFill/>
              </a:ln>
              <a:effectLst/>
            </c:spPr>
            <c:extLst>
              <c:ext xmlns:c16="http://schemas.microsoft.com/office/drawing/2014/chart" uri="{C3380CC4-5D6E-409C-BE32-E72D297353CC}">
                <c16:uniqueId val="{00000005-4BE9-4B0D-ACD0-0E6D8D9EB852}"/>
              </c:ext>
            </c:extLst>
          </c:dPt>
          <c:dPt>
            <c:idx val="3"/>
            <c:invertIfNegative val="0"/>
            <c:bubble3D val="0"/>
            <c:spPr>
              <a:solidFill>
                <a:srgbClr val="009900"/>
              </a:solidFill>
              <a:ln>
                <a:noFill/>
              </a:ln>
              <a:effectLst/>
            </c:spPr>
            <c:extLst>
              <c:ext xmlns:c16="http://schemas.microsoft.com/office/drawing/2014/chart" uri="{C3380CC4-5D6E-409C-BE32-E72D297353CC}">
                <c16:uniqueId val="{00000007-4BE9-4B0D-ACD0-0E6D8D9EB852}"/>
              </c:ext>
            </c:extLst>
          </c:dPt>
          <c:dPt>
            <c:idx val="4"/>
            <c:invertIfNegative val="0"/>
            <c:bubble3D val="0"/>
            <c:spPr>
              <a:solidFill>
                <a:srgbClr val="009900"/>
              </a:solidFill>
              <a:ln>
                <a:noFill/>
              </a:ln>
              <a:effectLst/>
            </c:spPr>
            <c:extLst>
              <c:ext xmlns:c16="http://schemas.microsoft.com/office/drawing/2014/chart" uri="{C3380CC4-5D6E-409C-BE32-E72D297353CC}">
                <c16:uniqueId val="{00000009-4BE9-4B0D-ACD0-0E6D8D9EB852}"/>
              </c:ext>
            </c:extLst>
          </c:dPt>
          <c:dPt>
            <c:idx val="5"/>
            <c:invertIfNegative val="0"/>
            <c:bubble3D val="0"/>
            <c:spPr>
              <a:solidFill>
                <a:srgbClr val="009900"/>
              </a:solidFill>
              <a:ln>
                <a:noFill/>
              </a:ln>
              <a:effectLst/>
            </c:spPr>
            <c:extLst>
              <c:ext xmlns:c16="http://schemas.microsoft.com/office/drawing/2014/chart" uri="{C3380CC4-5D6E-409C-BE32-E72D297353CC}">
                <c16:uniqueId val="{0000000B-4BE9-4B0D-ACD0-0E6D8D9EB852}"/>
              </c:ext>
            </c:extLst>
          </c:dPt>
          <c:dPt>
            <c:idx val="6"/>
            <c:invertIfNegative val="0"/>
            <c:bubble3D val="0"/>
            <c:spPr>
              <a:solidFill>
                <a:srgbClr val="00B050"/>
              </a:solidFill>
              <a:ln>
                <a:noFill/>
              </a:ln>
              <a:effectLst/>
            </c:spPr>
            <c:extLst>
              <c:ext xmlns:c16="http://schemas.microsoft.com/office/drawing/2014/chart" uri="{C3380CC4-5D6E-409C-BE32-E72D297353CC}">
                <c16:uniqueId val="{0000000D-4BE9-4B0D-ACD0-0E6D8D9EB852}"/>
              </c:ext>
            </c:extLst>
          </c:dPt>
          <c:dPt>
            <c:idx val="7"/>
            <c:invertIfNegative val="0"/>
            <c:bubble3D val="0"/>
            <c:spPr>
              <a:solidFill>
                <a:srgbClr val="00B0F0"/>
              </a:solidFill>
              <a:ln>
                <a:noFill/>
              </a:ln>
              <a:effectLst/>
            </c:spPr>
            <c:extLst>
              <c:ext xmlns:c16="http://schemas.microsoft.com/office/drawing/2014/chart" uri="{C3380CC4-5D6E-409C-BE32-E72D297353CC}">
                <c16:uniqueId val="{0000000F-4BE9-4B0D-ACD0-0E6D8D9EB852}"/>
              </c:ext>
            </c:extLst>
          </c:dPt>
          <c:dPt>
            <c:idx val="8"/>
            <c:invertIfNegative val="0"/>
            <c:bubble3D val="0"/>
            <c:spPr>
              <a:solidFill>
                <a:srgbClr val="00B0F0"/>
              </a:solidFill>
              <a:ln>
                <a:noFill/>
              </a:ln>
              <a:effectLst/>
            </c:spPr>
            <c:extLst>
              <c:ext xmlns:c16="http://schemas.microsoft.com/office/drawing/2014/chart" uri="{C3380CC4-5D6E-409C-BE32-E72D297353CC}">
                <c16:uniqueId val="{00000011-4BE9-4B0D-ACD0-0E6D8D9EB852}"/>
              </c:ext>
            </c:extLst>
          </c:dPt>
          <c:dPt>
            <c:idx val="9"/>
            <c:invertIfNegative val="0"/>
            <c:bubble3D val="0"/>
            <c:spPr>
              <a:solidFill>
                <a:srgbClr val="009900"/>
              </a:solidFill>
              <a:ln>
                <a:noFill/>
              </a:ln>
              <a:effectLst/>
            </c:spPr>
            <c:extLst>
              <c:ext xmlns:c16="http://schemas.microsoft.com/office/drawing/2014/chart" uri="{C3380CC4-5D6E-409C-BE32-E72D297353CC}">
                <c16:uniqueId val="{00000013-4BE9-4B0D-ACD0-0E6D8D9EB852}"/>
              </c:ext>
            </c:extLst>
          </c:dPt>
          <c:dPt>
            <c:idx val="10"/>
            <c:invertIfNegative val="0"/>
            <c:bubble3D val="0"/>
            <c:spPr>
              <a:solidFill>
                <a:srgbClr val="009900"/>
              </a:solidFill>
              <a:ln>
                <a:noFill/>
              </a:ln>
              <a:effectLst/>
            </c:spPr>
            <c:extLst>
              <c:ext xmlns:c16="http://schemas.microsoft.com/office/drawing/2014/chart" uri="{C3380CC4-5D6E-409C-BE32-E72D297353CC}">
                <c16:uniqueId val="{00000015-4BE9-4B0D-ACD0-0E6D8D9EB852}"/>
              </c:ext>
            </c:extLst>
          </c:dPt>
          <c:dPt>
            <c:idx val="11"/>
            <c:invertIfNegative val="0"/>
            <c:bubble3D val="0"/>
            <c:spPr>
              <a:solidFill>
                <a:srgbClr val="009900"/>
              </a:solidFill>
              <a:ln>
                <a:noFill/>
              </a:ln>
              <a:effectLst/>
            </c:spPr>
            <c:extLst>
              <c:ext xmlns:c16="http://schemas.microsoft.com/office/drawing/2014/chart" uri="{C3380CC4-5D6E-409C-BE32-E72D297353CC}">
                <c16:uniqueId val="{00000017-4BE9-4B0D-ACD0-0E6D8D9EB852}"/>
              </c:ext>
            </c:extLst>
          </c:dPt>
          <c:dPt>
            <c:idx val="12"/>
            <c:invertIfNegative val="0"/>
            <c:bubble3D val="0"/>
            <c:spPr>
              <a:solidFill>
                <a:srgbClr val="009900"/>
              </a:solidFill>
              <a:ln>
                <a:noFill/>
              </a:ln>
              <a:effectLst/>
            </c:spPr>
            <c:extLst>
              <c:ext xmlns:c16="http://schemas.microsoft.com/office/drawing/2014/chart" uri="{C3380CC4-5D6E-409C-BE32-E72D297353CC}">
                <c16:uniqueId val="{00000019-4BE9-4B0D-ACD0-0E6D8D9EB852}"/>
              </c:ext>
            </c:extLst>
          </c:dPt>
          <c:dPt>
            <c:idx val="13"/>
            <c:invertIfNegative val="0"/>
            <c:bubble3D val="0"/>
            <c:spPr>
              <a:solidFill>
                <a:srgbClr val="00B0F0"/>
              </a:solidFill>
              <a:ln>
                <a:noFill/>
              </a:ln>
              <a:effectLst/>
            </c:spPr>
            <c:extLst>
              <c:ext xmlns:c16="http://schemas.microsoft.com/office/drawing/2014/chart" uri="{C3380CC4-5D6E-409C-BE32-E72D297353CC}">
                <c16:uniqueId val="{0000001B-4BE9-4B0D-ACD0-0E6D8D9EB852}"/>
              </c:ext>
            </c:extLst>
          </c:dPt>
          <c:dPt>
            <c:idx val="14"/>
            <c:invertIfNegative val="0"/>
            <c:bubble3D val="0"/>
            <c:spPr>
              <a:solidFill>
                <a:srgbClr val="00B0F0"/>
              </a:solidFill>
              <a:ln>
                <a:noFill/>
              </a:ln>
              <a:effectLst/>
            </c:spPr>
            <c:extLst>
              <c:ext xmlns:c16="http://schemas.microsoft.com/office/drawing/2014/chart" uri="{C3380CC4-5D6E-409C-BE32-E72D297353CC}">
                <c16:uniqueId val="{0000001D-4BE9-4B0D-ACD0-0E6D8D9EB852}"/>
              </c:ext>
            </c:extLst>
          </c:dPt>
          <c:dLbls>
            <c:dLbl>
              <c:idx val="3"/>
              <c:spPr>
                <a:noFill/>
                <a:ln w="19050">
                  <a:solidFill>
                    <a:schemeClr val="bg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7-4BE9-4B0D-ACD0-0E6D8D9EB852}"/>
                </c:ext>
              </c:extLst>
            </c:dLbl>
            <c:dLbl>
              <c:idx val="6"/>
              <c:spPr>
                <a:noFill/>
                <a:ln w="19050">
                  <a:solidFill>
                    <a:schemeClr val="bg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D-4BE9-4B0D-ACD0-0E6D8D9EB8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Desempeño Procesos'!$A$6:$A$20</c:f>
              <c:strCache>
                <c:ptCount val="15"/>
                <c:pt idx="0">
                  <c:v>01 Direccionamiento Estratégico</c:v>
                </c:pt>
                <c:pt idx="1">
                  <c:v>02 Tecnologia de la informacion y de las comunicaciones </c:v>
                </c:pt>
                <c:pt idx="2">
                  <c:v>04 Comunicación e información pública</c:v>
                </c:pt>
                <c:pt idx="3">
                  <c:v>05 Gestión del talento humano </c:v>
                </c:pt>
                <c:pt idx="4">
                  <c:v>06 Conocimiento del riesgo y efectos de cambio climático</c:v>
                </c:pt>
                <c:pt idx="5">
                  <c:v>07 Reducción del riesgo y adaptación al cambio climático</c:v>
                </c:pt>
                <c:pt idx="6">
                  <c:v>08 Manejo de emergencias y desastres</c:v>
                </c:pt>
                <c:pt idx="7">
                  <c:v>09  Gestión administrativa</c:v>
                </c:pt>
                <c:pt idx="8">
                  <c:v>10 Gestión contractual</c:v>
                </c:pt>
                <c:pt idx="9">
                  <c:v>11 Gestión Juridica</c:v>
                </c:pt>
                <c:pt idx="10">
                  <c:v>12 Gestión financiera</c:v>
                </c:pt>
                <c:pt idx="11">
                  <c:v>13 Gestión documental </c:v>
                </c:pt>
                <c:pt idx="12">
                  <c:v>14 Atención al Ciudadano</c:v>
                </c:pt>
                <c:pt idx="13">
                  <c:v>15 Control disciplinario interno </c:v>
                </c:pt>
                <c:pt idx="14">
                  <c:v>16 Evaluacion independiente</c:v>
                </c:pt>
              </c:strCache>
            </c:strRef>
          </c:cat>
          <c:val>
            <c:numRef>
              <c:f>'Resumen Desempeño Procesos'!$B$6:$B$20</c:f>
              <c:numCache>
                <c:formatCode>0%</c:formatCode>
                <c:ptCount val="15"/>
                <c:pt idx="0">
                  <c:v>0.95386666666666675</c:v>
                </c:pt>
                <c:pt idx="1">
                  <c:v>1</c:v>
                </c:pt>
                <c:pt idx="2">
                  <c:v>1.120198088235294</c:v>
                </c:pt>
                <c:pt idx="3">
                  <c:v>0.83333333333333337</c:v>
                </c:pt>
                <c:pt idx="4">
                  <c:v>0.99122674710909997</c:v>
                </c:pt>
                <c:pt idx="5">
                  <c:v>1.0426456296804436</c:v>
                </c:pt>
                <c:pt idx="6">
                  <c:v>1</c:v>
                </c:pt>
                <c:pt idx="7">
                  <c:v>1.6058867991641101</c:v>
                </c:pt>
                <c:pt idx="8">
                  <c:v>1</c:v>
                </c:pt>
                <c:pt idx="9">
                  <c:v>1.0456692913385826</c:v>
                </c:pt>
                <c:pt idx="10">
                  <c:v>0.91924769907963189</c:v>
                </c:pt>
                <c:pt idx="11">
                  <c:v>1.0111111111111113</c:v>
                </c:pt>
                <c:pt idx="12">
                  <c:v>0.99</c:v>
                </c:pt>
                <c:pt idx="13">
                  <c:v>1.1598839535814325</c:v>
                </c:pt>
                <c:pt idx="14">
                  <c:v>1</c:v>
                </c:pt>
              </c:numCache>
            </c:numRef>
          </c:val>
          <c:extLst>
            <c:ext xmlns:c16="http://schemas.microsoft.com/office/drawing/2014/chart" uri="{C3380CC4-5D6E-409C-BE32-E72D297353CC}">
              <c16:uniqueId val="{0000001E-4BE9-4B0D-ACD0-0E6D8D9EB852}"/>
            </c:ext>
          </c:extLst>
        </c:ser>
        <c:dLbls>
          <c:showLegendKey val="0"/>
          <c:showVal val="0"/>
          <c:showCatName val="0"/>
          <c:showSerName val="0"/>
          <c:showPercent val="0"/>
          <c:showBubbleSize val="0"/>
        </c:dLbls>
        <c:gapWidth val="182"/>
        <c:axId val="1696185952"/>
        <c:axId val="1696175968"/>
      </c:barChart>
      <c:catAx>
        <c:axId val="1696185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Century Gothic" panose="020B0502020202020204" pitchFamily="34" charset="0"/>
                <a:ea typeface="+mn-ea"/>
                <a:cs typeface="+mn-cs"/>
              </a:defRPr>
            </a:pPr>
            <a:endParaRPr lang="es-CO"/>
          </a:p>
        </c:txPr>
        <c:crossAx val="1696175968"/>
        <c:crosses val="autoZero"/>
        <c:auto val="1"/>
        <c:lblAlgn val="ctr"/>
        <c:lblOffset val="100"/>
        <c:noMultiLvlLbl val="0"/>
      </c:catAx>
      <c:valAx>
        <c:axId val="16961759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96185952"/>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Porcentaje de Participación por tipo de proceso</a:t>
            </a:r>
          </a:p>
        </c:rich>
      </c:tx>
      <c:layout>
        <c:manualLayout>
          <c:xMode val="edge"/>
          <c:yMode val="edge"/>
          <c:x val="0.219466733325001"/>
          <c:y val="5.596675415573053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'Resumen Desempeño Procesos'!$B$70</c:f>
              <c:strCache>
                <c:ptCount val="1"/>
                <c:pt idx="0">
                  <c:v>Nº de indicadores </c:v>
                </c:pt>
              </c:strCache>
            </c:strRef>
          </c:tx>
          <c:dPt>
            <c:idx val="0"/>
            <c:bubble3D val="0"/>
            <c:spPr>
              <a:solidFill>
                <a:srgbClr val="FF99FF"/>
              </a:solidFill>
              <a:ln w="19050">
                <a:solidFill>
                  <a:schemeClr val="lt1"/>
                </a:solidFill>
              </a:ln>
              <a:effectLst/>
            </c:spPr>
            <c:extLst>
              <c:ext xmlns:c16="http://schemas.microsoft.com/office/drawing/2014/chart" uri="{C3380CC4-5D6E-409C-BE32-E72D297353CC}">
                <c16:uniqueId val="{00000001-DE90-4706-8966-7BECBD427AA7}"/>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DE90-4706-8966-7BECBD427AA7}"/>
              </c:ext>
            </c:extLst>
          </c:dPt>
          <c:dPt>
            <c:idx val="2"/>
            <c:bubble3D val="0"/>
            <c:spPr>
              <a:solidFill>
                <a:srgbClr val="99FF99"/>
              </a:solidFill>
              <a:ln w="19050">
                <a:solidFill>
                  <a:schemeClr val="lt1"/>
                </a:solidFill>
              </a:ln>
              <a:effectLst/>
            </c:spPr>
            <c:extLst>
              <c:ext xmlns:c16="http://schemas.microsoft.com/office/drawing/2014/chart" uri="{C3380CC4-5D6E-409C-BE32-E72D297353CC}">
                <c16:uniqueId val="{00000005-DE90-4706-8966-7BECBD427A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E90-4706-8966-7BECBD427AA7}"/>
              </c:ext>
            </c:extLst>
          </c:dPt>
          <c:dLbls>
            <c:dLbl>
              <c:idx val="0"/>
              <c:layout>
                <c:manualLayout>
                  <c:x val="-0.10655108188367574"/>
                  <c:y val="0.17495605867013175"/>
                </c:manualLayout>
              </c:layout>
              <c:tx>
                <c:rich>
                  <a:bodyPr/>
                  <a:lstStyle/>
                  <a:p>
                    <a:fld id="{01B09DC3-0571-4FA8-96C6-A972E5EB51A0}" type="VALUE">
                      <a:rPr lang="en-US" baseline="0"/>
                      <a:pPr/>
                      <a:t>[VALOR]</a:t>
                    </a:fld>
                    <a:r>
                      <a:rPr lang="en-US" baseline="0"/>
                      <a:t>; </a:t>
                    </a:r>
                    <a:fld id="{0ACAF413-B9CD-4155-8C44-DAF49A32AB45}" type="PERCENTAGE">
                      <a:rPr lang="en-US" baseline="0"/>
                      <a:pPr/>
                      <a:t>[PORCENTAJE]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E90-4706-8966-7BECBD427AA7}"/>
                </c:ext>
              </c:extLst>
            </c:dLbl>
            <c:dLbl>
              <c:idx val="1"/>
              <c:tx>
                <c:rich>
                  <a:bodyPr/>
                  <a:lstStyle/>
                  <a:p>
                    <a:fld id="{F6AE1CF9-698F-40F8-B678-65E72696E404}" type="VALUE">
                      <a:rPr lang="en-US" baseline="0"/>
                      <a:pPr/>
                      <a:t>[VALOR]</a:t>
                    </a:fld>
                    <a:r>
                      <a:rPr lang="en-US" baseline="0"/>
                      <a:t>; </a:t>
                    </a:r>
                    <a:fld id="{9E7D1426-A063-42D8-9FB6-341C1E880ED4}" type="PERCENTAGE">
                      <a:rPr lang="en-US" baseline="0"/>
                      <a:pPr/>
                      <a:t>[PORCENTAJE]</a:t>
                    </a:fld>
                    <a:endParaRPr lang="en-US" baseline="0"/>
                  </a:p>
                </c:rich>
              </c:tx>
              <c:dLblPos val="ctr"/>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E90-4706-8966-7BECBD427AA7}"/>
                </c:ext>
              </c:extLst>
            </c:dLbl>
            <c:dLbl>
              <c:idx val="2"/>
              <c:tx>
                <c:rich>
                  <a:bodyPr/>
                  <a:lstStyle/>
                  <a:p>
                    <a:r>
                      <a:rPr lang="en-US" baseline="0"/>
                      <a:t> </a:t>
                    </a:r>
                    <a:fld id="{2C3CDD0D-F8A6-4326-974B-2D8DB0437136}" type="VALUE">
                      <a:rPr lang="en-US" baseline="0"/>
                      <a:pPr/>
                      <a:t>[VALOR]</a:t>
                    </a:fld>
                    <a:r>
                      <a:rPr lang="en-US" baseline="0"/>
                      <a:t>; </a:t>
                    </a:r>
                    <a:fld id="{6FB13F78-11AA-4313-AE47-870790CDACC2}" type="PERCENTAGE">
                      <a:rPr lang="en-US" baseline="0"/>
                      <a:pPr/>
                      <a:t>[PORCENTAJE]</a:t>
                    </a:fld>
                    <a:endParaRPr lang="en-US" baseline="0"/>
                  </a:p>
                </c:rich>
              </c:tx>
              <c:dLblPos val="ctr"/>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E90-4706-8966-7BECBD427AA7}"/>
                </c:ext>
              </c:extLst>
            </c:dLbl>
            <c:dLbl>
              <c:idx val="3"/>
              <c:tx>
                <c:rich>
                  <a:bodyPr/>
                  <a:lstStyle/>
                  <a:p>
                    <a:fld id="{6D3C33DA-B3BD-4E56-A969-6843EAC13F1E}" type="VALUE">
                      <a:rPr lang="en-US" baseline="0"/>
                      <a:pPr/>
                      <a:t>[VALOR]</a:t>
                    </a:fld>
                    <a:r>
                      <a:rPr lang="en-US" baseline="0"/>
                      <a:t>; </a:t>
                    </a:r>
                    <a:fld id="{746A3DA4-CCC1-4D90-927A-2742CD35D640}" type="PERCENTAGE">
                      <a:rPr lang="en-US" baseline="0"/>
                      <a:pPr/>
                      <a:t>[PORCENTAJE]</a:t>
                    </a:fld>
                    <a:endParaRPr lang="en-US" baseline="0"/>
                  </a:p>
                </c:rich>
              </c:tx>
              <c:dLblPos val="ctr"/>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E90-4706-8966-7BECBD427AA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'Resumen Desempeño Procesos'!$A$71:$A$74</c:f>
              <c:strCache>
                <c:ptCount val="4"/>
                <c:pt idx="0">
                  <c:v>Procesos Estratégicos</c:v>
                </c:pt>
                <c:pt idx="1">
                  <c:v>Procesos Misionales</c:v>
                </c:pt>
                <c:pt idx="2">
                  <c:v>Procesos de Apoyo</c:v>
                </c:pt>
                <c:pt idx="3">
                  <c:v>Procesos de Evaluación, seguimiento y control</c:v>
                </c:pt>
              </c:strCache>
            </c:strRef>
          </c:cat>
          <c:val>
            <c:numRef>
              <c:f>'Resumen Desempeño Procesos'!$B$71:$B$74</c:f>
              <c:numCache>
                <c:formatCode>0</c:formatCode>
                <c:ptCount val="4"/>
                <c:pt idx="0">
                  <c:v>24</c:v>
                </c:pt>
                <c:pt idx="1">
                  <c:v>25</c:v>
                </c:pt>
                <c:pt idx="2">
                  <c:v>25</c:v>
                </c:pt>
                <c:pt idx="3">
                  <c:v>9</c:v>
                </c:pt>
              </c:numCache>
            </c:numRef>
          </c:val>
          <c:extLst>
            <c:ext xmlns:c15="http://schemas.microsoft.com/office/drawing/2012/chart" uri="{02D57815-91ED-43cb-92C2-25804820EDAC}">
              <c15:datalabelsRange>
                <c15:f>'Resumen Desempeño Procesos'!$D$71:$D$74</c15:f>
                <c15:dlblRangeCache>
                  <c:ptCount val="4"/>
                </c15:dlblRangeCache>
              </c15:datalabelsRange>
            </c:ext>
            <c:ext xmlns:c16="http://schemas.microsoft.com/office/drawing/2014/chart" uri="{C3380CC4-5D6E-409C-BE32-E72D297353CC}">
              <c16:uniqueId val="{00000008-DE90-4706-8966-7BECBD427AA7}"/>
            </c:ext>
          </c:extLst>
        </c:ser>
        <c:ser>
          <c:idx val="1"/>
          <c:order val="1"/>
          <c:tx>
            <c:strRef>
              <c:f>'Resumen Desempeño Procesos'!$C$70</c:f>
              <c:strCache>
                <c:ptCount val="1"/>
                <c:pt idx="0">
                  <c:v>Porcentaje de Participación por tipo de proceso</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DE90-4706-8966-7BECBD427A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DE90-4706-8966-7BECBD427A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DE90-4706-8966-7BECBD427A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DE90-4706-8966-7BECBD427A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Desempeño Procesos'!$A$71:$A$74</c:f>
              <c:strCache>
                <c:ptCount val="4"/>
                <c:pt idx="0">
                  <c:v>Procesos Estratégicos</c:v>
                </c:pt>
                <c:pt idx="1">
                  <c:v>Procesos Misionales</c:v>
                </c:pt>
                <c:pt idx="2">
                  <c:v>Procesos de Apoyo</c:v>
                </c:pt>
                <c:pt idx="3">
                  <c:v>Procesos de Evaluación, seguimiento y control</c:v>
                </c:pt>
              </c:strCache>
            </c:strRef>
          </c:cat>
          <c:val>
            <c:numRef>
              <c:f>'Resumen Desempeño Procesos'!$C$71:$C$74</c:f>
              <c:numCache>
                <c:formatCode>0%</c:formatCode>
                <c:ptCount val="4"/>
                <c:pt idx="0">
                  <c:v>0.28915662650602408</c:v>
                </c:pt>
                <c:pt idx="1">
                  <c:v>0.30120481927710846</c:v>
                </c:pt>
                <c:pt idx="2">
                  <c:v>0.30120481927710846</c:v>
                </c:pt>
                <c:pt idx="3">
                  <c:v>0.10843373493975904</c:v>
                </c:pt>
              </c:numCache>
            </c:numRef>
          </c:val>
          <c:extLst>
            <c:ext xmlns:c16="http://schemas.microsoft.com/office/drawing/2014/chart" uri="{C3380CC4-5D6E-409C-BE32-E72D297353CC}">
              <c16:uniqueId val="{00000011-DE90-4706-8966-7BECBD427AA7}"/>
            </c:ext>
          </c:extLst>
        </c:ser>
        <c:ser>
          <c:idx val="2"/>
          <c:order val="2"/>
          <c:tx>
            <c:strRef>
              <c:f>'Resumen Desempeño Procesos'!$D$71:$D$74</c:f>
              <c:strCache>
                <c:ptCount val="4"/>
                <c:pt idx="0">
                  <c:v>29%</c:v>
                </c:pt>
                <c:pt idx="1">
                  <c:v>30%</c:v>
                </c:pt>
                <c:pt idx="2">
                  <c:v>30%</c:v>
                </c:pt>
                <c:pt idx="3">
                  <c:v>11%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3-DE90-4706-8966-7BECBD427A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Lit>
              <c:formatCode>General</c:formatCode>
              <c:ptCount val="1"/>
              <c:pt idx="0">
                <c:v>1</c:v>
              </c:pt>
            </c:numLit>
          </c:val>
          <c:extLst>
            <c:ext xmlns:c16="http://schemas.microsoft.com/office/drawing/2014/chart" uri="{C3380CC4-5D6E-409C-BE32-E72D297353CC}">
              <c16:uniqueId val="{00000014-DE90-4706-8966-7BECBD427AA7}"/>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manualLayout>
          <c:layoutTarget val="inner"/>
          <c:xMode val="edge"/>
          <c:yMode val="edge"/>
          <c:x val="0.46063888888888888"/>
          <c:y val="0.16708333333333336"/>
          <c:w val="0.5010903324584427"/>
          <c:h val="0.72088764946048411"/>
        </c:manualLayout>
      </c:layout>
      <c:barChart>
        <c:barDir val="bar"/>
        <c:grouping val="clustered"/>
        <c:varyColors val="0"/>
        <c:ser>
          <c:idx val="0"/>
          <c:order val="0"/>
          <c:tx>
            <c:strRef>
              <c:f>'Resumen Desempeño Procesos'!$B$24</c:f>
              <c:strCache>
                <c:ptCount val="1"/>
                <c:pt idx="0">
                  <c:v>Desempeño promedio Año 2022</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'Resumen Desempeño Procesos'!$A$25:$A$40</c:f>
              <c:strCache>
                <c:ptCount val="16"/>
                <c:pt idx="0">
                  <c:v>01 Direccionamiento Estratégico</c:v>
                </c:pt>
                <c:pt idx="1">
                  <c:v>02 Tecnologia de la informacion y de las comunicaciones </c:v>
                </c:pt>
                <c:pt idx="2">
                  <c:v>04 Comunicación e información pública</c:v>
                </c:pt>
                <c:pt idx="3">
                  <c:v>05 Gestión del talento humano </c:v>
                </c:pt>
                <c:pt idx="4">
                  <c:v>06 Conocimiento del riesgo y efectos de cambio climático</c:v>
                </c:pt>
                <c:pt idx="5">
                  <c:v>07 Reducción del riesgo y adaptación al cambio climático</c:v>
                </c:pt>
                <c:pt idx="6">
                  <c:v>08 Manejo de emergencias y desastres</c:v>
                </c:pt>
                <c:pt idx="7">
                  <c:v>09  Gestión administrativa</c:v>
                </c:pt>
                <c:pt idx="8">
                  <c:v>10 Gestión contractual</c:v>
                </c:pt>
                <c:pt idx="9">
                  <c:v>11 Gestión Juridica</c:v>
                </c:pt>
                <c:pt idx="10">
                  <c:v>12 Gestión financiera</c:v>
                </c:pt>
                <c:pt idx="11">
                  <c:v>13 Gestión documental </c:v>
                </c:pt>
                <c:pt idx="12">
                  <c:v>14 Atención al Ciudadano</c:v>
                </c:pt>
                <c:pt idx="13">
                  <c:v>15 Control disciplinario interno </c:v>
                </c:pt>
                <c:pt idx="14">
                  <c:v>16 Evaluacion independiente</c:v>
                </c:pt>
                <c:pt idx="15">
                  <c:v>Total Promedio</c:v>
                </c:pt>
              </c:strCache>
            </c:strRef>
          </c:cat>
          <c:val>
            <c:numRef>
              <c:f>'Resumen Desempeño Procesos'!$B$25:$B$40</c:f>
              <c:numCache>
                <c:formatCode>0%</c:formatCode>
                <c:ptCount val="16"/>
                <c:pt idx="0">
                  <c:v>0.23846666666666669</c:v>
                </c:pt>
                <c:pt idx="1">
                  <c:v>0.24991666666666668</c:v>
                </c:pt>
                <c:pt idx="2">
                  <c:v>0.26143457563025208</c:v>
                </c:pt>
                <c:pt idx="3">
                  <c:v>0.20833333333333334</c:v>
                </c:pt>
                <c:pt idx="4">
                  <c:v>0.26193164243736466</c:v>
                </c:pt>
                <c:pt idx="5">
                  <c:v>0.19923283599153946</c:v>
                </c:pt>
                <c:pt idx="6">
                  <c:v>0.25</c:v>
                </c:pt>
                <c:pt idx="7">
                  <c:v>0.40147169979102754</c:v>
                </c:pt>
                <c:pt idx="8">
                  <c:v>0.22727272727272727</c:v>
                </c:pt>
                <c:pt idx="9">
                  <c:v>0.2482225656877898</c:v>
                </c:pt>
                <c:pt idx="10">
                  <c:v>0.22981192476990797</c:v>
                </c:pt>
                <c:pt idx="11">
                  <c:v>0.28666666666666668</c:v>
                </c:pt>
                <c:pt idx="12">
                  <c:v>0.33310734463276837</c:v>
                </c:pt>
                <c:pt idx="13">
                  <c:v>0.35306622649059621</c:v>
                </c:pt>
                <c:pt idx="14">
                  <c:v>0.25</c:v>
                </c:pt>
                <c:pt idx="15">
                  <c:v>0.26659565840248706</c:v>
                </c:pt>
              </c:numCache>
            </c:numRef>
          </c:val>
          <c:extLst>
            <c:ext xmlns:c16="http://schemas.microsoft.com/office/drawing/2014/chart" uri="{C3380CC4-5D6E-409C-BE32-E72D297353CC}">
              <c16:uniqueId val="{00000000-F89C-43D4-8DA2-5484B729388C}"/>
            </c:ext>
          </c:extLst>
        </c:ser>
        <c:dLbls>
          <c:dLblPos val="inEnd"/>
          <c:showLegendKey val="0"/>
          <c:showVal val="1"/>
          <c:showCatName val="0"/>
          <c:showSerName val="0"/>
          <c:showPercent val="0"/>
          <c:showBubbleSize val="0"/>
        </c:dLbls>
        <c:gapWidth val="100"/>
        <c:axId val="227437103"/>
        <c:axId val="227437935"/>
      </c:barChart>
      <c:catAx>
        <c:axId val="227437103"/>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27437935"/>
        <c:crosses val="autoZero"/>
        <c:auto val="1"/>
        <c:lblAlgn val="ctr"/>
        <c:lblOffset val="100"/>
        <c:noMultiLvlLbl val="0"/>
      </c:catAx>
      <c:valAx>
        <c:axId val="227437935"/>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27437103"/>
        <c:crosses val="autoZero"/>
        <c:crossBetween val="between"/>
      </c:valAx>
      <c:spPr>
        <a:noFill/>
        <a:ln w="22225">
          <a:solidFill>
            <a:schemeClr val="tx1">
              <a:lumMod val="15000"/>
              <a:lumOff val="8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latin typeface="Century Gothic" panose="020B0502020202020204" pitchFamily="34" charset="0"/>
              </a:rPr>
              <a:t>Desempeño Promedio I Trimestre</a:t>
            </a:r>
            <a:r>
              <a:rPr lang="es-CO" b="1" baseline="0">
                <a:latin typeface="Century Gothic" panose="020B0502020202020204" pitchFamily="34" charset="0"/>
              </a:rPr>
              <a:t> 2022</a:t>
            </a:r>
            <a:endParaRPr lang="es-CO" b="1">
              <a:latin typeface="Century Gothic" panose="020B0502020202020204" pitchFamily="34" charset="0"/>
            </a:endParaRPr>
          </a:p>
        </c:rich>
      </c:tx>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009900"/>
              </a:solidFill>
              <a:ln>
                <a:noFill/>
              </a:ln>
              <a:effectLst/>
            </c:spPr>
            <c:extLst>
              <c:ext xmlns:c16="http://schemas.microsoft.com/office/drawing/2014/chart" uri="{C3380CC4-5D6E-409C-BE32-E72D297353CC}">
                <c16:uniqueId val="{00000001-CDCA-4E3B-991F-DD4E91A9B8A2}"/>
              </c:ext>
            </c:extLst>
          </c:dPt>
          <c:dPt>
            <c:idx val="1"/>
            <c:invertIfNegative val="0"/>
            <c:bubble3D val="0"/>
            <c:spPr>
              <a:solidFill>
                <a:srgbClr val="009900"/>
              </a:solidFill>
              <a:ln>
                <a:noFill/>
              </a:ln>
              <a:effectLst/>
            </c:spPr>
            <c:extLst>
              <c:ext xmlns:c16="http://schemas.microsoft.com/office/drawing/2014/chart" uri="{C3380CC4-5D6E-409C-BE32-E72D297353CC}">
                <c16:uniqueId val="{00000003-CDCA-4E3B-991F-DD4E91A9B8A2}"/>
              </c:ext>
            </c:extLst>
          </c:dPt>
          <c:dPt>
            <c:idx val="2"/>
            <c:invertIfNegative val="0"/>
            <c:bubble3D val="0"/>
            <c:spPr>
              <a:solidFill>
                <a:srgbClr val="00B0F0"/>
              </a:solidFill>
              <a:ln>
                <a:noFill/>
              </a:ln>
              <a:effectLst/>
            </c:spPr>
            <c:extLst>
              <c:ext xmlns:c16="http://schemas.microsoft.com/office/drawing/2014/chart" uri="{C3380CC4-5D6E-409C-BE32-E72D297353CC}">
                <c16:uniqueId val="{00000005-CDCA-4E3B-991F-DD4E91A9B8A2}"/>
              </c:ext>
            </c:extLst>
          </c:dPt>
          <c:dPt>
            <c:idx val="3"/>
            <c:invertIfNegative val="0"/>
            <c:bubble3D val="0"/>
            <c:spPr>
              <a:solidFill>
                <a:srgbClr val="009900"/>
              </a:solidFill>
              <a:ln>
                <a:noFill/>
              </a:ln>
              <a:effectLst/>
            </c:spPr>
            <c:extLst>
              <c:ext xmlns:c16="http://schemas.microsoft.com/office/drawing/2014/chart" uri="{C3380CC4-5D6E-409C-BE32-E72D297353CC}">
                <c16:uniqueId val="{00000007-CDCA-4E3B-991F-DD4E91A9B8A2}"/>
              </c:ext>
            </c:extLst>
          </c:dPt>
          <c:dPt>
            <c:idx val="4"/>
            <c:invertIfNegative val="0"/>
            <c:bubble3D val="0"/>
            <c:spPr>
              <a:solidFill>
                <a:srgbClr val="009900"/>
              </a:solidFill>
              <a:ln>
                <a:noFill/>
              </a:ln>
              <a:effectLst/>
            </c:spPr>
            <c:extLst>
              <c:ext xmlns:c16="http://schemas.microsoft.com/office/drawing/2014/chart" uri="{C3380CC4-5D6E-409C-BE32-E72D297353CC}">
                <c16:uniqueId val="{00000009-CDCA-4E3B-991F-DD4E91A9B8A2}"/>
              </c:ext>
            </c:extLst>
          </c:dPt>
          <c:dPt>
            <c:idx val="5"/>
            <c:invertIfNegative val="0"/>
            <c:bubble3D val="0"/>
            <c:spPr>
              <a:solidFill>
                <a:srgbClr val="009900"/>
              </a:solidFill>
              <a:ln>
                <a:noFill/>
              </a:ln>
              <a:effectLst/>
            </c:spPr>
            <c:extLst>
              <c:ext xmlns:c16="http://schemas.microsoft.com/office/drawing/2014/chart" uri="{C3380CC4-5D6E-409C-BE32-E72D297353CC}">
                <c16:uniqueId val="{0000000B-CDCA-4E3B-991F-DD4E91A9B8A2}"/>
              </c:ext>
            </c:extLst>
          </c:dPt>
          <c:dPt>
            <c:idx val="6"/>
            <c:invertIfNegative val="0"/>
            <c:bubble3D val="0"/>
            <c:spPr>
              <a:solidFill>
                <a:srgbClr val="00B050"/>
              </a:solidFill>
              <a:ln>
                <a:noFill/>
              </a:ln>
              <a:effectLst/>
            </c:spPr>
            <c:extLst>
              <c:ext xmlns:c16="http://schemas.microsoft.com/office/drawing/2014/chart" uri="{C3380CC4-5D6E-409C-BE32-E72D297353CC}">
                <c16:uniqueId val="{0000000D-CDCA-4E3B-991F-DD4E91A9B8A2}"/>
              </c:ext>
            </c:extLst>
          </c:dPt>
          <c:dPt>
            <c:idx val="7"/>
            <c:invertIfNegative val="0"/>
            <c:bubble3D val="0"/>
            <c:spPr>
              <a:solidFill>
                <a:srgbClr val="00B0F0"/>
              </a:solidFill>
              <a:ln>
                <a:noFill/>
              </a:ln>
              <a:effectLst/>
            </c:spPr>
            <c:extLst>
              <c:ext xmlns:c16="http://schemas.microsoft.com/office/drawing/2014/chart" uri="{C3380CC4-5D6E-409C-BE32-E72D297353CC}">
                <c16:uniqueId val="{0000000F-CDCA-4E3B-991F-DD4E91A9B8A2}"/>
              </c:ext>
            </c:extLst>
          </c:dPt>
          <c:dPt>
            <c:idx val="8"/>
            <c:invertIfNegative val="0"/>
            <c:bubble3D val="0"/>
            <c:spPr>
              <a:solidFill>
                <a:srgbClr val="00B0F0"/>
              </a:solidFill>
              <a:ln>
                <a:noFill/>
              </a:ln>
              <a:effectLst/>
            </c:spPr>
            <c:extLst>
              <c:ext xmlns:c16="http://schemas.microsoft.com/office/drawing/2014/chart" uri="{C3380CC4-5D6E-409C-BE32-E72D297353CC}">
                <c16:uniqueId val="{00000011-CDCA-4E3B-991F-DD4E91A9B8A2}"/>
              </c:ext>
            </c:extLst>
          </c:dPt>
          <c:dPt>
            <c:idx val="9"/>
            <c:invertIfNegative val="0"/>
            <c:bubble3D val="0"/>
            <c:spPr>
              <a:solidFill>
                <a:srgbClr val="009900"/>
              </a:solidFill>
              <a:ln>
                <a:noFill/>
              </a:ln>
              <a:effectLst/>
            </c:spPr>
            <c:extLst>
              <c:ext xmlns:c16="http://schemas.microsoft.com/office/drawing/2014/chart" uri="{C3380CC4-5D6E-409C-BE32-E72D297353CC}">
                <c16:uniqueId val="{00000013-CDCA-4E3B-991F-DD4E91A9B8A2}"/>
              </c:ext>
            </c:extLst>
          </c:dPt>
          <c:dPt>
            <c:idx val="10"/>
            <c:invertIfNegative val="0"/>
            <c:bubble3D val="0"/>
            <c:spPr>
              <a:solidFill>
                <a:srgbClr val="009900"/>
              </a:solidFill>
              <a:ln>
                <a:noFill/>
              </a:ln>
              <a:effectLst/>
            </c:spPr>
            <c:extLst>
              <c:ext xmlns:c16="http://schemas.microsoft.com/office/drawing/2014/chart" uri="{C3380CC4-5D6E-409C-BE32-E72D297353CC}">
                <c16:uniqueId val="{00000015-CDCA-4E3B-991F-DD4E91A9B8A2}"/>
              </c:ext>
            </c:extLst>
          </c:dPt>
          <c:dPt>
            <c:idx val="11"/>
            <c:invertIfNegative val="0"/>
            <c:bubble3D val="0"/>
            <c:spPr>
              <a:solidFill>
                <a:srgbClr val="009900"/>
              </a:solidFill>
              <a:ln>
                <a:noFill/>
              </a:ln>
              <a:effectLst/>
            </c:spPr>
            <c:extLst>
              <c:ext xmlns:c16="http://schemas.microsoft.com/office/drawing/2014/chart" uri="{C3380CC4-5D6E-409C-BE32-E72D297353CC}">
                <c16:uniqueId val="{00000017-CDCA-4E3B-991F-DD4E91A9B8A2}"/>
              </c:ext>
            </c:extLst>
          </c:dPt>
          <c:dPt>
            <c:idx val="12"/>
            <c:invertIfNegative val="0"/>
            <c:bubble3D val="0"/>
            <c:spPr>
              <a:solidFill>
                <a:srgbClr val="009900"/>
              </a:solidFill>
              <a:ln>
                <a:noFill/>
              </a:ln>
              <a:effectLst/>
            </c:spPr>
            <c:extLst>
              <c:ext xmlns:c16="http://schemas.microsoft.com/office/drawing/2014/chart" uri="{C3380CC4-5D6E-409C-BE32-E72D297353CC}">
                <c16:uniqueId val="{00000019-CDCA-4E3B-991F-DD4E91A9B8A2}"/>
              </c:ext>
            </c:extLst>
          </c:dPt>
          <c:dPt>
            <c:idx val="13"/>
            <c:invertIfNegative val="0"/>
            <c:bubble3D val="0"/>
            <c:spPr>
              <a:solidFill>
                <a:srgbClr val="00B0F0"/>
              </a:solidFill>
              <a:ln>
                <a:noFill/>
              </a:ln>
              <a:effectLst/>
            </c:spPr>
            <c:extLst>
              <c:ext xmlns:c16="http://schemas.microsoft.com/office/drawing/2014/chart" uri="{C3380CC4-5D6E-409C-BE32-E72D297353CC}">
                <c16:uniqueId val="{0000001B-CDCA-4E3B-991F-DD4E91A9B8A2}"/>
              </c:ext>
            </c:extLst>
          </c:dPt>
          <c:dPt>
            <c:idx val="14"/>
            <c:invertIfNegative val="0"/>
            <c:bubble3D val="0"/>
            <c:spPr>
              <a:solidFill>
                <a:srgbClr val="00B0F0"/>
              </a:solidFill>
              <a:ln>
                <a:noFill/>
              </a:ln>
              <a:effectLst/>
            </c:spPr>
            <c:extLst>
              <c:ext xmlns:c16="http://schemas.microsoft.com/office/drawing/2014/chart" uri="{C3380CC4-5D6E-409C-BE32-E72D297353CC}">
                <c16:uniqueId val="{0000001D-CDCA-4E3B-991F-DD4E91A9B8A2}"/>
              </c:ext>
            </c:extLst>
          </c:dPt>
          <c:dLbls>
            <c:dLbl>
              <c:idx val="3"/>
              <c:spPr>
                <a:noFill/>
                <a:ln w="19050">
                  <a:solidFill>
                    <a:schemeClr val="bg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7-CDCA-4E3B-991F-DD4E91A9B8A2}"/>
                </c:ext>
              </c:extLst>
            </c:dLbl>
            <c:dLbl>
              <c:idx val="6"/>
              <c:spPr>
                <a:noFill/>
                <a:ln w="19050">
                  <a:solidFill>
                    <a:schemeClr val="bg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D-CDCA-4E3B-991F-DD4E91A9B8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 de Apoyo'!$A$5:$A$19</c:f>
              <c:strCache>
                <c:ptCount val="15"/>
                <c:pt idx="0">
                  <c:v>01 Direccionamiento Estratégico</c:v>
                </c:pt>
                <c:pt idx="1">
                  <c:v>02 Tecnologia de la informacion y de las comunicaciones </c:v>
                </c:pt>
                <c:pt idx="2">
                  <c:v>04 Comunicación e información pública</c:v>
                </c:pt>
                <c:pt idx="3">
                  <c:v>05 Gestión del talento humano </c:v>
                </c:pt>
                <c:pt idx="4">
                  <c:v>06 Conocimiento del riesgo y efectos de cambio climático</c:v>
                </c:pt>
                <c:pt idx="5">
                  <c:v>07 Reducción del riesgo y adaptación al cambio climático</c:v>
                </c:pt>
                <c:pt idx="6">
                  <c:v>08 Manejo de emergencias y desastres</c:v>
                </c:pt>
                <c:pt idx="7">
                  <c:v>09  Gestión administrativa</c:v>
                </c:pt>
                <c:pt idx="8">
                  <c:v>10 Gestión contractual</c:v>
                </c:pt>
                <c:pt idx="9">
                  <c:v>11 Gestión Juridica</c:v>
                </c:pt>
                <c:pt idx="10">
                  <c:v>12 Gestión financiera</c:v>
                </c:pt>
                <c:pt idx="11">
                  <c:v>13 Gestión documental </c:v>
                </c:pt>
                <c:pt idx="12">
                  <c:v>14 Atención al Ciudadano</c:v>
                </c:pt>
                <c:pt idx="13">
                  <c:v>15 Control disciplinario interno </c:v>
                </c:pt>
                <c:pt idx="14">
                  <c:v>16 Evaluacion independiente</c:v>
                </c:pt>
              </c:strCache>
            </c:strRef>
          </c:cat>
          <c:val>
            <c:numRef>
              <c:f>'Hoja de Apoyo'!$B$5:$B$19</c:f>
              <c:numCache>
                <c:formatCode>0%</c:formatCode>
                <c:ptCount val="15"/>
                <c:pt idx="0">
                  <c:v>0.95386666666666675</c:v>
                </c:pt>
                <c:pt idx="1">
                  <c:v>1</c:v>
                </c:pt>
                <c:pt idx="2">
                  <c:v>1.120198088235294</c:v>
                </c:pt>
                <c:pt idx="3">
                  <c:v>0.83333333333333337</c:v>
                </c:pt>
                <c:pt idx="4">
                  <c:v>0.99122674710909997</c:v>
                </c:pt>
                <c:pt idx="5">
                  <c:v>1.0426456296804436</c:v>
                </c:pt>
                <c:pt idx="6">
                  <c:v>1</c:v>
                </c:pt>
                <c:pt idx="7">
                  <c:v>1.6058867991641101</c:v>
                </c:pt>
                <c:pt idx="8">
                  <c:v>1</c:v>
                </c:pt>
                <c:pt idx="9">
                  <c:v>1.0456692913385826</c:v>
                </c:pt>
                <c:pt idx="10">
                  <c:v>0.91924769907963189</c:v>
                </c:pt>
                <c:pt idx="11">
                  <c:v>1.0111111111111113</c:v>
                </c:pt>
                <c:pt idx="12">
                  <c:v>0.99</c:v>
                </c:pt>
                <c:pt idx="13">
                  <c:v>1.1598839535814325</c:v>
                </c:pt>
                <c:pt idx="14">
                  <c:v>1</c:v>
                </c:pt>
              </c:numCache>
            </c:numRef>
          </c:val>
          <c:extLst>
            <c:ext xmlns:c16="http://schemas.microsoft.com/office/drawing/2014/chart" uri="{C3380CC4-5D6E-409C-BE32-E72D297353CC}">
              <c16:uniqueId val="{0000001E-CDCA-4E3B-991F-DD4E91A9B8A2}"/>
            </c:ext>
          </c:extLst>
        </c:ser>
        <c:dLbls>
          <c:showLegendKey val="0"/>
          <c:showVal val="0"/>
          <c:showCatName val="0"/>
          <c:showSerName val="0"/>
          <c:showPercent val="0"/>
          <c:showBubbleSize val="0"/>
        </c:dLbls>
        <c:gapWidth val="182"/>
        <c:axId val="1696185952"/>
        <c:axId val="1696175968"/>
      </c:barChart>
      <c:catAx>
        <c:axId val="1696185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Century Gothic" panose="020B0502020202020204" pitchFamily="34" charset="0"/>
                <a:ea typeface="+mn-ea"/>
                <a:cs typeface="+mn-cs"/>
              </a:defRPr>
            </a:pPr>
            <a:endParaRPr lang="es-CO"/>
          </a:p>
        </c:txPr>
        <c:crossAx val="1696175968"/>
        <c:crosses val="autoZero"/>
        <c:auto val="1"/>
        <c:lblAlgn val="ctr"/>
        <c:lblOffset val="100"/>
        <c:noMultiLvlLbl val="0"/>
      </c:catAx>
      <c:valAx>
        <c:axId val="16961759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96185952"/>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Porcentaje de Participación por tipo de proceso</a:t>
            </a:r>
          </a:p>
        </c:rich>
      </c:tx>
      <c:layout>
        <c:manualLayout>
          <c:xMode val="edge"/>
          <c:yMode val="edge"/>
          <c:x val="0.219466733325001"/>
          <c:y val="5.596675415573053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'Hoja de Apoyo'!$B$69</c:f>
              <c:strCache>
                <c:ptCount val="1"/>
                <c:pt idx="0">
                  <c:v>Nº de indicadores </c:v>
                </c:pt>
              </c:strCache>
            </c:strRef>
          </c:tx>
          <c:dPt>
            <c:idx val="0"/>
            <c:bubble3D val="0"/>
            <c:spPr>
              <a:solidFill>
                <a:srgbClr val="FF99FF"/>
              </a:solidFill>
              <a:ln w="19050">
                <a:solidFill>
                  <a:schemeClr val="lt1"/>
                </a:solidFill>
              </a:ln>
              <a:effectLst/>
            </c:spPr>
            <c:extLst>
              <c:ext xmlns:c16="http://schemas.microsoft.com/office/drawing/2014/chart" uri="{C3380CC4-5D6E-409C-BE32-E72D297353CC}">
                <c16:uniqueId val="{00000001-8500-4C89-B831-3E88D4B241C0}"/>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8500-4C89-B831-3E88D4B241C0}"/>
              </c:ext>
            </c:extLst>
          </c:dPt>
          <c:dPt>
            <c:idx val="2"/>
            <c:bubble3D val="0"/>
            <c:spPr>
              <a:solidFill>
                <a:srgbClr val="99FF99"/>
              </a:solidFill>
              <a:ln w="19050">
                <a:solidFill>
                  <a:schemeClr val="lt1"/>
                </a:solidFill>
              </a:ln>
              <a:effectLst/>
            </c:spPr>
            <c:extLst>
              <c:ext xmlns:c16="http://schemas.microsoft.com/office/drawing/2014/chart" uri="{C3380CC4-5D6E-409C-BE32-E72D297353CC}">
                <c16:uniqueId val="{00000005-8500-4C89-B831-3E88D4B241C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500-4C89-B831-3E88D4B241C0}"/>
              </c:ext>
            </c:extLst>
          </c:dPt>
          <c:dLbls>
            <c:dLbl>
              <c:idx val="0"/>
              <c:layout>
                <c:manualLayout>
                  <c:x val="-0.10655108188367574"/>
                  <c:y val="0.17495605867013175"/>
                </c:manualLayout>
              </c:layout>
              <c:tx>
                <c:rich>
                  <a:bodyPr/>
                  <a:lstStyle/>
                  <a:p>
                    <a:fld id="{3540CF99-1B9C-488A-96B3-F11DB3DC0EE2}" type="VALUE">
                      <a:rPr lang="en-US" baseline="0"/>
                      <a:pPr/>
                      <a:t>[VALOR]</a:t>
                    </a:fld>
                    <a:r>
                      <a:rPr lang="en-US" baseline="0"/>
                      <a:t>; </a:t>
                    </a:r>
                    <a:fld id="{B9C1E8EA-2660-4718-B540-4F0462AEC624}" type="PERCENTAGE">
                      <a:rPr lang="en-US" baseline="0"/>
                      <a:pPr/>
                      <a:t>[PORCENTAJE]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500-4C89-B831-3E88D4B241C0}"/>
                </c:ext>
              </c:extLst>
            </c:dLbl>
            <c:dLbl>
              <c:idx val="1"/>
              <c:tx>
                <c:rich>
                  <a:bodyPr/>
                  <a:lstStyle/>
                  <a:p>
                    <a:fld id="{7B5C6F80-2620-416D-9DCA-0D8B36635C66}" type="VALUE">
                      <a:rPr lang="es-CO"/>
                      <a:pPr/>
                      <a:t>[VALOR]</a:t>
                    </a:fld>
                    <a:r>
                      <a:rPr lang="es-CO" baseline="0"/>
                      <a:t>; </a:t>
                    </a:r>
                    <a:fld id="{89BADF5C-FE39-4268-9D77-B0D5B8861378}" type="PERCENTAGE">
                      <a:rPr lang="es-CO" baseline="0"/>
                      <a:pPr/>
                      <a:t>[PORCENTAJE]</a:t>
                    </a:fld>
                    <a:endParaRPr lang="es-CO" baseline="0"/>
                  </a:p>
                </c:rich>
              </c:tx>
              <c:dLblPos val="ctr"/>
              <c:showLegendKey val="0"/>
              <c:showVal val="1"/>
              <c:showCatName val="0"/>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500-4C89-B831-3E88D4B241C0}"/>
                </c:ext>
              </c:extLst>
            </c:dLbl>
            <c:dLbl>
              <c:idx val="2"/>
              <c:tx>
                <c:rich>
                  <a:bodyPr/>
                  <a:lstStyle/>
                  <a:p>
                    <a:r>
                      <a:rPr lang="en-US" baseline="0"/>
                      <a:t> </a:t>
                    </a:r>
                    <a:fld id="{2C3CDD0D-F8A6-4326-974B-2D8DB0437136}" type="VALUE">
                      <a:rPr lang="en-US" baseline="0"/>
                      <a:pPr/>
                      <a:t>[VALOR]</a:t>
                    </a:fld>
                    <a:r>
                      <a:rPr lang="en-US" baseline="0"/>
                      <a:t>; </a:t>
                    </a:r>
                    <a:fld id="{6FB13F78-11AA-4313-AE47-870790CDACC2}" type="PERCENTAGE">
                      <a:rPr lang="en-US" baseline="0"/>
                      <a:pPr/>
                      <a:t>[PORCENTAJE]</a:t>
                    </a:fld>
                    <a:endParaRPr lang="en-US" baseline="0"/>
                  </a:p>
                </c:rich>
              </c:tx>
              <c:dLblPos val="ctr"/>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8500-4C89-B831-3E88D4B241C0}"/>
                </c:ext>
              </c:extLst>
            </c:dLbl>
            <c:dLbl>
              <c:idx val="3"/>
              <c:tx>
                <c:rich>
                  <a:bodyPr/>
                  <a:lstStyle/>
                  <a:p>
                    <a:fld id="{91455A00-380A-4771-A2D2-A698F6696E69}" type="VALUE">
                      <a:rPr lang="es-CO"/>
                      <a:pPr/>
                      <a:t>[VALOR]</a:t>
                    </a:fld>
                    <a:r>
                      <a:rPr lang="es-CO" baseline="0"/>
                      <a:t>; </a:t>
                    </a:r>
                    <a:fld id="{EC507CC9-4B81-4DC7-A7C1-10BE30E9914F}" type="PERCENTAGE">
                      <a:rPr lang="es-CO" baseline="0"/>
                      <a:pPr/>
                      <a:t>[PORCENTAJE]</a:t>
                    </a:fld>
                    <a:endParaRPr lang="es-CO" baseline="0"/>
                  </a:p>
                </c:rich>
              </c:tx>
              <c:dLblPos val="ctr"/>
              <c:showLegendKey val="0"/>
              <c:showVal val="1"/>
              <c:showCatName val="0"/>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500-4C89-B831-3E88D4B241C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'Hoja de Apoyo'!$A$70:$A$73</c:f>
              <c:strCache>
                <c:ptCount val="4"/>
                <c:pt idx="0">
                  <c:v>Procesos Estratégicos</c:v>
                </c:pt>
                <c:pt idx="1">
                  <c:v>Procesos Misionales</c:v>
                </c:pt>
                <c:pt idx="2">
                  <c:v>Procesos de Apoyo</c:v>
                </c:pt>
                <c:pt idx="3">
                  <c:v>Procesos de Evaluación, seguimiento y control</c:v>
                </c:pt>
              </c:strCache>
            </c:strRef>
          </c:cat>
          <c:val>
            <c:numRef>
              <c:f>'Hoja de Apoyo'!$B$70:$B$73</c:f>
              <c:numCache>
                <c:formatCode>0</c:formatCode>
                <c:ptCount val="4"/>
                <c:pt idx="0">
                  <c:v>24</c:v>
                </c:pt>
                <c:pt idx="1">
                  <c:v>25</c:v>
                </c:pt>
                <c:pt idx="2">
                  <c:v>25</c:v>
                </c:pt>
                <c:pt idx="3">
                  <c:v>9</c:v>
                </c:pt>
              </c:numCache>
            </c:numRef>
          </c:val>
          <c:extLst>
            <c:ext xmlns:c15="http://schemas.microsoft.com/office/drawing/2012/chart" uri="{02D57815-91ED-43cb-92C2-25804820EDAC}">
              <c15:datalabelsRange>
                <c15:f>'Hoja de Apoyo'!#REF!</c15:f>
              </c15:datalabelsRange>
            </c:ext>
            <c:ext xmlns:c16="http://schemas.microsoft.com/office/drawing/2014/chart" uri="{C3380CC4-5D6E-409C-BE32-E72D297353CC}">
              <c16:uniqueId val="{00000008-8500-4C89-B831-3E88D4B241C0}"/>
            </c:ext>
          </c:extLst>
        </c:ser>
        <c:ser>
          <c:idx val="1"/>
          <c:order val="1"/>
          <c:tx>
            <c:strRef>
              <c:f>'Hoja de Apoyo'!$C$69</c:f>
              <c:strCache>
                <c:ptCount val="1"/>
                <c:pt idx="0">
                  <c:v>Porcentaje de Participación por tipo de proceso</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8500-4C89-B831-3E88D4B241C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8500-4C89-B831-3E88D4B241C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8500-4C89-B831-3E88D4B241C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8500-4C89-B831-3E88D4B241C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 de Apoyo'!$A$70:$A$73</c:f>
              <c:strCache>
                <c:ptCount val="4"/>
                <c:pt idx="0">
                  <c:v>Procesos Estratégicos</c:v>
                </c:pt>
                <c:pt idx="1">
                  <c:v>Procesos Misionales</c:v>
                </c:pt>
                <c:pt idx="2">
                  <c:v>Procesos de Apoyo</c:v>
                </c:pt>
                <c:pt idx="3">
                  <c:v>Procesos de Evaluación, seguimiento y control</c:v>
                </c:pt>
              </c:strCache>
            </c:strRef>
          </c:cat>
          <c:val>
            <c:numRef>
              <c:f>'Hoja de Apoyo'!$C$70:$C$73</c:f>
              <c:numCache>
                <c:formatCode>0%</c:formatCode>
                <c:ptCount val="4"/>
                <c:pt idx="0">
                  <c:v>0.28915662650602408</c:v>
                </c:pt>
                <c:pt idx="1">
                  <c:v>0.30120481927710846</c:v>
                </c:pt>
                <c:pt idx="2">
                  <c:v>0.30120481927710846</c:v>
                </c:pt>
                <c:pt idx="3">
                  <c:v>0.10843373493975904</c:v>
                </c:pt>
              </c:numCache>
            </c:numRef>
          </c:val>
          <c:extLst>
            <c:ext xmlns:c16="http://schemas.microsoft.com/office/drawing/2014/chart" uri="{C3380CC4-5D6E-409C-BE32-E72D297353CC}">
              <c16:uniqueId val="{00000011-8500-4C89-B831-3E88D4B241C0}"/>
            </c:ext>
          </c:extLst>
        </c:ser>
        <c:ser>
          <c:idx val="2"/>
          <c:order val="2"/>
          <c:tx>
            <c:strRef>
              <c:f>'Hoja de Apoyo'!#REF!</c:f>
              <c:strCache>
                <c:ptCount val="1"/>
                <c:pt idx="0">
                  <c:v>#REF!</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3-8500-4C89-B831-3E88D4B241C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Lit>
              <c:formatCode>General</c:formatCode>
              <c:ptCount val="1"/>
              <c:pt idx="0">
                <c:v>1</c:v>
              </c:pt>
            </c:numLit>
          </c:val>
          <c:extLst>
            <c:ext xmlns:c16="http://schemas.microsoft.com/office/drawing/2014/chart" uri="{C3380CC4-5D6E-409C-BE32-E72D297353CC}">
              <c16:uniqueId val="{00000014-8500-4C89-B831-3E88D4B241C0}"/>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manualLayout>
          <c:layoutTarget val="inner"/>
          <c:xMode val="edge"/>
          <c:yMode val="edge"/>
          <c:x val="0.46063888888888888"/>
          <c:y val="0.16708333333333336"/>
          <c:w val="0.5010903324584427"/>
          <c:h val="0.72088764946048411"/>
        </c:manualLayout>
      </c:layout>
      <c:barChart>
        <c:barDir val="bar"/>
        <c:grouping val="clustered"/>
        <c:varyColors val="0"/>
        <c:ser>
          <c:idx val="0"/>
          <c:order val="0"/>
          <c:tx>
            <c:strRef>
              <c:f>'Hoja de Apoyo'!$B$23</c:f>
              <c:strCache>
                <c:ptCount val="1"/>
                <c:pt idx="0">
                  <c:v>Desempeño promedio Año 2022</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'Hoja de Apoyo'!$A$24:$A$39</c:f>
              <c:strCache>
                <c:ptCount val="16"/>
                <c:pt idx="0">
                  <c:v>01 Direccionamiento Estratégico</c:v>
                </c:pt>
                <c:pt idx="1">
                  <c:v>02 Tecnologia de la informacion y de las comunicaciones </c:v>
                </c:pt>
                <c:pt idx="2">
                  <c:v>04 Comunicación e información pública</c:v>
                </c:pt>
                <c:pt idx="3">
                  <c:v>05 Gestión del talento humano </c:v>
                </c:pt>
                <c:pt idx="4">
                  <c:v>06 Conocimiento del riesgo y efectos de cambio climático</c:v>
                </c:pt>
                <c:pt idx="5">
                  <c:v>07 Reducción del riesgo y adaptación al cambio climático</c:v>
                </c:pt>
                <c:pt idx="6">
                  <c:v>08 Manejo de emergencias y desastres</c:v>
                </c:pt>
                <c:pt idx="7">
                  <c:v>09  Gestión administrativa</c:v>
                </c:pt>
                <c:pt idx="8">
                  <c:v>10 Gestión contractual</c:v>
                </c:pt>
                <c:pt idx="9">
                  <c:v>11 Gestión Juridica</c:v>
                </c:pt>
                <c:pt idx="10">
                  <c:v>12 Gestión financiera</c:v>
                </c:pt>
                <c:pt idx="11">
                  <c:v>13 Gestión documental </c:v>
                </c:pt>
                <c:pt idx="12">
                  <c:v>14 Atención al Ciudadano</c:v>
                </c:pt>
                <c:pt idx="13">
                  <c:v>15 Control disciplinario interno </c:v>
                </c:pt>
                <c:pt idx="14">
                  <c:v>16 Evaluacion independiente</c:v>
                </c:pt>
                <c:pt idx="15">
                  <c:v>Total Promedio</c:v>
                </c:pt>
              </c:strCache>
            </c:strRef>
          </c:cat>
          <c:val>
            <c:numRef>
              <c:f>'Hoja de Apoyo'!$B$24:$B$39</c:f>
              <c:numCache>
                <c:formatCode>0%</c:formatCode>
                <c:ptCount val="16"/>
                <c:pt idx="0">
                  <c:v>0.23846666666666669</c:v>
                </c:pt>
                <c:pt idx="1">
                  <c:v>0.25</c:v>
                </c:pt>
                <c:pt idx="2">
                  <c:v>0.26143457563025208</c:v>
                </c:pt>
                <c:pt idx="3">
                  <c:v>0.20833333333333334</c:v>
                </c:pt>
                <c:pt idx="4">
                  <c:v>0.26193164243736466</c:v>
                </c:pt>
                <c:pt idx="5">
                  <c:v>0.19923283599153946</c:v>
                </c:pt>
                <c:pt idx="6">
                  <c:v>0.25</c:v>
                </c:pt>
                <c:pt idx="7">
                  <c:v>0.40147169979102754</c:v>
                </c:pt>
                <c:pt idx="8">
                  <c:v>0.22727272727272727</c:v>
                </c:pt>
                <c:pt idx="9">
                  <c:v>0.2482225656877898</c:v>
                </c:pt>
                <c:pt idx="10">
                  <c:v>0.22981192476990797</c:v>
                </c:pt>
                <c:pt idx="11">
                  <c:v>0.28666666666666668</c:v>
                </c:pt>
                <c:pt idx="12">
                  <c:v>0.33310734463276837</c:v>
                </c:pt>
                <c:pt idx="13">
                  <c:v>0.35306622649059621</c:v>
                </c:pt>
                <c:pt idx="14">
                  <c:v>0.25</c:v>
                </c:pt>
                <c:pt idx="15">
                  <c:v>0.26660121395804265</c:v>
                </c:pt>
              </c:numCache>
            </c:numRef>
          </c:val>
          <c:extLst>
            <c:ext xmlns:c16="http://schemas.microsoft.com/office/drawing/2014/chart" uri="{C3380CC4-5D6E-409C-BE32-E72D297353CC}">
              <c16:uniqueId val="{00000000-16DB-4028-B3DB-AB75D9A25DD9}"/>
            </c:ext>
          </c:extLst>
        </c:ser>
        <c:dLbls>
          <c:dLblPos val="inEnd"/>
          <c:showLegendKey val="0"/>
          <c:showVal val="1"/>
          <c:showCatName val="0"/>
          <c:showSerName val="0"/>
          <c:showPercent val="0"/>
          <c:showBubbleSize val="0"/>
        </c:dLbls>
        <c:gapWidth val="100"/>
        <c:axId val="227437103"/>
        <c:axId val="227437935"/>
      </c:barChart>
      <c:catAx>
        <c:axId val="227437103"/>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27437935"/>
        <c:crosses val="autoZero"/>
        <c:auto val="1"/>
        <c:lblAlgn val="ctr"/>
        <c:lblOffset val="100"/>
        <c:noMultiLvlLbl val="0"/>
      </c:catAx>
      <c:valAx>
        <c:axId val="227437935"/>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27437103"/>
        <c:crosses val="autoZero"/>
        <c:crossBetween val="between"/>
      </c:valAx>
      <c:spPr>
        <a:noFill/>
        <a:ln w="22225">
          <a:solidFill>
            <a:schemeClr val="tx1">
              <a:lumMod val="15000"/>
              <a:lumOff val="8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latin typeface="Century Gothic" panose="020B0502020202020204" pitchFamily="34" charset="0"/>
              </a:rPr>
              <a:t>Desempeño Promedio año</a:t>
            </a:r>
            <a:r>
              <a:rPr lang="es-CO" b="1" baseline="0">
                <a:latin typeface="Century Gothic" panose="020B0502020202020204" pitchFamily="34" charset="0"/>
              </a:rPr>
              <a:t> 2022</a:t>
            </a:r>
            <a:endParaRPr lang="es-CO" b="1">
              <a:latin typeface="Century Gothic" panose="020B0502020202020204" pitchFamily="34" charset="0"/>
            </a:endParaRPr>
          </a:p>
        </c:rich>
      </c:tx>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009900"/>
              </a:solidFill>
              <a:ln>
                <a:noFill/>
              </a:ln>
              <a:effectLst/>
            </c:spPr>
            <c:extLst>
              <c:ext xmlns:c16="http://schemas.microsoft.com/office/drawing/2014/chart" uri="{C3380CC4-5D6E-409C-BE32-E72D297353CC}">
                <c16:uniqueId val="{00000001-7FE5-4D94-875E-19F7C14BBDE3}"/>
              </c:ext>
            </c:extLst>
          </c:dPt>
          <c:dPt>
            <c:idx val="1"/>
            <c:invertIfNegative val="0"/>
            <c:bubble3D val="0"/>
            <c:spPr>
              <a:solidFill>
                <a:srgbClr val="009900"/>
              </a:solidFill>
              <a:ln>
                <a:noFill/>
              </a:ln>
              <a:effectLst/>
            </c:spPr>
            <c:extLst>
              <c:ext xmlns:c16="http://schemas.microsoft.com/office/drawing/2014/chart" uri="{C3380CC4-5D6E-409C-BE32-E72D297353CC}">
                <c16:uniqueId val="{00000003-7FE5-4D94-875E-19F7C14BBDE3}"/>
              </c:ext>
            </c:extLst>
          </c:dPt>
          <c:dPt>
            <c:idx val="2"/>
            <c:invertIfNegative val="0"/>
            <c:bubble3D val="0"/>
            <c:spPr>
              <a:solidFill>
                <a:srgbClr val="00B0F0"/>
              </a:solidFill>
              <a:ln>
                <a:noFill/>
              </a:ln>
              <a:effectLst/>
            </c:spPr>
            <c:extLst>
              <c:ext xmlns:c16="http://schemas.microsoft.com/office/drawing/2014/chart" uri="{C3380CC4-5D6E-409C-BE32-E72D297353CC}">
                <c16:uniqueId val="{00000005-7FE5-4D94-875E-19F7C14BBDE3}"/>
              </c:ext>
            </c:extLst>
          </c:dPt>
          <c:dPt>
            <c:idx val="3"/>
            <c:invertIfNegative val="0"/>
            <c:bubble3D val="0"/>
            <c:spPr>
              <a:solidFill>
                <a:srgbClr val="009900"/>
              </a:solidFill>
              <a:ln>
                <a:noFill/>
              </a:ln>
              <a:effectLst/>
            </c:spPr>
            <c:extLst>
              <c:ext xmlns:c16="http://schemas.microsoft.com/office/drawing/2014/chart" uri="{C3380CC4-5D6E-409C-BE32-E72D297353CC}">
                <c16:uniqueId val="{00000007-7FE5-4D94-875E-19F7C14BBDE3}"/>
              </c:ext>
            </c:extLst>
          </c:dPt>
          <c:dPt>
            <c:idx val="4"/>
            <c:invertIfNegative val="0"/>
            <c:bubble3D val="0"/>
            <c:spPr>
              <a:solidFill>
                <a:srgbClr val="009900"/>
              </a:solidFill>
              <a:ln>
                <a:noFill/>
              </a:ln>
              <a:effectLst/>
            </c:spPr>
            <c:extLst>
              <c:ext xmlns:c16="http://schemas.microsoft.com/office/drawing/2014/chart" uri="{C3380CC4-5D6E-409C-BE32-E72D297353CC}">
                <c16:uniqueId val="{00000009-7FE5-4D94-875E-19F7C14BBDE3}"/>
              </c:ext>
            </c:extLst>
          </c:dPt>
          <c:dPt>
            <c:idx val="5"/>
            <c:invertIfNegative val="0"/>
            <c:bubble3D val="0"/>
            <c:spPr>
              <a:solidFill>
                <a:srgbClr val="009900"/>
              </a:solidFill>
              <a:ln>
                <a:noFill/>
              </a:ln>
              <a:effectLst/>
            </c:spPr>
            <c:extLst>
              <c:ext xmlns:c16="http://schemas.microsoft.com/office/drawing/2014/chart" uri="{C3380CC4-5D6E-409C-BE32-E72D297353CC}">
                <c16:uniqueId val="{0000000B-7FE5-4D94-875E-19F7C14BBDE3}"/>
              </c:ext>
            </c:extLst>
          </c:dPt>
          <c:dPt>
            <c:idx val="6"/>
            <c:invertIfNegative val="0"/>
            <c:bubble3D val="0"/>
            <c:spPr>
              <a:solidFill>
                <a:srgbClr val="00B050"/>
              </a:solidFill>
              <a:ln>
                <a:noFill/>
              </a:ln>
              <a:effectLst/>
            </c:spPr>
            <c:extLst>
              <c:ext xmlns:c16="http://schemas.microsoft.com/office/drawing/2014/chart" uri="{C3380CC4-5D6E-409C-BE32-E72D297353CC}">
                <c16:uniqueId val="{0000000D-7FE5-4D94-875E-19F7C14BBDE3}"/>
              </c:ext>
            </c:extLst>
          </c:dPt>
          <c:dPt>
            <c:idx val="7"/>
            <c:invertIfNegative val="0"/>
            <c:bubble3D val="0"/>
            <c:spPr>
              <a:solidFill>
                <a:srgbClr val="00B0F0"/>
              </a:solidFill>
              <a:ln>
                <a:noFill/>
              </a:ln>
              <a:effectLst/>
            </c:spPr>
            <c:extLst>
              <c:ext xmlns:c16="http://schemas.microsoft.com/office/drawing/2014/chart" uri="{C3380CC4-5D6E-409C-BE32-E72D297353CC}">
                <c16:uniqueId val="{0000000F-7FE5-4D94-875E-19F7C14BBDE3}"/>
              </c:ext>
            </c:extLst>
          </c:dPt>
          <c:dPt>
            <c:idx val="8"/>
            <c:invertIfNegative val="0"/>
            <c:bubble3D val="0"/>
            <c:spPr>
              <a:solidFill>
                <a:srgbClr val="00B0F0"/>
              </a:solidFill>
              <a:ln>
                <a:noFill/>
              </a:ln>
              <a:effectLst/>
            </c:spPr>
            <c:extLst>
              <c:ext xmlns:c16="http://schemas.microsoft.com/office/drawing/2014/chart" uri="{C3380CC4-5D6E-409C-BE32-E72D297353CC}">
                <c16:uniqueId val="{00000011-7FE5-4D94-875E-19F7C14BBDE3}"/>
              </c:ext>
            </c:extLst>
          </c:dPt>
          <c:dPt>
            <c:idx val="9"/>
            <c:invertIfNegative val="0"/>
            <c:bubble3D val="0"/>
            <c:spPr>
              <a:solidFill>
                <a:srgbClr val="009900"/>
              </a:solidFill>
              <a:ln>
                <a:noFill/>
              </a:ln>
              <a:effectLst/>
            </c:spPr>
            <c:extLst>
              <c:ext xmlns:c16="http://schemas.microsoft.com/office/drawing/2014/chart" uri="{C3380CC4-5D6E-409C-BE32-E72D297353CC}">
                <c16:uniqueId val="{00000013-7FE5-4D94-875E-19F7C14BBDE3}"/>
              </c:ext>
            </c:extLst>
          </c:dPt>
          <c:dPt>
            <c:idx val="10"/>
            <c:invertIfNegative val="0"/>
            <c:bubble3D val="0"/>
            <c:spPr>
              <a:solidFill>
                <a:srgbClr val="009900"/>
              </a:solidFill>
              <a:ln>
                <a:noFill/>
              </a:ln>
              <a:effectLst/>
            </c:spPr>
            <c:extLst>
              <c:ext xmlns:c16="http://schemas.microsoft.com/office/drawing/2014/chart" uri="{C3380CC4-5D6E-409C-BE32-E72D297353CC}">
                <c16:uniqueId val="{00000015-7FE5-4D94-875E-19F7C14BBDE3}"/>
              </c:ext>
            </c:extLst>
          </c:dPt>
          <c:dPt>
            <c:idx val="11"/>
            <c:invertIfNegative val="0"/>
            <c:bubble3D val="0"/>
            <c:spPr>
              <a:solidFill>
                <a:srgbClr val="009900"/>
              </a:solidFill>
              <a:ln>
                <a:noFill/>
              </a:ln>
              <a:effectLst/>
            </c:spPr>
            <c:extLst>
              <c:ext xmlns:c16="http://schemas.microsoft.com/office/drawing/2014/chart" uri="{C3380CC4-5D6E-409C-BE32-E72D297353CC}">
                <c16:uniqueId val="{00000017-7FE5-4D94-875E-19F7C14BBDE3}"/>
              </c:ext>
            </c:extLst>
          </c:dPt>
          <c:dPt>
            <c:idx val="12"/>
            <c:invertIfNegative val="0"/>
            <c:bubble3D val="0"/>
            <c:spPr>
              <a:solidFill>
                <a:srgbClr val="009900"/>
              </a:solidFill>
              <a:ln>
                <a:noFill/>
              </a:ln>
              <a:effectLst/>
            </c:spPr>
            <c:extLst>
              <c:ext xmlns:c16="http://schemas.microsoft.com/office/drawing/2014/chart" uri="{C3380CC4-5D6E-409C-BE32-E72D297353CC}">
                <c16:uniqueId val="{00000019-7FE5-4D94-875E-19F7C14BBDE3}"/>
              </c:ext>
            </c:extLst>
          </c:dPt>
          <c:dPt>
            <c:idx val="13"/>
            <c:invertIfNegative val="0"/>
            <c:bubble3D val="0"/>
            <c:spPr>
              <a:solidFill>
                <a:srgbClr val="00B0F0"/>
              </a:solidFill>
              <a:ln>
                <a:noFill/>
              </a:ln>
              <a:effectLst/>
            </c:spPr>
            <c:extLst>
              <c:ext xmlns:c16="http://schemas.microsoft.com/office/drawing/2014/chart" uri="{C3380CC4-5D6E-409C-BE32-E72D297353CC}">
                <c16:uniqueId val="{0000001B-7FE5-4D94-875E-19F7C14BBDE3}"/>
              </c:ext>
            </c:extLst>
          </c:dPt>
          <c:dPt>
            <c:idx val="14"/>
            <c:invertIfNegative val="0"/>
            <c:bubble3D val="0"/>
            <c:spPr>
              <a:solidFill>
                <a:srgbClr val="00B0F0"/>
              </a:solidFill>
              <a:ln>
                <a:noFill/>
              </a:ln>
              <a:effectLst/>
            </c:spPr>
            <c:extLst>
              <c:ext xmlns:c16="http://schemas.microsoft.com/office/drawing/2014/chart" uri="{C3380CC4-5D6E-409C-BE32-E72D297353CC}">
                <c16:uniqueId val="{0000001D-7FE5-4D94-875E-19F7C14BBDE3}"/>
              </c:ext>
            </c:extLst>
          </c:dPt>
          <c:dLbls>
            <c:dLbl>
              <c:idx val="3"/>
              <c:spPr>
                <a:noFill/>
                <a:ln w="19050">
                  <a:solidFill>
                    <a:schemeClr val="bg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7-7FE5-4D94-875E-19F7C14BBDE3}"/>
                </c:ext>
              </c:extLst>
            </c:dLbl>
            <c:dLbl>
              <c:idx val="6"/>
              <c:spPr>
                <a:noFill/>
                <a:ln w="19050">
                  <a:solidFill>
                    <a:schemeClr val="bg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D-7FE5-4D94-875E-19F7C14BBD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Desempeño Procesos (2)'!$A$5:$A$19</c:f>
              <c:strCache>
                <c:ptCount val="15"/>
                <c:pt idx="0">
                  <c:v>01 Direccionamiento Estratégico</c:v>
                </c:pt>
                <c:pt idx="1">
                  <c:v>02 Tecnologia de la informacion y de las comunicaciones </c:v>
                </c:pt>
                <c:pt idx="2">
                  <c:v>04 Comunicación e información pública</c:v>
                </c:pt>
                <c:pt idx="3">
                  <c:v>05 Gestión del talento humano </c:v>
                </c:pt>
                <c:pt idx="4">
                  <c:v>06 Conocimiento del riesgo y efectos de cambio climático</c:v>
                </c:pt>
                <c:pt idx="5">
                  <c:v>07 Reducción del riesgo y adaptación al cambio climático</c:v>
                </c:pt>
                <c:pt idx="6">
                  <c:v>08 Manejo de emergencias y desastres</c:v>
                </c:pt>
                <c:pt idx="7">
                  <c:v>09  Gestión administrativa</c:v>
                </c:pt>
                <c:pt idx="8">
                  <c:v>10 Gestión contractual</c:v>
                </c:pt>
                <c:pt idx="9">
                  <c:v>11 Gestión Juridica</c:v>
                </c:pt>
                <c:pt idx="10">
                  <c:v>12 Gestión financiera</c:v>
                </c:pt>
                <c:pt idx="11">
                  <c:v>13 Gestión documental </c:v>
                </c:pt>
                <c:pt idx="12">
                  <c:v>14 Atención al Ciudadano</c:v>
                </c:pt>
                <c:pt idx="13">
                  <c:v>15 Control disciplinario interno </c:v>
                </c:pt>
                <c:pt idx="14">
                  <c:v>16 Evaluacion independiente</c:v>
                </c:pt>
              </c:strCache>
            </c:strRef>
          </c:cat>
          <c:val>
            <c:numRef>
              <c:f>'Resumen Desempeño Procesos (2)'!$B$5:$B$19</c:f>
              <c:numCache>
                <c:formatCode>0%</c:formatCode>
                <c:ptCount val="15"/>
                <c:pt idx="0">
                  <c:v>0.95386666666666675</c:v>
                </c:pt>
                <c:pt idx="1">
                  <c:v>0.24991666666666668</c:v>
                </c:pt>
                <c:pt idx="2">
                  <c:v>1.120198088235294</c:v>
                </c:pt>
                <c:pt idx="3">
                  <c:v>0.83333333333333337</c:v>
                </c:pt>
                <c:pt idx="4">
                  <c:v>0.99122674710909997</c:v>
                </c:pt>
                <c:pt idx="5">
                  <c:v>1.0426456296804436</c:v>
                </c:pt>
                <c:pt idx="6">
                  <c:v>0</c:v>
                </c:pt>
                <c:pt idx="7">
                  <c:v>1.6058867991641101</c:v>
                </c:pt>
                <c:pt idx="8">
                  <c:v>1</c:v>
                </c:pt>
                <c:pt idx="9">
                  <c:v>1.0456692913385826</c:v>
                </c:pt>
                <c:pt idx="10">
                  <c:v>0.91924769907963189</c:v>
                </c:pt>
                <c:pt idx="11">
                  <c:v>1.0111111111111113</c:v>
                </c:pt>
                <c:pt idx="12">
                  <c:v>0.99</c:v>
                </c:pt>
                <c:pt idx="13">
                  <c:v>1.1598839535814325</c:v>
                </c:pt>
                <c:pt idx="14">
                  <c:v>1</c:v>
                </c:pt>
              </c:numCache>
            </c:numRef>
          </c:val>
          <c:extLst>
            <c:ext xmlns:c16="http://schemas.microsoft.com/office/drawing/2014/chart" uri="{C3380CC4-5D6E-409C-BE32-E72D297353CC}">
              <c16:uniqueId val="{0000001E-7FE5-4D94-875E-19F7C14BBDE3}"/>
            </c:ext>
          </c:extLst>
        </c:ser>
        <c:dLbls>
          <c:showLegendKey val="0"/>
          <c:showVal val="0"/>
          <c:showCatName val="0"/>
          <c:showSerName val="0"/>
          <c:showPercent val="0"/>
          <c:showBubbleSize val="0"/>
        </c:dLbls>
        <c:gapWidth val="182"/>
        <c:axId val="1696185952"/>
        <c:axId val="1696175968"/>
      </c:barChart>
      <c:catAx>
        <c:axId val="1696185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Century Gothic" panose="020B0502020202020204" pitchFamily="34" charset="0"/>
                <a:ea typeface="+mn-ea"/>
                <a:cs typeface="+mn-cs"/>
              </a:defRPr>
            </a:pPr>
            <a:endParaRPr lang="es-CO"/>
          </a:p>
        </c:txPr>
        <c:crossAx val="1696175968"/>
        <c:crosses val="autoZero"/>
        <c:auto val="1"/>
        <c:lblAlgn val="ctr"/>
        <c:lblOffset val="100"/>
        <c:noMultiLvlLbl val="0"/>
      </c:catAx>
      <c:valAx>
        <c:axId val="16961759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96185952"/>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Porcentaje de Participación por tipo de proceso</a:t>
            </a:r>
          </a:p>
        </c:rich>
      </c:tx>
      <c:layout>
        <c:manualLayout>
          <c:xMode val="edge"/>
          <c:yMode val="edge"/>
          <c:x val="0.219466733325001"/>
          <c:y val="5.596675415573053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'Resumen Desempeño Procesos (2)'!$B$53</c:f>
              <c:strCache>
                <c:ptCount val="1"/>
                <c:pt idx="0">
                  <c:v>Nº de indicadores </c:v>
                </c:pt>
              </c:strCache>
            </c:strRef>
          </c:tx>
          <c:dPt>
            <c:idx val="0"/>
            <c:bubble3D val="0"/>
            <c:spPr>
              <a:solidFill>
                <a:srgbClr val="FF99FF"/>
              </a:solidFill>
              <a:ln w="19050">
                <a:solidFill>
                  <a:schemeClr val="lt1"/>
                </a:solidFill>
              </a:ln>
              <a:effectLst/>
            </c:spPr>
            <c:extLst>
              <c:ext xmlns:c16="http://schemas.microsoft.com/office/drawing/2014/chart" uri="{C3380CC4-5D6E-409C-BE32-E72D297353CC}">
                <c16:uniqueId val="{00000001-D19C-42E2-A3F7-6CE4FC0A2C71}"/>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D19C-42E2-A3F7-6CE4FC0A2C71}"/>
              </c:ext>
            </c:extLst>
          </c:dPt>
          <c:dPt>
            <c:idx val="2"/>
            <c:bubble3D val="0"/>
            <c:spPr>
              <a:solidFill>
                <a:srgbClr val="99FF99"/>
              </a:solidFill>
              <a:ln w="19050">
                <a:solidFill>
                  <a:schemeClr val="lt1"/>
                </a:solidFill>
              </a:ln>
              <a:effectLst/>
            </c:spPr>
            <c:extLst>
              <c:ext xmlns:c16="http://schemas.microsoft.com/office/drawing/2014/chart" uri="{C3380CC4-5D6E-409C-BE32-E72D297353CC}">
                <c16:uniqueId val="{00000005-D19C-42E2-A3F7-6CE4FC0A2C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19C-42E2-A3F7-6CE4FC0A2C71}"/>
              </c:ext>
            </c:extLst>
          </c:dPt>
          <c:dLbls>
            <c:dLbl>
              <c:idx val="0"/>
              <c:layout>
                <c:manualLayout>
                  <c:x val="-0.10655108188367574"/>
                  <c:y val="0.17495605867013175"/>
                </c:manualLayout>
              </c:layout>
              <c:tx>
                <c:rich>
                  <a:bodyPr/>
                  <a:lstStyle/>
                  <a:p>
                    <a:fld id="{B06E678A-B414-4582-8929-1E9B5A2AA80B}" type="VALUE">
                      <a:rPr lang="en-US" baseline="0"/>
                      <a:pPr/>
                      <a:t>[VALOR]</a:t>
                    </a:fld>
                    <a:r>
                      <a:rPr lang="en-US" baseline="0"/>
                      <a:t>; </a:t>
                    </a:r>
                    <a:fld id="{FD256452-9E21-4A0E-931A-542D988FAEEC}" type="PERCENTAGE">
                      <a:rPr lang="en-US" baseline="0"/>
                      <a:pPr/>
                      <a:t>[PORCENTAJE]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19C-42E2-A3F7-6CE4FC0A2C71}"/>
                </c:ext>
              </c:extLst>
            </c:dLbl>
            <c:dLbl>
              <c:idx val="1"/>
              <c:tx>
                <c:rich>
                  <a:bodyPr/>
                  <a:lstStyle/>
                  <a:p>
                    <a:fld id="{0422CCE4-8761-461E-8426-05A76376132A}" type="VALUE">
                      <a:rPr lang="es-CO"/>
                      <a:pPr/>
                      <a:t>[VALOR]</a:t>
                    </a:fld>
                    <a:r>
                      <a:rPr lang="es-CO" baseline="0"/>
                      <a:t>; </a:t>
                    </a:r>
                    <a:fld id="{A8DFE6B9-8D07-4395-B1E9-9483463FAB41}" type="PERCENTAGE">
                      <a:rPr lang="es-CO" baseline="0"/>
                      <a:pPr/>
                      <a:t>[PORCENTAJE]</a:t>
                    </a:fld>
                    <a:endParaRPr lang="es-CO" baseline="0"/>
                  </a:p>
                </c:rich>
              </c:tx>
              <c:dLblPos val="ctr"/>
              <c:showLegendKey val="0"/>
              <c:showVal val="1"/>
              <c:showCatName val="0"/>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19C-42E2-A3F7-6CE4FC0A2C71}"/>
                </c:ext>
              </c:extLst>
            </c:dLbl>
            <c:dLbl>
              <c:idx val="2"/>
              <c:tx>
                <c:rich>
                  <a:bodyPr/>
                  <a:lstStyle/>
                  <a:p>
                    <a:r>
                      <a:rPr lang="en-US" baseline="0"/>
                      <a:t> </a:t>
                    </a:r>
                    <a:fld id="{2C3CDD0D-F8A6-4326-974B-2D8DB0437136}" type="VALUE">
                      <a:rPr lang="en-US" baseline="0"/>
                      <a:pPr/>
                      <a:t>[VALOR]</a:t>
                    </a:fld>
                    <a:r>
                      <a:rPr lang="en-US" baseline="0"/>
                      <a:t>; </a:t>
                    </a:r>
                    <a:fld id="{6FB13F78-11AA-4313-AE47-870790CDACC2}" type="PERCENTAGE">
                      <a:rPr lang="en-US" baseline="0"/>
                      <a:pPr/>
                      <a:t>[PORCENTAJE]</a:t>
                    </a:fld>
                    <a:endParaRPr lang="en-US" baseline="0"/>
                  </a:p>
                </c:rich>
              </c:tx>
              <c:dLblPos val="ctr"/>
              <c:showLegendKey val="0"/>
              <c:showVal val="1"/>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19C-42E2-A3F7-6CE4FC0A2C71}"/>
                </c:ext>
              </c:extLst>
            </c:dLbl>
            <c:dLbl>
              <c:idx val="3"/>
              <c:tx>
                <c:rich>
                  <a:bodyPr/>
                  <a:lstStyle/>
                  <a:p>
                    <a:fld id="{44DCD8DF-67CE-4F66-95DE-EF17AA294F59}" type="VALUE">
                      <a:rPr lang="es-CO"/>
                      <a:pPr/>
                      <a:t>[VALOR]</a:t>
                    </a:fld>
                    <a:r>
                      <a:rPr lang="es-CO" baseline="0"/>
                      <a:t>; </a:t>
                    </a:r>
                    <a:fld id="{100F0574-0639-4720-8CB9-6BAF5B287D73}" type="PERCENTAGE">
                      <a:rPr lang="es-CO" baseline="0"/>
                      <a:pPr/>
                      <a:t>[PORCENTAJE]</a:t>
                    </a:fld>
                    <a:endParaRPr lang="es-CO" baseline="0"/>
                  </a:p>
                </c:rich>
              </c:tx>
              <c:dLblPos val="ctr"/>
              <c:showLegendKey val="0"/>
              <c:showVal val="1"/>
              <c:showCatName val="0"/>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19C-42E2-A3F7-6CE4FC0A2C7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'Resumen Desempeño Procesos (2)'!$A$54:$A$57</c:f>
              <c:strCache>
                <c:ptCount val="4"/>
                <c:pt idx="0">
                  <c:v>Procesos Estratégicos</c:v>
                </c:pt>
                <c:pt idx="1">
                  <c:v>Procesos Misionales</c:v>
                </c:pt>
                <c:pt idx="2">
                  <c:v>Procesos de Apoyo</c:v>
                </c:pt>
                <c:pt idx="3">
                  <c:v>Procesos de Evaluación, seguimiento y control</c:v>
                </c:pt>
              </c:strCache>
            </c:strRef>
          </c:cat>
          <c:val>
            <c:numRef>
              <c:f>'Resumen Desempeño Procesos (2)'!$B$54:$B$57</c:f>
              <c:numCache>
                <c:formatCode>0</c:formatCode>
                <c:ptCount val="4"/>
                <c:pt idx="0">
                  <c:v>25</c:v>
                </c:pt>
                <c:pt idx="1">
                  <c:v>26</c:v>
                </c:pt>
                <c:pt idx="2">
                  <c:v>25</c:v>
                </c:pt>
                <c:pt idx="3">
                  <c:v>9</c:v>
                </c:pt>
              </c:numCache>
            </c:numRef>
          </c:val>
          <c:extLst>
            <c:ext xmlns:c15="http://schemas.microsoft.com/office/drawing/2012/chart" uri="{02D57815-91ED-43cb-92C2-25804820EDAC}">
              <c15:datalabelsRange>
                <c15:f>'Resumen Desempeño Procesos (2)'!#REF!</c15:f>
              </c15:datalabelsRange>
            </c:ext>
            <c:ext xmlns:c16="http://schemas.microsoft.com/office/drawing/2014/chart" uri="{C3380CC4-5D6E-409C-BE32-E72D297353CC}">
              <c16:uniqueId val="{00000008-D19C-42E2-A3F7-6CE4FC0A2C71}"/>
            </c:ext>
          </c:extLst>
        </c:ser>
        <c:ser>
          <c:idx val="1"/>
          <c:order val="1"/>
          <c:tx>
            <c:strRef>
              <c:f>'Resumen Desempeño Procesos (2)'!$C$53</c:f>
              <c:strCache>
                <c:ptCount val="1"/>
                <c:pt idx="0">
                  <c:v>Porcentaje de Participación por tipo de proceso</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D19C-42E2-A3F7-6CE4FC0A2C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D19C-42E2-A3F7-6CE4FC0A2C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D19C-42E2-A3F7-6CE4FC0A2C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D19C-42E2-A3F7-6CE4FC0A2C7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Desempeño Procesos (2)'!$A$54:$A$57</c:f>
              <c:strCache>
                <c:ptCount val="4"/>
                <c:pt idx="0">
                  <c:v>Procesos Estratégicos</c:v>
                </c:pt>
                <c:pt idx="1">
                  <c:v>Procesos Misionales</c:v>
                </c:pt>
                <c:pt idx="2">
                  <c:v>Procesos de Apoyo</c:v>
                </c:pt>
                <c:pt idx="3">
                  <c:v>Procesos de Evaluación, seguimiento y control</c:v>
                </c:pt>
              </c:strCache>
            </c:strRef>
          </c:cat>
          <c:val>
            <c:numRef>
              <c:f>'Resumen Desempeño Procesos (2)'!$C$54:$C$57</c:f>
              <c:numCache>
                <c:formatCode>0%</c:formatCode>
                <c:ptCount val="4"/>
                <c:pt idx="0">
                  <c:v>0.29411764705882354</c:v>
                </c:pt>
                <c:pt idx="1">
                  <c:v>0.30588235294117649</c:v>
                </c:pt>
                <c:pt idx="2">
                  <c:v>0.29411764705882354</c:v>
                </c:pt>
                <c:pt idx="3">
                  <c:v>0.10588235294117647</c:v>
                </c:pt>
              </c:numCache>
            </c:numRef>
          </c:val>
          <c:extLst>
            <c:ext xmlns:c16="http://schemas.microsoft.com/office/drawing/2014/chart" uri="{C3380CC4-5D6E-409C-BE32-E72D297353CC}">
              <c16:uniqueId val="{00000011-D19C-42E2-A3F7-6CE4FC0A2C71}"/>
            </c:ext>
          </c:extLst>
        </c:ser>
        <c:ser>
          <c:idx val="2"/>
          <c:order val="2"/>
          <c:tx>
            <c:strRef>
              <c:f>'Resumen Desempeño Procesos (2)'!#REF!</c:f>
              <c:strCache>
                <c:ptCount val="1"/>
                <c:pt idx="0">
                  <c:v>#REF!</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3-D19C-42E2-A3F7-6CE4FC0A2C7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Lit>
              <c:formatCode>General</c:formatCode>
              <c:ptCount val="1"/>
              <c:pt idx="0">
                <c:v>1</c:v>
              </c:pt>
            </c:numLit>
          </c:val>
          <c:extLst>
            <c:ext xmlns:c16="http://schemas.microsoft.com/office/drawing/2014/chart" uri="{C3380CC4-5D6E-409C-BE32-E72D297353CC}">
              <c16:uniqueId val="{00000014-D19C-42E2-A3F7-6CE4FC0A2C71}"/>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2.jpg"/><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jpg"/><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182095</xdr:colOff>
      <xdr:row>0</xdr:row>
      <xdr:rowOff>0</xdr:rowOff>
    </xdr:from>
    <xdr:to>
      <xdr:col>2</xdr:col>
      <xdr:colOff>546286</xdr:colOff>
      <xdr:row>3</xdr:row>
      <xdr:rowOff>210111</xdr:rowOff>
    </xdr:to>
    <xdr:pic>
      <xdr:nvPicPr>
        <xdr:cNvPr id="2" name="Imagen 1">
          <a:extLst>
            <a:ext uri="{FF2B5EF4-FFF2-40B4-BE49-F238E27FC236}">
              <a16:creationId xmlns:a16="http://schemas.microsoft.com/office/drawing/2014/main" id="{C75E8A3C-D85E-4715-A963-D3C1E0070E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7520" y="0"/>
          <a:ext cx="1478616" cy="1210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1209675</xdr:colOff>
      <xdr:row>0</xdr:row>
      <xdr:rowOff>0</xdr:rowOff>
    </xdr:from>
    <xdr:ext cx="1181100" cy="628650"/>
    <xdr:pic>
      <xdr:nvPicPr>
        <xdr:cNvPr id="2" name="image1.jpg">
          <a:extLst>
            <a:ext uri="{FF2B5EF4-FFF2-40B4-BE49-F238E27FC236}">
              <a16:creationId xmlns:a16="http://schemas.microsoft.com/office/drawing/2014/main" id="{1AB53BB2-3513-41CF-AEA6-EE8B7E8F3E30}"/>
            </a:ext>
          </a:extLst>
        </xdr:cNvPr>
        <xdr:cNvPicPr preferRelativeResize="0"/>
      </xdr:nvPicPr>
      <xdr:blipFill>
        <a:blip xmlns:r="http://schemas.openxmlformats.org/officeDocument/2006/relationships" r:embed="rId1" cstate="print"/>
        <a:stretch>
          <a:fillRect/>
        </a:stretch>
      </xdr:blipFill>
      <xdr:spPr>
        <a:xfrm>
          <a:off x="1209675" y="0"/>
          <a:ext cx="1181100" cy="628650"/>
        </a:xfrm>
        <a:prstGeom prst="rect">
          <a:avLst/>
        </a:prstGeom>
        <a:noFill/>
      </xdr:spPr>
    </xdr:pic>
    <xdr:clientData fLocksWithSheet="0"/>
  </xdr:oneCellAnchor>
  <xdr:twoCellAnchor>
    <xdr:from>
      <xdr:col>6</xdr:col>
      <xdr:colOff>409574</xdr:colOff>
      <xdr:row>16</xdr:row>
      <xdr:rowOff>133350</xdr:rowOff>
    </xdr:from>
    <xdr:to>
      <xdr:col>15</xdr:col>
      <xdr:colOff>257174</xdr:colOff>
      <xdr:row>30</xdr:row>
      <xdr:rowOff>133356</xdr:rowOff>
    </xdr:to>
    <xdr:graphicFrame macro="">
      <xdr:nvGraphicFramePr>
        <xdr:cNvPr id="4" name="Gráfico 3">
          <a:extLst>
            <a:ext uri="{FF2B5EF4-FFF2-40B4-BE49-F238E27FC236}">
              <a16:creationId xmlns:a16="http://schemas.microsoft.com/office/drawing/2014/main" id="{08E4A1DA-E516-4F29-9BEE-A2182715F6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1466850</xdr:colOff>
      <xdr:row>0</xdr:row>
      <xdr:rowOff>0</xdr:rowOff>
    </xdr:from>
    <xdr:ext cx="1181100" cy="628650"/>
    <xdr:pic>
      <xdr:nvPicPr>
        <xdr:cNvPr id="2" name="image1.jpg">
          <a:extLst>
            <a:ext uri="{FF2B5EF4-FFF2-40B4-BE49-F238E27FC236}">
              <a16:creationId xmlns:a16="http://schemas.microsoft.com/office/drawing/2014/main" id="{5B0340A5-0397-441C-A357-107E3886346E}"/>
            </a:ext>
          </a:extLst>
        </xdr:cNvPr>
        <xdr:cNvPicPr preferRelativeResize="0"/>
      </xdr:nvPicPr>
      <xdr:blipFill>
        <a:blip xmlns:r="http://schemas.openxmlformats.org/officeDocument/2006/relationships" r:embed="rId1" cstate="print"/>
        <a:stretch>
          <a:fillRect/>
        </a:stretch>
      </xdr:blipFill>
      <xdr:spPr>
        <a:xfrm>
          <a:off x="1466850" y="0"/>
          <a:ext cx="1181100" cy="628650"/>
        </a:xfrm>
        <a:prstGeom prst="rect">
          <a:avLst/>
        </a:prstGeom>
        <a:noFill/>
      </xdr:spPr>
    </xdr:pic>
    <xdr:clientData fLocksWithSheet="0"/>
  </xdr:oneCellAnchor>
  <xdr:twoCellAnchor>
    <xdr:from>
      <xdr:col>2</xdr:col>
      <xdr:colOff>80961</xdr:colOff>
      <xdr:row>4</xdr:row>
      <xdr:rowOff>266698</xdr:rowOff>
    </xdr:from>
    <xdr:to>
      <xdr:col>11</xdr:col>
      <xdr:colOff>695324</xdr:colOff>
      <xdr:row>22</xdr:row>
      <xdr:rowOff>66674</xdr:rowOff>
    </xdr:to>
    <xdr:graphicFrame macro="">
      <xdr:nvGraphicFramePr>
        <xdr:cNvPr id="3" name="Gráfico 2">
          <a:extLst>
            <a:ext uri="{FF2B5EF4-FFF2-40B4-BE49-F238E27FC236}">
              <a16:creationId xmlns:a16="http://schemas.microsoft.com/office/drawing/2014/main" id="{831BD600-2B3E-4B36-94BB-EECF58904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66675</xdr:colOff>
      <xdr:row>68</xdr:row>
      <xdr:rowOff>180975</xdr:rowOff>
    </xdr:from>
    <xdr:to>
      <xdr:col>11</xdr:col>
      <xdr:colOff>571500</xdr:colOff>
      <xdr:row>85</xdr:row>
      <xdr:rowOff>38100</xdr:rowOff>
    </xdr:to>
    <xdr:graphicFrame macro="">
      <xdr:nvGraphicFramePr>
        <xdr:cNvPr id="4" name="Gráfico 3">
          <a:extLst>
            <a:ext uri="{FF2B5EF4-FFF2-40B4-BE49-F238E27FC236}">
              <a16:creationId xmlns:a16="http://schemas.microsoft.com/office/drawing/2014/main" id="{D69F806D-A68F-481F-BDC4-CCCF92779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104774</xdr:colOff>
      <xdr:row>22</xdr:row>
      <xdr:rowOff>114306</xdr:rowOff>
    </xdr:from>
    <xdr:to>
      <xdr:col>9</xdr:col>
      <xdr:colOff>180975</xdr:colOff>
      <xdr:row>40</xdr:row>
      <xdr:rowOff>76200</xdr:rowOff>
    </xdr:to>
    <xdr:graphicFrame macro="">
      <xdr:nvGraphicFramePr>
        <xdr:cNvPr id="5" name="Gráfico 4">
          <a:extLst>
            <a:ext uri="{FF2B5EF4-FFF2-40B4-BE49-F238E27FC236}">
              <a16:creationId xmlns:a16="http://schemas.microsoft.com/office/drawing/2014/main" id="{60327A75-6733-4DFE-A75E-E1C467A15C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1390650</xdr:colOff>
      <xdr:row>0</xdr:row>
      <xdr:rowOff>0</xdr:rowOff>
    </xdr:from>
    <xdr:ext cx="1181100" cy="628650"/>
    <xdr:pic>
      <xdr:nvPicPr>
        <xdr:cNvPr id="2" name="image1.jpg">
          <a:extLst>
            <a:ext uri="{FF2B5EF4-FFF2-40B4-BE49-F238E27FC236}">
              <a16:creationId xmlns:a16="http://schemas.microsoft.com/office/drawing/2014/main" id="{68806B01-DC3F-48B2-9908-424701681BC5}"/>
            </a:ext>
          </a:extLst>
        </xdr:cNvPr>
        <xdr:cNvPicPr preferRelativeResize="0"/>
      </xdr:nvPicPr>
      <xdr:blipFill>
        <a:blip xmlns:r="http://schemas.openxmlformats.org/officeDocument/2006/relationships" r:embed="rId1" cstate="print"/>
        <a:stretch>
          <a:fillRect/>
        </a:stretch>
      </xdr:blipFill>
      <xdr:spPr>
        <a:xfrm>
          <a:off x="1390650" y="0"/>
          <a:ext cx="1181100" cy="628650"/>
        </a:xfrm>
        <a:prstGeom prst="rect">
          <a:avLst/>
        </a:prstGeom>
        <a:noFill/>
      </xdr:spPr>
    </xdr:pic>
    <xdr:clientData fLocksWithSheet="0"/>
  </xdr:oneCellAnchor>
  <xdr:twoCellAnchor>
    <xdr:from>
      <xdr:col>2</xdr:col>
      <xdr:colOff>80961</xdr:colOff>
      <xdr:row>2</xdr:row>
      <xdr:rowOff>542923</xdr:rowOff>
    </xdr:from>
    <xdr:to>
      <xdr:col>8</xdr:col>
      <xdr:colOff>695324</xdr:colOff>
      <xdr:row>19</xdr:row>
      <xdr:rowOff>180974</xdr:rowOff>
    </xdr:to>
    <xdr:graphicFrame macro="">
      <xdr:nvGraphicFramePr>
        <xdr:cNvPr id="3" name="Gráfico 2">
          <a:extLst>
            <a:ext uri="{FF2B5EF4-FFF2-40B4-BE49-F238E27FC236}">
              <a16:creationId xmlns:a16="http://schemas.microsoft.com/office/drawing/2014/main" id="{3B864279-22C4-46DF-A0E8-BE81AD75D0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67</xdr:row>
      <xdr:rowOff>180975</xdr:rowOff>
    </xdr:from>
    <xdr:to>
      <xdr:col>8</xdr:col>
      <xdr:colOff>571500</xdr:colOff>
      <xdr:row>84</xdr:row>
      <xdr:rowOff>38100</xdr:rowOff>
    </xdr:to>
    <xdr:graphicFrame macro="">
      <xdr:nvGraphicFramePr>
        <xdr:cNvPr id="4" name="Gráfico 3">
          <a:extLst>
            <a:ext uri="{FF2B5EF4-FFF2-40B4-BE49-F238E27FC236}">
              <a16:creationId xmlns:a16="http://schemas.microsoft.com/office/drawing/2014/main" id="{647467BB-EC9E-4BDF-96EB-4963740ACC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104774</xdr:colOff>
      <xdr:row>21</xdr:row>
      <xdr:rowOff>114306</xdr:rowOff>
    </xdr:from>
    <xdr:to>
      <xdr:col>6</xdr:col>
      <xdr:colOff>180975</xdr:colOff>
      <xdr:row>39</xdr:row>
      <xdr:rowOff>76200</xdr:rowOff>
    </xdr:to>
    <xdr:graphicFrame macro="">
      <xdr:nvGraphicFramePr>
        <xdr:cNvPr id="5" name="Gráfico 4">
          <a:extLst>
            <a:ext uri="{FF2B5EF4-FFF2-40B4-BE49-F238E27FC236}">
              <a16:creationId xmlns:a16="http://schemas.microsoft.com/office/drawing/2014/main" id="{B957E25E-8C42-42DA-AF15-3E911C7C1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1390650</xdr:colOff>
      <xdr:row>0</xdr:row>
      <xdr:rowOff>0</xdr:rowOff>
    </xdr:from>
    <xdr:ext cx="1181100" cy="628650"/>
    <xdr:pic>
      <xdr:nvPicPr>
        <xdr:cNvPr id="2" name="image1.jpg">
          <a:extLst>
            <a:ext uri="{FF2B5EF4-FFF2-40B4-BE49-F238E27FC236}">
              <a16:creationId xmlns:a16="http://schemas.microsoft.com/office/drawing/2014/main" id="{9E02E0A9-104B-4790-BB46-EC63AD375D6F}"/>
            </a:ext>
          </a:extLst>
        </xdr:cNvPr>
        <xdr:cNvPicPr preferRelativeResize="0"/>
      </xdr:nvPicPr>
      <xdr:blipFill>
        <a:blip xmlns:r="http://schemas.openxmlformats.org/officeDocument/2006/relationships" r:embed="rId1" cstate="print"/>
        <a:stretch>
          <a:fillRect/>
        </a:stretch>
      </xdr:blipFill>
      <xdr:spPr>
        <a:xfrm>
          <a:off x="1390650" y="0"/>
          <a:ext cx="1181100" cy="628650"/>
        </a:xfrm>
        <a:prstGeom prst="rect">
          <a:avLst/>
        </a:prstGeom>
        <a:noFill/>
      </xdr:spPr>
    </xdr:pic>
    <xdr:clientData fLocksWithSheet="0"/>
  </xdr:oneCellAnchor>
  <xdr:twoCellAnchor>
    <xdr:from>
      <xdr:col>2</xdr:col>
      <xdr:colOff>80961</xdr:colOff>
      <xdr:row>2</xdr:row>
      <xdr:rowOff>542923</xdr:rowOff>
    </xdr:from>
    <xdr:to>
      <xdr:col>8</xdr:col>
      <xdr:colOff>695324</xdr:colOff>
      <xdr:row>19</xdr:row>
      <xdr:rowOff>180974</xdr:rowOff>
    </xdr:to>
    <xdr:graphicFrame macro="">
      <xdr:nvGraphicFramePr>
        <xdr:cNvPr id="3" name="Gráfico 2">
          <a:extLst>
            <a:ext uri="{FF2B5EF4-FFF2-40B4-BE49-F238E27FC236}">
              <a16:creationId xmlns:a16="http://schemas.microsoft.com/office/drawing/2014/main" id="{64E5DF7E-1014-4BE8-A94B-8E87663D11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51</xdr:row>
      <xdr:rowOff>180975</xdr:rowOff>
    </xdr:from>
    <xdr:to>
      <xdr:col>8</xdr:col>
      <xdr:colOff>571500</xdr:colOff>
      <xdr:row>67</xdr:row>
      <xdr:rowOff>38100</xdr:rowOff>
    </xdr:to>
    <xdr:graphicFrame macro="">
      <xdr:nvGraphicFramePr>
        <xdr:cNvPr id="4" name="Gráfico 3">
          <a:extLst>
            <a:ext uri="{FF2B5EF4-FFF2-40B4-BE49-F238E27FC236}">
              <a16:creationId xmlns:a16="http://schemas.microsoft.com/office/drawing/2014/main" id="{F12F3547-A026-42F2-8747-7D08C893E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1428750</xdr:colOff>
      <xdr:row>0</xdr:row>
      <xdr:rowOff>40821</xdr:rowOff>
    </xdr:from>
    <xdr:to>
      <xdr:col>1</xdr:col>
      <xdr:colOff>1216742</xdr:colOff>
      <xdr:row>3</xdr:row>
      <xdr:rowOff>244928</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40821"/>
          <a:ext cx="1279071" cy="12246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1428750</xdr:colOff>
      <xdr:row>0</xdr:row>
      <xdr:rowOff>40821</xdr:rowOff>
    </xdr:from>
    <xdr:to>
      <xdr:col>2</xdr:col>
      <xdr:colOff>95250</xdr:colOff>
      <xdr:row>3</xdr:row>
      <xdr:rowOff>244928</xdr:rowOff>
    </xdr:to>
    <xdr:pic>
      <xdr:nvPicPr>
        <xdr:cNvPr id="2" name="Imagen 1">
          <a:extLst>
            <a:ext uri="{FF2B5EF4-FFF2-40B4-BE49-F238E27FC236}">
              <a16:creationId xmlns:a16="http://schemas.microsoft.com/office/drawing/2014/main" id="{A5BEDBC7-5367-4920-AA48-732492917A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40821"/>
          <a:ext cx="1276350" cy="120423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1428750</xdr:colOff>
      <xdr:row>0</xdr:row>
      <xdr:rowOff>40821</xdr:rowOff>
    </xdr:from>
    <xdr:to>
      <xdr:col>1</xdr:col>
      <xdr:colOff>1216742</xdr:colOff>
      <xdr:row>3</xdr:row>
      <xdr:rowOff>244928</xdr:rowOff>
    </xdr:to>
    <xdr:pic>
      <xdr:nvPicPr>
        <xdr:cNvPr id="2" name="Imagen 1">
          <a:extLst>
            <a:ext uri="{FF2B5EF4-FFF2-40B4-BE49-F238E27FC236}">
              <a16:creationId xmlns:a16="http://schemas.microsoft.com/office/drawing/2014/main" id="{D65187F6-52B8-43F1-84A5-05E1BFC0AA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40821"/>
          <a:ext cx="1283417" cy="120423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1428750</xdr:colOff>
      <xdr:row>0</xdr:row>
      <xdr:rowOff>40821</xdr:rowOff>
    </xdr:from>
    <xdr:to>
      <xdr:col>2</xdr:col>
      <xdr:colOff>95250</xdr:colOff>
      <xdr:row>3</xdr:row>
      <xdr:rowOff>244928</xdr:rowOff>
    </xdr:to>
    <xdr:pic>
      <xdr:nvPicPr>
        <xdr:cNvPr id="2" name="Imagen 1">
          <a:extLst>
            <a:ext uri="{FF2B5EF4-FFF2-40B4-BE49-F238E27FC236}">
              <a16:creationId xmlns:a16="http://schemas.microsoft.com/office/drawing/2014/main" id="{C7C980A4-5355-436F-9D86-402D596397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40821"/>
          <a:ext cx="1276350" cy="12042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1428750</xdr:colOff>
      <xdr:row>0</xdr:row>
      <xdr:rowOff>40821</xdr:rowOff>
    </xdr:from>
    <xdr:to>
      <xdr:col>2</xdr:col>
      <xdr:colOff>95250</xdr:colOff>
      <xdr:row>3</xdr:row>
      <xdr:rowOff>244928</xdr:rowOff>
    </xdr:to>
    <xdr:pic>
      <xdr:nvPicPr>
        <xdr:cNvPr id="2" name="Imagen 1">
          <a:extLst>
            <a:ext uri="{FF2B5EF4-FFF2-40B4-BE49-F238E27FC236}">
              <a16:creationId xmlns:a16="http://schemas.microsoft.com/office/drawing/2014/main" id="{C523ACE0-02FB-4B9B-8EC9-2A50D8319A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40821"/>
          <a:ext cx="1276350" cy="120423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182095</xdr:colOff>
      <xdr:row>0</xdr:row>
      <xdr:rowOff>0</xdr:rowOff>
    </xdr:from>
    <xdr:to>
      <xdr:col>2</xdr:col>
      <xdr:colOff>546286</xdr:colOff>
      <xdr:row>3</xdr:row>
      <xdr:rowOff>210111</xdr:rowOff>
    </xdr:to>
    <xdr:pic>
      <xdr:nvPicPr>
        <xdr:cNvPr id="2" name="Imagen 1">
          <a:extLst>
            <a:ext uri="{FF2B5EF4-FFF2-40B4-BE49-F238E27FC236}">
              <a16:creationId xmlns:a16="http://schemas.microsoft.com/office/drawing/2014/main" id="{FF849167-D7B2-41BD-84F6-707DBE027A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7520" y="0"/>
          <a:ext cx="1478616" cy="12102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182095</xdr:colOff>
      <xdr:row>0</xdr:row>
      <xdr:rowOff>0</xdr:rowOff>
    </xdr:from>
    <xdr:to>
      <xdr:col>2</xdr:col>
      <xdr:colOff>546286</xdr:colOff>
      <xdr:row>3</xdr:row>
      <xdr:rowOff>210111</xdr:rowOff>
    </xdr:to>
    <xdr:pic>
      <xdr:nvPicPr>
        <xdr:cNvPr id="2" name="Imagen 1">
          <a:extLst>
            <a:ext uri="{FF2B5EF4-FFF2-40B4-BE49-F238E27FC236}">
              <a16:creationId xmlns:a16="http://schemas.microsoft.com/office/drawing/2014/main" id="{981F1DDA-BA49-4EB6-ABDF-EC66813792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7520" y="0"/>
          <a:ext cx="1478616" cy="12102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182095</xdr:colOff>
      <xdr:row>0</xdr:row>
      <xdr:rowOff>0</xdr:rowOff>
    </xdr:from>
    <xdr:to>
      <xdr:col>2</xdr:col>
      <xdr:colOff>546286</xdr:colOff>
      <xdr:row>3</xdr:row>
      <xdr:rowOff>210111</xdr:rowOff>
    </xdr:to>
    <xdr:pic>
      <xdr:nvPicPr>
        <xdr:cNvPr id="2" name="Imagen 1">
          <a:extLst>
            <a:ext uri="{FF2B5EF4-FFF2-40B4-BE49-F238E27FC236}">
              <a16:creationId xmlns:a16="http://schemas.microsoft.com/office/drawing/2014/main" id="{42CB0DF8-8800-4556-9FCE-4746CC5B01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7520" y="0"/>
          <a:ext cx="1478616" cy="12102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182095</xdr:colOff>
      <xdr:row>0</xdr:row>
      <xdr:rowOff>0</xdr:rowOff>
    </xdr:from>
    <xdr:to>
      <xdr:col>2</xdr:col>
      <xdr:colOff>546286</xdr:colOff>
      <xdr:row>3</xdr:row>
      <xdr:rowOff>210111</xdr:rowOff>
    </xdr:to>
    <xdr:pic>
      <xdr:nvPicPr>
        <xdr:cNvPr id="2" name="Imagen 1">
          <a:extLst>
            <a:ext uri="{FF2B5EF4-FFF2-40B4-BE49-F238E27FC236}">
              <a16:creationId xmlns:a16="http://schemas.microsoft.com/office/drawing/2014/main" id="{51713449-37AE-48F9-A19F-051291E096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7520" y="0"/>
          <a:ext cx="1478616" cy="12102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1428750</xdr:colOff>
      <xdr:row>0</xdr:row>
      <xdr:rowOff>40821</xdr:rowOff>
    </xdr:from>
    <xdr:to>
      <xdr:col>2</xdr:col>
      <xdr:colOff>95250</xdr:colOff>
      <xdr:row>3</xdr:row>
      <xdr:rowOff>244928</xdr:rowOff>
    </xdr:to>
    <xdr:pic>
      <xdr:nvPicPr>
        <xdr:cNvPr id="2" name="Imagen 1">
          <a:extLst>
            <a:ext uri="{FF2B5EF4-FFF2-40B4-BE49-F238E27FC236}">
              <a16:creationId xmlns:a16="http://schemas.microsoft.com/office/drawing/2014/main" id="{026AC54E-CA3A-4E10-AE53-3444384C39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40821"/>
          <a:ext cx="1276350" cy="120423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1428750</xdr:colOff>
      <xdr:row>0</xdr:row>
      <xdr:rowOff>40821</xdr:rowOff>
    </xdr:from>
    <xdr:to>
      <xdr:col>2</xdr:col>
      <xdr:colOff>95250</xdr:colOff>
      <xdr:row>3</xdr:row>
      <xdr:rowOff>244928</xdr:rowOff>
    </xdr:to>
    <xdr:pic>
      <xdr:nvPicPr>
        <xdr:cNvPr id="2" name="Imagen 1">
          <a:extLst>
            <a:ext uri="{FF2B5EF4-FFF2-40B4-BE49-F238E27FC236}">
              <a16:creationId xmlns:a16="http://schemas.microsoft.com/office/drawing/2014/main" id="{83DB8218-9DB7-4674-A022-033B7C8BA7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40821"/>
          <a:ext cx="1276350" cy="120423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1428750</xdr:colOff>
      <xdr:row>0</xdr:row>
      <xdr:rowOff>40821</xdr:rowOff>
    </xdr:from>
    <xdr:to>
      <xdr:col>2</xdr:col>
      <xdr:colOff>95250</xdr:colOff>
      <xdr:row>3</xdr:row>
      <xdr:rowOff>244928</xdr:rowOff>
    </xdr:to>
    <xdr:pic>
      <xdr:nvPicPr>
        <xdr:cNvPr id="2" name="Imagen 1">
          <a:extLst>
            <a:ext uri="{FF2B5EF4-FFF2-40B4-BE49-F238E27FC236}">
              <a16:creationId xmlns:a16="http://schemas.microsoft.com/office/drawing/2014/main" id="{3503AA07-AF6B-452D-8092-4AA21A4361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40821"/>
          <a:ext cx="1276350" cy="120423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1428750</xdr:colOff>
      <xdr:row>0</xdr:row>
      <xdr:rowOff>40821</xdr:rowOff>
    </xdr:from>
    <xdr:to>
      <xdr:col>2</xdr:col>
      <xdr:colOff>95250</xdr:colOff>
      <xdr:row>3</xdr:row>
      <xdr:rowOff>244928</xdr:rowOff>
    </xdr:to>
    <xdr:pic>
      <xdr:nvPicPr>
        <xdr:cNvPr id="2" name="Imagen 1">
          <a:extLst>
            <a:ext uri="{FF2B5EF4-FFF2-40B4-BE49-F238E27FC236}">
              <a16:creationId xmlns:a16="http://schemas.microsoft.com/office/drawing/2014/main" id="{FAA53BD6-C363-41DB-8A06-CAA7F31FBC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40821"/>
          <a:ext cx="1276350" cy="120423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1428750</xdr:colOff>
      <xdr:row>0</xdr:row>
      <xdr:rowOff>40821</xdr:rowOff>
    </xdr:from>
    <xdr:to>
      <xdr:col>2</xdr:col>
      <xdr:colOff>95250</xdr:colOff>
      <xdr:row>3</xdr:row>
      <xdr:rowOff>244928</xdr:rowOff>
    </xdr:to>
    <xdr:pic>
      <xdr:nvPicPr>
        <xdr:cNvPr id="2" name="Imagen 1">
          <a:extLst>
            <a:ext uri="{FF2B5EF4-FFF2-40B4-BE49-F238E27FC236}">
              <a16:creationId xmlns:a16="http://schemas.microsoft.com/office/drawing/2014/main" id="{2D0512AF-A4E7-48DA-8033-A50D128540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40821"/>
          <a:ext cx="1276350" cy="120423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10584</xdr:colOff>
      <xdr:row>0</xdr:row>
      <xdr:rowOff>104321</xdr:rowOff>
    </xdr:from>
    <xdr:to>
      <xdr:col>1</xdr:col>
      <xdr:colOff>1047751</xdr:colOff>
      <xdr:row>3</xdr:row>
      <xdr:rowOff>179992</xdr:rowOff>
    </xdr:to>
    <xdr:pic>
      <xdr:nvPicPr>
        <xdr:cNvPr id="2" name="Imagen 1">
          <a:extLst>
            <a:ext uri="{FF2B5EF4-FFF2-40B4-BE49-F238E27FC236}">
              <a16:creationId xmlns:a16="http://schemas.microsoft.com/office/drawing/2014/main" id="{C28186A9-82A6-4AAB-ACC2-97645B54D1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6009" y="104321"/>
          <a:ext cx="1037167" cy="99007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1428750</xdr:colOff>
      <xdr:row>0</xdr:row>
      <xdr:rowOff>40821</xdr:rowOff>
    </xdr:from>
    <xdr:to>
      <xdr:col>2</xdr:col>
      <xdr:colOff>95250</xdr:colOff>
      <xdr:row>3</xdr:row>
      <xdr:rowOff>244928</xdr:rowOff>
    </xdr:to>
    <xdr:pic>
      <xdr:nvPicPr>
        <xdr:cNvPr id="2" name="Imagen 1">
          <a:extLst>
            <a:ext uri="{FF2B5EF4-FFF2-40B4-BE49-F238E27FC236}">
              <a16:creationId xmlns:a16="http://schemas.microsoft.com/office/drawing/2014/main" id="{981D5213-AA8D-4C4A-9C0E-41DEAF38B2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40821"/>
          <a:ext cx="1276350" cy="120423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382176</xdr:colOff>
      <xdr:row>0</xdr:row>
      <xdr:rowOff>76098</xdr:rowOff>
    </xdr:from>
    <xdr:to>
      <xdr:col>2</xdr:col>
      <xdr:colOff>542102</xdr:colOff>
      <xdr:row>3</xdr:row>
      <xdr:rowOff>280205</xdr:rowOff>
    </xdr:to>
    <xdr:pic>
      <xdr:nvPicPr>
        <xdr:cNvPr id="2" name="Imagen 1">
          <a:extLst>
            <a:ext uri="{FF2B5EF4-FFF2-40B4-BE49-F238E27FC236}">
              <a16:creationId xmlns:a16="http://schemas.microsoft.com/office/drawing/2014/main" id="{1729778C-C5DF-4F0F-94F4-C6E9188EA1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7601" y="76098"/>
          <a:ext cx="1274351" cy="1204232"/>
        </a:xfrm>
        <a:prstGeom prst="rect">
          <a:avLst/>
        </a:prstGeom>
        <a:solidFill>
          <a:schemeClr val="accent2"/>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gomez\Downloads\11.%20TI-IG-127%20Plan%20de%20Tratamiento%20de%20Riesgos%20de%20Seguridad%20y%20Privacidad%20de%20la%20Informaci&#243;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20Comunicaci&#243;n%20e%20Informatica/2022/CE-IE-020%20Personas%20Informadas%20sobre%20la%20Gesti&#243;n%20del%20Riesg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20Comunicaci&#243;n%20e%20Informatica/2022/CE-IG-002%20Contenidos%20Publicados%20publicados%20en%20las%20redes%20sociales%20oficiales%20de%20la%20entidad.%2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20Comunicaci&#243;n%20e%20Informatica/2022/CE-IG-004%20%20N&#250;mero%20de%20piezas%20%20gr&#225;ficas%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20Gesti&#243;n%20Contractual/2022/GC-IG-082%20Procesos%20Contractuales%20Gestionado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20Gesti&#243;n%20Contractual/2022/GC-IG-083%20Herramientas%20de%20Gesti&#243;n%20Contractual%20Actualizada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1.%20Gesti&#243;n%20Jur&#237;dica/2022/GJ-IG-095%20Peticiones%20Juridicas%20.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1.%20Gesti&#243;n%20Jur&#237;dica/2022/GJ-IG-096%20Requerimientos%20San%20Predial%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1.%20Gesti&#243;n%20Jur&#237;dica/2022/GJ-IG-097%20Seguiiento%20a%20procesos%20misionale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1.%20Gesti&#243;n%20Jur&#237;dica/2022/GJ-IG-098%20Asesorias%20Jur&#237;dicas%20Atendida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3.%20Gesti&#243;n%20Documental/2022/GD-IG-01%20Sistema%20Integrado%20de%20Conservaci&#243;n.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3.%20Gesti&#243;n%20Documental/2022/GD-IG-04%20%20Porcentaje%20de%20actividades%20ejecutadas%20PINAR.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4.%20Atenci&#243;n%20al%20ciudadano/AC-IG-01%20Documento%20Caracterizaci&#243;n%20de%20Usuarios%20abril.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4.%20Atenci&#243;n%20al%20ciudadano/AC-IG-02%20Informes%20Encuestas%20de%20Satisfacci&#243;n%20l.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5.%20CI%20Disciplinario/2022/CD-IG-001%20Decisiones%20Interlocutorias%20en%20Expedientes%20En%20Investigaci&#243;n%20o%20Juicio%20.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5.%20CI%20Disciplinario/2022/CD-IG-002%20Decisiones%20Interlocutorias%20en%20Expedientes%20En%20Indagaci&#243;n.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5.%20CI%20Disciplinario/2022/CD-IG-003%20%20Noticias%20Disciplinarias%20Evaluadas%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T-15 (Pág 1 de 2)"/>
      <sheetName val="DE-FT-15 (Pág 2 de 2)"/>
      <sheetName val="Hoja3"/>
    </sheetNames>
    <sheetDataSet>
      <sheetData sheetId="0" refreshError="1">
        <row r="21">
          <cell r="J21" t="str">
            <v>Porcentaje de actividades ejecutadas de acuerdo al  Plan de Tratamiento de Riesgos de Seguridad y Privacidad de la Información. 
-------------------------------------------------------------------------------------------------------
 Porcentaje de actividades programadas de acuerdo al  Plan de Tratamiento de Riesgos de Seguridad y Privacidad de la Información.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T-15 (Pág 1 de 2)"/>
      <sheetName val="Hoja1"/>
      <sheetName val="DE-FT-15 (Pág 2 de 2)"/>
      <sheetName val="Hoja3"/>
    </sheetNames>
    <sheetDataSet>
      <sheetData sheetId="0" refreshError="1">
        <row r="22">
          <cell r="J22" t="str">
            <v>∑ ( Personas Informadas sobre Gestión del Riesgo )</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T-15 (Pág 1 de 2)"/>
      <sheetName val="DE-FT-15 (Pág 2 de 2)"/>
      <sheetName val="Hoja3"/>
    </sheetNames>
    <sheetDataSet>
      <sheetData sheetId="0">
        <row r="22">
          <cell r="J22" t="str">
            <v>Número de contenidos y comunicados de prensa publicados 
------------------------------------------------------------------------------------------------------- * 100
 Número de contenidos y comunicados de prensa solicitados</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T-15 (Pág 1 de 2)"/>
      <sheetName val="DE-FT-15 (Pág 2 de 2)"/>
      <sheetName val="Hoja3"/>
    </sheetNames>
    <sheetDataSet>
      <sheetData sheetId="0">
        <row r="22">
          <cell r="J22" t="str">
            <v>Número de Piezas gráficas realizadas 
------------------------------------------------------------------------------------------------------- * 100
 Numero de piezas solicitadas</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T-15 (Pág 1 de 2)"/>
      <sheetName val="DE-FT-15 (Pág 2 de 2)"/>
      <sheetName val="Hoja3"/>
    </sheetNames>
    <sheetDataSet>
      <sheetData sheetId="0" refreshError="1">
        <row r="22">
          <cell r="J22" t="str">
            <v xml:space="preserve">Número de procesos contractuales gestionados 
------------------------------------------------------------------------------------------------------- * 100
 Número de procesos contractuales radicados en la Oficina Asesora. </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T-15 (Pág 1 de 2)"/>
      <sheetName val="DE-FT-15 (Pág 2 de 2)"/>
      <sheetName val="Hoja3"/>
    </sheetNames>
    <sheetDataSet>
      <sheetData sheetId="0" refreshError="1">
        <row r="22">
          <cell r="J22" t="str">
            <v>Número de herramientas de gestión contractual actualizadas 
------------------------------------------------------------------------------------------------------- * 100
 Número de herramientos de gestión contractual identificadas.</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T-15 (Pág 1 de 2)"/>
      <sheetName val="DE-FT-15 (Pág 2 de 2)"/>
      <sheetName val="Hoja3"/>
    </sheetNames>
    <sheetDataSet>
      <sheetData sheetId="0" refreshError="1">
        <row r="23">
          <cell r="J23" t="str">
            <v>Número de Peticiones con respuesta 
------------------------------------------------------------------------------------------------------- * 100
 Número de peticiones solicitadas</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T-15 (Pág 1 de 2)"/>
      <sheetName val="DE-FT-15 (Pág 2 de 2)"/>
      <sheetName val="Hoja3"/>
    </sheetNames>
    <sheetDataSet>
      <sheetData sheetId="0" refreshError="1">
        <row r="23">
          <cell r="J23" t="str">
            <v>Requerimientos jurídicos para el saneamiento predial gestionados 
------------------------------------------------------------------------------------------------------- * 100
 Requerimientos jurídicos para el saneamiento predial solicitados.</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T-15 (Pág 1 de 2)"/>
      <sheetName val="DE-FT-15 (Pág 2 de 2)"/>
      <sheetName val="Hoja3"/>
    </sheetNames>
    <sheetDataSet>
      <sheetData sheetId="0" refreshError="1">
        <row r="22">
          <cell r="J22" t="str">
            <v>Número de actuaciones Judiciales Tramitadas 
------------------------------------------------------------------------------------------------------- * 100
 Número de actuaciones Judiciales Requeridas</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T-15 (Pág 1 de 2)"/>
      <sheetName val="DE-FT-15 (Pág 2 de 2)"/>
      <sheetName val="Hoja3"/>
    </sheetNames>
    <sheetDataSet>
      <sheetData sheetId="0" refreshError="1">
        <row r="22">
          <cell r="J22" t="str">
            <v>Número de asesorias realizadas 
------------------------------------------------------------------------------------------------------- * 100
 Número de asesorias solicitadas</v>
          </cell>
        </row>
      </sheetData>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T-15 (Pág 1 de 2)"/>
      <sheetName val="DE-FT-15 (Pág 2 de 2)"/>
      <sheetName val="Hoja3"/>
    </sheetNames>
    <sheetDataSet>
      <sheetData sheetId="0">
        <row r="22">
          <cell r="J22" t="str">
            <v>∑ ( Porcentaje de avance de  actividades desarrolladas )</v>
          </cell>
        </row>
      </sheetData>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T-15 (Pág 1 de 2)"/>
      <sheetName val="DE-FT-15 (Pág 2 de 2)"/>
      <sheetName val="Hoja3"/>
    </sheetNames>
    <sheetDataSet>
      <sheetData sheetId="0">
        <row r="22">
          <cell r="J22" t="str">
            <v xml:space="preserve">Porcentaje de actividades ejecutadas de acuerdo al  Plan Institucional de Archivos de la Entidad PINAR  
------------------------------------------------------------------------------------------------------- * 100
 Porcentaje de actividades programadas de acuerdo al   Plan Institucional de Archivos de la Entidad PINAR </v>
          </cell>
        </row>
      </sheetData>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T-15 (Pág 1 de 2)"/>
      <sheetName val="DE-FT-15 (Pág 2 de 2)"/>
      <sheetName val="Hoja3"/>
    </sheetNames>
    <sheetDataSet>
      <sheetData sheetId="0">
        <row r="22">
          <cell r="J22" t="str">
            <v>∑ ( Actividades  ejecutadas para  la realización de  Documentos de caracterización )</v>
          </cell>
        </row>
      </sheetData>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T-15 (Pág 1 de 2)"/>
      <sheetName val="DE-FT-15 (Pág 2 de 2)"/>
      <sheetName val="Hoja3"/>
    </sheetNames>
    <sheetDataSet>
      <sheetData sheetId="0">
        <row r="21">
          <cell r="J21" t="str">
            <v>∑ ( Número de encuestas de percepción diligenciadas por la ciudadanía con calificación buena (4) y excelente (5) en calidad, oportunidad y calidez )</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T-15 (Pág 1 de 2)"/>
      <sheetName val="DE-FT-15 (Pág 2 de 2)"/>
      <sheetName val="Hoja3"/>
    </sheetNames>
    <sheetDataSet>
      <sheetData sheetId="0">
        <row r="22">
          <cell r="J22" t="str">
            <v>∑ ( Número de decisiones adoptadas sobre 24 expedientes )</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T-15 (Pág 1 de 2)"/>
      <sheetName val="DE-FT-15 (Pág 2 de 2)"/>
      <sheetName val="Hoja3"/>
    </sheetNames>
    <sheetDataSet>
      <sheetData sheetId="0">
        <row r="22">
          <cell r="J22" t="str">
            <v>∑ ( Número de decisiones adoptadas sobre 19 expedientes )</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T-15 (Pág 1 de 2)"/>
      <sheetName val="DE-FT-15 (Pág 2 de 2)"/>
      <sheetName val="Hoja3"/>
    </sheetNames>
    <sheetDataSet>
      <sheetData sheetId="0">
        <row r="22">
          <cell r="J22" t="str">
            <v>Número de noticias disciplinarias evaluadas 
------------------------------------------------------------------------------------------------------- * 100
 Número de noticias disciplinarias programadas</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8ABC-C3C9-4D09-8484-5E50EF313F62}">
  <dimension ref="A1:BK503"/>
  <sheetViews>
    <sheetView topLeftCell="A12" zoomScale="73" zoomScaleNormal="73" zoomScaleSheetLayoutView="68" zoomScalePageLayoutView="55" workbookViewId="0">
      <selection activeCell="E15" sqref="E15"/>
    </sheetView>
  </sheetViews>
  <sheetFormatPr baseColWidth="10" defaultColWidth="0" defaultRowHeight="13.5" customHeight="1" zeroHeight="1" x14ac:dyDescent="0.3"/>
  <cols>
    <col min="1" max="1" width="22.42578125" style="63" customWidth="1"/>
    <col min="2" max="2" width="16.7109375" style="64" customWidth="1"/>
    <col min="3" max="3" width="43.5703125" style="63" customWidth="1"/>
    <col min="4" max="4" width="50.42578125" style="65" customWidth="1"/>
    <col min="5" max="5" width="30" style="65" customWidth="1"/>
    <col min="6" max="9" width="14.28515625" style="63" customWidth="1"/>
    <col min="10" max="10" width="12.140625" style="63" customWidth="1"/>
    <col min="11" max="11" width="34.7109375" style="63" customWidth="1"/>
    <col min="12" max="12" width="45.5703125" style="63" customWidth="1"/>
    <col min="13" max="14" width="22.42578125" style="63" customWidth="1"/>
    <col min="15" max="15" width="76.5703125" style="63" customWidth="1"/>
    <col min="16" max="16" width="35.7109375" style="63" customWidth="1"/>
    <col min="17" max="17" width="24.42578125" style="63" customWidth="1"/>
    <col min="18" max="18" width="22.42578125" style="63" customWidth="1"/>
    <col min="19" max="19" width="22.42578125" style="64" customWidth="1"/>
    <col min="20" max="27" width="13.7109375" style="63" customWidth="1"/>
    <col min="28" max="28" width="20" style="63" bestFit="1" customWidth="1"/>
    <col min="29" max="36" width="13.7109375" style="63" customWidth="1"/>
    <col min="37" max="37" width="24" style="63" customWidth="1"/>
    <col min="38" max="45" width="13.7109375" style="63" customWidth="1"/>
    <col min="46" max="46" width="27.140625" style="63" customWidth="1"/>
    <col min="47" max="54" width="13.7109375" style="63" customWidth="1"/>
    <col min="55" max="55" width="25.140625" style="63" customWidth="1"/>
    <col min="56" max="56" width="18.140625" style="63" bestFit="1" customWidth="1"/>
    <col min="57" max="57" width="15.5703125" style="63" customWidth="1"/>
    <col min="58" max="60" width="11.5703125" style="63" customWidth="1"/>
    <col min="61" max="61" width="11.7109375" style="63" customWidth="1"/>
    <col min="62" max="62" width="28" style="63" customWidth="1"/>
    <col min="63" max="63" width="0" style="63" hidden="1" customWidth="1"/>
    <col min="64" max="16384" width="22.42578125" style="63" hidden="1"/>
  </cols>
  <sheetData>
    <row r="1" spans="1:62" s="19" customFormat="1" ht="26.25" customHeight="1" x14ac:dyDescent="0.3">
      <c r="A1" s="483"/>
      <c r="B1" s="483"/>
      <c r="C1" s="483"/>
      <c r="D1" s="484" t="s">
        <v>414</v>
      </c>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305" t="s">
        <v>512</v>
      </c>
    </row>
    <row r="2" spans="1:62" s="19" customFormat="1" ht="26.25" customHeight="1" x14ac:dyDescent="0.3">
      <c r="A2" s="483"/>
      <c r="B2" s="483"/>
      <c r="C2" s="483"/>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305" t="s">
        <v>513</v>
      </c>
    </row>
    <row r="3" spans="1:62" s="19" customFormat="1" ht="26.25" customHeight="1" x14ac:dyDescent="0.3">
      <c r="A3" s="483"/>
      <c r="B3" s="483"/>
      <c r="C3" s="483"/>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484"/>
      <c r="AY3" s="484"/>
      <c r="AZ3" s="484"/>
      <c r="BA3" s="484"/>
      <c r="BB3" s="484"/>
      <c r="BC3" s="484"/>
      <c r="BD3" s="484"/>
      <c r="BE3" s="484"/>
      <c r="BF3" s="484"/>
      <c r="BG3" s="484"/>
      <c r="BH3" s="484"/>
      <c r="BI3" s="484"/>
      <c r="BJ3" s="305" t="s">
        <v>514</v>
      </c>
    </row>
    <row r="4" spans="1:62" s="19" customFormat="1" ht="26.25" customHeight="1" x14ac:dyDescent="0.3">
      <c r="A4" s="483"/>
      <c r="B4" s="483"/>
      <c r="C4" s="483"/>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484"/>
      <c r="BH4" s="484"/>
      <c r="BI4" s="484"/>
      <c r="BJ4" s="306" t="s">
        <v>515</v>
      </c>
    </row>
    <row r="5" spans="1:62" s="19" customFormat="1" ht="13.5" customHeight="1" x14ac:dyDescent="0.3">
      <c r="A5" s="485" t="s">
        <v>400</v>
      </c>
      <c r="B5" s="485"/>
      <c r="C5" s="485"/>
      <c r="D5" s="485"/>
      <c r="E5" s="485"/>
      <c r="F5" s="485"/>
      <c r="G5" s="485"/>
      <c r="H5" s="485"/>
      <c r="I5" s="485"/>
      <c r="J5" s="485"/>
      <c r="K5" s="485"/>
      <c r="L5" s="485"/>
      <c r="M5" s="485"/>
      <c r="N5" s="485"/>
      <c r="O5" s="485"/>
      <c r="P5" s="485"/>
      <c r="Q5" s="485"/>
      <c r="R5" s="485"/>
      <c r="S5" s="485"/>
      <c r="T5" s="486" t="s">
        <v>22</v>
      </c>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7" t="s">
        <v>446</v>
      </c>
      <c r="BE5" s="488"/>
      <c r="BF5" s="493" t="s">
        <v>441</v>
      </c>
      <c r="BG5" s="494"/>
      <c r="BH5" s="494"/>
      <c r="BI5" s="495"/>
      <c r="BJ5" s="493" t="s">
        <v>23</v>
      </c>
    </row>
    <row r="6" spans="1:62" s="20" customFormat="1" ht="12.75" x14ac:dyDescent="0.25">
      <c r="A6" s="485"/>
      <c r="B6" s="485"/>
      <c r="C6" s="485"/>
      <c r="D6" s="485"/>
      <c r="E6" s="485"/>
      <c r="F6" s="485"/>
      <c r="G6" s="485"/>
      <c r="H6" s="485"/>
      <c r="I6" s="485"/>
      <c r="J6" s="485"/>
      <c r="K6" s="485"/>
      <c r="L6" s="485"/>
      <c r="M6" s="485"/>
      <c r="N6" s="485"/>
      <c r="O6" s="485"/>
      <c r="P6" s="485"/>
      <c r="Q6" s="485"/>
      <c r="R6" s="485"/>
      <c r="S6" s="485"/>
      <c r="T6" s="504" t="s">
        <v>24</v>
      </c>
      <c r="U6" s="504"/>
      <c r="V6" s="504"/>
      <c r="W6" s="504"/>
      <c r="X6" s="504"/>
      <c r="Y6" s="504"/>
      <c r="Z6" s="504"/>
      <c r="AA6" s="504"/>
      <c r="AB6" s="504"/>
      <c r="AC6" s="504" t="s">
        <v>25</v>
      </c>
      <c r="AD6" s="504"/>
      <c r="AE6" s="504"/>
      <c r="AF6" s="504"/>
      <c r="AG6" s="504"/>
      <c r="AH6" s="504"/>
      <c r="AI6" s="504"/>
      <c r="AJ6" s="504"/>
      <c r="AK6" s="504"/>
      <c r="AL6" s="504" t="s">
        <v>26</v>
      </c>
      <c r="AM6" s="504"/>
      <c r="AN6" s="504"/>
      <c r="AO6" s="504"/>
      <c r="AP6" s="504"/>
      <c r="AQ6" s="504"/>
      <c r="AR6" s="504"/>
      <c r="AS6" s="504"/>
      <c r="AT6" s="504"/>
      <c r="AU6" s="504" t="s">
        <v>27</v>
      </c>
      <c r="AV6" s="504"/>
      <c r="AW6" s="504"/>
      <c r="AX6" s="504"/>
      <c r="AY6" s="504"/>
      <c r="AZ6" s="504"/>
      <c r="BA6" s="504"/>
      <c r="BB6" s="504"/>
      <c r="BC6" s="504"/>
      <c r="BD6" s="489"/>
      <c r="BE6" s="490"/>
      <c r="BF6" s="496"/>
      <c r="BG6" s="497"/>
      <c r="BH6" s="497"/>
      <c r="BI6" s="498"/>
      <c r="BJ6" s="496"/>
    </row>
    <row r="7" spans="1:62" s="19" customFormat="1" ht="13.5" customHeight="1" x14ac:dyDescent="0.3">
      <c r="A7" s="485"/>
      <c r="B7" s="485"/>
      <c r="C7" s="485"/>
      <c r="D7" s="485"/>
      <c r="E7" s="485"/>
      <c r="F7" s="485"/>
      <c r="G7" s="485"/>
      <c r="H7" s="485"/>
      <c r="I7" s="485"/>
      <c r="J7" s="485"/>
      <c r="K7" s="485"/>
      <c r="L7" s="485"/>
      <c r="M7" s="485"/>
      <c r="N7" s="485"/>
      <c r="O7" s="485"/>
      <c r="P7" s="485"/>
      <c r="Q7" s="485"/>
      <c r="R7" s="485"/>
      <c r="S7" s="485"/>
      <c r="T7" s="502" t="s">
        <v>28</v>
      </c>
      <c r="U7" s="502"/>
      <c r="V7" s="502" t="s">
        <v>29</v>
      </c>
      <c r="W7" s="502"/>
      <c r="X7" s="502" t="s">
        <v>30</v>
      </c>
      <c r="Y7" s="502"/>
      <c r="Z7" s="502" t="s">
        <v>31</v>
      </c>
      <c r="AA7" s="502"/>
      <c r="AB7" s="503" t="s">
        <v>32</v>
      </c>
      <c r="AC7" s="502" t="s">
        <v>33</v>
      </c>
      <c r="AD7" s="502"/>
      <c r="AE7" s="502" t="s">
        <v>34</v>
      </c>
      <c r="AF7" s="502"/>
      <c r="AG7" s="502" t="s">
        <v>35</v>
      </c>
      <c r="AH7" s="502"/>
      <c r="AI7" s="502" t="s">
        <v>31</v>
      </c>
      <c r="AJ7" s="502"/>
      <c r="AK7" s="503" t="s">
        <v>32</v>
      </c>
      <c r="AL7" s="502" t="s">
        <v>36</v>
      </c>
      <c r="AM7" s="502"/>
      <c r="AN7" s="502" t="s">
        <v>37</v>
      </c>
      <c r="AO7" s="502"/>
      <c r="AP7" s="502" t="s">
        <v>38</v>
      </c>
      <c r="AQ7" s="502"/>
      <c r="AR7" s="502" t="s">
        <v>31</v>
      </c>
      <c r="AS7" s="502"/>
      <c r="AT7" s="503" t="s">
        <v>32</v>
      </c>
      <c r="AU7" s="502" t="s">
        <v>39</v>
      </c>
      <c r="AV7" s="502"/>
      <c r="AW7" s="502" t="s">
        <v>40</v>
      </c>
      <c r="AX7" s="502"/>
      <c r="AY7" s="502" t="s">
        <v>41</v>
      </c>
      <c r="AZ7" s="502"/>
      <c r="BA7" s="502" t="s">
        <v>31</v>
      </c>
      <c r="BB7" s="502"/>
      <c r="BC7" s="503" t="s">
        <v>32</v>
      </c>
      <c r="BD7" s="491"/>
      <c r="BE7" s="492"/>
      <c r="BF7" s="499"/>
      <c r="BG7" s="500"/>
      <c r="BH7" s="500"/>
      <c r="BI7" s="501"/>
      <c r="BJ7" s="496"/>
    </row>
    <row r="8" spans="1:62" s="26" customFormat="1" ht="83.25" customHeight="1" x14ac:dyDescent="0.25">
      <c r="A8" s="233" t="s">
        <v>21</v>
      </c>
      <c r="B8" s="233" t="s">
        <v>6</v>
      </c>
      <c r="C8" s="233" t="s">
        <v>0</v>
      </c>
      <c r="D8" s="233" t="s">
        <v>398</v>
      </c>
      <c r="E8" s="233" t="s">
        <v>397</v>
      </c>
      <c r="F8" s="233" t="s">
        <v>402</v>
      </c>
      <c r="G8" s="233" t="s">
        <v>405</v>
      </c>
      <c r="H8" s="233" t="s">
        <v>404</v>
      </c>
      <c r="I8" s="233" t="s">
        <v>403</v>
      </c>
      <c r="J8" s="233" t="s">
        <v>516</v>
      </c>
      <c r="K8" s="233" t="s">
        <v>1</v>
      </c>
      <c r="L8" s="233" t="s">
        <v>2</v>
      </c>
      <c r="M8" s="233" t="s">
        <v>3</v>
      </c>
      <c r="N8" s="233" t="s">
        <v>406</v>
      </c>
      <c r="O8" s="233" t="s">
        <v>4</v>
      </c>
      <c r="P8" s="233" t="s">
        <v>5</v>
      </c>
      <c r="Q8" s="233" t="s">
        <v>517</v>
      </c>
      <c r="R8" s="233" t="s">
        <v>6</v>
      </c>
      <c r="S8" s="233" t="s">
        <v>7</v>
      </c>
      <c r="T8" s="22" t="s">
        <v>42</v>
      </c>
      <c r="U8" s="23" t="s">
        <v>43</v>
      </c>
      <c r="V8" s="22" t="s">
        <v>42</v>
      </c>
      <c r="W8" s="23" t="s">
        <v>43</v>
      </c>
      <c r="X8" s="22" t="s">
        <v>42</v>
      </c>
      <c r="Y8" s="23" t="s">
        <v>43</v>
      </c>
      <c r="Z8" s="24" t="s">
        <v>42</v>
      </c>
      <c r="AA8" s="25" t="s">
        <v>43</v>
      </c>
      <c r="AB8" s="503"/>
      <c r="AC8" s="22" t="s">
        <v>42</v>
      </c>
      <c r="AD8" s="23" t="s">
        <v>43</v>
      </c>
      <c r="AE8" s="22" t="s">
        <v>42</v>
      </c>
      <c r="AF8" s="23" t="s">
        <v>43</v>
      </c>
      <c r="AG8" s="22" t="s">
        <v>42</v>
      </c>
      <c r="AH8" s="23" t="s">
        <v>43</v>
      </c>
      <c r="AI8" s="24" t="s">
        <v>42</v>
      </c>
      <c r="AJ8" s="25" t="s">
        <v>43</v>
      </c>
      <c r="AK8" s="503"/>
      <c r="AL8" s="22" t="s">
        <v>42</v>
      </c>
      <c r="AM8" s="23" t="s">
        <v>43</v>
      </c>
      <c r="AN8" s="22" t="s">
        <v>42</v>
      </c>
      <c r="AO8" s="23" t="s">
        <v>43</v>
      </c>
      <c r="AP8" s="22" t="s">
        <v>42</v>
      </c>
      <c r="AQ8" s="23" t="s">
        <v>43</v>
      </c>
      <c r="AR8" s="24" t="s">
        <v>42</v>
      </c>
      <c r="AS8" s="25" t="s">
        <v>43</v>
      </c>
      <c r="AT8" s="503"/>
      <c r="AU8" s="22" t="s">
        <v>42</v>
      </c>
      <c r="AV8" s="23" t="s">
        <v>43</v>
      </c>
      <c r="AW8" s="22" t="s">
        <v>42</v>
      </c>
      <c r="AX8" s="23" t="s">
        <v>43</v>
      </c>
      <c r="AY8" s="22" t="s">
        <v>42</v>
      </c>
      <c r="AZ8" s="23" t="s">
        <v>43</v>
      </c>
      <c r="BA8" s="24" t="s">
        <v>42</v>
      </c>
      <c r="BB8" s="25" t="s">
        <v>43</v>
      </c>
      <c r="BC8" s="503"/>
      <c r="BD8" s="16" t="s">
        <v>42</v>
      </c>
      <c r="BE8" s="14" t="s">
        <v>43</v>
      </c>
      <c r="BF8" s="14" t="s">
        <v>442</v>
      </c>
      <c r="BG8" s="14" t="s">
        <v>443</v>
      </c>
      <c r="BH8" s="14" t="s">
        <v>444</v>
      </c>
      <c r="BI8" s="14" t="s">
        <v>445</v>
      </c>
      <c r="BJ8" s="499"/>
    </row>
    <row r="9" spans="1:62" s="42" customFormat="1" ht="86.1" customHeight="1" x14ac:dyDescent="0.3">
      <c r="A9" s="27" t="s">
        <v>55</v>
      </c>
      <c r="B9" s="27" t="s">
        <v>12</v>
      </c>
      <c r="C9" s="28" t="s">
        <v>679</v>
      </c>
      <c r="D9" s="29" t="s">
        <v>680</v>
      </c>
      <c r="E9" s="325" t="s">
        <v>681</v>
      </c>
      <c r="F9" s="117">
        <f>100/100</f>
        <v>1</v>
      </c>
      <c r="G9" s="117">
        <f>100/100</f>
        <v>1</v>
      </c>
      <c r="H9" s="117">
        <f>100/100</f>
        <v>1</v>
      </c>
      <c r="I9" s="117">
        <f>100/100</f>
        <v>1</v>
      </c>
      <c r="J9" s="117">
        <f>100/100</f>
        <v>1</v>
      </c>
      <c r="K9" s="110" t="s">
        <v>682</v>
      </c>
      <c r="L9" s="27" t="s">
        <v>683</v>
      </c>
      <c r="M9" s="27" t="s">
        <v>8</v>
      </c>
      <c r="N9" s="118" t="s">
        <v>410</v>
      </c>
      <c r="O9" s="119" t="s">
        <v>684</v>
      </c>
      <c r="P9" s="119" t="s">
        <v>685</v>
      </c>
      <c r="Q9" s="120" t="s">
        <v>74</v>
      </c>
      <c r="R9" s="27" t="s">
        <v>12</v>
      </c>
      <c r="S9" s="29" t="s">
        <v>686</v>
      </c>
      <c r="T9" s="121">
        <v>0</v>
      </c>
      <c r="U9" s="122">
        <v>0</v>
      </c>
      <c r="V9" s="123">
        <v>6.5</v>
      </c>
      <c r="W9" s="123"/>
      <c r="X9" s="123">
        <v>6.5</v>
      </c>
      <c r="Y9" s="123"/>
      <c r="Z9" s="124">
        <f>SUM(T9,V9,X9)</f>
        <v>13</v>
      </c>
      <c r="AA9" s="124">
        <f>SUM(U9,W9,Y9)</f>
        <v>0</v>
      </c>
      <c r="AB9" s="46"/>
      <c r="AC9" s="123">
        <v>12.5</v>
      </c>
      <c r="AD9" s="123"/>
      <c r="AE9" s="123">
        <v>6.5</v>
      </c>
      <c r="AF9" s="123"/>
      <c r="AG9" s="123">
        <v>6.5</v>
      </c>
      <c r="AH9" s="123"/>
      <c r="AI9" s="124">
        <f>SUM(AC9,AE9,AG9)</f>
        <v>25.5</v>
      </c>
      <c r="AJ9" s="124">
        <f>SUM(AD9,AF9,AH9)</f>
        <v>0</v>
      </c>
      <c r="AK9" s="46"/>
      <c r="AL9" s="123">
        <v>3</v>
      </c>
      <c r="AM9" s="123"/>
      <c r="AN9" s="125">
        <v>0</v>
      </c>
      <c r="AO9" s="126">
        <v>0</v>
      </c>
      <c r="AP9" s="127">
        <v>9.5</v>
      </c>
      <c r="AQ9" s="127"/>
      <c r="AR9" s="124">
        <f>SUM(AL9,AN9,AP9)</f>
        <v>12.5</v>
      </c>
      <c r="AS9" s="124">
        <f>SUM(AM9,AO9,AQ9)</f>
        <v>0</v>
      </c>
      <c r="AT9" s="40"/>
      <c r="AU9" s="121">
        <v>0</v>
      </c>
      <c r="AV9" s="128">
        <v>0</v>
      </c>
      <c r="AW9" s="129">
        <v>49</v>
      </c>
      <c r="AX9" s="130"/>
      <c r="AY9" s="121">
        <v>0</v>
      </c>
      <c r="AZ9" s="128">
        <v>0</v>
      </c>
      <c r="BA9" s="124">
        <f>SUM(AU9,AW9,AY9)</f>
        <v>49</v>
      </c>
      <c r="BB9" s="124">
        <f>SUM(AV9,AX9,AZ9)</f>
        <v>0</v>
      </c>
      <c r="BC9" s="40"/>
      <c r="BD9" s="97">
        <f>SUM(Z9,AI9,AR9,BA9)</f>
        <v>100</v>
      </c>
      <c r="BE9" s="45"/>
      <c r="BF9" s="47">
        <f>IFERROR(AA9/Z9,"")</f>
        <v>0</v>
      </c>
      <c r="BG9" s="47">
        <f>IFERROR((AA9+AJ9)/(Z9+AI9),"")</f>
        <v>0</v>
      </c>
      <c r="BH9" s="47">
        <f>IFERROR((AA9+AJ9+AS9)/(Z9+AI9+AR9),"")</f>
        <v>0</v>
      </c>
      <c r="BI9" s="47">
        <f>IFERROR((AA9+AJ9+AS9+BB9)/(Z9+AI9+AR9+BA9),"")</f>
        <v>0</v>
      </c>
      <c r="BJ9" s="226">
        <f>BE9/BD9</f>
        <v>0</v>
      </c>
    </row>
    <row r="10" spans="1:62" s="42" customFormat="1" ht="86.1" customHeight="1" x14ac:dyDescent="0.3">
      <c r="A10" s="27" t="s">
        <v>55</v>
      </c>
      <c r="B10" s="27" t="s">
        <v>12</v>
      </c>
      <c r="C10" s="28" t="s">
        <v>679</v>
      </c>
      <c r="D10" s="29" t="s">
        <v>680</v>
      </c>
      <c r="E10" s="131" t="s">
        <v>687</v>
      </c>
      <c r="F10" s="43"/>
      <c r="G10" s="43"/>
      <c r="H10" s="43"/>
      <c r="I10" s="43"/>
      <c r="J10" s="43"/>
      <c r="K10" s="29"/>
      <c r="L10" s="32"/>
      <c r="M10" s="33"/>
      <c r="N10" s="33"/>
      <c r="O10" s="89"/>
      <c r="P10" s="89"/>
      <c r="Q10" s="89"/>
      <c r="R10" s="27"/>
      <c r="S10" s="29"/>
      <c r="T10" s="44"/>
      <c r="U10" s="44"/>
      <c r="V10" s="44"/>
      <c r="W10" s="44"/>
      <c r="X10" s="44"/>
      <c r="Y10" s="44"/>
      <c r="Z10" s="45"/>
      <c r="AA10" s="45"/>
      <c r="AB10" s="46"/>
      <c r="AC10" s="44"/>
      <c r="AD10" s="44"/>
      <c r="AE10" s="44"/>
      <c r="AF10" s="44"/>
      <c r="AG10" s="44"/>
      <c r="AH10" s="44"/>
      <c r="AI10" s="45"/>
      <c r="AJ10" s="45"/>
      <c r="AK10" s="46"/>
      <c r="AL10" s="44"/>
      <c r="AM10" s="44"/>
      <c r="AN10" s="44"/>
      <c r="AO10" s="44"/>
      <c r="AP10" s="44"/>
      <c r="AQ10" s="44"/>
      <c r="AR10" s="45"/>
      <c r="AS10" s="45"/>
      <c r="AT10" s="40"/>
      <c r="AU10" s="44"/>
      <c r="AV10" s="44"/>
      <c r="AW10" s="44"/>
      <c r="AX10" s="44"/>
      <c r="AY10" s="44"/>
      <c r="AZ10" s="44"/>
      <c r="BA10" s="45"/>
      <c r="BB10" s="45"/>
      <c r="BC10" s="40"/>
      <c r="BD10" s="47"/>
      <c r="BE10" s="47"/>
      <c r="BF10" s="47"/>
      <c r="BG10" s="47"/>
      <c r="BH10" s="47"/>
      <c r="BI10" s="47"/>
      <c r="BJ10" s="226"/>
    </row>
    <row r="11" spans="1:62" s="42" customFormat="1" ht="86.1" customHeight="1" x14ac:dyDescent="0.3">
      <c r="A11" s="27" t="s">
        <v>55</v>
      </c>
      <c r="B11" s="27" t="s">
        <v>12</v>
      </c>
      <c r="C11" s="28" t="s">
        <v>679</v>
      </c>
      <c r="D11" s="29" t="s">
        <v>680</v>
      </c>
      <c r="E11" s="325" t="s">
        <v>688</v>
      </c>
      <c r="F11" s="132">
        <v>0</v>
      </c>
      <c r="G11" s="132">
        <v>1</v>
      </c>
      <c r="H11" s="132">
        <v>1</v>
      </c>
      <c r="I11" s="132">
        <v>1</v>
      </c>
      <c r="J11" s="132">
        <v>1</v>
      </c>
      <c r="K11" s="48" t="s">
        <v>689</v>
      </c>
      <c r="L11" s="33" t="s">
        <v>690</v>
      </c>
      <c r="M11" s="27" t="s">
        <v>8</v>
      </c>
      <c r="N11" s="118" t="s">
        <v>410</v>
      </c>
      <c r="O11" s="119" t="s">
        <v>691</v>
      </c>
      <c r="P11" s="120" t="s">
        <v>692</v>
      </c>
      <c r="Q11" s="120" t="s">
        <v>74</v>
      </c>
      <c r="R11" s="27" t="s">
        <v>12</v>
      </c>
      <c r="S11" s="29" t="s">
        <v>693</v>
      </c>
      <c r="T11" s="121">
        <v>93</v>
      </c>
      <c r="U11" s="122"/>
      <c r="V11" s="121">
        <v>20</v>
      </c>
      <c r="W11" s="122"/>
      <c r="X11" s="121">
        <v>300</v>
      </c>
      <c r="Y11" s="122"/>
      <c r="Z11" s="133">
        <f>SUM(T11,V11,X11)</f>
        <v>413</v>
      </c>
      <c r="AA11" s="133">
        <f>SUM(U11,W11,Y11)</f>
        <v>0</v>
      </c>
      <c r="AB11" s="46"/>
      <c r="AC11" s="121">
        <v>50</v>
      </c>
      <c r="AD11" s="122"/>
      <c r="AE11" s="121">
        <v>113</v>
      </c>
      <c r="AF11" s="122"/>
      <c r="AG11" s="121">
        <v>0</v>
      </c>
      <c r="AH11" s="122"/>
      <c r="AI11" s="133">
        <f>SUM(AC11,AE11,AG11)</f>
        <v>163</v>
      </c>
      <c r="AJ11" s="133">
        <f>SUM(AD11,AF11,AH11)</f>
        <v>0</v>
      </c>
      <c r="AK11" s="46"/>
      <c r="AL11" s="121">
        <v>124</v>
      </c>
      <c r="AM11" s="128"/>
      <c r="AN11" s="121">
        <v>345</v>
      </c>
      <c r="AO11" s="128"/>
      <c r="AP11" s="121">
        <v>25</v>
      </c>
      <c r="AQ11" s="134"/>
      <c r="AR11" s="133">
        <f>SUM(AL11,AN11,AP11)</f>
        <v>494</v>
      </c>
      <c r="AS11" s="133">
        <f>SUM(AM11,AO11,AQ11)</f>
        <v>0</v>
      </c>
      <c r="AT11" s="40"/>
      <c r="AU11" s="121">
        <v>0</v>
      </c>
      <c r="AV11" s="128"/>
      <c r="AW11" s="121">
        <v>0</v>
      </c>
      <c r="AX11" s="128"/>
      <c r="AY11" s="121">
        <v>0</v>
      </c>
      <c r="AZ11" s="128"/>
      <c r="BA11" s="133">
        <f>SUM(AU11,AW11,AY11)</f>
        <v>0</v>
      </c>
      <c r="BB11" s="133">
        <f>SUM(AV11,AX11,AZ11)</f>
        <v>0</v>
      </c>
      <c r="BC11" s="40"/>
      <c r="BD11" s="97">
        <f>SUM(Z11,AI11,AR11,BA11)</f>
        <v>1070</v>
      </c>
      <c r="BE11" s="97">
        <f>SUM(AA11,AJ11,AS11,BB11)</f>
        <v>0</v>
      </c>
      <c r="BF11" s="47">
        <f>IFERROR(AA11/Z11,"")</f>
        <v>0</v>
      </c>
      <c r="BG11" s="47">
        <f>IFERROR((AA11+AJ11)/(Z11+AI11),"")</f>
        <v>0</v>
      </c>
      <c r="BH11" s="47">
        <f>IFERROR((AA11+AJ11+AS11)/(Z11+AI11+AR11),"")</f>
        <v>0</v>
      </c>
      <c r="BI11" s="47">
        <f>IFERROR((AA11+AJ11+AS11+BB11)/(Z11+AI11+AR11+BA11),"")</f>
        <v>0</v>
      </c>
      <c r="BJ11" s="226">
        <f>BE11/BD11</f>
        <v>0</v>
      </c>
    </row>
    <row r="12" spans="1:62" s="42" customFormat="1" ht="86.1" customHeight="1" x14ac:dyDescent="0.3">
      <c r="A12" s="27" t="s">
        <v>55</v>
      </c>
      <c r="B12" s="27" t="s">
        <v>12</v>
      </c>
      <c r="C12" s="28" t="s">
        <v>679</v>
      </c>
      <c r="D12" s="29" t="s">
        <v>680</v>
      </c>
      <c r="E12" s="325" t="s">
        <v>694</v>
      </c>
      <c r="F12" s="132">
        <v>0</v>
      </c>
      <c r="G12" s="132">
        <v>1</v>
      </c>
      <c r="H12" s="132">
        <v>1</v>
      </c>
      <c r="I12" s="132">
        <v>1</v>
      </c>
      <c r="J12" s="132">
        <v>1</v>
      </c>
      <c r="K12" s="48" t="s">
        <v>695</v>
      </c>
      <c r="L12" s="49" t="s">
        <v>696</v>
      </c>
      <c r="M12" s="27" t="s">
        <v>8</v>
      </c>
      <c r="N12" s="118" t="s">
        <v>410</v>
      </c>
      <c r="O12" s="119" t="s">
        <v>691</v>
      </c>
      <c r="P12" s="120" t="s">
        <v>692</v>
      </c>
      <c r="Q12" s="120" t="s">
        <v>74</v>
      </c>
      <c r="R12" s="27" t="s">
        <v>12</v>
      </c>
      <c r="S12" s="29" t="s">
        <v>697</v>
      </c>
      <c r="T12" s="135">
        <v>2318</v>
      </c>
      <c r="U12" s="135"/>
      <c r="V12" s="135">
        <v>3587</v>
      </c>
      <c r="W12" s="135"/>
      <c r="X12" s="135">
        <v>4641</v>
      </c>
      <c r="Y12" s="135"/>
      <c r="Z12" s="136">
        <f>SUM(T12,V12,X12)</f>
        <v>10546</v>
      </c>
      <c r="AA12" s="136">
        <f>SUM(U12,W12,Y12)</f>
        <v>0</v>
      </c>
      <c r="AB12" s="46"/>
      <c r="AC12" s="135">
        <v>4736</v>
      </c>
      <c r="AD12" s="135"/>
      <c r="AE12" s="137">
        <v>4028</v>
      </c>
      <c r="AF12" s="135"/>
      <c r="AG12" s="135">
        <v>4576</v>
      </c>
      <c r="AH12" s="135"/>
      <c r="AI12" s="136">
        <f>AC12+AE12+AG12</f>
        <v>13340</v>
      </c>
      <c r="AJ12" s="136">
        <f>SUM(AD12,AF12,AH12)</f>
        <v>0</v>
      </c>
      <c r="AK12" s="46"/>
      <c r="AL12" s="129">
        <v>4414</v>
      </c>
      <c r="AM12" s="130"/>
      <c r="AN12" s="129">
        <v>5211</v>
      </c>
      <c r="AO12" s="130"/>
      <c r="AP12" s="129">
        <v>9648</v>
      </c>
      <c r="AQ12" s="138"/>
      <c r="AR12" s="136">
        <f>SUM(AL12,AN12,AP12)</f>
        <v>19273</v>
      </c>
      <c r="AS12" s="136">
        <f>SUM(AM12,AO12,AQ12)</f>
        <v>0</v>
      </c>
      <c r="AT12" s="40"/>
      <c r="AU12" s="129">
        <v>7000</v>
      </c>
      <c r="AV12" s="130"/>
      <c r="AW12" s="129">
        <v>4311</v>
      </c>
      <c r="AX12" s="130"/>
      <c r="AY12" s="129">
        <v>1701</v>
      </c>
      <c r="AZ12" s="129"/>
      <c r="BA12" s="133">
        <f>SUM(AU12,AW12,AY12)</f>
        <v>13012</v>
      </c>
      <c r="BB12" s="133">
        <f>SUM(AV12,AX12,AZ12)</f>
        <v>0</v>
      </c>
      <c r="BC12" s="40"/>
      <c r="BD12" s="97">
        <f>SUM(Z12,AI12,AR12,BA12)</f>
        <v>56171</v>
      </c>
      <c r="BE12" s="97">
        <f>SUM(AA12,AJ12,AS12,BB12)</f>
        <v>0</v>
      </c>
      <c r="BF12" s="47">
        <f>IFERROR(AA12/Z12,"")</f>
        <v>0</v>
      </c>
      <c r="BG12" s="47">
        <f>IFERROR((AA12+AJ12)/(Z12+AI12),"")</f>
        <v>0</v>
      </c>
      <c r="BH12" s="47">
        <f>IFERROR((AA12+AJ12+AS12)/(Z12+AI12+AR12),"")</f>
        <v>0</v>
      </c>
      <c r="BI12" s="47">
        <f>IFERROR((AA12+AJ12+AS12+BB12)/(Z12+AI12+AR12+BA12),"")</f>
        <v>0</v>
      </c>
      <c r="BJ12" s="226">
        <f>BE12/BD12</f>
        <v>0</v>
      </c>
    </row>
    <row r="13" spans="1:62" s="42" customFormat="1" ht="86.1" customHeight="1" x14ac:dyDescent="0.3">
      <c r="A13" s="27" t="s">
        <v>55</v>
      </c>
      <c r="B13" s="27" t="s">
        <v>12</v>
      </c>
      <c r="C13" s="28" t="s">
        <v>679</v>
      </c>
      <c r="D13" s="29" t="s">
        <v>680</v>
      </c>
      <c r="E13" s="325" t="s">
        <v>698</v>
      </c>
      <c r="F13" s="132">
        <v>0</v>
      </c>
      <c r="G13" s="132">
        <v>1</v>
      </c>
      <c r="H13" s="132">
        <v>1</v>
      </c>
      <c r="I13" s="132">
        <v>1</v>
      </c>
      <c r="J13" s="132">
        <v>1</v>
      </c>
      <c r="K13" s="48" t="s">
        <v>699</v>
      </c>
      <c r="L13" s="93" t="s">
        <v>700</v>
      </c>
      <c r="M13" s="27" t="s">
        <v>8</v>
      </c>
      <c r="N13" s="118" t="s">
        <v>410</v>
      </c>
      <c r="O13" s="119" t="s">
        <v>701</v>
      </c>
      <c r="P13" s="120" t="s">
        <v>702</v>
      </c>
      <c r="Q13" s="118" t="s">
        <v>74</v>
      </c>
      <c r="R13" s="27" t="s">
        <v>12</v>
      </c>
      <c r="S13" s="94" t="s">
        <v>703</v>
      </c>
      <c r="T13" s="139">
        <v>1</v>
      </c>
      <c r="U13" s="140"/>
      <c r="V13" s="139">
        <v>1</v>
      </c>
      <c r="W13" s="140"/>
      <c r="X13" s="139">
        <v>1</v>
      </c>
      <c r="Y13" s="140"/>
      <c r="Z13" s="141">
        <f>AVERAGE(T13,V13,X13)</f>
        <v>1</v>
      </c>
      <c r="AA13" s="141" t="str">
        <f>IFERROR(AVERAGE(U13,W13,Y13),"")</f>
        <v/>
      </c>
      <c r="AB13" s="38"/>
      <c r="AC13" s="139">
        <v>1</v>
      </c>
      <c r="AD13" s="140"/>
      <c r="AE13" s="139">
        <v>1</v>
      </c>
      <c r="AF13" s="140"/>
      <c r="AG13" s="139">
        <v>1</v>
      </c>
      <c r="AH13" s="140"/>
      <c r="AI13" s="141">
        <f>AVERAGE(AC13,AE13,AG13)</f>
        <v>1</v>
      </c>
      <c r="AJ13" s="141" t="str">
        <f>IFERROR(AVERAGE(AD13,AF13,AH13),"")</f>
        <v/>
      </c>
      <c r="AK13" s="98"/>
      <c r="AL13" s="139">
        <v>1</v>
      </c>
      <c r="AM13" s="140"/>
      <c r="AN13" s="139">
        <v>1</v>
      </c>
      <c r="AO13" s="140"/>
      <c r="AP13" s="139">
        <v>1</v>
      </c>
      <c r="AQ13" s="140"/>
      <c r="AR13" s="141">
        <f>AVERAGE(AL13,AN13,AP13)</f>
        <v>1</v>
      </c>
      <c r="AS13" s="141" t="str">
        <f>IFERROR(AVERAGE(AM13,AO13,AQ13),"")</f>
        <v/>
      </c>
      <c r="AT13" s="98"/>
      <c r="AU13" s="139">
        <v>1</v>
      </c>
      <c r="AV13" s="140"/>
      <c r="AW13" s="139">
        <v>1</v>
      </c>
      <c r="AX13" s="140"/>
      <c r="AY13" s="139">
        <v>1</v>
      </c>
      <c r="AZ13" s="140"/>
      <c r="BA13" s="141">
        <f>AVERAGE(AU13,AW13,AY13)</f>
        <v>1</v>
      </c>
      <c r="BB13" s="141" t="str">
        <f>IFERROR(AVERAGE(AV13,AX13,AZ13),"")</f>
        <v/>
      </c>
      <c r="BC13" s="40"/>
      <c r="BD13" s="141">
        <f>AVERAGE(AD13,AL13,AT13,BB13)</f>
        <v>1</v>
      </c>
      <c r="BE13" s="97">
        <f>SUM(AA13,AJ13,AS13,BB13)</f>
        <v>0</v>
      </c>
      <c r="BF13" s="47" t="str">
        <f>IFERROR(AA13/Z13,"")</f>
        <v/>
      </c>
      <c r="BG13" s="47" t="str">
        <f>IFERROR((AA13+AJ13)/(Z13+AI13),"")</f>
        <v/>
      </c>
      <c r="BH13" s="47" t="str">
        <f>IFERROR((AA13+AJ13+AS13)/(Z13+AI13+AR13),"")</f>
        <v/>
      </c>
      <c r="BI13" s="47" t="str">
        <f>IFERROR((AA13+AJ13+AS13+BB13)/(Z13+AI13+AR13+BA13),"")</f>
        <v/>
      </c>
      <c r="BJ13" s="226">
        <f>BE13/BD13</f>
        <v>0</v>
      </c>
    </row>
    <row r="14" spans="1:62" s="42" customFormat="1" ht="86.1" customHeight="1" x14ac:dyDescent="0.3">
      <c r="A14" s="27" t="s">
        <v>55</v>
      </c>
      <c r="B14" s="27" t="s">
        <v>12</v>
      </c>
      <c r="C14" s="28" t="s">
        <v>679</v>
      </c>
      <c r="D14" s="29" t="s">
        <v>680</v>
      </c>
      <c r="E14" s="325" t="s">
        <v>704</v>
      </c>
      <c r="F14" s="142">
        <v>0</v>
      </c>
      <c r="G14" s="132">
        <v>1</v>
      </c>
      <c r="H14" s="132">
        <v>1</v>
      </c>
      <c r="I14" s="132">
        <v>1</v>
      </c>
      <c r="J14" s="132">
        <v>1</v>
      </c>
      <c r="K14" s="48" t="s">
        <v>705</v>
      </c>
      <c r="L14" s="93" t="s">
        <v>706</v>
      </c>
      <c r="M14" s="27" t="s">
        <v>8</v>
      </c>
      <c r="N14" s="118" t="s">
        <v>410</v>
      </c>
      <c r="O14" s="101" t="s">
        <v>707</v>
      </c>
      <c r="P14" s="93" t="s">
        <v>708</v>
      </c>
      <c r="Q14" s="118" t="s">
        <v>74</v>
      </c>
      <c r="R14" s="27" t="s">
        <v>12</v>
      </c>
      <c r="S14" s="94" t="s">
        <v>709</v>
      </c>
      <c r="T14" s="139">
        <v>1</v>
      </c>
      <c r="U14" s="140"/>
      <c r="V14" s="139">
        <v>1</v>
      </c>
      <c r="W14" s="140"/>
      <c r="X14" s="139">
        <v>1</v>
      </c>
      <c r="Y14" s="140"/>
      <c r="Z14" s="141">
        <f>AVERAGE(T14,V14,X14)</f>
        <v>1</v>
      </c>
      <c r="AA14" s="141" t="str">
        <f>IFERROR(AVERAGE(U14,W14,Y14),"")</f>
        <v/>
      </c>
      <c r="AB14" s="38"/>
      <c r="AC14" s="139">
        <v>1</v>
      </c>
      <c r="AD14" s="140"/>
      <c r="AE14" s="139">
        <v>1</v>
      </c>
      <c r="AF14" s="140"/>
      <c r="AG14" s="139">
        <v>1</v>
      </c>
      <c r="AH14" s="140"/>
      <c r="AI14" s="141">
        <f>AVERAGE(AC14,AE14,AG14)</f>
        <v>1</v>
      </c>
      <c r="AJ14" s="141" t="str">
        <f>IFERROR(AVERAGE(AD14,AF14,AH14),"")</f>
        <v/>
      </c>
      <c r="AK14" s="98"/>
      <c r="AL14" s="139">
        <v>1</v>
      </c>
      <c r="AM14" s="140"/>
      <c r="AN14" s="139">
        <v>1</v>
      </c>
      <c r="AO14" s="140"/>
      <c r="AP14" s="139">
        <v>1</v>
      </c>
      <c r="AQ14" s="140"/>
      <c r="AR14" s="141">
        <f>AVERAGE(AL14,AN14,AP14)</f>
        <v>1</v>
      </c>
      <c r="AS14" s="141" t="str">
        <f>IFERROR(AVERAGE(AM14,AO14,AQ14),"")</f>
        <v/>
      </c>
      <c r="AT14" s="98"/>
      <c r="AU14" s="139">
        <v>1</v>
      </c>
      <c r="AV14" s="140"/>
      <c r="AW14" s="139">
        <v>1</v>
      </c>
      <c r="AX14" s="140"/>
      <c r="AY14" s="139">
        <v>1</v>
      </c>
      <c r="AZ14" s="140"/>
      <c r="BA14" s="141">
        <f>AVERAGE(AU14,AW14,AY14)</f>
        <v>1</v>
      </c>
      <c r="BB14" s="141" t="str">
        <f>IFERROR(AVERAGE(AV14,AX14,AZ14),"")</f>
        <v/>
      </c>
      <c r="BC14" s="40"/>
      <c r="BD14" s="141">
        <f>AVERAGE(AD14,AL14,AT14,BB14)</f>
        <v>1</v>
      </c>
      <c r="BE14" s="97">
        <f>SUM(AA14,AJ14,AS14,BB14)</f>
        <v>0</v>
      </c>
      <c r="BF14" s="47" t="str">
        <f>IFERROR(AA14/Z14,"")</f>
        <v/>
      </c>
      <c r="BG14" s="47" t="str">
        <f>IFERROR((AA14+AJ14)/(Z14+AI14),"")</f>
        <v/>
      </c>
      <c r="BH14" s="47" t="str">
        <f>IFERROR((AA14+AJ14+AS14)/(Z14+AI14+AR14),"")</f>
        <v/>
      </c>
      <c r="BI14" s="47" t="str">
        <f>IFERROR((AA14+AJ14+AS14+BB14)/(Z14+AI14+AR14+BA14),"")</f>
        <v/>
      </c>
      <c r="BJ14" s="226">
        <f>BE14/BD14</f>
        <v>0</v>
      </c>
    </row>
    <row r="15" spans="1:62" s="42" customFormat="1" ht="103.5" customHeight="1" x14ac:dyDescent="0.3">
      <c r="A15" s="27" t="s">
        <v>55</v>
      </c>
      <c r="B15" s="27" t="s">
        <v>12</v>
      </c>
      <c r="C15" s="28" t="s">
        <v>679</v>
      </c>
      <c r="D15" s="29" t="s">
        <v>680</v>
      </c>
      <c r="E15" s="29" t="s">
        <v>710</v>
      </c>
      <c r="F15" s="142">
        <v>0</v>
      </c>
      <c r="G15" s="132">
        <v>1</v>
      </c>
      <c r="H15" s="132">
        <v>1</v>
      </c>
      <c r="I15" s="132">
        <v>1</v>
      </c>
      <c r="J15" s="132">
        <v>1</v>
      </c>
      <c r="K15" s="28" t="s">
        <v>711</v>
      </c>
      <c r="L15" s="93" t="s">
        <v>712</v>
      </c>
      <c r="M15" s="27" t="s">
        <v>8</v>
      </c>
      <c r="N15" s="118" t="s">
        <v>410</v>
      </c>
      <c r="O15" s="119" t="s">
        <v>713</v>
      </c>
      <c r="P15" s="120" t="s">
        <v>714</v>
      </c>
      <c r="Q15" s="118" t="s">
        <v>74</v>
      </c>
      <c r="R15" s="27" t="s">
        <v>12</v>
      </c>
      <c r="S15" s="94" t="s">
        <v>715</v>
      </c>
      <c r="T15" s="139">
        <v>1</v>
      </c>
      <c r="U15" s="140"/>
      <c r="V15" s="139">
        <v>1</v>
      </c>
      <c r="W15" s="140"/>
      <c r="X15" s="139">
        <v>1</v>
      </c>
      <c r="Y15" s="140"/>
      <c r="Z15" s="141">
        <f>AVERAGE(T15,V15,X15)</f>
        <v>1</v>
      </c>
      <c r="AA15" s="141" t="str">
        <f>IFERROR(AVERAGE(U15,W15,Y15),"")</f>
        <v/>
      </c>
      <c r="AB15" s="38"/>
      <c r="AC15" s="139">
        <v>1</v>
      </c>
      <c r="AD15" s="140"/>
      <c r="AE15" s="139">
        <v>1</v>
      </c>
      <c r="AF15" s="140"/>
      <c r="AG15" s="139">
        <v>1</v>
      </c>
      <c r="AH15" s="140"/>
      <c r="AI15" s="141">
        <f>AVERAGE(AC15,AE15,AG15)</f>
        <v>1</v>
      </c>
      <c r="AJ15" s="141" t="str">
        <f>IFERROR(AVERAGE(AD15,AF15,AH15),"")</f>
        <v/>
      </c>
      <c r="AK15" s="98"/>
      <c r="AL15" s="139">
        <v>1</v>
      </c>
      <c r="AM15" s="140"/>
      <c r="AN15" s="139">
        <v>1</v>
      </c>
      <c r="AO15" s="140"/>
      <c r="AP15" s="139">
        <v>1</v>
      </c>
      <c r="AQ15" s="140"/>
      <c r="AR15" s="141">
        <f>AVERAGE(AL15,AN15,AP15)</f>
        <v>1</v>
      </c>
      <c r="AS15" s="141" t="str">
        <f>IFERROR(AVERAGE(AM15,AO15,AQ15),"")</f>
        <v/>
      </c>
      <c r="AT15" s="98"/>
      <c r="AU15" s="139">
        <v>1</v>
      </c>
      <c r="AV15" s="140"/>
      <c r="AW15" s="139">
        <v>1</v>
      </c>
      <c r="AX15" s="140"/>
      <c r="AY15" s="139">
        <v>1</v>
      </c>
      <c r="AZ15" s="140"/>
      <c r="BA15" s="141">
        <f>AVERAGE(AU15,AW15,AY15)</f>
        <v>1</v>
      </c>
      <c r="BB15" s="141" t="str">
        <f>IFERROR(AVERAGE(AV15,AX15,AZ15),"")</f>
        <v/>
      </c>
      <c r="BC15" s="40"/>
      <c r="BD15" s="141">
        <f>AVERAGE(AD15,AL15,AT15,BB15)</f>
        <v>1</v>
      </c>
      <c r="BE15" s="97">
        <f>SUM(AA15,AJ15,AS15,BB15)</f>
        <v>0</v>
      </c>
      <c r="BF15" s="47" t="str">
        <f>IFERROR(AA15/Z15,"")</f>
        <v/>
      </c>
      <c r="BG15" s="47" t="str">
        <f>IFERROR((AA15+AJ15)/(Z15+AI15),"")</f>
        <v/>
      </c>
      <c r="BH15" s="47" t="str">
        <f>IFERROR((AA15+AJ15+AS15)/(Z15+AI15+AR15),"")</f>
        <v/>
      </c>
      <c r="BI15" s="47" t="str">
        <f>IFERROR((AA15+AJ15+AS15+BB15)/(Z15+AI15+AR15+BA15),"")</f>
        <v/>
      </c>
      <c r="BJ15" s="226">
        <f>BE15/BD15</f>
        <v>0</v>
      </c>
    </row>
    <row r="16" spans="1:62" s="42" customFormat="1" ht="86.1" hidden="1" customHeight="1" x14ac:dyDescent="0.3">
      <c r="A16" s="27"/>
      <c r="B16" s="27"/>
      <c r="C16" s="28"/>
      <c r="D16" s="29"/>
      <c r="E16" s="28"/>
      <c r="F16" s="91"/>
      <c r="G16" s="91"/>
      <c r="H16" s="143"/>
      <c r="I16" s="91"/>
      <c r="J16" s="91"/>
      <c r="K16" s="28"/>
      <c r="L16" s="93"/>
      <c r="M16" s="33"/>
      <c r="N16" s="33"/>
      <c r="O16" s="101"/>
      <c r="P16" s="93"/>
      <c r="Q16" s="94"/>
      <c r="R16" s="27"/>
      <c r="S16" s="94"/>
      <c r="T16" s="36"/>
      <c r="U16" s="36"/>
      <c r="V16" s="36"/>
      <c r="W16" s="36"/>
      <c r="X16" s="36"/>
      <c r="Y16" s="36"/>
      <c r="Z16" s="97"/>
      <c r="AA16" s="97"/>
      <c r="AB16" s="38"/>
      <c r="AC16" s="36"/>
      <c r="AD16" s="36"/>
      <c r="AE16" s="36"/>
      <c r="AF16" s="36"/>
      <c r="AG16" s="36"/>
      <c r="AH16" s="36"/>
      <c r="AI16" s="50"/>
      <c r="AJ16" s="50"/>
      <c r="AK16" s="38"/>
      <c r="AL16" s="36"/>
      <c r="AM16" s="36"/>
      <c r="AN16" s="36"/>
      <c r="AO16" s="36"/>
      <c r="AP16" s="36"/>
      <c r="AQ16" s="36"/>
      <c r="AR16" s="51"/>
      <c r="AS16" s="97"/>
      <c r="AT16" s="102"/>
      <c r="AU16" s="36"/>
      <c r="AV16" s="36"/>
      <c r="AW16" s="36"/>
      <c r="AX16" s="36"/>
      <c r="AY16" s="36"/>
      <c r="AZ16" s="36"/>
      <c r="BA16" s="97"/>
      <c r="BB16" s="97"/>
      <c r="BC16" s="40"/>
      <c r="BD16" s="41"/>
      <c r="BE16" s="97"/>
      <c r="BF16" s="47"/>
      <c r="BG16" s="47"/>
      <c r="BH16" s="47"/>
      <c r="BI16" s="47"/>
      <c r="BJ16" s="226"/>
    </row>
    <row r="17" spans="1:62" s="42" customFormat="1" ht="86.1" hidden="1" customHeight="1" x14ac:dyDescent="0.3">
      <c r="A17" s="27"/>
      <c r="B17" s="27"/>
      <c r="C17" s="28"/>
      <c r="D17" s="29"/>
      <c r="E17" s="28"/>
      <c r="F17" s="91"/>
      <c r="G17" s="91"/>
      <c r="H17" s="92"/>
      <c r="I17" s="91"/>
      <c r="J17" s="91"/>
      <c r="K17" s="28"/>
      <c r="L17" s="93"/>
      <c r="M17" s="33"/>
      <c r="N17" s="33"/>
      <c r="O17" s="101"/>
      <c r="P17" s="93"/>
      <c r="Q17" s="94"/>
      <c r="R17" s="27"/>
      <c r="S17" s="94"/>
      <c r="T17" s="36"/>
      <c r="U17" s="36"/>
      <c r="V17" s="36"/>
      <c r="W17" s="36"/>
      <c r="X17" s="36"/>
      <c r="Y17" s="36"/>
      <c r="Z17" s="50"/>
      <c r="AA17" s="50"/>
      <c r="AB17" s="38"/>
      <c r="AC17" s="36"/>
      <c r="AD17" s="36"/>
      <c r="AE17" s="36"/>
      <c r="AF17" s="36"/>
      <c r="AG17" s="36"/>
      <c r="AH17" s="36"/>
      <c r="AI17" s="50"/>
      <c r="AJ17" s="50"/>
      <c r="AK17" s="38"/>
      <c r="AL17" s="36"/>
      <c r="AM17" s="36"/>
      <c r="AN17" s="36"/>
      <c r="AO17" s="36"/>
      <c r="AP17" s="36"/>
      <c r="AQ17" s="36"/>
      <c r="AR17" s="51"/>
      <c r="AS17" s="97"/>
      <c r="AT17" s="103"/>
      <c r="AU17" s="36"/>
      <c r="AV17" s="36"/>
      <c r="AW17" s="36"/>
      <c r="AX17" s="36"/>
      <c r="AY17" s="36"/>
      <c r="AZ17" s="36"/>
      <c r="BA17" s="97"/>
      <c r="BB17" s="97"/>
      <c r="BC17" s="40"/>
      <c r="BD17" s="41"/>
      <c r="BE17" s="97"/>
      <c r="BF17" s="47"/>
      <c r="BG17" s="47"/>
      <c r="BH17" s="47"/>
      <c r="BI17" s="47"/>
      <c r="BJ17" s="227"/>
    </row>
    <row r="18" spans="1:62" ht="61.5" hidden="1" customHeight="1" x14ac:dyDescent="0.3">
      <c r="A18" s="104"/>
      <c r="B18" s="104"/>
      <c r="C18" s="105"/>
      <c r="D18" s="106"/>
      <c r="E18" s="75"/>
      <c r="F18" s="77"/>
      <c r="G18" s="77"/>
      <c r="H18" s="77"/>
      <c r="I18" s="77"/>
      <c r="J18" s="77"/>
      <c r="K18" s="77"/>
      <c r="L18" s="78"/>
      <c r="M18" s="78"/>
      <c r="N18" s="79"/>
      <c r="O18" s="86"/>
      <c r="P18" s="78"/>
      <c r="Q18" s="80"/>
      <c r="R18" s="80"/>
      <c r="S18" s="80"/>
      <c r="T18" s="81"/>
      <c r="U18" s="81"/>
      <c r="V18" s="81"/>
      <c r="W18" s="81"/>
      <c r="X18" s="81"/>
      <c r="Y18" s="81"/>
      <c r="Z18" s="82"/>
      <c r="AA18" s="82"/>
      <c r="AB18" s="83"/>
      <c r="AC18" s="81"/>
      <c r="AD18" s="81"/>
      <c r="AE18" s="81"/>
      <c r="AF18" s="81"/>
      <c r="AG18" s="81"/>
      <c r="AH18" s="81"/>
      <c r="AI18" s="82"/>
      <c r="AJ18" s="82"/>
      <c r="AK18" s="83"/>
      <c r="AL18" s="81"/>
      <c r="AM18" s="81"/>
      <c r="AN18" s="81"/>
      <c r="AO18" s="81"/>
      <c r="AP18" s="81"/>
      <c r="AQ18" s="81"/>
      <c r="AR18" s="84"/>
      <c r="AS18" s="84"/>
      <c r="AT18" s="83"/>
      <c r="AU18" s="81"/>
      <c r="AV18" s="81"/>
      <c r="AW18" s="81"/>
      <c r="AX18" s="81"/>
      <c r="AY18" s="81"/>
      <c r="AZ18" s="81"/>
      <c r="BA18" s="84"/>
      <c r="BB18" s="84"/>
      <c r="BC18" s="83"/>
      <c r="BD18" s="85"/>
      <c r="BE18" s="85"/>
      <c r="BF18" s="107"/>
      <c r="BG18" s="107"/>
      <c r="BH18" s="107"/>
      <c r="BI18" s="107"/>
      <c r="BJ18" s="234"/>
    </row>
    <row r="19" spans="1:62" ht="61.5" hidden="1" customHeight="1" x14ac:dyDescent="0.3">
      <c r="A19" s="104"/>
      <c r="B19" s="104"/>
      <c r="C19" s="105"/>
      <c r="D19" s="106"/>
      <c r="E19" s="75"/>
      <c r="F19" s="76"/>
      <c r="G19" s="76"/>
      <c r="H19" s="76"/>
      <c r="I19" s="76"/>
      <c r="J19" s="76"/>
      <c r="K19" s="77"/>
      <c r="L19" s="77"/>
      <c r="M19" s="78"/>
      <c r="N19" s="79"/>
      <c r="O19" s="86"/>
      <c r="P19" s="78"/>
      <c r="Q19" s="80"/>
      <c r="R19" s="80"/>
      <c r="S19" s="80"/>
      <c r="T19" s="87"/>
      <c r="U19" s="81"/>
      <c r="V19" s="87"/>
      <c r="W19" s="81"/>
      <c r="X19" s="87"/>
      <c r="Y19" s="81"/>
      <c r="Z19" s="82"/>
      <c r="AA19" s="82"/>
      <c r="AB19" s="83"/>
      <c r="AC19" s="87"/>
      <c r="AD19" s="81"/>
      <c r="AE19" s="87"/>
      <c r="AF19" s="81"/>
      <c r="AG19" s="87"/>
      <c r="AH19" s="81"/>
      <c r="AI19" s="82"/>
      <c r="AJ19" s="82"/>
      <c r="AK19" s="83"/>
      <c r="AL19" s="87"/>
      <c r="AM19" s="81"/>
      <c r="AN19" s="87"/>
      <c r="AO19" s="81"/>
      <c r="AP19" s="87"/>
      <c r="AQ19" s="81"/>
      <c r="AR19" s="84"/>
      <c r="AS19" s="84"/>
      <c r="AT19" s="83"/>
      <c r="AU19" s="87"/>
      <c r="AV19" s="81"/>
      <c r="AW19" s="87"/>
      <c r="AX19" s="81"/>
      <c r="AY19" s="87"/>
      <c r="AZ19" s="81"/>
      <c r="BA19" s="84"/>
      <c r="BB19" s="84"/>
      <c r="BC19" s="83"/>
      <c r="BD19" s="85"/>
      <c r="BE19" s="85"/>
      <c r="BF19" s="107"/>
      <c r="BG19" s="107"/>
      <c r="BH19" s="107"/>
      <c r="BI19" s="107"/>
      <c r="BJ19" s="234"/>
    </row>
    <row r="20" spans="1:62" ht="61.5" hidden="1" customHeight="1" x14ac:dyDescent="0.3">
      <c r="A20" s="104"/>
      <c r="B20" s="104"/>
      <c r="C20" s="105"/>
      <c r="D20" s="106"/>
    </row>
    <row r="21" spans="1:62" ht="14.25" hidden="1" x14ac:dyDescent="0.3">
      <c r="A21" s="104"/>
      <c r="B21" s="104"/>
      <c r="C21" s="105"/>
    </row>
    <row r="22" spans="1:62" ht="14.25" hidden="1" x14ac:dyDescent="0.3">
      <c r="A22" s="104"/>
      <c r="B22" s="104"/>
      <c r="C22" s="105"/>
    </row>
    <row r="23" spans="1:62" ht="14.25" hidden="1" x14ac:dyDescent="0.3">
      <c r="A23" s="104"/>
      <c r="B23" s="104"/>
      <c r="C23" s="105"/>
    </row>
    <row r="24" spans="1:62" ht="14.25" hidden="1" x14ac:dyDescent="0.3">
      <c r="A24" s="104"/>
      <c r="B24" s="104"/>
      <c r="C24" s="105"/>
    </row>
    <row r="25" spans="1:62" ht="14.25" hidden="1" x14ac:dyDescent="0.3">
      <c r="A25" s="104"/>
      <c r="B25" s="104"/>
      <c r="C25" s="105"/>
    </row>
    <row r="26" spans="1:62" ht="14.25" hidden="1" x14ac:dyDescent="0.3">
      <c r="A26" s="104"/>
      <c r="B26" s="104"/>
      <c r="C26" s="105"/>
    </row>
    <row r="27" spans="1:62" ht="14.25" hidden="1" x14ac:dyDescent="0.3">
      <c r="A27" s="104"/>
      <c r="B27" s="104"/>
      <c r="C27" s="105"/>
    </row>
    <row r="28" spans="1:62" ht="14.25" hidden="1" x14ac:dyDescent="0.3">
      <c r="A28" s="104"/>
      <c r="B28" s="104"/>
      <c r="C28" s="105"/>
    </row>
    <row r="29" spans="1:62" ht="14.25" hidden="1" x14ac:dyDescent="0.3">
      <c r="A29" s="104"/>
      <c r="B29" s="104"/>
      <c r="C29" s="105"/>
    </row>
    <row r="30" spans="1:62" s="65" customFormat="1" ht="14.25" hidden="1" x14ac:dyDescent="0.3">
      <c r="A30" s="104"/>
      <c r="B30" s="104"/>
      <c r="C30" s="105"/>
      <c r="F30" s="63"/>
      <c r="G30" s="63"/>
      <c r="H30" s="63"/>
      <c r="I30" s="63"/>
      <c r="J30" s="63"/>
      <c r="K30" s="63"/>
      <c r="L30" s="63"/>
      <c r="M30" s="63"/>
      <c r="N30" s="63"/>
      <c r="O30" s="63"/>
      <c r="P30" s="63"/>
      <c r="Q30" s="63"/>
      <c r="R30" s="63"/>
      <c r="S30" s="64"/>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row>
    <row r="31" spans="1:62" s="65" customFormat="1" ht="14.25" hidden="1" x14ac:dyDescent="0.3">
      <c r="A31" s="104"/>
      <c r="B31" s="104"/>
      <c r="C31" s="105"/>
      <c r="F31" s="63"/>
      <c r="G31" s="63"/>
      <c r="H31" s="63"/>
      <c r="I31" s="63"/>
      <c r="J31" s="63"/>
      <c r="K31" s="63"/>
      <c r="L31" s="63"/>
      <c r="M31" s="63"/>
      <c r="N31" s="63"/>
      <c r="O31" s="63"/>
      <c r="P31" s="63"/>
      <c r="Q31" s="63"/>
      <c r="R31" s="63"/>
      <c r="S31" s="64"/>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row>
    <row r="32" spans="1:62" s="65" customFormat="1" ht="14.25" hidden="1" x14ac:dyDescent="0.3">
      <c r="A32" s="104"/>
      <c r="B32" s="104"/>
      <c r="C32" s="105"/>
      <c r="F32" s="63"/>
      <c r="G32" s="63"/>
      <c r="H32" s="63"/>
      <c r="I32" s="63"/>
      <c r="J32" s="63"/>
      <c r="K32" s="63"/>
      <c r="L32" s="63"/>
      <c r="M32" s="63"/>
      <c r="N32" s="63"/>
      <c r="O32" s="63"/>
      <c r="P32" s="63"/>
      <c r="Q32" s="63"/>
      <c r="R32" s="63"/>
      <c r="S32" s="64"/>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row>
    <row r="33" spans="1:62" s="65" customFormat="1" ht="14.25" hidden="1" x14ac:dyDescent="0.3">
      <c r="A33" s="104"/>
      <c r="B33" s="104"/>
      <c r="C33" s="105"/>
      <c r="F33" s="63"/>
      <c r="G33" s="63"/>
      <c r="H33" s="63"/>
      <c r="I33" s="63"/>
      <c r="J33" s="63"/>
      <c r="K33" s="63"/>
      <c r="L33" s="63"/>
      <c r="M33" s="63"/>
      <c r="N33" s="63"/>
      <c r="O33" s="63"/>
      <c r="P33" s="63"/>
      <c r="Q33" s="63"/>
      <c r="R33" s="63"/>
      <c r="S33" s="64"/>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row>
    <row r="34" spans="1:62" s="65" customFormat="1" ht="14.25" hidden="1" x14ac:dyDescent="0.3">
      <c r="A34" s="104"/>
      <c r="B34" s="104"/>
      <c r="C34" s="105"/>
      <c r="F34" s="63"/>
      <c r="G34" s="63"/>
      <c r="H34" s="63"/>
      <c r="I34" s="63"/>
      <c r="J34" s="63"/>
      <c r="K34" s="63"/>
      <c r="L34" s="63"/>
      <c r="M34" s="63"/>
      <c r="N34" s="63"/>
      <c r="O34" s="63"/>
      <c r="P34" s="63"/>
      <c r="Q34" s="63"/>
      <c r="R34" s="63"/>
      <c r="S34" s="64"/>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row>
    <row r="35" spans="1:62" s="65" customFormat="1" ht="14.25" hidden="1" x14ac:dyDescent="0.3">
      <c r="A35" s="104"/>
      <c r="B35" s="104"/>
      <c r="C35" s="105"/>
      <c r="F35" s="63"/>
      <c r="G35" s="63"/>
      <c r="H35" s="63"/>
      <c r="I35" s="63"/>
      <c r="J35" s="63"/>
      <c r="K35" s="63"/>
      <c r="L35" s="63"/>
      <c r="M35" s="63"/>
      <c r="N35" s="63"/>
      <c r="O35" s="63"/>
      <c r="P35" s="63"/>
      <c r="Q35" s="63"/>
      <c r="R35" s="63"/>
      <c r="S35" s="64"/>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row>
    <row r="36" spans="1:62" s="65" customFormat="1" ht="14.25" hidden="1" x14ac:dyDescent="0.3">
      <c r="A36" s="104"/>
      <c r="B36" s="104"/>
      <c r="C36" s="105"/>
      <c r="F36" s="63"/>
      <c r="G36" s="63"/>
      <c r="H36" s="63"/>
      <c r="I36" s="63"/>
      <c r="J36" s="63"/>
      <c r="K36" s="63"/>
      <c r="L36" s="63"/>
      <c r="M36" s="63"/>
      <c r="N36" s="63"/>
      <c r="O36" s="63"/>
      <c r="P36" s="63"/>
      <c r="Q36" s="63"/>
      <c r="R36" s="63"/>
      <c r="S36" s="64"/>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row>
    <row r="37" spans="1:62" s="65" customFormat="1" ht="14.25" hidden="1" x14ac:dyDescent="0.3">
      <c r="A37" s="104"/>
      <c r="B37" s="104"/>
      <c r="C37" s="105"/>
      <c r="F37" s="63"/>
      <c r="G37" s="63"/>
      <c r="H37" s="63"/>
      <c r="I37" s="63"/>
      <c r="J37" s="63"/>
      <c r="K37" s="63"/>
      <c r="L37" s="63"/>
      <c r="M37" s="63"/>
      <c r="N37" s="63"/>
      <c r="O37" s="63"/>
      <c r="P37" s="63"/>
      <c r="Q37" s="63"/>
      <c r="R37" s="63"/>
      <c r="S37" s="64"/>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row>
    <row r="38" spans="1:62" s="65" customFormat="1" ht="14.25" hidden="1" x14ac:dyDescent="0.3">
      <c r="A38" s="104"/>
      <c r="B38" s="104"/>
      <c r="C38" s="105"/>
      <c r="F38" s="63"/>
      <c r="G38" s="63"/>
      <c r="H38" s="63"/>
      <c r="I38" s="63"/>
      <c r="J38" s="63"/>
      <c r="K38" s="63"/>
      <c r="L38" s="63"/>
      <c r="M38" s="63"/>
      <c r="N38" s="63"/>
      <c r="O38" s="63"/>
      <c r="P38" s="63"/>
      <c r="Q38" s="63"/>
      <c r="R38" s="63"/>
      <c r="S38" s="64"/>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row>
    <row r="39" spans="1:62" s="65" customFormat="1" ht="14.25" hidden="1" x14ac:dyDescent="0.3">
      <c r="A39" s="104"/>
      <c r="B39" s="104"/>
      <c r="C39" s="105"/>
      <c r="F39" s="63"/>
      <c r="G39" s="63"/>
      <c r="H39" s="63"/>
      <c r="I39" s="63"/>
      <c r="J39" s="63"/>
      <c r="K39" s="63"/>
      <c r="L39" s="63"/>
      <c r="M39" s="63"/>
      <c r="N39" s="63"/>
      <c r="O39" s="63"/>
      <c r="P39" s="63"/>
      <c r="Q39" s="63"/>
      <c r="R39" s="63"/>
      <c r="S39" s="64"/>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row>
    <row r="40" spans="1:62" s="65" customFormat="1" ht="14.25" hidden="1" x14ac:dyDescent="0.3">
      <c r="A40" s="104"/>
      <c r="B40" s="104"/>
      <c r="C40" s="105"/>
      <c r="F40" s="63"/>
      <c r="G40" s="63"/>
      <c r="H40" s="63"/>
      <c r="I40" s="63"/>
      <c r="J40" s="63"/>
      <c r="K40" s="63"/>
      <c r="L40" s="63"/>
      <c r="M40" s="63"/>
      <c r="N40" s="63"/>
      <c r="O40" s="63"/>
      <c r="P40" s="63"/>
      <c r="Q40" s="63"/>
      <c r="R40" s="63"/>
      <c r="S40" s="64"/>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row>
    <row r="41" spans="1:62" s="65" customFormat="1" ht="14.25" hidden="1" x14ac:dyDescent="0.3">
      <c r="A41" s="104"/>
      <c r="B41" s="104"/>
      <c r="C41" s="105"/>
      <c r="F41" s="63"/>
      <c r="G41" s="63"/>
      <c r="H41" s="63"/>
      <c r="I41" s="63"/>
      <c r="J41" s="63"/>
      <c r="K41" s="63"/>
      <c r="L41" s="63"/>
      <c r="M41" s="63"/>
      <c r="N41" s="63"/>
      <c r="O41" s="63"/>
      <c r="P41" s="63"/>
      <c r="Q41" s="63"/>
      <c r="R41" s="63"/>
      <c r="S41" s="64"/>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row>
    <row r="42" spans="1:62" s="65" customFormat="1" ht="14.25" hidden="1" x14ac:dyDescent="0.3">
      <c r="A42" s="104"/>
      <c r="B42" s="104"/>
      <c r="C42" s="105"/>
      <c r="F42" s="63"/>
      <c r="G42" s="63"/>
      <c r="H42" s="63"/>
      <c r="I42" s="63"/>
      <c r="J42" s="63"/>
      <c r="K42" s="63"/>
      <c r="L42" s="63"/>
      <c r="M42" s="63"/>
      <c r="N42" s="63"/>
      <c r="O42" s="63"/>
      <c r="P42" s="63"/>
      <c r="Q42" s="63"/>
      <c r="R42" s="63"/>
      <c r="S42" s="64"/>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row>
    <row r="43" spans="1:62" s="65" customFormat="1" ht="14.25" hidden="1" x14ac:dyDescent="0.3">
      <c r="A43" s="104"/>
      <c r="B43" s="104"/>
      <c r="C43" s="105"/>
      <c r="F43" s="63"/>
      <c r="G43" s="63"/>
      <c r="H43" s="63"/>
      <c r="I43" s="63"/>
      <c r="J43" s="63"/>
      <c r="K43" s="63"/>
      <c r="L43" s="63"/>
      <c r="M43" s="63"/>
      <c r="N43" s="63"/>
      <c r="O43" s="63"/>
      <c r="P43" s="63"/>
      <c r="Q43" s="63"/>
      <c r="R43" s="63"/>
      <c r="S43" s="64"/>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row>
    <row r="44" spans="1:62" s="65" customFormat="1" ht="14.25" hidden="1" x14ac:dyDescent="0.3">
      <c r="A44" s="104"/>
      <c r="B44" s="104"/>
      <c r="C44" s="105"/>
      <c r="F44" s="63"/>
      <c r="G44" s="63"/>
      <c r="H44" s="63"/>
      <c r="I44" s="63"/>
      <c r="J44" s="63"/>
      <c r="K44" s="63"/>
      <c r="L44" s="63"/>
      <c r="M44" s="63"/>
      <c r="N44" s="63"/>
      <c r="O44" s="63"/>
      <c r="P44" s="63"/>
      <c r="Q44" s="63"/>
      <c r="R44" s="63"/>
      <c r="S44" s="64"/>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row>
    <row r="45" spans="1:62" s="65" customFormat="1" ht="14.25" hidden="1" x14ac:dyDescent="0.3">
      <c r="A45" s="104"/>
      <c r="B45" s="104"/>
      <c r="C45" s="105"/>
      <c r="F45" s="63"/>
      <c r="G45" s="63"/>
      <c r="H45" s="63"/>
      <c r="I45" s="63"/>
      <c r="J45" s="63"/>
      <c r="K45" s="63"/>
      <c r="L45" s="63"/>
      <c r="M45" s="63"/>
      <c r="N45" s="63"/>
      <c r="O45" s="63"/>
      <c r="P45" s="63"/>
      <c r="Q45" s="63"/>
      <c r="R45" s="63"/>
      <c r="S45" s="64"/>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row>
    <row r="46" spans="1:62" s="65" customFormat="1" ht="14.25" hidden="1" x14ac:dyDescent="0.3">
      <c r="A46" s="104"/>
      <c r="B46" s="104"/>
      <c r="C46" s="105"/>
      <c r="F46" s="63"/>
      <c r="G46" s="63"/>
      <c r="H46" s="63"/>
      <c r="I46" s="63"/>
      <c r="J46" s="63"/>
      <c r="K46" s="63"/>
      <c r="L46" s="63"/>
      <c r="M46" s="63"/>
      <c r="N46" s="63"/>
      <c r="O46" s="63"/>
      <c r="P46" s="63"/>
      <c r="Q46" s="63"/>
      <c r="R46" s="63"/>
      <c r="S46" s="64"/>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row>
    <row r="47" spans="1:62" s="65" customFormat="1" ht="14.25" hidden="1" x14ac:dyDescent="0.3">
      <c r="A47" s="104"/>
      <c r="B47" s="104"/>
      <c r="C47" s="105"/>
      <c r="F47" s="63"/>
      <c r="G47" s="63"/>
      <c r="H47" s="63"/>
      <c r="I47" s="63"/>
      <c r="J47" s="63"/>
      <c r="K47" s="63"/>
      <c r="L47" s="63"/>
      <c r="M47" s="63"/>
      <c r="N47" s="63"/>
      <c r="O47" s="63"/>
      <c r="P47" s="63"/>
      <c r="Q47" s="63"/>
      <c r="R47" s="63"/>
      <c r="S47" s="64"/>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row>
    <row r="48" spans="1:62" s="65" customFormat="1" ht="14.25" hidden="1" x14ac:dyDescent="0.3">
      <c r="A48" s="104"/>
      <c r="B48" s="104"/>
      <c r="C48" s="105"/>
      <c r="F48" s="63"/>
      <c r="G48" s="63"/>
      <c r="H48" s="63"/>
      <c r="I48" s="63"/>
      <c r="J48" s="63"/>
      <c r="K48" s="63"/>
      <c r="L48" s="63"/>
      <c r="M48" s="63"/>
      <c r="N48" s="63"/>
      <c r="O48" s="63"/>
      <c r="P48" s="63"/>
      <c r="Q48" s="63"/>
      <c r="R48" s="63"/>
      <c r="S48" s="64"/>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row>
    <row r="49" spans="1:62" s="65" customFormat="1" ht="14.25" hidden="1" x14ac:dyDescent="0.3">
      <c r="A49" s="104"/>
      <c r="B49" s="104"/>
      <c r="C49" s="105"/>
      <c r="F49" s="63"/>
      <c r="G49" s="63"/>
      <c r="H49" s="63"/>
      <c r="I49" s="63"/>
      <c r="J49" s="63"/>
      <c r="K49" s="63"/>
      <c r="L49" s="63"/>
      <c r="M49" s="63"/>
      <c r="N49" s="63"/>
      <c r="O49" s="63"/>
      <c r="P49" s="63"/>
      <c r="Q49" s="63"/>
      <c r="R49" s="63"/>
      <c r="S49" s="64"/>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row>
    <row r="50" spans="1:62" s="65" customFormat="1" ht="14.25" hidden="1" x14ac:dyDescent="0.3">
      <c r="A50" s="104"/>
      <c r="B50" s="104"/>
      <c r="C50" s="105"/>
      <c r="F50" s="63"/>
      <c r="G50" s="63"/>
      <c r="H50" s="63"/>
      <c r="I50" s="63"/>
      <c r="J50" s="63"/>
      <c r="K50" s="63"/>
      <c r="L50" s="63"/>
      <c r="M50" s="63"/>
      <c r="N50" s="63"/>
      <c r="O50" s="63"/>
      <c r="P50" s="63"/>
      <c r="Q50" s="63"/>
      <c r="R50" s="63"/>
      <c r="S50" s="64"/>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row>
    <row r="51" spans="1:62" s="65" customFormat="1" ht="14.25" hidden="1" x14ac:dyDescent="0.3">
      <c r="A51" s="104"/>
      <c r="B51" s="104"/>
      <c r="C51" s="105"/>
      <c r="F51" s="63"/>
      <c r="G51" s="63"/>
      <c r="H51" s="63"/>
      <c r="I51" s="63"/>
      <c r="J51" s="63"/>
      <c r="K51" s="63"/>
      <c r="L51" s="63"/>
      <c r="M51" s="63"/>
      <c r="N51" s="63"/>
      <c r="O51" s="63"/>
      <c r="P51" s="63"/>
      <c r="Q51" s="63"/>
      <c r="R51" s="63"/>
      <c r="S51" s="64"/>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row>
    <row r="52" spans="1:62" s="65" customFormat="1" ht="14.25" hidden="1" x14ac:dyDescent="0.3">
      <c r="A52" s="104"/>
      <c r="B52" s="104"/>
      <c r="C52" s="105"/>
      <c r="F52" s="63"/>
      <c r="G52" s="63"/>
      <c r="H52" s="63"/>
      <c r="I52" s="63"/>
      <c r="J52" s="63"/>
      <c r="K52" s="63"/>
      <c r="L52" s="63"/>
      <c r="M52" s="63"/>
      <c r="N52" s="63"/>
      <c r="O52" s="63"/>
      <c r="P52" s="63"/>
      <c r="Q52" s="63"/>
      <c r="R52" s="63"/>
      <c r="S52" s="64"/>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row>
    <row r="53" spans="1:62" s="65" customFormat="1" ht="14.25" hidden="1" x14ac:dyDescent="0.3">
      <c r="A53" s="104"/>
      <c r="B53" s="104"/>
      <c r="C53" s="105"/>
      <c r="F53" s="63"/>
      <c r="G53" s="63"/>
      <c r="H53" s="63"/>
      <c r="I53" s="63"/>
      <c r="J53" s="63"/>
      <c r="K53" s="63"/>
      <c r="L53" s="63"/>
      <c r="M53" s="63"/>
      <c r="N53" s="63"/>
      <c r="O53" s="63"/>
      <c r="P53" s="63"/>
      <c r="Q53" s="63"/>
      <c r="R53" s="63"/>
      <c r="S53" s="64"/>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row>
    <row r="54" spans="1:62" s="65" customFormat="1" ht="14.25" hidden="1" x14ac:dyDescent="0.3">
      <c r="A54" s="63"/>
      <c r="B54" s="64"/>
      <c r="C54" s="105"/>
      <c r="F54" s="63"/>
      <c r="G54" s="63"/>
      <c r="H54" s="63"/>
      <c r="I54" s="63"/>
      <c r="J54" s="63"/>
      <c r="K54" s="63"/>
      <c r="L54" s="63"/>
      <c r="M54" s="63"/>
      <c r="N54" s="63"/>
      <c r="O54" s="63"/>
      <c r="P54" s="63"/>
      <c r="Q54" s="63"/>
      <c r="R54" s="63"/>
      <c r="S54" s="64"/>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row>
    <row r="55" spans="1:62" s="65" customFormat="1" ht="14.25" hidden="1" x14ac:dyDescent="0.3">
      <c r="A55" s="63"/>
      <c r="B55" s="64"/>
      <c r="C55" s="105"/>
      <c r="F55" s="63"/>
      <c r="G55" s="63"/>
      <c r="H55" s="63"/>
      <c r="I55" s="63"/>
      <c r="J55" s="63"/>
      <c r="K55" s="63"/>
      <c r="L55" s="63"/>
      <c r="M55" s="63"/>
      <c r="N55" s="63"/>
      <c r="O55" s="63"/>
      <c r="P55" s="63"/>
      <c r="Q55" s="63"/>
      <c r="R55" s="63"/>
      <c r="S55" s="64"/>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row>
    <row r="56" spans="1:62" s="65" customFormat="1" ht="14.25" hidden="1" x14ac:dyDescent="0.3">
      <c r="A56" s="63"/>
      <c r="B56" s="64"/>
      <c r="C56" s="105"/>
      <c r="F56" s="63"/>
      <c r="G56" s="63"/>
      <c r="H56" s="63"/>
      <c r="I56" s="63"/>
      <c r="J56" s="63"/>
      <c r="K56" s="63"/>
      <c r="L56" s="63"/>
      <c r="M56" s="63"/>
      <c r="N56" s="63"/>
      <c r="O56" s="63"/>
      <c r="P56" s="63"/>
      <c r="Q56" s="63"/>
      <c r="R56" s="63"/>
      <c r="S56" s="64"/>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row>
    <row r="57" spans="1:62" s="65" customFormat="1" ht="14.25" hidden="1" x14ac:dyDescent="0.3">
      <c r="A57" s="63"/>
      <c r="B57" s="64"/>
      <c r="C57" s="105"/>
      <c r="F57" s="63"/>
      <c r="G57" s="63"/>
      <c r="H57" s="63"/>
      <c r="I57" s="63"/>
      <c r="J57" s="63"/>
      <c r="K57" s="63"/>
      <c r="L57" s="63"/>
      <c r="M57" s="63"/>
      <c r="N57" s="63"/>
      <c r="O57" s="63"/>
      <c r="P57" s="63"/>
      <c r="Q57" s="63"/>
      <c r="R57" s="63"/>
      <c r="S57" s="64"/>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row>
    <row r="58" spans="1:62" s="65" customFormat="1" ht="14.25" hidden="1" x14ac:dyDescent="0.3">
      <c r="A58" s="63"/>
      <c r="B58" s="64"/>
      <c r="C58" s="105"/>
      <c r="F58" s="63"/>
      <c r="G58" s="63"/>
      <c r="H58" s="63"/>
      <c r="I58" s="63"/>
      <c r="J58" s="63"/>
      <c r="K58" s="63"/>
      <c r="L58" s="63"/>
      <c r="M58" s="63"/>
      <c r="N58" s="63"/>
      <c r="O58" s="63"/>
      <c r="P58" s="63"/>
      <c r="Q58" s="63"/>
      <c r="R58" s="63"/>
      <c r="S58" s="64"/>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row>
    <row r="59" spans="1:62" s="65" customFormat="1" ht="14.25" hidden="1" x14ac:dyDescent="0.3">
      <c r="A59" s="63"/>
      <c r="B59" s="64"/>
      <c r="C59" s="105"/>
      <c r="F59" s="63"/>
      <c r="G59" s="63"/>
      <c r="H59" s="63"/>
      <c r="I59" s="63"/>
      <c r="J59" s="63"/>
      <c r="K59" s="63"/>
      <c r="L59" s="63"/>
      <c r="M59" s="63"/>
      <c r="N59" s="63"/>
      <c r="O59" s="63"/>
      <c r="P59" s="63"/>
      <c r="Q59" s="63"/>
      <c r="R59" s="63"/>
      <c r="S59" s="64"/>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row>
    <row r="60" spans="1:62" s="65" customFormat="1" ht="14.25" hidden="1" x14ac:dyDescent="0.3">
      <c r="A60" s="63"/>
      <c r="B60" s="64"/>
      <c r="C60" s="105"/>
      <c r="F60" s="63"/>
      <c r="G60" s="63"/>
      <c r="H60" s="63"/>
      <c r="I60" s="63"/>
      <c r="J60" s="63"/>
      <c r="K60" s="63"/>
      <c r="L60" s="63"/>
      <c r="M60" s="63"/>
      <c r="N60" s="63"/>
      <c r="O60" s="63"/>
      <c r="P60" s="63"/>
      <c r="Q60" s="63"/>
      <c r="R60" s="63"/>
      <c r="S60" s="64"/>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row>
    <row r="61" spans="1:62" s="65" customFormat="1" ht="14.25" hidden="1" x14ac:dyDescent="0.3">
      <c r="A61" s="63"/>
      <c r="B61" s="64"/>
      <c r="C61" s="105"/>
      <c r="F61" s="63"/>
      <c r="G61" s="63"/>
      <c r="H61" s="63"/>
      <c r="I61" s="63"/>
      <c r="J61" s="63"/>
      <c r="K61" s="63"/>
      <c r="L61" s="63"/>
      <c r="M61" s="63"/>
      <c r="N61" s="63"/>
      <c r="O61" s="63"/>
      <c r="P61" s="63"/>
      <c r="Q61" s="63"/>
      <c r="R61" s="63"/>
      <c r="S61" s="64"/>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row>
    <row r="62" spans="1:62" s="65" customFormat="1" ht="14.25" hidden="1" x14ac:dyDescent="0.3">
      <c r="A62" s="63"/>
      <c r="B62" s="64"/>
      <c r="C62" s="105"/>
      <c r="F62" s="63"/>
      <c r="G62" s="63"/>
      <c r="H62" s="63"/>
      <c r="I62" s="63"/>
      <c r="J62" s="63"/>
      <c r="K62" s="63"/>
      <c r="L62" s="63"/>
      <c r="M62" s="63"/>
      <c r="N62" s="63"/>
      <c r="O62" s="63"/>
      <c r="P62" s="63"/>
      <c r="Q62" s="63"/>
      <c r="R62" s="63"/>
      <c r="S62" s="64"/>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row>
    <row r="63" spans="1:62" s="65" customFormat="1" ht="14.25" hidden="1" x14ac:dyDescent="0.3">
      <c r="A63" s="63"/>
      <c r="B63" s="64"/>
      <c r="C63" s="105"/>
      <c r="F63" s="63"/>
      <c r="G63" s="63"/>
      <c r="H63" s="63"/>
      <c r="I63" s="63"/>
      <c r="J63" s="63"/>
      <c r="K63" s="63"/>
      <c r="L63" s="63"/>
      <c r="M63" s="63"/>
      <c r="N63" s="63"/>
      <c r="O63" s="63"/>
      <c r="P63" s="63"/>
      <c r="Q63" s="63"/>
      <c r="R63" s="63"/>
      <c r="S63" s="64"/>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row>
    <row r="64" spans="1:62" s="65" customFormat="1" ht="14.25" hidden="1" x14ac:dyDescent="0.3">
      <c r="A64" s="63"/>
      <c r="B64" s="64"/>
      <c r="C64" s="105"/>
      <c r="F64" s="63"/>
      <c r="G64" s="63"/>
      <c r="H64" s="63"/>
      <c r="I64" s="63"/>
      <c r="J64" s="63"/>
      <c r="K64" s="63"/>
      <c r="L64" s="63"/>
      <c r="M64" s="63"/>
      <c r="N64" s="63"/>
      <c r="O64" s="63"/>
      <c r="P64" s="63"/>
      <c r="Q64" s="63"/>
      <c r="R64" s="63"/>
      <c r="S64" s="64"/>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row>
    <row r="65" spans="1:62" s="65" customFormat="1" ht="14.25" hidden="1" x14ac:dyDescent="0.3">
      <c r="A65" s="63"/>
      <c r="B65" s="64"/>
      <c r="C65" s="105"/>
      <c r="F65" s="63"/>
      <c r="G65" s="63"/>
      <c r="H65" s="63"/>
      <c r="I65" s="63"/>
      <c r="J65" s="63"/>
      <c r="K65" s="63"/>
      <c r="L65" s="63"/>
      <c r="M65" s="63"/>
      <c r="N65" s="63"/>
      <c r="O65" s="63"/>
      <c r="P65" s="63"/>
      <c r="Q65" s="63"/>
      <c r="R65" s="63"/>
      <c r="S65" s="64"/>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row>
    <row r="66" spans="1:62" s="65" customFormat="1" ht="14.25" hidden="1" x14ac:dyDescent="0.3">
      <c r="A66" s="63"/>
      <c r="B66" s="64"/>
      <c r="C66" s="105"/>
      <c r="F66" s="63"/>
      <c r="G66" s="63"/>
      <c r="H66" s="63"/>
      <c r="I66" s="63"/>
      <c r="J66" s="63"/>
      <c r="K66" s="63"/>
      <c r="L66" s="63"/>
      <c r="M66" s="63"/>
      <c r="N66" s="63"/>
      <c r="O66" s="63"/>
      <c r="P66" s="63"/>
      <c r="Q66" s="63"/>
      <c r="R66" s="63"/>
      <c r="S66" s="64"/>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row>
    <row r="67" spans="1:62" s="65" customFormat="1" ht="14.25" hidden="1" x14ac:dyDescent="0.3">
      <c r="A67" s="63"/>
      <c r="B67" s="64"/>
      <c r="C67" s="105"/>
      <c r="F67" s="63"/>
      <c r="G67" s="63"/>
      <c r="H67" s="63"/>
      <c r="I67" s="63"/>
      <c r="J67" s="63"/>
      <c r="K67" s="63"/>
      <c r="L67" s="63"/>
      <c r="M67" s="63"/>
      <c r="N67" s="63"/>
      <c r="O67" s="63"/>
      <c r="P67" s="63"/>
      <c r="Q67" s="63"/>
      <c r="R67" s="63"/>
      <c r="S67" s="64"/>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row>
    <row r="68" spans="1:62" s="65" customFormat="1" ht="14.25" hidden="1" x14ac:dyDescent="0.3">
      <c r="A68" s="63"/>
      <c r="B68" s="64"/>
      <c r="C68" s="105"/>
      <c r="F68" s="63"/>
      <c r="G68" s="63"/>
      <c r="H68" s="63"/>
      <c r="I68" s="63"/>
      <c r="J68" s="63"/>
      <c r="K68" s="63"/>
      <c r="L68" s="63"/>
      <c r="M68" s="63"/>
      <c r="N68" s="63"/>
      <c r="O68" s="63"/>
      <c r="P68" s="63"/>
      <c r="Q68" s="63"/>
      <c r="R68" s="63"/>
      <c r="S68" s="64"/>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row>
    <row r="69" spans="1:62" s="65" customFormat="1" ht="14.25" hidden="1" x14ac:dyDescent="0.3">
      <c r="A69" s="63"/>
      <c r="B69" s="64"/>
      <c r="C69" s="105"/>
      <c r="F69" s="63"/>
      <c r="G69" s="63"/>
      <c r="H69" s="63"/>
      <c r="I69" s="63"/>
      <c r="J69" s="63"/>
      <c r="K69" s="63"/>
      <c r="L69" s="63"/>
      <c r="M69" s="63"/>
      <c r="N69" s="63"/>
      <c r="O69" s="63"/>
      <c r="P69" s="63"/>
      <c r="Q69" s="63"/>
      <c r="R69" s="63"/>
      <c r="S69" s="64"/>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row>
    <row r="70" spans="1:62" s="65" customFormat="1" ht="14.25" hidden="1" x14ac:dyDescent="0.3">
      <c r="A70" s="63"/>
      <c r="B70" s="64"/>
      <c r="C70" s="105"/>
      <c r="F70" s="63"/>
      <c r="G70" s="63"/>
      <c r="H70" s="63"/>
      <c r="I70" s="63"/>
      <c r="J70" s="63"/>
      <c r="K70" s="63"/>
      <c r="L70" s="63"/>
      <c r="M70" s="63"/>
      <c r="N70" s="63"/>
      <c r="O70" s="63"/>
      <c r="P70" s="63"/>
      <c r="Q70" s="63"/>
      <c r="R70" s="63"/>
      <c r="S70" s="64"/>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row>
    <row r="71" spans="1:62" s="65" customFormat="1" ht="14.25" hidden="1" x14ac:dyDescent="0.3">
      <c r="A71" s="63"/>
      <c r="B71" s="64"/>
      <c r="C71" s="105"/>
      <c r="F71" s="63"/>
      <c r="G71" s="63"/>
      <c r="H71" s="63"/>
      <c r="I71" s="63"/>
      <c r="J71" s="63"/>
      <c r="K71" s="63"/>
      <c r="L71" s="63"/>
      <c r="M71" s="63"/>
      <c r="N71" s="63"/>
      <c r="O71" s="63"/>
      <c r="P71" s="63"/>
      <c r="Q71" s="63"/>
      <c r="R71" s="63"/>
      <c r="S71" s="64"/>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row>
    <row r="72" spans="1:62" s="65" customFormat="1" ht="14.25" hidden="1" x14ac:dyDescent="0.3">
      <c r="A72" s="63"/>
      <c r="B72" s="64"/>
      <c r="C72" s="105"/>
      <c r="F72" s="63"/>
      <c r="G72" s="63"/>
      <c r="H72" s="63"/>
      <c r="I72" s="63"/>
      <c r="J72" s="63"/>
      <c r="K72" s="63"/>
      <c r="L72" s="63"/>
      <c r="M72" s="63"/>
      <c r="N72" s="63"/>
      <c r="O72" s="63"/>
      <c r="P72" s="63"/>
      <c r="Q72" s="63"/>
      <c r="R72" s="63"/>
      <c r="S72" s="64"/>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row>
    <row r="73" spans="1:62" s="65" customFormat="1" ht="14.25" hidden="1" x14ac:dyDescent="0.3">
      <c r="A73" s="63"/>
      <c r="B73" s="64"/>
      <c r="C73" s="105"/>
      <c r="F73" s="63"/>
      <c r="G73" s="63"/>
      <c r="H73" s="63"/>
      <c r="I73" s="63"/>
      <c r="J73" s="63"/>
      <c r="K73" s="63"/>
      <c r="L73" s="63"/>
      <c r="M73" s="63"/>
      <c r="N73" s="63"/>
      <c r="O73" s="63"/>
      <c r="P73" s="63"/>
      <c r="Q73" s="63"/>
      <c r="R73" s="63"/>
      <c r="S73" s="64"/>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row>
    <row r="74" spans="1:62" s="65" customFormat="1" ht="14.25" hidden="1" x14ac:dyDescent="0.3">
      <c r="A74" s="63"/>
      <c r="B74" s="64"/>
      <c r="C74" s="105"/>
      <c r="F74" s="63"/>
      <c r="G74" s="63"/>
      <c r="H74" s="63"/>
      <c r="I74" s="63"/>
      <c r="J74" s="63"/>
      <c r="K74" s="63"/>
      <c r="L74" s="63"/>
      <c r="M74" s="63"/>
      <c r="N74" s="63"/>
      <c r="O74" s="63"/>
      <c r="P74" s="63"/>
      <c r="Q74" s="63"/>
      <c r="R74" s="63"/>
      <c r="S74" s="64"/>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row>
    <row r="75" spans="1:62" s="65" customFormat="1" ht="14.25" hidden="1" x14ac:dyDescent="0.3">
      <c r="A75" s="63"/>
      <c r="B75" s="64"/>
      <c r="C75" s="105"/>
      <c r="F75" s="63"/>
      <c r="G75" s="63"/>
      <c r="H75" s="63"/>
      <c r="I75" s="63"/>
      <c r="J75" s="63"/>
      <c r="K75" s="63"/>
      <c r="L75" s="63"/>
      <c r="M75" s="63"/>
      <c r="N75" s="63"/>
      <c r="O75" s="63"/>
      <c r="P75" s="63"/>
      <c r="Q75" s="63"/>
      <c r="R75" s="63"/>
      <c r="S75" s="64"/>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row>
    <row r="76" spans="1:62" s="65" customFormat="1" ht="14.25" hidden="1" x14ac:dyDescent="0.3">
      <c r="A76" s="63"/>
      <c r="B76" s="64"/>
      <c r="C76" s="105"/>
      <c r="F76" s="63"/>
      <c r="G76" s="63"/>
      <c r="H76" s="63"/>
      <c r="I76" s="63"/>
      <c r="J76" s="63"/>
      <c r="K76" s="63"/>
      <c r="L76" s="63"/>
      <c r="M76" s="63"/>
      <c r="N76" s="63"/>
      <c r="O76" s="63"/>
      <c r="P76" s="63"/>
      <c r="Q76" s="63"/>
      <c r="R76" s="63"/>
      <c r="S76" s="64"/>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row>
    <row r="77" spans="1:62" s="65" customFormat="1" ht="14.25" hidden="1" x14ac:dyDescent="0.3">
      <c r="A77" s="63"/>
      <c r="B77" s="64"/>
      <c r="C77" s="105"/>
      <c r="F77" s="63"/>
      <c r="G77" s="63"/>
      <c r="H77" s="63"/>
      <c r="I77" s="63"/>
      <c r="J77" s="63"/>
      <c r="K77" s="63"/>
      <c r="L77" s="63"/>
      <c r="M77" s="63"/>
      <c r="N77" s="63"/>
      <c r="O77" s="63"/>
      <c r="P77" s="63"/>
      <c r="Q77" s="63"/>
      <c r="R77" s="63"/>
      <c r="S77" s="64"/>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row>
    <row r="78" spans="1:62" s="65" customFormat="1" ht="14.25" hidden="1" x14ac:dyDescent="0.3">
      <c r="A78" s="63"/>
      <c r="B78" s="64"/>
      <c r="C78" s="105"/>
      <c r="F78" s="63"/>
      <c r="G78" s="63"/>
      <c r="H78" s="63"/>
      <c r="I78" s="63"/>
      <c r="J78" s="63"/>
      <c r="K78" s="63"/>
      <c r="L78" s="63"/>
      <c r="M78" s="63"/>
      <c r="N78" s="63"/>
      <c r="O78" s="63"/>
      <c r="P78" s="63"/>
      <c r="Q78" s="63"/>
      <c r="R78" s="63"/>
      <c r="S78" s="64"/>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row>
    <row r="79" spans="1:62" s="65" customFormat="1" ht="14.25" hidden="1" x14ac:dyDescent="0.3">
      <c r="A79" s="63"/>
      <c r="B79" s="64"/>
      <c r="C79" s="105"/>
      <c r="F79" s="63"/>
      <c r="G79" s="63"/>
      <c r="H79" s="63"/>
      <c r="I79" s="63"/>
      <c r="J79" s="63"/>
      <c r="K79" s="63"/>
      <c r="L79" s="63"/>
      <c r="M79" s="63"/>
      <c r="N79" s="63"/>
      <c r="O79" s="63"/>
      <c r="P79" s="63"/>
      <c r="Q79" s="63"/>
      <c r="R79" s="63"/>
      <c r="S79" s="64"/>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row>
    <row r="80" spans="1:62" s="65" customFormat="1" ht="14.25" hidden="1" x14ac:dyDescent="0.3">
      <c r="A80" s="63"/>
      <c r="B80" s="64"/>
      <c r="C80" s="105"/>
      <c r="F80" s="63"/>
      <c r="G80" s="63"/>
      <c r="H80" s="63"/>
      <c r="I80" s="63"/>
      <c r="J80" s="63"/>
      <c r="K80" s="63"/>
      <c r="L80" s="63"/>
      <c r="M80" s="63"/>
      <c r="N80" s="63"/>
      <c r="O80" s="63"/>
      <c r="P80" s="63"/>
      <c r="Q80" s="63"/>
      <c r="R80" s="63"/>
      <c r="S80" s="64"/>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row>
    <row r="81" spans="1:62" s="65" customFormat="1" ht="14.25" hidden="1" x14ac:dyDescent="0.3">
      <c r="A81" s="63"/>
      <c r="B81" s="64"/>
      <c r="C81" s="105"/>
      <c r="F81" s="63"/>
      <c r="G81" s="63"/>
      <c r="H81" s="63"/>
      <c r="I81" s="63"/>
      <c r="J81" s="63"/>
      <c r="K81" s="63"/>
      <c r="L81" s="63"/>
      <c r="M81" s="63"/>
      <c r="N81" s="63"/>
      <c r="O81" s="63"/>
      <c r="P81" s="63"/>
      <c r="Q81" s="63"/>
      <c r="R81" s="63"/>
      <c r="S81" s="64"/>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row>
    <row r="82" spans="1:62" s="65" customFormat="1" ht="14.25" hidden="1" x14ac:dyDescent="0.3">
      <c r="A82" s="63"/>
      <c r="B82" s="64"/>
      <c r="C82" s="105"/>
      <c r="F82" s="63"/>
      <c r="G82" s="63"/>
      <c r="H82" s="63"/>
      <c r="I82" s="63"/>
      <c r="J82" s="63"/>
      <c r="K82" s="63"/>
      <c r="L82" s="63"/>
      <c r="M82" s="63"/>
      <c r="N82" s="63"/>
      <c r="O82" s="63"/>
      <c r="P82" s="63"/>
      <c r="Q82" s="63"/>
      <c r="R82" s="63"/>
      <c r="S82" s="64"/>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row>
    <row r="83" spans="1:62" s="65" customFormat="1" ht="14.25" hidden="1" x14ac:dyDescent="0.3">
      <c r="A83" s="63"/>
      <c r="B83" s="64"/>
      <c r="C83" s="105"/>
      <c r="F83" s="63"/>
      <c r="G83" s="63"/>
      <c r="H83" s="63"/>
      <c r="I83" s="63"/>
      <c r="J83" s="63"/>
      <c r="K83" s="63"/>
      <c r="L83" s="63"/>
      <c r="M83" s="63"/>
      <c r="N83" s="63"/>
      <c r="O83" s="63"/>
      <c r="P83" s="63"/>
      <c r="Q83" s="63"/>
      <c r="R83" s="63"/>
      <c r="S83" s="64"/>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row>
    <row r="84" spans="1:62" s="65" customFormat="1" ht="14.25" hidden="1" x14ac:dyDescent="0.3">
      <c r="A84" s="63"/>
      <c r="B84" s="64"/>
      <c r="C84" s="105"/>
      <c r="F84" s="63"/>
      <c r="G84" s="63"/>
      <c r="H84" s="63"/>
      <c r="I84" s="63"/>
      <c r="J84" s="63"/>
      <c r="K84" s="63"/>
      <c r="L84" s="63"/>
      <c r="M84" s="63"/>
      <c r="N84" s="63"/>
      <c r="O84" s="63"/>
      <c r="P84" s="63"/>
      <c r="Q84" s="63"/>
      <c r="R84" s="63"/>
      <c r="S84" s="64"/>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row>
    <row r="85" spans="1:62" s="65" customFormat="1" ht="14.25" hidden="1" x14ac:dyDescent="0.3">
      <c r="A85" s="63"/>
      <c r="B85" s="64"/>
      <c r="C85" s="105"/>
      <c r="F85" s="63"/>
      <c r="G85" s="63"/>
      <c r="H85" s="63"/>
      <c r="I85" s="63"/>
      <c r="J85" s="63"/>
      <c r="K85" s="63"/>
      <c r="L85" s="63"/>
      <c r="M85" s="63"/>
      <c r="N85" s="63"/>
      <c r="O85" s="63"/>
      <c r="P85" s="63"/>
      <c r="Q85" s="63"/>
      <c r="R85" s="63"/>
      <c r="S85" s="64"/>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row>
    <row r="86" spans="1:62" s="65" customFormat="1" ht="14.25" hidden="1" x14ac:dyDescent="0.3">
      <c r="A86" s="63"/>
      <c r="B86" s="64"/>
      <c r="C86" s="105"/>
      <c r="F86" s="63"/>
      <c r="G86" s="63"/>
      <c r="H86" s="63"/>
      <c r="I86" s="63"/>
      <c r="J86" s="63"/>
      <c r="K86" s="63"/>
      <c r="L86" s="63"/>
      <c r="M86" s="63"/>
      <c r="N86" s="63"/>
      <c r="O86" s="63"/>
      <c r="P86" s="63"/>
      <c r="Q86" s="63"/>
      <c r="R86" s="63"/>
      <c r="S86" s="64"/>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row>
    <row r="87" spans="1:62" s="65" customFormat="1" ht="14.25" hidden="1" x14ac:dyDescent="0.3">
      <c r="A87" s="63"/>
      <c r="B87" s="64"/>
      <c r="C87" s="105"/>
      <c r="F87" s="63"/>
      <c r="G87" s="63"/>
      <c r="H87" s="63"/>
      <c r="I87" s="63"/>
      <c r="J87" s="63"/>
      <c r="K87" s="63"/>
      <c r="L87" s="63"/>
      <c r="M87" s="63"/>
      <c r="N87" s="63"/>
      <c r="O87" s="63"/>
      <c r="P87" s="63"/>
      <c r="Q87" s="63"/>
      <c r="R87" s="63"/>
      <c r="S87" s="64"/>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row>
    <row r="88" spans="1:62" s="65" customFormat="1" ht="14.25" hidden="1" x14ac:dyDescent="0.3">
      <c r="A88" s="63"/>
      <c r="B88" s="64"/>
      <c r="C88" s="105"/>
      <c r="F88" s="63"/>
      <c r="G88" s="63"/>
      <c r="H88" s="63"/>
      <c r="I88" s="63"/>
      <c r="J88" s="63"/>
      <c r="K88" s="63"/>
      <c r="L88" s="63"/>
      <c r="M88" s="63"/>
      <c r="N88" s="63"/>
      <c r="O88" s="63"/>
      <c r="P88" s="63"/>
      <c r="Q88" s="63"/>
      <c r="R88" s="63"/>
      <c r="S88" s="64"/>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row>
    <row r="89" spans="1:62" s="65" customFormat="1" ht="14.25" hidden="1" x14ac:dyDescent="0.3">
      <c r="A89" s="63"/>
      <c r="B89" s="64"/>
      <c r="C89" s="105"/>
      <c r="F89" s="63"/>
      <c r="G89" s="63"/>
      <c r="H89" s="63"/>
      <c r="I89" s="63"/>
      <c r="J89" s="63"/>
      <c r="K89" s="63"/>
      <c r="L89" s="63"/>
      <c r="M89" s="63"/>
      <c r="N89" s="63"/>
      <c r="O89" s="63"/>
      <c r="P89" s="63"/>
      <c r="Q89" s="63"/>
      <c r="R89" s="63"/>
      <c r="S89" s="64"/>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row>
    <row r="90" spans="1:62" s="65" customFormat="1" ht="14.25" hidden="1" x14ac:dyDescent="0.3">
      <c r="A90" s="63"/>
      <c r="B90" s="64"/>
      <c r="C90" s="105"/>
      <c r="F90" s="63"/>
      <c r="G90" s="63"/>
      <c r="H90" s="63"/>
      <c r="I90" s="63"/>
      <c r="J90" s="63"/>
      <c r="K90" s="63"/>
      <c r="L90" s="63"/>
      <c r="M90" s="63"/>
      <c r="N90" s="63"/>
      <c r="O90" s="63"/>
      <c r="P90" s="63"/>
      <c r="Q90" s="63"/>
      <c r="R90" s="63"/>
      <c r="S90" s="64"/>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row>
    <row r="91" spans="1:62" s="65" customFormat="1" ht="14.25" hidden="1" x14ac:dyDescent="0.3">
      <c r="A91" s="63"/>
      <c r="B91" s="64"/>
      <c r="C91" s="105"/>
      <c r="F91" s="63"/>
      <c r="G91" s="63"/>
      <c r="H91" s="63"/>
      <c r="I91" s="63"/>
      <c r="J91" s="63"/>
      <c r="K91" s="63"/>
      <c r="L91" s="63"/>
      <c r="M91" s="63"/>
      <c r="N91" s="63"/>
      <c r="O91" s="63"/>
      <c r="P91" s="63"/>
      <c r="Q91" s="63"/>
      <c r="R91" s="63"/>
      <c r="S91" s="64"/>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row>
    <row r="92" spans="1:62" s="65" customFormat="1" ht="14.25" hidden="1" x14ac:dyDescent="0.3">
      <c r="A92" s="63"/>
      <c r="B92" s="64"/>
      <c r="C92" s="105"/>
      <c r="F92" s="63"/>
      <c r="G92" s="63"/>
      <c r="H92" s="63"/>
      <c r="I92" s="63"/>
      <c r="J92" s="63"/>
      <c r="K92" s="63"/>
      <c r="L92" s="63"/>
      <c r="M92" s="63"/>
      <c r="N92" s="63"/>
      <c r="O92" s="63"/>
      <c r="P92" s="63"/>
      <c r="Q92" s="63"/>
      <c r="R92" s="63"/>
      <c r="S92" s="64"/>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row>
    <row r="93" spans="1:62" s="65" customFormat="1" ht="14.25" hidden="1" x14ac:dyDescent="0.3">
      <c r="A93" s="63"/>
      <c r="B93" s="64"/>
      <c r="C93" s="105"/>
      <c r="F93" s="63"/>
      <c r="G93" s="63"/>
      <c r="H93" s="63"/>
      <c r="I93" s="63"/>
      <c r="J93" s="63"/>
      <c r="K93" s="63"/>
      <c r="L93" s="63"/>
      <c r="M93" s="63"/>
      <c r="N93" s="63"/>
      <c r="O93" s="63"/>
      <c r="P93" s="63"/>
      <c r="Q93" s="63"/>
      <c r="R93" s="63"/>
      <c r="S93" s="64"/>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row>
    <row r="94" spans="1:62" s="65" customFormat="1" ht="14.25" hidden="1" x14ac:dyDescent="0.3">
      <c r="A94" s="63"/>
      <c r="B94" s="64"/>
      <c r="C94" s="105"/>
      <c r="F94" s="63"/>
      <c r="G94" s="63"/>
      <c r="H94" s="63"/>
      <c r="I94" s="63"/>
      <c r="J94" s="63"/>
      <c r="K94" s="63"/>
      <c r="L94" s="63"/>
      <c r="M94" s="63"/>
      <c r="N94" s="63"/>
      <c r="O94" s="63"/>
      <c r="P94" s="63"/>
      <c r="Q94" s="63"/>
      <c r="R94" s="63"/>
      <c r="S94" s="64"/>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row>
    <row r="95" spans="1:62" s="65" customFormat="1" ht="14.25" hidden="1" x14ac:dyDescent="0.3">
      <c r="A95" s="63"/>
      <c r="B95" s="64"/>
      <c r="C95" s="105"/>
      <c r="F95" s="63"/>
      <c r="G95" s="63"/>
      <c r="H95" s="63"/>
      <c r="I95" s="63"/>
      <c r="J95" s="63"/>
      <c r="K95" s="63"/>
      <c r="L95" s="63"/>
      <c r="M95" s="63"/>
      <c r="N95" s="63"/>
      <c r="O95" s="63"/>
      <c r="P95" s="63"/>
      <c r="Q95" s="63"/>
      <c r="R95" s="63"/>
      <c r="S95" s="64"/>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row>
    <row r="96" spans="1:62" s="65" customFormat="1" ht="14.25" hidden="1" x14ac:dyDescent="0.3">
      <c r="A96" s="63"/>
      <c r="B96" s="64"/>
      <c r="C96" s="105"/>
      <c r="F96" s="63"/>
      <c r="G96" s="63"/>
      <c r="H96" s="63"/>
      <c r="I96" s="63"/>
      <c r="J96" s="63"/>
      <c r="K96" s="63"/>
      <c r="L96" s="63"/>
      <c r="M96" s="63"/>
      <c r="N96" s="63"/>
      <c r="O96" s="63"/>
      <c r="P96" s="63"/>
      <c r="Q96" s="63"/>
      <c r="R96" s="63"/>
      <c r="S96" s="64"/>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row>
    <row r="97" spans="1:62" s="65" customFormat="1" ht="14.25" hidden="1" x14ac:dyDescent="0.3">
      <c r="A97" s="63"/>
      <c r="B97" s="64"/>
      <c r="C97" s="105"/>
      <c r="F97" s="63"/>
      <c r="G97" s="63"/>
      <c r="H97" s="63"/>
      <c r="I97" s="63"/>
      <c r="J97" s="63"/>
      <c r="K97" s="63"/>
      <c r="L97" s="63"/>
      <c r="M97" s="63"/>
      <c r="N97" s="63"/>
      <c r="O97" s="63"/>
      <c r="P97" s="63"/>
      <c r="Q97" s="63"/>
      <c r="R97" s="63"/>
      <c r="S97" s="64"/>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row>
    <row r="98" spans="1:62" s="65" customFormat="1" ht="14.25" hidden="1" x14ac:dyDescent="0.3">
      <c r="A98" s="63"/>
      <c r="B98" s="64"/>
      <c r="C98" s="105"/>
      <c r="F98" s="63"/>
      <c r="G98" s="63"/>
      <c r="H98" s="63"/>
      <c r="I98" s="63"/>
      <c r="J98" s="63"/>
      <c r="K98" s="63"/>
      <c r="L98" s="63"/>
      <c r="M98" s="63"/>
      <c r="N98" s="63"/>
      <c r="O98" s="63"/>
      <c r="P98" s="63"/>
      <c r="Q98" s="63"/>
      <c r="R98" s="63"/>
      <c r="S98" s="64"/>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row>
    <row r="99" spans="1:62" s="65" customFormat="1" ht="14.25" hidden="1" x14ac:dyDescent="0.3">
      <c r="A99" s="63"/>
      <c r="B99" s="64"/>
      <c r="C99" s="105"/>
      <c r="F99" s="63"/>
      <c r="G99" s="63"/>
      <c r="H99" s="63"/>
      <c r="I99" s="63"/>
      <c r="J99" s="63"/>
      <c r="K99" s="63"/>
      <c r="L99" s="63"/>
      <c r="M99" s="63"/>
      <c r="N99" s="63"/>
      <c r="O99" s="63"/>
      <c r="P99" s="63"/>
      <c r="Q99" s="63"/>
      <c r="R99" s="63"/>
      <c r="S99" s="64"/>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row>
    <row r="100" spans="1:62" s="65" customFormat="1" ht="14.25" hidden="1" x14ac:dyDescent="0.3">
      <c r="A100" s="63"/>
      <c r="B100" s="64"/>
      <c r="C100" s="105"/>
      <c r="F100" s="63"/>
      <c r="G100" s="63"/>
      <c r="H100" s="63"/>
      <c r="I100" s="63"/>
      <c r="J100" s="63"/>
      <c r="K100" s="63"/>
      <c r="L100" s="63"/>
      <c r="M100" s="63"/>
      <c r="N100" s="63"/>
      <c r="O100" s="63"/>
      <c r="P100" s="63"/>
      <c r="Q100" s="63"/>
      <c r="R100" s="63"/>
      <c r="S100" s="64"/>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row>
    <row r="101" spans="1:62" s="65" customFormat="1" ht="14.25" hidden="1" x14ac:dyDescent="0.3">
      <c r="A101" s="63"/>
      <c r="B101" s="64"/>
      <c r="C101" s="105"/>
      <c r="F101" s="63"/>
      <c r="G101" s="63"/>
      <c r="H101" s="63"/>
      <c r="I101" s="63"/>
      <c r="J101" s="63"/>
      <c r="K101" s="63"/>
      <c r="L101" s="63"/>
      <c r="M101" s="63"/>
      <c r="N101" s="63"/>
      <c r="O101" s="63"/>
      <c r="P101" s="63"/>
      <c r="Q101" s="63"/>
      <c r="R101" s="63"/>
      <c r="S101" s="64"/>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row>
    <row r="102" spans="1:62" s="65" customFormat="1" ht="14.25" hidden="1" x14ac:dyDescent="0.3">
      <c r="A102" s="63"/>
      <c r="B102" s="64"/>
      <c r="C102" s="105"/>
      <c r="F102" s="63"/>
      <c r="G102" s="63"/>
      <c r="H102" s="63"/>
      <c r="I102" s="63"/>
      <c r="J102" s="63"/>
      <c r="K102" s="63"/>
      <c r="L102" s="63"/>
      <c r="M102" s="63"/>
      <c r="N102" s="63"/>
      <c r="O102" s="63"/>
      <c r="P102" s="63"/>
      <c r="Q102" s="63"/>
      <c r="R102" s="63"/>
      <c r="S102" s="64"/>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row>
    <row r="103" spans="1:62" s="65" customFormat="1" ht="14.25" hidden="1" x14ac:dyDescent="0.3">
      <c r="A103" s="63"/>
      <c r="B103" s="64"/>
      <c r="C103" s="105"/>
      <c r="F103" s="63"/>
      <c r="G103" s="63"/>
      <c r="H103" s="63"/>
      <c r="I103" s="63"/>
      <c r="J103" s="63"/>
      <c r="K103" s="63"/>
      <c r="L103" s="63"/>
      <c r="M103" s="63"/>
      <c r="N103" s="63"/>
      <c r="O103" s="63"/>
      <c r="P103" s="63"/>
      <c r="Q103" s="63"/>
      <c r="R103" s="63"/>
      <c r="S103" s="64"/>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row>
    <row r="104" spans="1:62" s="65" customFormat="1" ht="14.25" hidden="1" x14ac:dyDescent="0.3">
      <c r="A104" s="63"/>
      <c r="B104" s="64"/>
      <c r="C104" s="105"/>
      <c r="F104" s="63"/>
      <c r="G104" s="63"/>
      <c r="H104" s="63"/>
      <c r="I104" s="63"/>
      <c r="J104" s="63"/>
      <c r="K104" s="63"/>
      <c r="L104" s="63"/>
      <c r="M104" s="63"/>
      <c r="N104" s="63"/>
      <c r="O104" s="63"/>
      <c r="P104" s="63"/>
      <c r="Q104" s="63"/>
      <c r="R104" s="63"/>
      <c r="S104" s="64"/>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row>
    <row r="105" spans="1:62" s="65" customFormat="1" ht="14.25" hidden="1" x14ac:dyDescent="0.3">
      <c r="A105" s="63"/>
      <c r="B105" s="64"/>
      <c r="C105" s="105"/>
      <c r="F105" s="63"/>
      <c r="G105" s="63"/>
      <c r="H105" s="63"/>
      <c r="I105" s="63"/>
      <c r="J105" s="63"/>
      <c r="K105" s="63"/>
      <c r="L105" s="63"/>
      <c r="M105" s="63"/>
      <c r="N105" s="63"/>
      <c r="O105" s="63"/>
      <c r="P105" s="63"/>
      <c r="Q105" s="63"/>
      <c r="R105" s="63"/>
      <c r="S105" s="64"/>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row>
    <row r="106" spans="1:62" s="65" customFormat="1" ht="14.25" hidden="1" x14ac:dyDescent="0.3">
      <c r="A106" s="63"/>
      <c r="B106" s="64"/>
      <c r="C106" s="105"/>
      <c r="F106" s="63"/>
      <c r="G106" s="63"/>
      <c r="H106" s="63"/>
      <c r="I106" s="63"/>
      <c r="J106" s="63"/>
      <c r="K106" s="63"/>
      <c r="L106" s="63"/>
      <c r="M106" s="63"/>
      <c r="N106" s="63"/>
      <c r="O106" s="63"/>
      <c r="P106" s="63"/>
      <c r="Q106" s="63"/>
      <c r="R106" s="63"/>
      <c r="S106" s="64"/>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row>
    <row r="107" spans="1:62" s="65" customFormat="1" ht="14.25" hidden="1" x14ac:dyDescent="0.3">
      <c r="A107" s="63"/>
      <c r="B107" s="64"/>
      <c r="C107" s="105"/>
      <c r="F107" s="63"/>
      <c r="G107" s="63"/>
      <c r="H107" s="63"/>
      <c r="I107" s="63"/>
      <c r="J107" s="63"/>
      <c r="K107" s="63"/>
      <c r="L107" s="63"/>
      <c r="M107" s="63"/>
      <c r="N107" s="63"/>
      <c r="O107" s="63"/>
      <c r="P107" s="63"/>
      <c r="Q107" s="63"/>
      <c r="R107" s="63"/>
      <c r="S107" s="64"/>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row>
    <row r="108" spans="1:62" s="65" customFormat="1" ht="14.25" hidden="1" x14ac:dyDescent="0.3">
      <c r="A108" s="63"/>
      <c r="B108" s="64"/>
      <c r="C108" s="105"/>
      <c r="F108" s="63"/>
      <c r="G108" s="63"/>
      <c r="H108" s="63"/>
      <c r="I108" s="63"/>
      <c r="J108" s="63"/>
      <c r="K108" s="63"/>
      <c r="L108" s="63"/>
      <c r="M108" s="63"/>
      <c r="N108" s="63"/>
      <c r="O108" s="63"/>
      <c r="P108" s="63"/>
      <c r="Q108" s="63"/>
      <c r="R108" s="63"/>
      <c r="S108" s="64"/>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row>
    <row r="109" spans="1:62" s="65" customFormat="1" ht="14.25" hidden="1" x14ac:dyDescent="0.3">
      <c r="A109" s="63"/>
      <c r="B109" s="64"/>
      <c r="C109" s="105"/>
      <c r="F109" s="63"/>
      <c r="G109" s="63"/>
      <c r="H109" s="63"/>
      <c r="I109" s="63"/>
      <c r="J109" s="63"/>
      <c r="K109" s="63"/>
      <c r="L109" s="63"/>
      <c r="M109" s="63"/>
      <c r="N109" s="63"/>
      <c r="O109" s="63"/>
      <c r="P109" s="63"/>
      <c r="Q109" s="63"/>
      <c r="R109" s="63"/>
      <c r="S109" s="64"/>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row>
    <row r="110" spans="1:62" s="65" customFormat="1" ht="14.25" hidden="1" x14ac:dyDescent="0.3">
      <c r="A110" s="63"/>
      <c r="B110" s="64"/>
      <c r="C110" s="105"/>
      <c r="F110" s="63"/>
      <c r="G110" s="63"/>
      <c r="H110" s="63"/>
      <c r="I110" s="63"/>
      <c r="J110" s="63"/>
      <c r="K110" s="63"/>
      <c r="L110" s="63"/>
      <c r="M110" s="63"/>
      <c r="N110" s="63"/>
      <c r="O110" s="63"/>
      <c r="P110" s="63"/>
      <c r="Q110" s="63"/>
      <c r="R110" s="63"/>
      <c r="S110" s="64"/>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row>
    <row r="111" spans="1:62" s="65" customFormat="1" ht="14.25" hidden="1" x14ac:dyDescent="0.3">
      <c r="A111" s="63"/>
      <c r="B111" s="64"/>
      <c r="C111" s="105"/>
      <c r="F111" s="63"/>
      <c r="G111" s="63"/>
      <c r="H111" s="63"/>
      <c r="I111" s="63"/>
      <c r="J111" s="63"/>
      <c r="K111" s="63"/>
      <c r="L111" s="63"/>
      <c r="M111" s="63"/>
      <c r="N111" s="63"/>
      <c r="O111" s="63"/>
      <c r="P111" s="63"/>
      <c r="Q111" s="63"/>
      <c r="R111" s="63"/>
      <c r="S111" s="64"/>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row>
    <row r="112" spans="1:62" s="65" customFormat="1" ht="14.25" hidden="1" x14ac:dyDescent="0.3">
      <c r="A112" s="63"/>
      <c r="B112" s="64"/>
      <c r="C112" s="105"/>
      <c r="F112" s="63"/>
      <c r="G112" s="63"/>
      <c r="H112" s="63"/>
      <c r="I112" s="63"/>
      <c r="J112" s="63"/>
      <c r="K112" s="63"/>
      <c r="L112" s="63"/>
      <c r="M112" s="63"/>
      <c r="N112" s="63"/>
      <c r="O112" s="63"/>
      <c r="P112" s="63"/>
      <c r="Q112" s="63"/>
      <c r="R112" s="63"/>
      <c r="S112" s="64"/>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row>
    <row r="113" spans="1:62" s="65" customFormat="1" ht="14.25" hidden="1" x14ac:dyDescent="0.3">
      <c r="A113" s="63"/>
      <c r="B113" s="64"/>
      <c r="C113" s="105"/>
      <c r="F113" s="63"/>
      <c r="G113" s="63"/>
      <c r="H113" s="63"/>
      <c r="I113" s="63"/>
      <c r="J113" s="63"/>
      <c r="K113" s="63"/>
      <c r="L113" s="63"/>
      <c r="M113" s="63"/>
      <c r="N113" s="63"/>
      <c r="O113" s="63"/>
      <c r="P113" s="63"/>
      <c r="Q113" s="63"/>
      <c r="R113" s="63"/>
      <c r="S113" s="64"/>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row>
    <row r="114" spans="1:62" s="65" customFormat="1" ht="14.25" hidden="1" x14ac:dyDescent="0.3">
      <c r="A114" s="63"/>
      <c r="B114" s="64"/>
      <c r="C114" s="105"/>
      <c r="F114" s="63"/>
      <c r="G114" s="63"/>
      <c r="H114" s="63"/>
      <c r="I114" s="63"/>
      <c r="J114" s="63"/>
      <c r="K114" s="63"/>
      <c r="L114" s="63"/>
      <c r="M114" s="63"/>
      <c r="N114" s="63"/>
      <c r="O114" s="63"/>
      <c r="P114" s="63"/>
      <c r="Q114" s="63"/>
      <c r="R114" s="63"/>
      <c r="S114" s="64"/>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row>
    <row r="115" spans="1:62" s="65" customFormat="1" ht="14.25" hidden="1" x14ac:dyDescent="0.3">
      <c r="A115" s="63"/>
      <c r="B115" s="64"/>
      <c r="C115" s="105"/>
      <c r="F115" s="63"/>
      <c r="G115" s="63"/>
      <c r="H115" s="63"/>
      <c r="I115" s="63"/>
      <c r="J115" s="63"/>
      <c r="K115" s="63"/>
      <c r="L115" s="63"/>
      <c r="M115" s="63"/>
      <c r="N115" s="63"/>
      <c r="O115" s="63"/>
      <c r="P115" s="63"/>
      <c r="Q115" s="63"/>
      <c r="R115" s="63"/>
      <c r="S115" s="64"/>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row>
    <row r="116" spans="1:62" s="65" customFormat="1" ht="14.25" hidden="1" x14ac:dyDescent="0.3">
      <c r="A116" s="63"/>
      <c r="B116" s="64"/>
      <c r="C116" s="105"/>
      <c r="F116" s="63"/>
      <c r="G116" s="63"/>
      <c r="H116" s="63"/>
      <c r="I116" s="63"/>
      <c r="J116" s="63"/>
      <c r="K116" s="63"/>
      <c r="L116" s="63"/>
      <c r="M116" s="63"/>
      <c r="N116" s="63"/>
      <c r="O116" s="63"/>
      <c r="P116" s="63"/>
      <c r="Q116" s="63"/>
      <c r="R116" s="63"/>
      <c r="S116" s="64"/>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row>
    <row r="117" spans="1:62" s="65" customFormat="1" ht="14.25" hidden="1" x14ac:dyDescent="0.3">
      <c r="A117" s="63"/>
      <c r="B117" s="64"/>
      <c r="C117" s="105"/>
      <c r="F117" s="63"/>
      <c r="G117" s="63"/>
      <c r="H117" s="63"/>
      <c r="I117" s="63"/>
      <c r="J117" s="63"/>
      <c r="K117" s="63"/>
      <c r="L117" s="63"/>
      <c r="M117" s="63"/>
      <c r="N117" s="63"/>
      <c r="O117" s="63"/>
      <c r="P117" s="63"/>
      <c r="Q117" s="63"/>
      <c r="R117" s="63"/>
      <c r="S117" s="64"/>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row>
    <row r="118" spans="1:62" s="65" customFormat="1" ht="14.25" hidden="1" x14ac:dyDescent="0.3">
      <c r="A118" s="63"/>
      <c r="B118" s="64"/>
      <c r="C118" s="105"/>
      <c r="F118" s="63"/>
      <c r="G118" s="63"/>
      <c r="H118" s="63"/>
      <c r="I118" s="63"/>
      <c r="J118" s="63"/>
      <c r="K118" s="63"/>
      <c r="L118" s="63"/>
      <c r="M118" s="63"/>
      <c r="N118" s="63"/>
      <c r="O118" s="63"/>
      <c r="P118" s="63"/>
      <c r="Q118" s="63"/>
      <c r="R118" s="63"/>
      <c r="S118" s="64"/>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row>
    <row r="119" spans="1:62" s="65" customFormat="1" ht="14.25" hidden="1" x14ac:dyDescent="0.3">
      <c r="A119" s="63"/>
      <c r="B119" s="64"/>
      <c r="C119" s="105"/>
      <c r="F119" s="63"/>
      <c r="G119" s="63"/>
      <c r="H119" s="63"/>
      <c r="I119" s="63"/>
      <c r="J119" s="63"/>
      <c r="K119" s="63"/>
      <c r="L119" s="63"/>
      <c r="M119" s="63"/>
      <c r="N119" s="63"/>
      <c r="O119" s="63"/>
      <c r="P119" s="63"/>
      <c r="Q119" s="63"/>
      <c r="R119" s="63"/>
      <c r="S119" s="64"/>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row>
    <row r="120" spans="1:62" s="65" customFormat="1" ht="14.25" hidden="1" x14ac:dyDescent="0.3">
      <c r="A120" s="63"/>
      <c r="B120" s="64"/>
      <c r="C120" s="105"/>
      <c r="F120" s="63"/>
      <c r="G120" s="63"/>
      <c r="H120" s="63"/>
      <c r="I120" s="63"/>
      <c r="J120" s="63"/>
      <c r="K120" s="63"/>
      <c r="L120" s="63"/>
      <c r="M120" s="63"/>
      <c r="N120" s="63"/>
      <c r="O120" s="63"/>
      <c r="P120" s="63"/>
      <c r="Q120" s="63"/>
      <c r="R120" s="63"/>
      <c r="S120" s="64"/>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row>
    <row r="121" spans="1:62" s="65" customFormat="1" ht="14.25" hidden="1" x14ac:dyDescent="0.3">
      <c r="A121" s="63"/>
      <c r="B121" s="64"/>
      <c r="C121" s="105"/>
      <c r="F121" s="63"/>
      <c r="G121" s="63"/>
      <c r="H121" s="63"/>
      <c r="I121" s="63"/>
      <c r="J121" s="63"/>
      <c r="K121" s="63"/>
      <c r="L121" s="63"/>
      <c r="M121" s="63"/>
      <c r="N121" s="63"/>
      <c r="O121" s="63"/>
      <c r="P121" s="63"/>
      <c r="Q121" s="63"/>
      <c r="R121" s="63"/>
      <c r="S121" s="64"/>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row>
    <row r="122" spans="1:62" s="65" customFormat="1" ht="14.25" hidden="1" x14ac:dyDescent="0.3">
      <c r="A122" s="63"/>
      <c r="B122" s="64"/>
      <c r="C122" s="105"/>
      <c r="F122" s="63"/>
      <c r="G122" s="63"/>
      <c r="H122" s="63"/>
      <c r="I122" s="63"/>
      <c r="J122" s="63"/>
      <c r="K122" s="63"/>
      <c r="L122" s="63"/>
      <c r="M122" s="63"/>
      <c r="N122" s="63"/>
      <c r="O122" s="63"/>
      <c r="P122" s="63"/>
      <c r="Q122" s="63"/>
      <c r="R122" s="63"/>
      <c r="S122" s="64"/>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row>
    <row r="123" spans="1:62" s="65" customFormat="1" ht="14.25" hidden="1" x14ac:dyDescent="0.3">
      <c r="A123" s="63"/>
      <c r="B123" s="64"/>
      <c r="C123" s="105"/>
      <c r="F123" s="63"/>
      <c r="G123" s="63"/>
      <c r="H123" s="63"/>
      <c r="I123" s="63"/>
      <c r="J123" s="63"/>
      <c r="K123" s="63"/>
      <c r="L123" s="63"/>
      <c r="M123" s="63"/>
      <c r="N123" s="63"/>
      <c r="O123" s="63"/>
      <c r="P123" s="63"/>
      <c r="Q123" s="63"/>
      <c r="R123" s="63"/>
      <c r="S123" s="64"/>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row>
    <row r="124" spans="1:62" s="65" customFormat="1" ht="14.25" hidden="1" x14ac:dyDescent="0.3">
      <c r="A124" s="63"/>
      <c r="B124" s="64"/>
      <c r="C124" s="105"/>
      <c r="F124" s="63"/>
      <c r="G124" s="63"/>
      <c r="H124" s="63"/>
      <c r="I124" s="63"/>
      <c r="J124" s="63"/>
      <c r="K124" s="63"/>
      <c r="L124" s="63"/>
      <c r="M124" s="63"/>
      <c r="N124" s="63"/>
      <c r="O124" s="63"/>
      <c r="P124" s="63"/>
      <c r="Q124" s="63"/>
      <c r="R124" s="63"/>
      <c r="S124" s="64"/>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row>
    <row r="125" spans="1:62" s="65" customFormat="1" ht="14.25" hidden="1" x14ac:dyDescent="0.3">
      <c r="A125" s="63"/>
      <c r="B125" s="64"/>
      <c r="C125" s="105"/>
      <c r="F125" s="63"/>
      <c r="G125" s="63"/>
      <c r="H125" s="63"/>
      <c r="I125" s="63"/>
      <c r="J125" s="63"/>
      <c r="K125" s="63"/>
      <c r="L125" s="63"/>
      <c r="M125" s="63"/>
      <c r="N125" s="63"/>
      <c r="O125" s="63"/>
      <c r="P125" s="63"/>
      <c r="Q125" s="63"/>
      <c r="R125" s="63"/>
      <c r="S125" s="64"/>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row>
    <row r="126" spans="1:62" s="65" customFormat="1" ht="14.25" hidden="1" x14ac:dyDescent="0.3">
      <c r="A126" s="63"/>
      <c r="B126" s="64"/>
      <c r="C126" s="105"/>
      <c r="F126" s="63"/>
      <c r="G126" s="63"/>
      <c r="H126" s="63"/>
      <c r="I126" s="63"/>
      <c r="J126" s="63"/>
      <c r="K126" s="63"/>
      <c r="L126" s="63"/>
      <c r="M126" s="63"/>
      <c r="N126" s="63"/>
      <c r="O126" s="63"/>
      <c r="P126" s="63"/>
      <c r="Q126" s="63"/>
      <c r="R126" s="63"/>
      <c r="S126" s="64"/>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row>
    <row r="127" spans="1:62" s="65" customFormat="1" ht="14.25" hidden="1" x14ac:dyDescent="0.3">
      <c r="A127" s="63"/>
      <c r="B127" s="64"/>
      <c r="C127" s="105"/>
      <c r="F127" s="63"/>
      <c r="G127" s="63"/>
      <c r="H127" s="63"/>
      <c r="I127" s="63"/>
      <c r="J127" s="63"/>
      <c r="K127" s="63"/>
      <c r="L127" s="63"/>
      <c r="M127" s="63"/>
      <c r="N127" s="63"/>
      <c r="O127" s="63"/>
      <c r="P127" s="63"/>
      <c r="Q127" s="63"/>
      <c r="R127" s="63"/>
      <c r="S127" s="64"/>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row>
    <row r="128" spans="1:62" s="65" customFormat="1" ht="14.25" hidden="1" x14ac:dyDescent="0.3">
      <c r="A128" s="63"/>
      <c r="B128" s="64"/>
      <c r="C128" s="105"/>
      <c r="F128" s="63"/>
      <c r="G128" s="63"/>
      <c r="H128" s="63"/>
      <c r="I128" s="63"/>
      <c r="J128" s="63"/>
      <c r="K128" s="63"/>
      <c r="L128" s="63"/>
      <c r="M128" s="63"/>
      <c r="N128" s="63"/>
      <c r="O128" s="63"/>
      <c r="P128" s="63"/>
      <c r="Q128" s="63"/>
      <c r="R128" s="63"/>
      <c r="S128" s="64"/>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row>
    <row r="129" spans="1:62" s="65" customFormat="1" ht="14.25" hidden="1" x14ac:dyDescent="0.3">
      <c r="A129" s="63"/>
      <c r="B129" s="64"/>
      <c r="C129" s="105"/>
      <c r="F129" s="63"/>
      <c r="G129" s="63"/>
      <c r="H129" s="63"/>
      <c r="I129" s="63"/>
      <c r="J129" s="63"/>
      <c r="K129" s="63"/>
      <c r="L129" s="63"/>
      <c r="M129" s="63"/>
      <c r="N129" s="63"/>
      <c r="O129" s="63"/>
      <c r="P129" s="63"/>
      <c r="Q129" s="63"/>
      <c r="R129" s="63"/>
      <c r="S129" s="64"/>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row>
    <row r="130" spans="1:62" s="65" customFormat="1" ht="14.25" hidden="1" x14ac:dyDescent="0.3">
      <c r="A130" s="63"/>
      <c r="B130" s="64"/>
      <c r="C130" s="105"/>
      <c r="F130" s="63"/>
      <c r="G130" s="63"/>
      <c r="H130" s="63"/>
      <c r="I130" s="63"/>
      <c r="J130" s="63"/>
      <c r="K130" s="63"/>
      <c r="L130" s="63"/>
      <c r="M130" s="63"/>
      <c r="N130" s="63"/>
      <c r="O130" s="63"/>
      <c r="P130" s="63"/>
      <c r="Q130" s="63"/>
      <c r="R130" s="63"/>
      <c r="S130" s="64"/>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row>
    <row r="131" spans="1:62" s="65" customFormat="1" ht="14.25" hidden="1" x14ac:dyDescent="0.3">
      <c r="A131" s="63"/>
      <c r="B131" s="64"/>
      <c r="C131" s="105"/>
      <c r="F131" s="63"/>
      <c r="G131" s="63"/>
      <c r="H131" s="63"/>
      <c r="I131" s="63"/>
      <c r="J131" s="63"/>
      <c r="K131" s="63"/>
      <c r="L131" s="63"/>
      <c r="M131" s="63"/>
      <c r="N131" s="63"/>
      <c r="O131" s="63"/>
      <c r="P131" s="63"/>
      <c r="Q131" s="63"/>
      <c r="R131" s="63"/>
      <c r="S131" s="64"/>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row>
    <row r="132" spans="1:62" s="65" customFormat="1" ht="14.25" hidden="1" x14ac:dyDescent="0.3">
      <c r="A132" s="63"/>
      <c r="B132" s="64"/>
      <c r="C132" s="105"/>
      <c r="F132" s="63"/>
      <c r="G132" s="63"/>
      <c r="H132" s="63"/>
      <c r="I132" s="63"/>
      <c r="J132" s="63"/>
      <c r="K132" s="63"/>
      <c r="L132" s="63"/>
      <c r="M132" s="63"/>
      <c r="N132" s="63"/>
      <c r="O132" s="63"/>
      <c r="P132" s="63"/>
      <c r="Q132" s="63"/>
      <c r="R132" s="63"/>
      <c r="S132" s="64"/>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row>
    <row r="133" spans="1:62" s="65" customFormat="1" ht="14.25" hidden="1" x14ac:dyDescent="0.3">
      <c r="A133" s="63"/>
      <c r="B133" s="64"/>
      <c r="C133" s="105"/>
      <c r="F133" s="63"/>
      <c r="G133" s="63"/>
      <c r="H133" s="63"/>
      <c r="I133" s="63"/>
      <c r="J133" s="63"/>
      <c r="K133" s="63"/>
      <c r="L133" s="63"/>
      <c r="M133" s="63"/>
      <c r="N133" s="63"/>
      <c r="O133" s="63"/>
      <c r="P133" s="63"/>
      <c r="Q133" s="63"/>
      <c r="R133" s="63"/>
      <c r="S133" s="64"/>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row>
    <row r="134" spans="1:62" s="65" customFormat="1" ht="14.25" hidden="1" x14ac:dyDescent="0.3">
      <c r="A134" s="63"/>
      <c r="B134" s="64"/>
      <c r="C134" s="105"/>
      <c r="F134" s="63"/>
      <c r="G134" s="63"/>
      <c r="H134" s="63"/>
      <c r="I134" s="63"/>
      <c r="J134" s="63"/>
      <c r="K134" s="63"/>
      <c r="L134" s="63"/>
      <c r="M134" s="63"/>
      <c r="N134" s="63"/>
      <c r="O134" s="63"/>
      <c r="P134" s="63"/>
      <c r="Q134" s="63"/>
      <c r="R134" s="63"/>
      <c r="S134" s="64"/>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row>
    <row r="135" spans="1:62" s="65" customFormat="1" ht="14.25" hidden="1" x14ac:dyDescent="0.3">
      <c r="A135" s="63"/>
      <c r="B135" s="64"/>
      <c r="C135" s="105"/>
      <c r="F135" s="63"/>
      <c r="G135" s="63"/>
      <c r="H135" s="63"/>
      <c r="I135" s="63"/>
      <c r="J135" s="63"/>
      <c r="K135" s="63"/>
      <c r="L135" s="63"/>
      <c r="M135" s="63"/>
      <c r="N135" s="63"/>
      <c r="O135" s="63"/>
      <c r="P135" s="63"/>
      <c r="Q135" s="63"/>
      <c r="R135" s="63"/>
      <c r="S135" s="64"/>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row>
    <row r="136" spans="1:62" s="65" customFormat="1" ht="14.25" hidden="1" x14ac:dyDescent="0.3">
      <c r="A136" s="63"/>
      <c r="B136" s="64"/>
      <c r="C136" s="105"/>
      <c r="F136" s="63"/>
      <c r="G136" s="63"/>
      <c r="H136" s="63"/>
      <c r="I136" s="63"/>
      <c r="J136" s="63"/>
      <c r="K136" s="63"/>
      <c r="L136" s="63"/>
      <c r="M136" s="63"/>
      <c r="N136" s="63"/>
      <c r="O136" s="63"/>
      <c r="P136" s="63"/>
      <c r="Q136" s="63"/>
      <c r="R136" s="63"/>
      <c r="S136" s="64"/>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row>
    <row r="137" spans="1:62" s="65" customFormat="1" ht="14.25" hidden="1" x14ac:dyDescent="0.3">
      <c r="A137" s="63"/>
      <c r="B137" s="64"/>
      <c r="C137" s="105"/>
      <c r="F137" s="63"/>
      <c r="G137" s="63"/>
      <c r="H137" s="63"/>
      <c r="I137" s="63"/>
      <c r="J137" s="63"/>
      <c r="K137" s="63"/>
      <c r="L137" s="63"/>
      <c r="M137" s="63"/>
      <c r="N137" s="63"/>
      <c r="O137" s="63"/>
      <c r="P137" s="63"/>
      <c r="Q137" s="63"/>
      <c r="R137" s="63"/>
      <c r="S137" s="64"/>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row>
    <row r="138" spans="1:62" s="65" customFormat="1" ht="14.25" hidden="1" x14ac:dyDescent="0.3">
      <c r="A138" s="63"/>
      <c r="B138" s="64"/>
      <c r="C138" s="105"/>
      <c r="F138" s="63"/>
      <c r="G138" s="63"/>
      <c r="H138" s="63"/>
      <c r="I138" s="63"/>
      <c r="J138" s="63"/>
      <c r="K138" s="63"/>
      <c r="L138" s="63"/>
      <c r="M138" s="63"/>
      <c r="N138" s="63"/>
      <c r="O138" s="63"/>
      <c r="P138" s="63"/>
      <c r="Q138" s="63"/>
      <c r="R138" s="63"/>
      <c r="S138" s="64"/>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row>
    <row r="139" spans="1:62" s="65" customFormat="1" ht="14.25" hidden="1" x14ac:dyDescent="0.3">
      <c r="A139" s="63"/>
      <c r="B139" s="64"/>
      <c r="C139" s="105"/>
      <c r="F139" s="63"/>
      <c r="G139" s="63"/>
      <c r="H139" s="63"/>
      <c r="I139" s="63"/>
      <c r="J139" s="63"/>
      <c r="K139" s="63"/>
      <c r="L139" s="63"/>
      <c r="M139" s="63"/>
      <c r="N139" s="63"/>
      <c r="O139" s="63"/>
      <c r="P139" s="63"/>
      <c r="Q139" s="63"/>
      <c r="R139" s="63"/>
      <c r="S139" s="64"/>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row>
    <row r="140" spans="1:62" s="65" customFormat="1" ht="14.25" hidden="1" x14ac:dyDescent="0.3">
      <c r="A140" s="63"/>
      <c r="B140" s="64"/>
      <c r="C140" s="105"/>
      <c r="F140" s="63"/>
      <c r="G140" s="63"/>
      <c r="H140" s="63"/>
      <c r="I140" s="63"/>
      <c r="J140" s="63"/>
      <c r="K140" s="63"/>
      <c r="L140" s="63"/>
      <c r="M140" s="63"/>
      <c r="N140" s="63"/>
      <c r="O140" s="63"/>
      <c r="P140" s="63"/>
      <c r="Q140" s="63"/>
      <c r="R140" s="63"/>
      <c r="S140" s="64"/>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row>
    <row r="141" spans="1:62" s="65" customFormat="1" ht="14.25" hidden="1" x14ac:dyDescent="0.3">
      <c r="A141" s="63"/>
      <c r="B141" s="64"/>
      <c r="C141" s="105"/>
      <c r="F141" s="63"/>
      <c r="G141" s="63"/>
      <c r="H141" s="63"/>
      <c r="I141" s="63"/>
      <c r="J141" s="63"/>
      <c r="K141" s="63"/>
      <c r="L141" s="63"/>
      <c r="M141" s="63"/>
      <c r="N141" s="63"/>
      <c r="O141" s="63"/>
      <c r="P141" s="63"/>
      <c r="Q141" s="63"/>
      <c r="R141" s="63"/>
      <c r="S141" s="64"/>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row>
    <row r="142" spans="1:62" s="65" customFormat="1" ht="14.25" hidden="1" x14ac:dyDescent="0.3">
      <c r="A142" s="63"/>
      <c r="B142" s="64"/>
      <c r="C142" s="105"/>
      <c r="F142" s="63"/>
      <c r="G142" s="63"/>
      <c r="H142" s="63"/>
      <c r="I142" s="63"/>
      <c r="J142" s="63"/>
      <c r="K142" s="63"/>
      <c r="L142" s="63"/>
      <c r="M142" s="63"/>
      <c r="N142" s="63"/>
      <c r="O142" s="63"/>
      <c r="P142" s="63"/>
      <c r="Q142" s="63"/>
      <c r="R142" s="63"/>
      <c r="S142" s="64"/>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row>
    <row r="143" spans="1:62" s="65" customFormat="1" ht="14.25" hidden="1" x14ac:dyDescent="0.3">
      <c r="A143" s="63"/>
      <c r="B143" s="64"/>
      <c r="C143" s="105"/>
      <c r="F143" s="63"/>
      <c r="G143" s="63"/>
      <c r="H143" s="63"/>
      <c r="I143" s="63"/>
      <c r="J143" s="63"/>
      <c r="K143" s="63"/>
      <c r="L143" s="63"/>
      <c r="M143" s="63"/>
      <c r="N143" s="63"/>
      <c r="O143" s="63"/>
      <c r="P143" s="63"/>
      <c r="Q143" s="63"/>
      <c r="R143" s="63"/>
      <c r="S143" s="64"/>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row>
    <row r="144" spans="1:62" s="65" customFormat="1" ht="14.25" hidden="1" x14ac:dyDescent="0.3">
      <c r="A144" s="63"/>
      <c r="B144" s="64"/>
      <c r="C144" s="105"/>
      <c r="F144" s="63"/>
      <c r="G144" s="63"/>
      <c r="H144" s="63"/>
      <c r="I144" s="63"/>
      <c r="J144" s="63"/>
      <c r="K144" s="63"/>
      <c r="L144" s="63"/>
      <c r="M144" s="63"/>
      <c r="N144" s="63"/>
      <c r="O144" s="63"/>
      <c r="P144" s="63"/>
      <c r="Q144" s="63"/>
      <c r="R144" s="63"/>
      <c r="S144" s="64"/>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row>
    <row r="145" spans="1:62" s="65" customFormat="1" ht="14.25" hidden="1" x14ac:dyDescent="0.3">
      <c r="A145" s="63"/>
      <c r="B145" s="64"/>
      <c r="C145" s="105"/>
      <c r="F145" s="63"/>
      <c r="G145" s="63"/>
      <c r="H145" s="63"/>
      <c r="I145" s="63"/>
      <c r="J145" s="63"/>
      <c r="K145" s="63"/>
      <c r="L145" s="63"/>
      <c r="M145" s="63"/>
      <c r="N145" s="63"/>
      <c r="O145" s="63"/>
      <c r="P145" s="63"/>
      <c r="Q145" s="63"/>
      <c r="R145" s="63"/>
      <c r="S145" s="64"/>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row>
    <row r="146" spans="1:62" s="65" customFormat="1" ht="14.25" hidden="1" x14ac:dyDescent="0.3">
      <c r="A146" s="63"/>
      <c r="B146" s="64"/>
      <c r="C146" s="105"/>
      <c r="F146" s="63"/>
      <c r="G146" s="63"/>
      <c r="H146" s="63"/>
      <c r="I146" s="63"/>
      <c r="J146" s="63"/>
      <c r="K146" s="63"/>
      <c r="L146" s="63"/>
      <c r="M146" s="63"/>
      <c r="N146" s="63"/>
      <c r="O146" s="63"/>
      <c r="P146" s="63"/>
      <c r="Q146" s="63"/>
      <c r="R146" s="63"/>
      <c r="S146" s="64"/>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row>
    <row r="147" spans="1:62" s="65" customFormat="1" ht="14.25" hidden="1" x14ac:dyDescent="0.3">
      <c r="A147" s="63"/>
      <c r="B147" s="64"/>
      <c r="C147" s="105"/>
      <c r="F147" s="63"/>
      <c r="G147" s="63"/>
      <c r="H147" s="63"/>
      <c r="I147" s="63"/>
      <c r="J147" s="63"/>
      <c r="K147" s="63"/>
      <c r="L147" s="63"/>
      <c r="M147" s="63"/>
      <c r="N147" s="63"/>
      <c r="O147" s="63"/>
      <c r="P147" s="63"/>
      <c r="Q147" s="63"/>
      <c r="R147" s="63"/>
      <c r="S147" s="64"/>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row>
    <row r="148" spans="1:62" s="65" customFormat="1" ht="14.25" hidden="1" x14ac:dyDescent="0.3">
      <c r="A148" s="63"/>
      <c r="B148" s="64"/>
      <c r="C148" s="105"/>
      <c r="F148" s="63"/>
      <c r="G148" s="63"/>
      <c r="H148" s="63"/>
      <c r="I148" s="63"/>
      <c r="J148" s="63"/>
      <c r="K148" s="63"/>
      <c r="L148" s="63"/>
      <c r="M148" s="63"/>
      <c r="N148" s="63"/>
      <c r="O148" s="63"/>
      <c r="P148" s="63"/>
      <c r="Q148" s="63"/>
      <c r="R148" s="63"/>
      <c r="S148" s="64"/>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row>
    <row r="149" spans="1:62" s="65" customFormat="1" ht="14.25" hidden="1" x14ac:dyDescent="0.3">
      <c r="A149" s="63"/>
      <c r="B149" s="64"/>
      <c r="C149" s="105"/>
      <c r="F149" s="63"/>
      <c r="G149" s="63"/>
      <c r="H149" s="63"/>
      <c r="I149" s="63"/>
      <c r="J149" s="63"/>
      <c r="K149" s="63"/>
      <c r="L149" s="63"/>
      <c r="M149" s="63"/>
      <c r="N149" s="63"/>
      <c r="O149" s="63"/>
      <c r="P149" s="63"/>
      <c r="Q149" s="63"/>
      <c r="R149" s="63"/>
      <c r="S149" s="64"/>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row>
    <row r="150" spans="1:62" s="65" customFormat="1" ht="14.25" hidden="1" x14ac:dyDescent="0.3">
      <c r="A150" s="63"/>
      <c r="B150" s="64"/>
      <c r="C150" s="105"/>
      <c r="F150" s="63"/>
      <c r="G150" s="63"/>
      <c r="H150" s="63"/>
      <c r="I150" s="63"/>
      <c r="J150" s="63"/>
      <c r="K150" s="63"/>
      <c r="L150" s="63"/>
      <c r="M150" s="63"/>
      <c r="N150" s="63"/>
      <c r="O150" s="63"/>
      <c r="P150" s="63"/>
      <c r="Q150" s="63"/>
      <c r="R150" s="63"/>
      <c r="S150" s="64"/>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row>
    <row r="151" spans="1:62" s="65" customFormat="1" ht="14.25" hidden="1" x14ac:dyDescent="0.3">
      <c r="A151" s="63"/>
      <c r="B151" s="64"/>
      <c r="C151" s="105"/>
      <c r="F151" s="63"/>
      <c r="G151" s="63"/>
      <c r="H151" s="63"/>
      <c r="I151" s="63"/>
      <c r="J151" s="63"/>
      <c r="K151" s="63"/>
      <c r="L151" s="63"/>
      <c r="M151" s="63"/>
      <c r="N151" s="63"/>
      <c r="O151" s="63"/>
      <c r="P151" s="63"/>
      <c r="Q151" s="63"/>
      <c r="R151" s="63"/>
      <c r="S151" s="64"/>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row>
    <row r="152" spans="1:62" s="65" customFormat="1" ht="14.25" hidden="1" x14ac:dyDescent="0.3">
      <c r="A152" s="63"/>
      <c r="B152" s="64"/>
      <c r="C152" s="105"/>
      <c r="F152" s="63"/>
      <c r="G152" s="63"/>
      <c r="H152" s="63"/>
      <c r="I152" s="63"/>
      <c r="J152" s="63"/>
      <c r="K152" s="63"/>
      <c r="L152" s="63"/>
      <c r="M152" s="63"/>
      <c r="N152" s="63"/>
      <c r="O152" s="63"/>
      <c r="P152" s="63"/>
      <c r="Q152" s="63"/>
      <c r="R152" s="63"/>
      <c r="S152" s="64"/>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row>
    <row r="153" spans="1:62" s="65" customFormat="1" ht="14.25" hidden="1" x14ac:dyDescent="0.3">
      <c r="A153" s="63"/>
      <c r="B153" s="64"/>
      <c r="C153" s="105"/>
      <c r="F153" s="63"/>
      <c r="G153" s="63"/>
      <c r="H153" s="63"/>
      <c r="I153" s="63"/>
      <c r="J153" s="63"/>
      <c r="K153" s="63"/>
      <c r="L153" s="63"/>
      <c r="M153" s="63"/>
      <c r="N153" s="63"/>
      <c r="O153" s="63"/>
      <c r="P153" s="63"/>
      <c r="Q153" s="63"/>
      <c r="R153" s="63"/>
      <c r="S153" s="64"/>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row>
    <row r="154" spans="1:62" s="65" customFormat="1" ht="14.25" hidden="1" x14ac:dyDescent="0.3">
      <c r="A154" s="63"/>
      <c r="B154" s="64"/>
      <c r="C154" s="105"/>
      <c r="F154" s="63"/>
      <c r="G154" s="63"/>
      <c r="H154" s="63"/>
      <c r="I154" s="63"/>
      <c r="J154" s="63"/>
      <c r="K154" s="63"/>
      <c r="L154" s="63"/>
      <c r="M154" s="63"/>
      <c r="N154" s="63"/>
      <c r="O154" s="63"/>
      <c r="P154" s="63"/>
      <c r="Q154" s="63"/>
      <c r="R154" s="63"/>
      <c r="S154" s="64"/>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row>
    <row r="155" spans="1:62" s="65" customFormat="1" ht="14.25" hidden="1" x14ac:dyDescent="0.3">
      <c r="A155" s="63"/>
      <c r="B155" s="64"/>
      <c r="C155" s="105"/>
      <c r="F155" s="63"/>
      <c r="G155" s="63"/>
      <c r="H155" s="63"/>
      <c r="I155" s="63"/>
      <c r="J155" s="63"/>
      <c r="K155" s="63"/>
      <c r="L155" s="63"/>
      <c r="M155" s="63"/>
      <c r="N155" s="63"/>
      <c r="O155" s="63"/>
      <c r="P155" s="63"/>
      <c r="Q155" s="63"/>
      <c r="R155" s="63"/>
      <c r="S155" s="64"/>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row>
    <row r="156" spans="1:62" s="65" customFormat="1" ht="14.25" hidden="1" x14ac:dyDescent="0.3">
      <c r="A156" s="63"/>
      <c r="B156" s="64"/>
      <c r="C156" s="105"/>
      <c r="F156" s="63"/>
      <c r="G156" s="63"/>
      <c r="H156" s="63"/>
      <c r="I156" s="63"/>
      <c r="J156" s="63"/>
      <c r="K156" s="63"/>
      <c r="L156" s="63"/>
      <c r="M156" s="63"/>
      <c r="N156" s="63"/>
      <c r="O156" s="63"/>
      <c r="P156" s="63"/>
      <c r="Q156" s="63"/>
      <c r="R156" s="63"/>
      <c r="S156" s="64"/>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row>
    <row r="157" spans="1:62" s="65" customFormat="1" ht="14.25" hidden="1" x14ac:dyDescent="0.3">
      <c r="A157" s="63"/>
      <c r="B157" s="64"/>
      <c r="C157" s="105"/>
      <c r="F157" s="63"/>
      <c r="G157" s="63"/>
      <c r="H157" s="63"/>
      <c r="I157" s="63"/>
      <c r="J157" s="63"/>
      <c r="K157" s="63"/>
      <c r="L157" s="63"/>
      <c r="M157" s="63"/>
      <c r="N157" s="63"/>
      <c r="O157" s="63"/>
      <c r="P157" s="63"/>
      <c r="Q157" s="63"/>
      <c r="R157" s="63"/>
      <c r="S157" s="64"/>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row>
    <row r="158" spans="1:62" s="65" customFormat="1" ht="14.25" hidden="1" x14ac:dyDescent="0.3">
      <c r="A158" s="63"/>
      <c r="B158" s="64"/>
      <c r="C158" s="105"/>
      <c r="F158" s="63"/>
      <c r="G158" s="63"/>
      <c r="H158" s="63"/>
      <c r="I158" s="63"/>
      <c r="J158" s="63"/>
      <c r="K158" s="63"/>
      <c r="L158" s="63"/>
      <c r="M158" s="63"/>
      <c r="N158" s="63"/>
      <c r="O158" s="63"/>
      <c r="P158" s="63"/>
      <c r="Q158" s="63"/>
      <c r="R158" s="63"/>
      <c r="S158" s="64"/>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row>
    <row r="159" spans="1:62" s="65" customFormat="1" ht="14.25" hidden="1" x14ac:dyDescent="0.3">
      <c r="A159" s="63"/>
      <c r="B159" s="64"/>
      <c r="C159" s="105"/>
      <c r="F159" s="63"/>
      <c r="G159" s="63"/>
      <c r="H159" s="63"/>
      <c r="I159" s="63"/>
      <c r="J159" s="63"/>
      <c r="K159" s="63"/>
      <c r="L159" s="63"/>
      <c r="M159" s="63"/>
      <c r="N159" s="63"/>
      <c r="O159" s="63"/>
      <c r="P159" s="63"/>
      <c r="Q159" s="63"/>
      <c r="R159" s="63"/>
      <c r="S159" s="64"/>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row>
    <row r="160" spans="1:62" s="65" customFormat="1" ht="14.25" hidden="1" x14ac:dyDescent="0.3">
      <c r="A160" s="63"/>
      <c r="B160" s="64"/>
      <c r="C160" s="105"/>
      <c r="F160" s="63"/>
      <c r="G160" s="63"/>
      <c r="H160" s="63"/>
      <c r="I160" s="63"/>
      <c r="J160" s="63"/>
      <c r="K160" s="63"/>
      <c r="L160" s="63"/>
      <c r="M160" s="63"/>
      <c r="N160" s="63"/>
      <c r="O160" s="63"/>
      <c r="P160" s="63"/>
      <c r="Q160" s="63"/>
      <c r="R160" s="63"/>
      <c r="S160" s="64"/>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row>
    <row r="161" spans="1:62" s="65" customFormat="1" ht="14.25" hidden="1" x14ac:dyDescent="0.3">
      <c r="A161" s="63"/>
      <c r="B161" s="64"/>
      <c r="C161" s="105"/>
      <c r="F161" s="63"/>
      <c r="G161" s="63"/>
      <c r="H161" s="63"/>
      <c r="I161" s="63"/>
      <c r="J161" s="63"/>
      <c r="K161" s="63"/>
      <c r="L161" s="63"/>
      <c r="M161" s="63"/>
      <c r="N161" s="63"/>
      <c r="O161" s="63"/>
      <c r="P161" s="63"/>
      <c r="Q161" s="63"/>
      <c r="R161" s="63"/>
      <c r="S161" s="64"/>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row>
    <row r="162" spans="1:62" s="65" customFormat="1" ht="14.25" hidden="1" x14ac:dyDescent="0.3">
      <c r="A162" s="63"/>
      <c r="B162" s="64"/>
      <c r="C162" s="105"/>
      <c r="F162" s="63"/>
      <c r="G162" s="63"/>
      <c r="H162" s="63"/>
      <c r="I162" s="63"/>
      <c r="J162" s="63"/>
      <c r="K162" s="63"/>
      <c r="L162" s="63"/>
      <c r="M162" s="63"/>
      <c r="N162" s="63"/>
      <c r="O162" s="63"/>
      <c r="P162" s="63"/>
      <c r="Q162" s="63"/>
      <c r="R162" s="63"/>
      <c r="S162" s="64"/>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row>
    <row r="163" spans="1:62" s="65" customFormat="1" ht="14.25" hidden="1" x14ac:dyDescent="0.3">
      <c r="A163" s="63"/>
      <c r="B163" s="64"/>
      <c r="C163" s="105"/>
      <c r="F163" s="63"/>
      <c r="G163" s="63"/>
      <c r="H163" s="63"/>
      <c r="I163" s="63"/>
      <c r="J163" s="63"/>
      <c r="K163" s="63"/>
      <c r="L163" s="63"/>
      <c r="M163" s="63"/>
      <c r="N163" s="63"/>
      <c r="O163" s="63"/>
      <c r="P163" s="63"/>
      <c r="Q163" s="63"/>
      <c r="R163" s="63"/>
      <c r="S163" s="64"/>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row>
    <row r="164" spans="1:62" s="65" customFormat="1" ht="14.25" hidden="1" x14ac:dyDescent="0.3">
      <c r="A164" s="63"/>
      <c r="B164" s="64"/>
      <c r="C164" s="105"/>
      <c r="F164" s="63"/>
      <c r="G164" s="63"/>
      <c r="H164" s="63"/>
      <c r="I164" s="63"/>
      <c r="J164" s="63"/>
      <c r="K164" s="63"/>
      <c r="L164" s="63"/>
      <c r="M164" s="63"/>
      <c r="N164" s="63"/>
      <c r="O164" s="63"/>
      <c r="P164" s="63"/>
      <c r="Q164" s="63"/>
      <c r="R164" s="63"/>
      <c r="S164" s="64"/>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row>
    <row r="165" spans="1:62" s="65" customFormat="1" ht="14.25" hidden="1" x14ac:dyDescent="0.3">
      <c r="A165" s="63"/>
      <c r="B165" s="64"/>
      <c r="C165" s="105"/>
      <c r="F165" s="63"/>
      <c r="G165" s="63"/>
      <c r="H165" s="63"/>
      <c r="I165" s="63"/>
      <c r="J165" s="63"/>
      <c r="K165" s="63"/>
      <c r="L165" s="63"/>
      <c r="M165" s="63"/>
      <c r="N165" s="63"/>
      <c r="O165" s="63"/>
      <c r="P165" s="63"/>
      <c r="Q165" s="63"/>
      <c r="R165" s="63"/>
      <c r="S165" s="64"/>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row>
    <row r="166" spans="1:62" s="65" customFormat="1" ht="14.25" hidden="1" x14ac:dyDescent="0.3">
      <c r="A166" s="63"/>
      <c r="B166" s="64"/>
      <c r="C166" s="105"/>
      <c r="F166" s="63"/>
      <c r="G166" s="63"/>
      <c r="H166" s="63"/>
      <c r="I166" s="63"/>
      <c r="J166" s="63"/>
      <c r="K166" s="63"/>
      <c r="L166" s="63"/>
      <c r="M166" s="63"/>
      <c r="N166" s="63"/>
      <c r="O166" s="63"/>
      <c r="P166" s="63"/>
      <c r="Q166" s="63"/>
      <c r="R166" s="63"/>
      <c r="S166" s="64"/>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row>
    <row r="167" spans="1:62" s="65" customFormat="1" ht="14.25" hidden="1" x14ac:dyDescent="0.3">
      <c r="A167" s="63"/>
      <c r="B167" s="64"/>
      <c r="C167" s="105"/>
      <c r="F167" s="63"/>
      <c r="G167" s="63"/>
      <c r="H167" s="63"/>
      <c r="I167" s="63"/>
      <c r="J167" s="63"/>
      <c r="K167" s="63"/>
      <c r="L167" s="63"/>
      <c r="M167" s="63"/>
      <c r="N167" s="63"/>
      <c r="O167" s="63"/>
      <c r="P167" s="63"/>
      <c r="Q167" s="63"/>
      <c r="R167" s="63"/>
      <c r="S167" s="64"/>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row>
    <row r="168" spans="1:62" s="65" customFormat="1" ht="14.25" hidden="1" x14ac:dyDescent="0.3">
      <c r="A168" s="63"/>
      <c r="B168" s="64"/>
      <c r="C168" s="105"/>
      <c r="F168" s="63"/>
      <c r="G168" s="63"/>
      <c r="H168" s="63"/>
      <c r="I168" s="63"/>
      <c r="J168" s="63"/>
      <c r="K168" s="63"/>
      <c r="L168" s="63"/>
      <c r="M168" s="63"/>
      <c r="N168" s="63"/>
      <c r="O168" s="63"/>
      <c r="P168" s="63"/>
      <c r="Q168" s="63"/>
      <c r="R168" s="63"/>
      <c r="S168" s="64"/>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row>
    <row r="169" spans="1:62" s="65" customFormat="1" ht="14.25" hidden="1" x14ac:dyDescent="0.3">
      <c r="A169" s="63"/>
      <c r="B169" s="64"/>
      <c r="C169" s="105"/>
      <c r="F169" s="63"/>
      <c r="G169" s="63"/>
      <c r="H169" s="63"/>
      <c r="I169" s="63"/>
      <c r="J169" s="63"/>
      <c r="K169" s="63"/>
      <c r="L169" s="63"/>
      <c r="M169" s="63"/>
      <c r="N169" s="63"/>
      <c r="O169" s="63"/>
      <c r="P169" s="63"/>
      <c r="Q169" s="63"/>
      <c r="R169" s="63"/>
      <c r="S169" s="64"/>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row>
    <row r="170" spans="1:62" s="65" customFormat="1" ht="14.25" hidden="1" x14ac:dyDescent="0.3">
      <c r="A170" s="63"/>
      <c r="B170" s="64"/>
      <c r="C170" s="105"/>
      <c r="F170" s="63"/>
      <c r="G170" s="63"/>
      <c r="H170" s="63"/>
      <c r="I170" s="63"/>
      <c r="J170" s="63"/>
      <c r="K170" s="63"/>
      <c r="L170" s="63"/>
      <c r="M170" s="63"/>
      <c r="N170" s="63"/>
      <c r="O170" s="63"/>
      <c r="P170" s="63"/>
      <c r="Q170" s="63"/>
      <c r="R170" s="63"/>
      <c r="S170" s="64"/>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row>
    <row r="171" spans="1:62" s="65" customFormat="1" ht="14.25" hidden="1" x14ac:dyDescent="0.3">
      <c r="A171" s="63"/>
      <c r="B171" s="64"/>
      <c r="C171" s="105"/>
      <c r="F171" s="63"/>
      <c r="G171" s="63"/>
      <c r="H171" s="63"/>
      <c r="I171" s="63"/>
      <c r="J171" s="63"/>
      <c r="K171" s="63"/>
      <c r="L171" s="63"/>
      <c r="M171" s="63"/>
      <c r="N171" s="63"/>
      <c r="O171" s="63"/>
      <c r="P171" s="63"/>
      <c r="Q171" s="63"/>
      <c r="R171" s="63"/>
      <c r="S171" s="64"/>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row>
    <row r="172" spans="1:62" s="65" customFormat="1" ht="14.25" hidden="1" x14ac:dyDescent="0.3">
      <c r="A172" s="63"/>
      <c r="B172" s="64"/>
      <c r="C172" s="105"/>
      <c r="F172" s="63"/>
      <c r="G172" s="63"/>
      <c r="H172" s="63"/>
      <c r="I172" s="63"/>
      <c r="J172" s="63"/>
      <c r="K172" s="63"/>
      <c r="L172" s="63"/>
      <c r="M172" s="63"/>
      <c r="N172" s="63"/>
      <c r="O172" s="63"/>
      <c r="P172" s="63"/>
      <c r="Q172" s="63"/>
      <c r="R172" s="63"/>
      <c r="S172" s="64"/>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row>
    <row r="173" spans="1:62" s="65" customFormat="1" ht="14.25" hidden="1" x14ac:dyDescent="0.3">
      <c r="A173" s="63"/>
      <c r="B173" s="64"/>
      <c r="C173" s="105"/>
      <c r="F173" s="63"/>
      <c r="G173" s="63"/>
      <c r="H173" s="63"/>
      <c r="I173" s="63"/>
      <c r="J173" s="63"/>
      <c r="K173" s="63"/>
      <c r="L173" s="63"/>
      <c r="M173" s="63"/>
      <c r="N173" s="63"/>
      <c r="O173" s="63"/>
      <c r="P173" s="63"/>
      <c r="Q173" s="63"/>
      <c r="R173" s="63"/>
      <c r="S173" s="64"/>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row>
    <row r="174" spans="1:62" s="65" customFormat="1" ht="14.25" hidden="1" x14ac:dyDescent="0.3">
      <c r="A174" s="63"/>
      <c r="B174" s="64"/>
      <c r="C174" s="105"/>
      <c r="F174" s="63"/>
      <c r="G174" s="63"/>
      <c r="H174" s="63"/>
      <c r="I174" s="63"/>
      <c r="J174" s="63"/>
      <c r="K174" s="63"/>
      <c r="L174" s="63"/>
      <c r="M174" s="63"/>
      <c r="N174" s="63"/>
      <c r="O174" s="63"/>
      <c r="P174" s="63"/>
      <c r="Q174" s="63"/>
      <c r="R174" s="63"/>
      <c r="S174" s="64"/>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row>
    <row r="175" spans="1:62" s="65" customFormat="1" ht="14.25" hidden="1" x14ac:dyDescent="0.3">
      <c r="A175" s="63"/>
      <c r="B175" s="64"/>
      <c r="C175" s="105"/>
      <c r="F175" s="63"/>
      <c r="G175" s="63"/>
      <c r="H175" s="63"/>
      <c r="I175" s="63"/>
      <c r="J175" s="63"/>
      <c r="K175" s="63"/>
      <c r="L175" s="63"/>
      <c r="M175" s="63"/>
      <c r="N175" s="63"/>
      <c r="O175" s="63"/>
      <c r="P175" s="63"/>
      <c r="Q175" s="63"/>
      <c r="R175" s="63"/>
      <c r="S175" s="64"/>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row>
    <row r="176" spans="1:62" s="65" customFormat="1" ht="14.25" hidden="1" x14ac:dyDescent="0.3">
      <c r="A176" s="63"/>
      <c r="B176" s="64"/>
      <c r="C176" s="105"/>
      <c r="F176" s="63"/>
      <c r="G176" s="63"/>
      <c r="H176" s="63"/>
      <c r="I176" s="63"/>
      <c r="J176" s="63"/>
      <c r="K176" s="63"/>
      <c r="L176" s="63"/>
      <c r="M176" s="63"/>
      <c r="N176" s="63"/>
      <c r="O176" s="63"/>
      <c r="P176" s="63"/>
      <c r="Q176" s="63"/>
      <c r="R176" s="63"/>
      <c r="S176" s="64"/>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row>
    <row r="177" spans="1:62" s="65" customFormat="1" ht="14.25" hidden="1" x14ac:dyDescent="0.3">
      <c r="A177" s="63"/>
      <c r="B177" s="64"/>
      <c r="C177" s="105"/>
      <c r="F177" s="63"/>
      <c r="G177" s="63"/>
      <c r="H177" s="63"/>
      <c r="I177" s="63"/>
      <c r="J177" s="63"/>
      <c r="K177" s="63"/>
      <c r="L177" s="63"/>
      <c r="M177" s="63"/>
      <c r="N177" s="63"/>
      <c r="O177" s="63"/>
      <c r="P177" s="63"/>
      <c r="Q177" s="63"/>
      <c r="R177" s="63"/>
      <c r="S177" s="64"/>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row>
    <row r="178" spans="1:62" s="65" customFormat="1" ht="14.25" hidden="1" x14ac:dyDescent="0.3">
      <c r="A178" s="63"/>
      <c r="B178" s="64"/>
      <c r="C178" s="105"/>
      <c r="F178" s="63"/>
      <c r="G178" s="63"/>
      <c r="H178" s="63"/>
      <c r="I178" s="63"/>
      <c r="J178" s="63"/>
      <c r="K178" s="63"/>
      <c r="L178" s="63"/>
      <c r="M178" s="63"/>
      <c r="N178" s="63"/>
      <c r="O178" s="63"/>
      <c r="P178" s="63"/>
      <c r="Q178" s="63"/>
      <c r="R178" s="63"/>
      <c r="S178" s="64"/>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row>
    <row r="179" spans="1:62" s="65" customFormat="1" ht="14.25" hidden="1" x14ac:dyDescent="0.3">
      <c r="A179" s="63"/>
      <c r="B179" s="64"/>
      <c r="C179" s="105"/>
      <c r="F179" s="63"/>
      <c r="G179" s="63"/>
      <c r="H179" s="63"/>
      <c r="I179" s="63"/>
      <c r="J179" s="63"/>
      <c r="K179" s="63"/>
      <c r="L179" s="63"/>
      <c r="M179" s="63"/>
      <c r="N179" s="63"/>
      <c r="O179" s="63"/>
      <c r="P179" s="63"/>
      <c r="Q179" s="63"/>
      <c r="R179" s="63"/>
      <c r="S179" s="64"/>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row>
    <row r="180" spans="1:62" s="65" customFormat="1" ht="14.25" hidden="1" x14ac:dyDescent="0.3">
      <c r="A180" s="63"/>
      <c r="B180" s="64"/>
      <c r="C180" s="105"/>
      <c r="F180" s="63"/>
      <c r="G180" s="63"/>
      <c r="H180" s="63"/>
      <c r="I180" s="63"/>
      <c r="J180" s="63"/>
      <c r="K180" s="63"/>
      <c r="L180" s="63"/>
      <c r="M180" s="63"/>
      <c r="N180" s="63"/>
      <c r="O180" s="63"/>
      <c r="P180" s="63"/>
      <c r="Q180" s="63"/>
      <c r="R180" s="63"/>
      <c r="S180" s="64"/>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row>
    <row r="181" spans="1:62" s="65" customFormat="1" ht="14.25" hidden="1" x14ac:dyDescent="0.3">
      <c r="A181" s="63"/>
      <c r="B181" s="64"/>
      <c r="C181" s="105"/>
      <c r="F181" s="63"/>
      <c r="G181" s="63"/>
      <c r="H181" s="63"/>
      <c r="I181" s="63"/>
      <c r="J181" s="63"/>
      <c r="K181" s="63"/>
      <c r="L181" s="63"/>
      <c r="M181" s="63"/>
      <c r="N181" s="63"/>
      <c r="O181" s="63"/>
      <c r="P181" s="63"/>
      <c r="Q181" s="63"/>
      <c r="R181" s="63"/>
      <c r="S181" s="64"/>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row>
    <row r="182" spans="1:62" s="65" customFormat="1" ht="14.25" hidden="1" x14ac:dyDescent="0.3">
      <c r="A182" s="63"/>
      <c r="B182" s="64"/>
      <c r="C182" s="105"/>
      <c r="F182" s="63"/>
      <c r="G182" s="63"/>
      <c r="H182" s="63"/>
      <c r="I182" s="63"/>
      <c r="J182" s="63"/>
      <c r="K182" s="63"/>
      <c r="L182" s="63"/>
      <c r="M182" s="63"/>
      <c r="N182" s="63"/>
      <c r="O182" s="63"/>
      <c r="P182" s="63"/>
      <c r="Q182" s="63"/>
      <c r="R182" s="63"/>
      <c r="S182" s="64"/>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row>
    <row r="183" spans="1:62" s="65" customFormat="1" ht="14.25" hidden="1" x14ac:dyDescent="0.3">
      <c r="A183" s="63"/>
      <c r="B183" s="64"/>
      <c r="C183" s="105"/>
      <c r="F183" s="63"/>
      <c r="G183" s="63"/>
      <c r="H183" s="63"/>
      <c r="I183" s="63"/>
      <c r="J183" s="63"/>
      <c r="K183" s="63"/>
      <c r="L183" s="63"/>
      <c r="M183" s="63"/>
      <c r="N183" s="63"/>
      <c r="O183" s="63"/>
      <c r="P183" s="63"/>
      <c r="Q183" s="63"/>
      <c r="R183" s="63"/>
      <c r="S183" s="64"/>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row>
    <row r="184" spans="1:62" s="65" customFormat="1" ht="14.25" hidden="1" x14ac:dyDescent="0.3">
      <c r="A184" s="63"/>
      <c r="B184" s="64"/>
      <c r="C184" s="105"/>
      <c r="F184" s="63"/>
      <c r="G184" s="63"/>
      <c r="H184" s="63"/>
      <c r="I184" s="63"/>
      <c r="J184" s="63"/>
      <c r="K184" s="63"/>
      <c r="L184" s="63"/>
      <c r="M184" s="63"/>
      <c r="N184" s="63"/>
      <c r="O184" s="63"/>
      <c r="P184" s="63"/>
      <c r="Q184" s="63"/>
      <c r="R184" s="63"/>
      <c r="S184" s="64"/>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row>
    <row r="185" spans="1:62" s="65" customFormat="1" ht="14.25" hidden="1" x14ac:dyDescent="0.3">
      <c r="A185" s="63"/>
      <c r="B185" s="64"/>
      <c r="C185" s="105"/>
      <c r="F185" s="63"/>
      <c r="G185" s="63"/>
      <c r="H185" s="63"/>
      <c r="I185" s="63"/>
      <c r="J185" s="63"/>
      <c r="K185" s="63"/>
      <c r="L185" s="63"/>
      <c r="M185" s="63"/>
      <c r="N185" s="63"/>
      <c r="O185" s="63"/>
      <c r="P185" s="63"/>
      <c r="Q185" s="63"/>
      <c r="R185" s="63"/>
      <c r="S185" s="64"/>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row>
    <row r="186" spans="1:62" s="65" customFormat="1" ht="14.25" hidden="1" x14ac:dyDescent="0.3">
      <c r="A186" s="63"/>
      <c r="B186" s="64"/>
      <c r="C186" s="105"/>
      <c r="F186" s="63"/>
      <c r="G186" s="63"/>
      <c r="H186" s="63"/>
      <c r="I186" s="63"/>
      <c r="J186" s="63"/>
      <c r="K186" s="63"/>
      <c r="L186" s="63"/>
      <c r="M186" s="63"/>
      <c r="N186" s="63"/>
      <c r="O186" s="63"/>
      <c r="P186" s="63"/>
      <c r="Q186" s="63"/>
      <c r="R186" s="63"/>
      <c r="S186" s="64"/>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row>
    <row r="187" spans="1:62" s="65" customFormat="1" ht="14.25" hidden="1" x14ac:dyDescent="0.3">
      <c r="A187" s="63"/>
      <c r="B187" s="64"/>
      <c r="C187" s="105"/>
      <c r="F187" s="63"/>
      <c r="G187" s="63"/>
      <c r="H187" s="63"/>
      <c r="I187" s="63"/>
      <c r="J187" s="63"/>
      <c r="K187" s="63"/>
      <c r="L187" s="63"/>
      <c r="M187" s="63"/>
      <c r="N187" s="63"/>
      <c r="O187" s="63"/>
      <c r="P187" s="63"/>
      <c r="Q187" s="63"/>
      <c r="R187" s="63"/>
      <c r="S187" s="64"/>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row>
    <row r="188" spans="1:62" s="65" customFormat="1" ht="14.25" hidden="1" x14ac:dyDescent="0.3">
      <c r="A188" s="63"/>
      <c r="B188" s="64"/>
      <c r="C188" s="105"/>
      <c r="F188" s="63"/>
      <c r="G188" s="63"/>
      <c r="H188" s="63"/>
      <c r="I188" s="63"/>
      <c r="J188" s="63"/>
      <c r="K188" s="63"/>
      <c r="L188" s="63"/>
      <c r="M188" s="63"/>
      <c r="N188" s="63"/>
      <c r="O188" s="63"/>
      <c r="P188" s="63"/>
      <c r="Q188" s="63"/>
      <c r="R188" s="63"/>
      <c r="S188" s="64"/>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row>
    <row r="189" spans="1:62" s="65" customFormat="1" ht="14.25" hidden="1" x14ac:dyDescent="0.3">
      <c r="A189" s="63"/>
      <c r="B189" s="64"/>
      <c r="C189" s="105"/>
      <c r="F189" s="63"/>
      <c r="G189" s="63"/>
      <c r="H189" s="63"/>
      <c r="I189" s="63"/>
      <c r="J189" s="63"/>
      <c r="K189" s="63"/>
      <c r="L189" s="63"/>
      <c r="M189" s="63"/>
      <c r="N189" s="63"/>
      <c r="O189" s="63"/>
      <c r="P189" s="63"/>
      <c r="Q189" s="63"/>
      <c r="R189" s="63"/>
      <c r="S189" s="64"/>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row>
    <row r="190" spans="1:62" s="65" customFormat="1" ht="14.25" hidden="1" x14ac:dyDescent="0.3">
      <c r="A190" s="63"/>
      <c r="B190" s="64"/>
      <c r="C190" s="105"/>
      <c r="F190" s="63"/>
      <c r="G190" s="63"/>
      <c r="H190" s="63"/>
      <c r="I190" s="63"/>
      <c r="J190" s="63"/>
      <c r="K190" s="63"/>
      <c r="L190" s="63"/>
      <c r="M190" s="63"/>
      <c r="N190" s="63"/>
      <c r="O190" s="63"/>
      <c r="P190" s="63"/>
      <c r="Q190" s="63"/>
      <c r="R190" s="63"/>
      <c r="S190" s="64"/>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row>
    <row r="191" spans="1:62" s="65" customFormat="1" ht="14.25" hidden="1" x14ac:dyDescent="0.3">
      <c r="A191" s="63"/>
      <c r="B191" s="64"/>
      <c r="C191" s="105"/>
      <c r="F191" s="63"/>
      <c r="G191" s="63"/>
      <c r="H191" s="63"/>
      <c r="I191" s="63"/>
      <c r="J191" s="63"/>
      <c r="K191" s="63"/>
      <c r="L191" s="63"/>
      <c r="M191" s="63"/>
      <c r="N191" s="63"/>
      <c r="O191" s="63"/>
      <c r="P191" s="63"/>
      <c r="Q191" s="63"/>
      <c r="R191" s="63"/>
      <c r="S191" s="64"/>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row>
    <row r="192" spans="1:62" s="65" customFormat="1" ht="14.25" hidden="1" x14ac:dyDescent="0.3">
      <c r="A192" s="63"/>
      <c r="B192" s="64"/>
      <c r="C192" s="105"/>
      <c r="F192" s="63"/>
      <c r="G192" s="63"/>
      <c r="H192" s="63"/>
      <c r="I192" s="63"/>
      <c r="J192" s="63"/>
      <c r="K192" s="63"/>
      <c r="L192" s="63"/>
      <c r="M192" s="63"/>
      <c r="N192" s="63"/>
      <c r="O192" s="63"/>
      <c r="P192" s="63"/>
      <c r="Q192" s="63"/>
      <c r="R192" s="63"/>
      <c r="S192" s="64"/>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row>
    <row r="193" spans="1:62" s="65" customFormat="1" ht="14.25" hidden="1" x14ac:dyDescent="0.3">
      <c r="A193" s="63"/>
      <c r="B193" s="64"/>
      <c r="C193" s="105"/>
      <c r="F193" s="63"/>
      <c r="G193" s="63"/>
      <c r="H193" s="63"/>
      <c r="I193" s="63"/>
      <c r="J193" s="63"/>
      <c r="K193" s="63"/>
      <c r="L193" s="63"/>
      <c r="M193" s="63"/>
      <c r="N193" s="63"/>
      <c r="O193" s="63"/>
      <c r="P193" s="63"/>
      <c r="Q193" s="63"/>
      <c r="R193" s="63"/>
      <c r="S193" s="64"/>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row>
    <row r="194" spans="1:62" s="65" customFormat="1" ht="14.25" hidden="1" x14ac:dyDescent="0.3">
      <c r="A194" s="63"/>
      <c r="B194" s="64"/>
      <c r="C194" s="105"/>
      <c r="F194" s="63"/>
      <c r="G194" s="63"/>
      <c r="H194" s="63"/>
      <c r="I194" s="63"/>
      <c r="J194" s="63"/>
      <c r="K194" s="63"/>
      <c r="L194" s="63"/>
      <c r="M194" s="63"/>
      <c r="N194" s="63"/>
      <c r="O194" s="63"/>
      <c r="P194" s="63"/>
      <c r="Q194" s="63"/>
      <c r="R194" s="63"/>
      <c r="S194" s="64"/>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row>
    <row r="195" spans="1:62" s="65" customFormat="1" ht="14.25" hidden="1" x14ac:dyDescent="0.3">
      <c r="A195" s="63"/>
      <c r="B195" s="64"/>
      <c r="C195" s="105"/>
      <c r="F195" s="63"/>
      <c r="G195" s="63"/>
      <c r="H195" s="63"/>
      <c r="I195" s="63"/>
      <c r="J195" s="63"/>
      <c r="K195" s="63"/>
      <c r="L195" s="63"/>
      <c r="M195" s="63"/>
      <c r="N195" s="63"/>
      <c r="O195" s="63"/>
      <c r="P195" s="63"/>
      <c r="Q195" s="63"/>
      <c r="R195" s="63"/>
      <c r="S195" s="64"/>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row>
    <row r="196" spans="1:62" s="65" customFormat="1" ht="14.25" hidden="1" x14ac:dyDescent="0.3">
      <c r="A196" s="63"/>
      <c r="B196" s="64"/>
      <c r="C196" s="105"/>
      <c r="F196" s="63"/>
      <c r="G196" s="63"/>
      <c r="H196" s="63"/>
      <c r="I196" s="63"/>
      <c r="J196" s="63"/>
      <c r="K196" s="63"/>
      <c r="L196" s="63"/>
      <c r="M196" s="63"/>
      <c r="N196" s="63"/>
      <c r="O196" s="63"/>
      <c r="P196" s="63"/>
      <c r="Q196" s="63"/>
      <c r="R196" s="63"/>
      <c r="S196" s="64"/>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row>
    <row r="197" spans="1:62" s="65" customFormat="1" ht="14.25" hidden="1" x14ac:dyDescent="0.3">
      <c r="A197" s="63"/>
      <c r="B197" s="64"/>
      <c r="C197" s="105"/>
      <c r="F197" s="63"/>
      <c r="G197" s="63"/>
      <c r="H197" s="63"/>
      <c r="I197" s="63"/>
      <c r="J197" s="63"/>
      <c r="K197" s="63"/>
      <c r="L197" s="63"/>
      <c r="M197" s="63"/>
      <c r="N197" s="63"/>
      <c r="O197" s="63"/>
      <c r="P197" s="63"/>
      <c r="Q197" s="63"/>
      <c r="R197" s="63"/>
      <c r="S197" s="64"/>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row>
    <row r="198" spans="1:62" s="65" customFormat="1" ht="14.25" hidden="1" x14ac:dyDescent="0.3">
      <c r="A198" s="63"/>
      <c r="B198" s="64"/>
      <c r="C198" s="105"/>
      <c r="F198" s="63"/>
      <c r="G198" s="63"/>
      <c r="H198" s="63"/>
      <c r="I198" s="63"/>
      <c r="J198" s="63"/>
      <c r="K198" s="63"/>
      <c r="L198" s="63"/>
      <c r="M198" s="63"/>
      <c r="N198" s="63"/>
      <c r="O198" s="63"/>
      <c r="P198" s="63"/>
      <c r="Q198" s="63"/>
      <c r="R198" s="63"/>
      <c r="S198" s="64"/>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row>
    <row r="199" spans="1:62" s="65" customFormat="1" ht="14.25" hidden="1" x14ac:dyDescent="0.3">
      <c r="A199" s="63"/>
      <c r="B199" s="64"/>
      <c r="C199" s="105"/>
      <c r="F199" s="63"/>
      <c r="G199" s="63"/>
      <c r="H199" s="63"/>
      <c r="I199" s="63"/>
      <c r="J199" s="63"/>
      <c r="K199" s="63"/>
      <c r="L199" s="63"/>
      <c r="M199" s="63"/>
      <c r="N199" s="63"/>
      <c r="O199" s="63"/>
      <c r="P199" s="63"/>
      <c r="Q199" s="63"/>
      <c r="R199" s="63"/>
      <c r="S199" s="64"/>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row>
    <row r="200" spans="1:62" s="65" customFormat="1" ht="14.25" hidden="1" x14ac:dyDescent="0.3">
      <c r="A200" s="63"/>
      <c r="B200" s="64"/>
      <c r="C200" s="105"/>
      <c r="F200" s="63"/>
      <c r="G200" s="63"/>
      <c r="H200" s="63"/>
      <c r="I200" s="63"/>
      <c r="J200" s="63"/>
      <c r="K200" s="63"/>
      <c r="L200" s="63"/>
      <c r="M200" s="63"/>
      <c r="N200" s="63"/>
      <c r="O200" s="63"/>
      <c r="P200" s="63"/>
      <c r="Q200" s="63"/>
      <c r="R200" s="63"/>
      <c r="S200" s="64"/>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row>
    <row r="201" spans="1:62" s="65" customFormat="1" ht="14.25" hidden="1" x14ac:dyDescent="0.3">
      <c r="A201" s="63"/>
      <c r="B201" s="64"/>
      <c r="C201" s="105"/>
      <c r="F201" s="63"/>
      <c r="G201" s="63"/>
      <c r="H201" s="63"/>
      <c r="I201" s="63"/>
      <c r="J201" s="63"/>
      <c r="K201" s="63"/>
      <c r="L201" s="63"/>
      <c r="M201" s="63"/>
      <c r="N201" s="63"/>
      <c r="O201" s="63"/>
      <c r="P201" s="63"/>
      <c r="Q201" s="63"/>
      <c r="R201" s="63"/>
      <c r="S201" s="64"/>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row>
    <row r="202" spans="1:62" s="65" customFormat="1" ht="14.25" hidden="1" x14ac:dyDescent="0.3">
      <c r="A202" s="63"/>
      <c r="B202" s="64"/>
      <c r="C202" s="105"/>
      <c r="F202" s="63"/>
      <c r="G202" s="63"/>
      <c r="H202" s="63"/>
      <c r="I202" s="63"/>
      <c r="J202" s="63"/>
      <c r="K202" s="63"/>
      <c r="L202" s="63"/>
      <c r="M202" s="63"/>
      <c r="N202" s="63"/>
      <c r="O202" s="63"/>
      <c r="P202" s="63"/>
      <c r="Q202" s="63"/>
      <c r="R202" s="63"/>
      <c r="S202" s="64"/>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row>
    <row r="203" spans="1:62" s="65" customFormat="1" ht="14.25" hidden="1" x14ac:dyDescent="0.3">
      <c r="A203" s="63"/>
      <c r="B203" s="64"/>
      <c r="C203" s="105"/>
      <c r="F203" s="63"/>
      <c r="G203" s="63"/>
      <c r="H203" s="63"/>
      <c r="I203" s="63"/>
      <c r="J203" s="63"/>
      <c r="K203" s="63"/>
      <c r="L203" s="63"/>
      <c r="M203" s="63"/>
      <c r="N203" s="63"/>
      <c r="O203" s="63"/>
      <c r="P203" s="63"/>
      <c r="Q203" s="63"/>
      <c r="R203" s="63"/>
      <c r="S203" s="64"/>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row>
    <row r="204" spans="1:62" s="65" customFormat="1" ht="14.25" hidden="1" x14ac:dyDescent="0.3">
      <c r="A204" s="63"/>
      <c r="B204" s="64"/>
      <c r="C204" s="105"/>
      <c r="F204" s="63"/>
      <c r="G204" s="63"/>
      <c r="H204" s="63"/>
      <c r="I204" s="63"/>
      <c r="J204" s="63"/>
      <c r="K204" s="63"/>
      <c r="L204" s="63"/>
      <c r="M204" s="63"/>
      <c r="N204" s="63"/>
      <c r="O204" s="63"/>
      <c r="P204" s="63"/>
      <c r="Q204" s="63"/>
      <c r="R204" s="63"/>
      <c r="S204" s="64"/>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row>
    <row r="205" spans="1:62" s="65" customFormat="1" ht="14.25" hidden="1" x14ac:dyDescent="0.3">
      <c r="A205" s="63"/>
      <c r="B205" s="64"/>
      <c r="C205" s="105"/>
      <c r="F205" s="63"/>
      <c r="G205" s="63"/>
      <c r="H205" s="63"/>
      <c r="I205" s="63"/>
      <c r="J205" s="63"/>
      <c r="K205" s="63"/>
      <c r="L205" s="63"/>
      <c r="M205" s="63"/>
      <c r="N205" s="63"/>
      <c r="O205" s="63"/>
      <c r="P205" s="63"/>
      <c r="Q205" s="63"/>
      <c r="R205" s="63"/>
      <c r="S205" s="64"/>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row>
    <row r="206" spans="1:62" s="65" customFormat="1" ht="14.25" hidden="1" x14ac:dyDescent="0.3">
      <c r="A206" s="63"/>
      <c r="B206" s="64"/>
      <c r="C206" s="105"/>
      <c r="F206" s="63"/>
      <c r="G206" s="63"/>
      <c r="H206" s="63"/>
      <c r="I206" s="63"/>
      <c r="J206" s="63"/>
      <c r="K206" s="63"/>
      <c r="L206" s="63"/>
      <c r="M206" s="63"/>
      <c r="N206" s="63"/>
      <c r="O206" s="63"/>
      <c r="P206" s="63"/>
      <c r="Q206" s="63"/>
      <c r="R206" s="63"/>
      <c r="S206" s="64"/>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row>
    <row r="207" spans="1:62" s="65" customFormat="1" ht="14.25" hidden="1" x14ac:dyDescent="0.3">
      <c r="A207" s="63"/>
      <c r="B207" s="64"/>
      <c r="C207" s="105"/>
      <c r="F207" s="63"/>
      <c r="G207" s="63"/>
      <c r="H207" s="63"/>
      <c r="I207" s="63"/>
      <c r="J207" s="63"/>
      <c r="K207" s="63"/>
      <c r="L207" s="63"/>
      <c r="M207" s="63"/>
      <c r="N207" s="63"/>
      <c r="O207" s="63"/>
      <c r="P207" s="63"/>
      <c r="Q207" s="63"/>
      <c r="R207" s="63"/>
      <c r="S207" s="64"/>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row>
    <row r="208" spans="1:62" s="65" customFormat="1" ht="14.25" hidden="1" x14ac:dyDescent="0.3">
      <c r="A208" s="63"/>
      <c r="B208" s="64"/>
      <c r="C208" s="105"/>
      <c r="F208" s="63"/>
      <c r="G208" s="63"/>
      <c r="H208" s="63"/>
      <c r="I208" s="63"/>
      <c r="J208" s="63"/>
      <c r="K208" s="63"/>
      <c r="L208" s="63"/>
      <c r="M208" s="63"/>
      <c r="N208" s="63"/>
      <c r="O208" s="63"/>
      <c r="P208" s="63"/>
      <c r="Q208" s="63"/>
      <c r="R208" s="63"/>
      <c r="S208" s="64"/>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row>
    <row r="209" spans="1:62" s="65" customFormat="1" ht="14.25" hidden="1" x14ac:dyDescent="0.3">
      <c r="A209" s="63"/>
      <c r="B209" s="64"/>
      <c r="C209" s="105"/>
      <c r="F209" s="63"/>
      <c r="G209" s="63"/>
      <c r="H209" s="63"/>
      <c r="I209" s="63"/>
      <c r="J209" s="63"/>
      <c r="K209" s="63"/>
      <c r="L209" s="63"/>
      <c r="M209" s="63"/>
      <c r="N209" s="63"/>
      <c r="O209" s="63"/>
      <c r="P209" s="63"/>
      <c r="Q209" s="63"/>
      <c r="R209" s="63"/>
      <c r="S209" s="64"/>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row>
    <row r="210" spans="1:62" s="65" customFormat="1" ht="14.25" hidden="1" x14ac:dyDescent="0.3">
      <c r="A210" s="63"/>
      <c r="B210" s="64"/>
      <c r="C210" s="105"/>
      <c r="F210" s="63"/>
      <c r="G210" s="63"/>
      <c r="H210" s="63"/>
      <c r="I210" s="63"/>
      <c r="J210" s="63"/>
      <c r="K210" s="63"/>
      <c r="L210" s="63"/>
      <c r="M210" s="63"/>
      <c r="N210" s="63"/>
      <c r="O210" s="63"/>
      <c r="P210" s="63"/>
      <c r="Q210" s="63"/>
      <c r="R210" s="63"/>
      <c r="S210" s="64"/>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row>
    <row r="211" spans="1:62" s="65" customFormat="1" ht="14.25" hidden="1" x14ac:dyDescent="0.3">
      <c r="A211" s="63"/>
      <c r="B211" s="64"/>
      <c r="C211" s="105"/>
      <c r="F211" s="63"/>
      <c r="G211" s="63"/>
      <c r="H211" s="63"/>
      <c r="I211" s="63"/>
      <c r="J211" s="63"/>
      <c r="K211" s="63"/>
      <c r="L211" s="63"/>
      <c r="M211" s="63"/>
      <c r="N211" s="63"/>
      <c r="O211" s="63"/>
      <c r="P211" s="63"/>
      <c r="Q211" s="63"/>
      <c r="R211" s="63"/>
      <c r="S211" s="64"/>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row>
    <row r="212" spans="1:62" s="65" customFormat="1" ht="14.25" hidden="1" x14ac:dyDescent="0.3">
      <c r="A212" s="63"/>
      <c r="B212" s="64"/>
      <c r="C212" s="105"/>
      <c r="F212" s="63"/>
      <c r="G212" s="63"/>
      <c r="H212" s="63"/>
      <c r="I212" s="63"/>
      <c r="J212" s="63"/>
      <c r="K212" s="63"/>
      <c r="L212" s="63"/>
      <c r="M212" s="63"/>
      <c r="N212" s="63"/>
      <c r="O212" s="63"/>
      <c r="P212" s="63"/>
      <c r="Q212" s="63"/>
      <c r="R212" s="63"/>
      <c r="S212" s="64"/>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row>
    <row r="213" spans="1:62" s="65" customFormat="1" ht="14.25" hidden="1" x14ac:dyDescent="0.3">
      <c r="A213" s="63"/>
      <c r="B213" s="64"/>
      <c r="C213" s="105"/>
      <c r="F213" s="63"/>
      <c r="G213" s="63"/>
      <c r="H213" s="63"/>
      <c r="I213" s="63"/>
      <c r="J213" s="63"/>
      <c r="K213" s="63"/>
      <c r="L213" s="63"/>
      <c r="M213" s="63"/>
      <c r="N213" s="63"/>
      <c r="O213" s="63"/>
      <c r="P213" s="63"/>
      <c r="Q213" s="63"/>
      <c r="R213" s="63"/>
      <c r="S213" s="64"/>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row>
    <row r="214" spans="1:62" s="65" customFormat="1" ht="14.25" hidden="1" x14ac:dyDescent="0.3">
      <c r="A214" s="63"/>
      <c r="B214" s="64"/>
      <c r="C214" s="105"/>
      <c r="F214" s="63"/>
      <c r="G214" s="63"/>
      <c r="H214" s="63"/>
      <c r="I214" s="63"/>
      <c r="J214" s="63"/>
      <c r="K214" s="63"/>
      <c r="L214" s="63"/>
      <c r="M214" s="63"/>
      <c r="N214" s="63"/>
      <c r="O214" s="63"/>
      <c r="P214" s="63"/>
      <c r="Q214" s="63"/>
      <c r="R214" s="63"/>
      <c r="S214" s="64"/>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row>
    <row r="215" spans="1:62" s="65" customFormat="1" ht="14.25" hidden="1" x14ac:dyDescent="0.3">
      <c r="A215" s="63"/>
      <c r="B215" s="64"/>
      <c r="C215" s="105"/>
      <c r="F215" s="63"/>
      <c r="G215" s="63"/>
      <c r="H215" s="63"/>
      <c r="I215" s="63"/>
      <c r="J215" s="63"/>
      <c r="K215" s="63"/>
      <c r="L215" s="63"/>
      <c r="M215" s="63"/>
      <c r="N215" s="63"/>
      <c r="O215" s="63"/>
      <c r="P215" s="63"/>
      <c r="Q215" s="63"/>
      <c r="R215" s="63"/>
      <c r="S215" s="64"/>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row>
    <row r="216" spans="1:62" s="65" customFormat="1" ht="14.25" hidden="1" x14ac:dyDescent="0.3">
      <c r="A216" s="63"/>
      <c r="B216" s="64"/>
      <c r="C216" s="105"/>
      <c r="F216" s="63"/>
      <c r="G216" s="63"/>
      <c r="H216" s="63"/>
      <c r="I216" s="63"/>
      <c r="J216" s="63"/>
      <c r="K216" s="63"/>
      <c r="L216" s="63"/>
      <c r="M216" s="63"/>
      <c r="N216" s="63"/>
      <c r="O216" s="63"/>
      <c r="P216" s="63"/>
      <c r="Q216" s="63"/>
      <c r="R216" s="63"/>
      <c r="S216" s="64"/>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row>
    <row r="217" spans="1:62" s="65" customFormat="1" ht="14.25" hidden="1" x14ac:dyDescent="0.3">
      <c r="A217" s="63"/>
      <c r="B217" s="64"/>
      <c r="C217" s="105"/>
      <c r="F217" s="63"/>
      <c r="G217" s="63"/>
      <c r="H217" s="63"/>
      <c r="I217" s="63"/>
      <c r="J217" s="63"/>
      <c r="K217" s="63"/>
      <c r="L217" s="63"/>
      <c r="M217" s="63"/>
      <c r="N217" s="63"/>
      <c r="O217" s="63"/>
      <c r="P217" s="63"/>
      <c r="Q217" s="63"/>
      <c r="R217" s="63"/>
      <c r="S217" s="64"/>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row>
    <row r="218" spans="1:62" s="65" customFormat="1" ht="14.25" hidden="1" x14ac:dyDescent="0.3">
      <c r="A218" s="63"/>
      <c r="B218" s="64"/>
      <c r="C218" s="105"/>
      <c r="F218" s="63"/>
      <c r="G218" s="63"/>
      <c r="H218" s="63"/>
      <c r="I218" s="63"/>
      <c r="J218" s="63"/>
      <c r="K218" s="63"/>
      <c r="L218" s="63"/>
      <c r="M218" s="63"/>
      <c r="N218" s="63"/>
      <c r="O218" s="63"/>
      <c r="P218" s="63"/>
      <c r="Q218" s="63"/>
      <c r="R218" s="63"/>
      <c r="S218" s="64"/>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row>
    <row r="219" spans="1:62" s="65" customFormat="1" ht="14.25" hidden="1" x14ac:dyDescent="0.3">
      <c r="A219" s="63"/>
      <c r="B219" s="64"/>
      <c r="C219" s="105"/>
      <c r="F219" s="63"/>
      <c r="G219" s="63"/>
      <c r="H219" s="63"/>
      <c r="I219" s="63"/>
      <c r="J219" s="63"/>
      <c r="K219" s="63"/>
      <c r="L219" s="63"/>
      <c r="M219" s="63"/>
      <c r="N219" s="63"/>
      <c r="O219" s="63"/>
      <c r="P219" s="63"/>
      <c r="Q219" s="63"/>
      <c r="R219" s="63"/>
      <c r="S219" s="64"/>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row>
    <row r="220" spans="1:62" s="65" customFormat="1" ht="14.25" hidden="1" x14ac:dyDescent="0.3">
      <c r="A220" s="63"/>
      <c r="B220" s="64"/>
      <c r="C220" s="105"/>
      <c r="F220" s="63"/>
      <c r="G220" s="63"/>
      <c r="H220" s="63"/>
      <c r="I220" s="63"/>
      <c r="J220" s="63"/>
      <c r="K220" s="63"/>
      <c r="L220" s="63"/>
      <c r="M220" s="63"/>
      <c r="N220" s="63"/>
      <c r="O220" s="63"/>
      <c r="P220" s="63"/>
      <c r="Q220" s="63"/>
      <c r="R220" s="63"/>
      <c r="S220" s="64"/>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row>
    <row r="221" spans="1:62" s="65" customFormat="1" ht="14.25" hidden="1" x14ac:dyDescent="0.3">
      <c r="A221" s="63"/>
      <c r="B221" s="64"/>
      <c r="C221" s="105"/>
      <c r="F221" s="63"/>
      <c r="G221" s="63"/>
      <c r="H221" s="63"/>
      <c r="I221" s="63"/>
      <c r="J221" s="63"/>
      <c r="K221" s="63"/>
      <c r="L221" s="63"/>
      <c r="M221" s="63"/>
      <c r="N221" s="63"/>
      <c r="O221" s="63"/>
      <c r="P221" s="63"/>
      <c r="Q221" s="63"/>
      <c r="R221" s="63"/>
      <c r="S221" s="64"/>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row>
    <row r="222" spans="1:62" s="65" customFormat="1" ht="14.25" hidden="1" x14ac:dyDescent="0.3">
      <c r="A222" s="63"/>
      <c r="B222" s="64"/>
      <c r="C222" s="105"/>
      <c r="F222" s="63"/>
      <c r="G222" s="63"/>
      <c r="H222" s="63"/>
      <c r="I222" s="63"/>
      <c r="J222" s="63"/>
      <c r="K222" s="63"/>
      <c r="L222" s="63"/>
      <c r="M222" s="63"/>
      <c r="N222" s="63"/>
      <c r="O222" s="63"/>
      <c r="P222" s="63"/>
      <c r="Q222" s="63"/>
      <c r="R222" s="63"/>
      <c r="S222" s="64"/>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row>
    <row r="223" spans="1:62" s="65" customFormat="1" ht="14.25" hidden="1" x14ac:dyDescent="0.3">
      <c r="A223" s="63"/>
      <c r="B223" s="64"/>
      <c r="C223" s="105"/>
      <c r="F223" s="63"/>
      <c r="G223" s="63"/>
      <c r="H223" s="63"/>
      <c r="I223" s="63"/>
      <c r="J223" s="63"/>
      <c r="K223" s="63"/>
      <c r="L223" s="63"/>
      <c r="M223" s="63"/>
      <c r="N223" s="63"/>
      <c r="O223" s="63"/>
      <c r="P223" s="63"/>
      <c r="Q223" s="63"/>
      <c r="R223" s="63"/>
      <c r="S223" s="64"/>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row>
    <row r="224" spans="1:62" s="65" customFormat="1" ht="14.25" hidden="1" x14ac:dyDescent="0.3">
      <c r="A224" s="63"/>
      <c r="B224" s="64"/>
      <c r="C224" s="105"/>
      <c r="F224" s="63"/>
      <c r="G224" s="63"/>
      <c r="H224" s="63"/>
      <c r="I224" s="63"/>
      <c r="J224" s="63"/>
      <c r="K224" s="63"/>
      <c r="L224" s="63"/>
      <c r="M224" s="63"/>
      <c r="N224" s="63"/>
      <c r="O224" s="63"/>
      <c r="P224" s="63"/>
      <c r="Q224" s="63"/>
      <c r="R224" s="63"/>
      <c r="S224" s="64"/>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row>
    <row r="225" spans="1:62" s="65" customFormat="1" ht="14.25" hidden="1" x14ac:dyDescent="0.3">
      <c r="A225" s="63"/>
      <c r="B225" s="64"/>
      <c r="C225" s="105"/>
      <c r="F225" s="63"/>
      <c r="G225" s="63"/>
      <c r="H225" s="63"/>
      <c r="I225" s="63"/>
      <c r="J225" s="63"/>
      <c r="K225" s="63"/>
      <c r="L225" s="63"/>
      <c r="M225" s="63"/>
      <c r="N225" s="63"/>
      <c r="O225" s="63"/>
      <c r="P225" s="63"/>
      <c r="Q225" s="63"/>
      <c r="R225" s="63"/>
      <c r="S225" s="64"/>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row>
    <row r="226" spans="1:62" s="65" customFormat="1" ht="14.25" hidden="1" x14ac:dyDescent="0.3">
      <c r="A226" s="63"/>
      <c r="B226" s="64"/>
      <c r="C226" s="105"/>
      <c r="F226" s="63"/>
      <c r="G226" s="63"/>
      <c r="H226" s="63"/>
      <c r="I226" s="63"/>
      <c r="J226" s="63"/>
      <c r="K226" s="63"/>
      <c r="L226" s="63"/>
      <c r="M226" s="63"/>
      <c r="N226" s="63"/>
      <c r="O226" s="63"/>
      <c r="P226" s="63"/>
      <c r="Q226" s="63"/>
      <c r="R226" s="63"/>
      <c r="S226" s="64"/>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row>
    <row r="227" spans="1:62" s="65" customFormat="1" ht="14.25" hidden="1" x14ac:dyDescent="0.3">
      <c r="A227" s="63"/>
      <c r="B227" s="64"/>
      <c r="C227" s="105"/>
      <c r="F227" s="63"/>
      <c r="G227" s="63"/>
      <c r="H227" s="63"/>
      <c r="I227" s="63"/>
      <c r="J227" s="63"/>
      <c r="K227" s="63"/>
      <c r="L227" s="63"/>
      <c r="M227" s="63"/>
      <c r="N227" s="63"/>
      <c r="O227" s="63"/>
      <c r="P227" s="63"/>
      <c r="Q227" s="63"/>
      <c r="R227" s="63"/>
      <c r="S227" s="64"/>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row>
    <row r="228" spans="1:62" s="65" customFormat="1" ht="14.25" hidden="1" x14ac:dyDescent="0.3">
      <c r="A228" s="63"/>
      <c r="B228" s="64"/>
      <c r="C228" s="105"/>
      <c r="F228" s="63"/>
      <c r="G228" s="63"/>
      <c r="H228" s="63"/>
      <c r="I228" s="63"/>
      <c r="J228" s="63"/>
      <c r="K228" s="63"/>
      <c r="L228" s="63"/>
      <c r="M228" s="63"/>
      <c r="N228" s="63"/>
      <c r="O228" s="63"/>
      <c r="P228" s="63"/>
      <c r="Q228" s="63"/>
      <c r="R228" s="63"/>
      <c r="S228" s="64"/>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row>
    <row r="229" spans="1:62" s="65" customFormat="1" ht="14.25" hidden="1" x14ac:dyDescent="0.3">
      <c r="A229" s="63"/>
      <c r="B229" s="64"/>
      <c r="C229" s="105"/>
      <c r="F229" s="63"/>
      <c r="G229" s="63"/>
      <c r="H229" s="63"/>
      <c r="I229" s="63"/>
      <c r="J229" s="63"/>
      <c r="K229" s="63"/>
      <c r="L229" s="63"/>
      <c r="M229" s="63"/>
      <c r="N229" s="63"/>
      <c r="O229" s="63"/>
      <c r="P229" s="63"/>
      <c r="Q229" s="63"/>
      <c r="R229" s="63"/>
      <c r="S229" s="64"/>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row>
    <row r="230" spans="1:62" s="65" customFormat="1" ht="14.25" hidden="1" x14ac:dyDescent="0.3">
      <c r="A230" s="63"/>
      <c r="B230" s="64"/>
      <c r="C230" s="105"/>
      <c r="F230" s="63"/>
      <c r="G230" s="63"/>
      <c r="H230" s="63"/>
      <c r="I230" s="63"/>
      <c r="J230" s="63"/>
      <c r="K230" s="63"/>
      <c r="L230" s="63"/>
      <c r="M230" s="63"/>
      <c r="N230" s="63"/>
      <c r="O230" s="63"/>
      <c r="P230" s="63"/>
      <c r="Q230" s="63"/>
      <c r="R230" s="63"/>
      <c r="S230" s="64"/>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row>
    <row r="231" spans="1:62" s="65" customFormat="1" ht="14.25" hidden="1" x14ac:dyDescent="0.3">
      <c r="A231" s="63"/>
      <c r="B231" s="64"/>
      <c r="C231" s="105"/>
      <c r="F231" s="63"/>
      <c r="G231" s="63"/>
      <c r="H231" s="63"/>
      <c r="I231" s="63"/>
      <c r="J231" s="63"/>
      <c r="K231" s="63"/>
      <c r="L231" s="63"/>
      <c r="M231" s="63"/>
      <c r="N231" s="63"/>
      <c r="O231" s="63"/>
      <c r="P231" s="63"/>
      <c r="Q231" s="63"/>
      <c r="R231" s="63"/>
      <c r="S231" s="64"/>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row>
    <row r="232" spans="1:62" s="65" customFormat="1" ht="14.25" hidden="1" x14ac:dyDescent="0.3">
      <c r="A232" s="63"/>
      <c r="B232" s="64"/>
      <c r="C232" s="105"/>
      <c r="F232" s="63"/>
      <c r="G232" s="63"/>
      <c r="H232" s="63"/>
      <c r="I232" s="63"/>
      <c r="J232" s="63"/>
      <c r="K232" s="63"/>
      <c r="L232" s="63"/>
      <c r="M232" s="63"/>
      <c r="N232" s="63"/>
      <c r="O232" s="63"/>
      <c r="P232" s="63"/>
      <c r="Q232" s="63"/>
      <c r="R232" s="63"/>
      <c r="S232" s="64"/>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row>
    <row r="233" spans="1:62" s="65" customFormat="1" ht="14.25" hidden="1" x14ac:dyDescent="0.3">
      <c r="A233" s="63"/>
      <c r="B233" s="64"/>
      <c r="C233" s="105"/>
      <c r="F233" s="63"/>
      <c r="G233" s="63"/>
      <c r="H233" s="63"/>
      <c r="I233" s="63"/>
      <c r="J233" s="63"/>
      <c r="K233" s="63"/>
      <c r="L233" s="63"/>
      <c r="M233" s="63"/>
      <c r="N233" s="63"/>
      <c r="O233" s="63"/>
      <c r="P233" s="63"/>
      <c r="Q233" s="63"/>
      <c r="R233" s="63"/>
      <c r="S233" s="64"/>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row>
    <row r="234" spans="1:62" s="65" customFormat="1" ht="14.25" hidden="1" x14ac:dyDescent="0.3">
      <c r="A234" s="63"/>
      <c r="B234" s="64"/>
      <c r="C234" s="105"/>
      <c r="F234" s="63"/>
      <c r="G234" s="63"/>
      <c r="H234" s="63"/>
      <c r="I234" s="63"/>
      <c r="J234" s="63"/>
      <c r="K234" s="63"/>
      <c r="L234" s="63"/>
      <c r="M234" s="63"/>
      <c r="N234" s="63"/>
      <c r="O234" s="63"/>
      <c r="P234" s="63"/>
      <c r="Q234" s="63"/>
      <c r="R234" s="63"/>
      <c r="S234" s="64"/>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row>
    <row r="235" spans="1:62" s="65" customFormat="1" ht="14.25" hidden="1" x14ac:dyDescent="0.3">
      <c r="A235" s="63"/>
      <c r="B235" s="64"/>
      <c r="C235" s="105"/>
      <c r="F235" s="63"/>
      <c r="G235" s="63"/>
      <c r="H235" s="63"/>
      <c r="I235" s="63"/>
      <c r="J235" s="63"/>
      <c r="K235" s="63"/>
      <c r="L235" s="63"/>
      <c r="M235" s="63"/>
      <c r="N235" s="63"/>
      <c r="O235" s="63"/>
      <c r="P235" s="63"/>
      <c r="Q235" s="63"/>
      <c r="R235" s="63"/>
      <c r="S235" s="64"/>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row>
    <row r="236" spans="1:62" s="65" customFormat="1" ht="14.25" hidden="1" x14ac:dyDescent="0.3">
      <c r="A236" s="63"/>
      <c r="B236" s="64"/>
      <c r="C236" s="105"/>
      <c r="F236" s="63"/>
      <c r="G236" s="63"/>
      <c r="H236" s="63"/>
      <c r="I236" s="63"/>
      <c r="J236" s="63"/>
      <c r="K236" s="63"/>
      <c r="L236" s="63"/>
      <c r="M236" s="63"/>
      <c r="N236" s="63"/>
      <c r="O236" s="63"/>
      <c r="P236" s="63"/>
      <c r="Q236" s="63"/>
      <c r="R236" s="63"/>
      <c r="S236" s="64"/>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row>
    <row r="237" spans="1:62" s="65" customFormat="1" ht="14.25" hidden="1" x14ac:dyDescent="0.3">
      <c r="A237" s="63"/>
      <c r="B237" s="64"/>
      <c r="C237" s="105"/>
      <c r="F237" s="63"/>
      <c r="G237" s="63"/>
      <c r="H237" s="63"/>
      <c r="I237" s="63"/>
      <c r="J237" s="63"/>
      <c r="K237" s="63"/>
      <c r="L237" s="63"/>
      <c r="M237" s="63"/>
      <c r="N237" s="63"/>
      <c r="O237" s="63"/>
      <c r="P237" s="63"/>
      <c r="Q237" s="63"/>
      <c r="R237" s="63"/>
      <c r="S237" s="64"/>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row>
    <row r="238" spans="1:62" s="65" customFormat="1" ht="14.25" hidden="1" x14ac:dyDescent="0.3">
      <c r="A238" s="63"/>
      <c r="B238" s="64"/>
      <c r="C238" s="105"/>
      <c r="F238" s="63"/>
      <c r="G238" s="63"/>
      <c r="H238" s="63"/>
      <c r="I238" s="63"/>
      <c r="J238" s="63"/>
      <c r="K238" s="63"/>
      <c r="L238" s="63"/>
      <c r="M238" s="63"/>
      <c r="N238" s="63"/>
      <c r="O238" s="63"/>
      <c r="P238" s="63"/>
      <c r="Q238" s="63"/>
      <c r="R238" s="63"/>
      <c r="S238" s="64"/>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row>
    <row r="239" spans="1:62" s="65" customFormat="1" ht="14.25" hidden="1" x14ac:dyDescent="0.3">
      <c r="A239" s="63"/>
      <c r="B239" s="64"/>
      <c r="C239" s="105"/>
      <c r="F239" s="63"/>
      <c r="G239" s="63"/>
      <c r="H239" s="63"/>
      <c r="I239" s="63"/>
      <c r="J239" s="63"/>
      <c r="K239" s="63"/>
      <c r="L239" s="63"/>
      <c r="M239" s="63"/>
      <c r="N239" s="63"/>
      <c r="O239" s="63"/>
      <c r="P239" s="63"/>
      <c r="Q239" s="63"/>
      <c r="R239" s="63"/>
      <c r="S239" s="64"/>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row>
    <row r="240" spans="1:62" s="65" customFormat="1" ht="14.25" hidden="1" x14ac:dyDescent="0.3">
      <c r="A240" s="63"/>
      <c r="B240" s="64"/>
      <c r="C240" s="105"/>
      <c r="F240" s="63"/>
      <c r="G240" s="63"/>
      <c r="H240" s="63"/>
      <c r="I240" s="63"/>
      <c r="J240" s="63"/>
      <c r="K240" s="63"/>
      <c r="L240" s="63"/>
      <c r="M240" s="63"/>
      <c r="N240" s="63"/>
      <c r="O240" s="63"/>
      <c r="P240" s="63"/>
      <c r="Q240" s="63"/>
      <c r="R240" s="63"/>
      <c r="S240" s="64"/>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row>
    <row r="241" spans="1:62" s="65" customFormat="1" ht="14.25" hidden="1" x14ac:dyDescent="0.3">
      <c r="A241" s="63"/>
      <c r="B241" s="64"/>
      <c r="C241" s="105"/>
      <c r="F241" s="63"/>
      <c r="G241" s="63"/>
      <c r="H241" s="63"/>
      <c r="I241" s="63"/>
      <c r="J241" s="63"/>
      <c r="K241" s="63"/>
      <c r="L241" s="63"/>
      <c r="M241" s="63"/>
      <c r="N241" s="63"/>
      <c r="O241" s="63"/>
      <c r="P241" s="63"/>
      <c r="Q241" s="63"/>
      <c r="R241" s="63"/>
      <c r="S241" s="64"/>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row>
    <row r="242" spans="1:62" s="65" customFormat="1" ht="14.25" hidden="1" x14ac:dyDescent="0.3">
      <c r="A242" s="63"/>
      <c r="B242" s="64"/>
      <c r="C242" s="105"/>
      <c r="F242" s="63"/>
      <c r="G242" s="63"/>
      <c r="H242" s="63"/>
      <c r="I242" s="63"/>
      <c r="J242" s="63"/>
      <c r="K242" s="63"/>
      <c r="L242" s="63"/>
      <c r="M242" s="63"/>
      <c r="N242" s="63"/>
      <c r="O242" s="63"/>
      <c r="P242" s="63"/>
      <c r="Q242" s="63"/>
      <c r="R242" s="63"/>
      <c r="S242" s="64"/>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row>
    <row r="243" spans="1:62" s="65" customFormat="1" ht="14.25" hidden="1" x14ac:dyDescent="0.3">
      <c r="A243" s="63"/>
      <c r="B243" s="64"/>
      <c r="C243" s="105"/>
      <c r="F243" s="63"/>
      <c r="G243" s="63"/>
      <c r="H243" s="63"/>
      <c r="I243" s="63"/>
      <c r="J243" s="63"/>
      <c r="K243" s="63"/>
      <c r="L243" s="63"/>
      <c r="M243" s="63"/>
      <c r="N243" s="63"/>
      <c r="O243" s="63"/>
      <c r="P243" s="63"/>
      <c r="Q243" s="63"/>
      <c r="R243" s="63"/>
      <c r="S243" s="64"/>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row>
    <row r="244" spans="1:62" s="65" customFormat="1" ht="14.25" hidden="1" x14ac:dyDescent="0.3">
      <c r="A244" s="63"/>
      <c r="B244" s="64"/>
      <c r="C244" s="105"/>
      <c r="F244" s="63"/>
      <c r="G244" s="63"/>
      <c r="H244" s="63"/>
      <c r="I244" s="63"/>
      <c r="J244" s="63"/>
      <c r="K244" s="63"/>
      <c r="L244" s="63"/>
      <c r="M244" s="63"/>
      <c r="N244" s="63"/>
      <c r="O244" s="63"/>
      <c r="P244" s="63"/>
      <c r="Q244" s="63"/>
      <c r="R244" s="63"/>
      <c r="S244" s="64"/>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row>
    <row r="245" spans="1:62" s="65" customFormat="1" ht="14.25" hidden="1" x14ac:dyDescent="0.3">
      <c r="A245" s="63"/>
      <c r="B245" s="64"/>
      <c r="C245" s="105"/>
      <c r="F245" s="63"/>
      <c r="G245" s="63"/>
      <c r="H245" s="63"/>
      <c r="I245" s="63"/>
      <c r="J245" s="63"/>
      <c r="K245" s="63"/>
      <c r="L245" s="63"/>
      <c r="M245" s="63"/>
      <c r="N245" s="63"/>
      <c r="O245" s="63"/>
      <c r="P245" s="63"/>
      <c r="Q245" s="63"/>
      <c r="R245" s="63"/>
      <c r="S245" s="64"/>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row>
    <row r="246" spans="1:62" s="65" customFormat="1" ht="14.25" hidden="1" x14ac:dyDescent="0.3">
      <c r="A246" s="63"/>
      <c r="B246" s="64"/>
      <c r="C246" s="105"/>
      <c r="F246" s="63"/>
      <c r="G246" s="63"/>
      <c r="H246" s="63"/>
      <c r="I246" s="63"/>
      <c r="J246" s="63"/>
      <c r="K246" s="63"/>
      <c r="L246" s="63"/>
      <c r="M246" s="63"/>
      <c r="N246" s="63"/>
      <c r="O246" s="63"/>
      <c r="P246" s="63"/>
      <c r="Q246" s="63"/>
      <c r="R246" s="63"/>
      <c r="S246" s="64"/>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row>
    <row r="247" spans="1:62" s="65" customFormat="1" ht="14.25" hidden="1" x14ac:dyDescent="0.3">
      <c r="A247" s="63"/>
      <c r="B247" s="64"/>
      <c r="C247" s="105"/>
      <c r="F247" s="63"/>
      <c r="G247" s="63"/>
      <c r="H247" s="63"/>
      <c r="I247" s="63"/>
      <c r="J247" s="63"/>
      <c r="K247" s="63"/>
      <c r="L247" s="63"/>
      <c r="M247" s="63"/>
      <c r="N247" s="63"/>
      <c r="O247" s="63"/>
      <c r="P247" s="63"/>
      <c r="Q247" s="63"/>
      <c r="R247" s="63"/>
      <c r="S247" s="64"/>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row>
    <row r="248" spans="1:62" s="65" customFormat="1" ht="14.25" hidden="1" x14ac:dyDescent="0.3">
      <c r="A248" s="63"/>
      <c r="B248" s="64"/>
      <c r="C248" s="105"/>
      <c r="F248" s="63"/>
      <c r="G248" s="63"/>
      <c r="H248" s="63"/>
      <c r="I248" s="63"/>
      <c r="J248" s="63"/>
      <c r="K248" s="63"/>
      <c r="L248" s="63"/>
      <c r="M248" s="63"/>
      <c r="N248" s="63"/>
      <c r="O248" s="63"/>
      <c r="P248" s="63"/>
      <c r="Q248" s="63"/>
      <c r="R248" s="63"/>
      <c r="S248" s="64"/>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row>
    <row r="249" spans="1:62" s="65" customFormat="1" ht="14.25" hidden="1" x14ac:dyDescent="0.3">
      <c r="A249" s="63"/>
      <c r="B249" s="64"/>
      <c r="C249" s="105"/>
      <c r="F249" s="63"/>
      <c r="G249" s="63"/>
      <c r="H249" s="63"/>
      <c r="I249" s="63"/>
      <c r="J249" s="63"/>
      <c r="K249" s="63"/>
      <c r="L249" s="63"/>
      <c r="M249" s="63"/>
      <c r="N249" s="63"/>
      <c r="O249" s="63"/>
      <c r="P249" s="63"/>
      <c r="Q249" s="63"/>
      <c r="R249" s="63"/>
      <c r="S249" s="64"/>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row>
    <row r="250" spans="1:62" s="65" customFormat="1" ht="14.25" hidden="1" x14ac:dyDescent="0.3">
      <c r="A250" s="63"/>
      <c r="B250" s="64"/>
      <c r="C250" s="105"/>
      <c r="F250" s="63"/>
      <c r="G250" s="63"/>
      <c r="H250" s="63"/>
      <c r="I250" s="63"/>
      <c r="J250" s="63"/>
      <c r="K250" s="63"/>
      <c r="L250" s="63"/>
      <c r="M250" s="63"/>
      <c r="N250" s="63"/>
      <c r="O250" s="63"/>
      <c r="P250" s="63"/>
      <c r="Q250" s="63"/>
      <c r="R250" s="63"/>
      <c r="S250" s="64"/>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row>
    <row r="251" spans="1:62" s="65" customFormat="1" ht="14.25" hidden="1" x14ac:dyDescent="0.3">
      <c r="A251" s="63"/>
      <c r="B251" s="64"/>
      <c r="C251" s="105"/>
      <c r="F251" s="63"/>
      <c r="G251" s="63"/>
      <c r="H251" s="63"/>
      <c r="I251" s="63"/>
      <c r="J251" s="63"/>
      <c r="K251" s="63"/>
      <c r="L251" s="63"/>
      <c r="M251" s="63"/>
      <c r="N251" s="63"/>
      <c r="O251" s="63"/>
      <c r="P251" s="63"/>
      <c r="Q251" s="63"/>
      <c r="R251" s="63"/>
      <c r="S251" s="64"/>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row>
    <row r="252" spans="1:62" s="65" customFormat="1" ht="14.25" hidden="1" x14ac:dyDescent="0.3">
      <c r="A252" s="63"/>
      <c r="B252" s="64"/>
      <c r="C252" s="105"/>
      <c r="F252" s="63"/>
      <c r="G252" s="63"/>
      <c r="H252" s="63"/>
      <c r="I252" s="63"/>
      <c r="J252" s="63"/>
      <c r="K252" s="63"/>
      <c r="L252" s="63"/>
      <c r="M252" s="63"/>
      <c r="N252" s="63"/>
      <c r="O252" s="63"/>
      <c r="P252" s="63"/>
      <c r="Q252" s="63"/>
      <c r="R252" s="63"/>
      <c r="S252" s="64"/>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row>
    <row r="253" spans="1:62" s="65" customFormat="1" ht="14.25" hidden="1" x14ac:dyDescent="0.3">
      <c r="A253" s="63"/>
      <c r="B253" s="64"/>
      <c r="C253" s="105"/>
      <c r="F253" s="63"/>
      <c r="G253" s="63"/>
      <c r="H253" s="63"/>
      <c r="I253" s="63"/>
      <c r="J253" s="63"/>
      <c r="K253" s="63"/>
      <c r="L253" s="63"/>
      <c r="M253" s="63"/>
      <c r="N253" s="63"/>
      <c r="O253" s="63"/>
      <c r="P253" s="63"/>
      <c r="Q253" s="63"/>
      <c r="R253" s="63"/>
      <c r="S253" s="64"/>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row>
    <row r="254" spans="1:62" s="65" customFormat="1" ht="14.25" hidden="1" x14ac:dyDescent="0.3">
      <c r="A254" s="63"/>
      <c r="B254" s="64"/>
      <c r="C254" s="105"/>
      <c r="F254" s="63"/>
      <c r="G254" s="63"/>
      <c r="H254" s="63"/>
      <c r="I254" s="63"/>
      <c r="J254" s="63"/>
      <c r="K254" s="63"/>
      <c r="L254" s="63"/>
      <c r="M254" s="63"/>
      <c r="N254" s="63"/>
      <c r="O254" s="63"/>
      <c r="P254" s="63"/>
      <c r="Q254" s="63"/>
      <c r="R254" s="63"/>
      <c r="S254" s="64"/>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row>
    <row r="255" spans="1:62" s="65" customFormat="1" ht="14.25" hidden="1" x14ac:dyDescent="0.3">
      <c r="A255" s="63"/>
      <c r="B255" s="64"/>
      <c r="C255" s="105"/>
      <c r="F255" s="63"/>
      <c r="G255" s="63"/>
      <c r="H255" s="63"/>
      <c r="I255" s="63"/>
      <c r="J255" s="63"/>
      <c r="K255" s="63"/>
      <c r="L255" s="63"/>
      <c r="M255" s="63"/>
      <c r="N255" s="63"/>
      <c r="O255" s="63"/>
      <c r="P255" s="63"/>
      <c r="Q255" s="63"/>
      <c r="R255" s="63"/>
      <c r="S255" s="64"/>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row>
    <row r="256" spans="1:62" s="65" customFormat="1" ht="14.25" hidden="1" x14ac:dyDescent="0.3">
      <c r="A256" s="63"/>
      <c r="B256" s="64"/>
      <c r="C256" s="105"/>
      <c r="F256" s="63"/>
      <c r="G256" s="63"/>
      <c r="H256" s="63"/>
      <c r="I256" s="63"/>
      <c r="J256" s="63"/>
      <c r="K256" s="63"/>
      <c r="L256" s="63"/>
      <c r="M256" s="63"/>
      <c r="N256" s="63"/>
      <c r="O256" s="63"/>
      <c r="P256" s="63"/>
      <c r="Q256" s="63"/>
      <c r="R256" s="63"/>
      <c r="S256" s="64"/>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row>
    <row r="257" spans="1:62" s="65" customFormat="1" ht="14.25" hidden="1" x14ac:dyDescent="0.3">
      <c r="A257" s="63"/>
      <c r="B257" s="64"/>
      <c r="C257" s="105"/>
      <c r="F257" s="63"/>
      <c r="G257" s="63"/>
      <c r="H257" s="63"/>
      <c r="I257" s="63"/>
      <c r="J257" s="63"/>
      <c r="K257" s="63"/>
      <c r="L257" s="63"/>
      <c r="M257" s="63"/>
      <c r="N257" s="63"/>
      <c r="O257" s="63"/>
      <c r="P257" s="63"/>
      <c r="Q257" s="63"/>
      <c r="R257" s="63"/>
      <c r="S257" s="64"/>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row>
    <row r="258" spans="1:62" s="65" customFormat="1" ht="14.25" hidden="1" x14ac:dyDescent="0.3">
      <c r="A258" s="63"/>
      <c r="B258" s="64"/>
      <c r="C258" s="105"/>
      <c r="F258" s="63"/>
      <c r="G258" s="63"/>
      <c r="H258" s="63"/>
      <c r="I258" s="63"/>
      <c r="J258" s="63"/>
      <c r="K258" s="63"/>
      <c r="L258" s="63"/>
      <c r="M258" s="63"/>
      <c r="N258" s="63"/>
      <c r="O258" s="63"/>
      <c r="P258" s="63"/>
      <c r="Q258" s="63"/>
      <c r="R258" s="63"/>
      <c r="S258" s="64"/>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row>
    <row r="259" spans="1:62" s="65" customFormat="1" ht="14.25" hidden="1" x14ac:dyDescent="0.3">
      <c r="A259" s="63"/>
      <c r="B259" s="64"/>
      <c r="C259" s="105"/>
      <c r="F259" s="63"/>
      <c r="G259" s="63"/>
      <c r="H259" s="63"/>
      <c r="I259" s="63"/>
      <c r="J259" s="63"/>
      <c r="K259" s="63"/>
      <c r="L259" s="63"/>
      <c r="M259" s="63"/>
      <c r="N259" s="63"/>
      <c r="O259" s="63"/>
      <c r="P259" s="63"/>
      <c r="Q259" s="63"/>
      <c r="R259" s="63"/>
      <c r="S259" s="64"/>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row>
    <row r="260" spans="1:62" s="65" customFormat="1" ht="14.25" hidden="1" x14ac:dyDescent="0.3">
      <c r="A260" s="63"/>
      <c r="B260" s="64"/>
      <c r="C260" s="105"/>
      <c r="F260" s="63"/>
      <c r="G260" s="63"/>
      <c r="H260" s="63"/>
      <c r="I260" s="63"/>
      <c r="J260" s="63"/>
      <c r="K260" s="63"/>
      <c r="L260" s="63"/>
      <c r="M260" s="63"/>
      <c r="N260" s="63"/>
      <c r="O260" s="63"/>
      <c r="P260" s="63"/>
      <c r="Q260" s="63"/>
      <c r="R260" s="63"/>
      <c r="S260" s="64"/>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row>
    <row r="261" spans="1:62" s="65" customFormat="1" ht="14.25" hidden="1" x14ac:dyDescent="0.3">
      <c r="A261" s="63"/>
      <c r="B261" s="64"/>
      <c r="C261" s="105"/>
      <c r="F261" s="63"/>
      <c r="G261" s="63"/>
      <c r="H261" s="63"/>
      <c r="I261" s="63"/>
      <c r="J261" s="63"/>
      <c r="K261" s="63"/>
      <c r="L261" s="63"/>
      <c r="M261" s="63"/>
      <c r="N261" s="63"/>
      <c r="O261" s="63"/>
      <c r="P261" s="63"/>
      <c r="Q261" s="63"/>
      <c r="R261" s="63"/>
      <c r="S261" s="64"/>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row>
    <row r="262" spans="1:62" s="65" customFormat="1" ht="14.25" hidden="1" x14ac:dyDescent="0.3">
      <c r="A262" s="63"/>
      <c r="B262" s="64"/>
      <c r="C262" s="105"/>
      <c r="F262" s="63"/>
      <c r="G262" s="63"/>
      <c r="H262" s="63"/>
      <c r="I262" s="63"/>
      <c r="J262" s="63"/>
      <c r="K262" s="63"/>
      <c r="L262" s="63"/>
      <c r="M262" s="63"/>
      <c r="N262" s="63"/>
      <c r="O262" s="63"/>
      <c r="P262" s="63"/>
      <c r="Q262" s="63"/>
      <c r="R262" s="63"/>
      <c r="S262" s="64"/>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row>
    <row r="263" spans="1:62" s="65" customFormat="1" ht="14.25" hidden="1" x14ac:dyDescent="0.3">
      <c r="A263" s="63"/>
      <c r="B263" s="64"/>
      <c r="C263" s="105"/>
      <c r="F263" s="63"/>
      <c r="G263" s="63"/>
      <c r="H263" s="63"/>
      <c r="I263" s="63"/>
      <c r="J263" s="63"/>
      <c r="K263" s="63"/>
      <c r="L263" s="63"/>
      <c r="M263" s="63"/>
      <c r="N263" s="63"/>
      <c r="O263" s="63"/>
      <c r="P263" s="63"/>
      <c r="Q263" s="63"/>
      <c r="R263" s="63"/>
      <c r="S263" s="64"/>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row>
    <row r="264" spans="1:62" s="65" customFormat="1" ht="14.25" hidden="1" x14ac:dyDescent="0.3">
      <c r="A264" s="63"/>
      <c r="B264" s="64"/>
      <c r="C264" s="105"/>
      <c r="F264" s="63"/>
      <c r="G264" s="63"/>
      <c r="H264" s="63"/>
      <c r="I264" s="63"/>
      <c r="J264" s="63"/>
      <c r="K264" s="63"/>
      <c r="L264" s="63"/>
      <c r="M264" s="63"/>
      <c r="N264" s="63"/>
      <c r="O264" s="63"/>
      <c r="P264" s="63"/>
      <c r="Q264" s="63"/>
      <c r="R264" s="63"/>
      <c r="S264" s="64"/>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row>
    <row r="265" spans="1:62" s="65" customFormat="1" ht="14.25" hidden="1" x14ac:dyDescent="0.3">
      <c r="A265" s="63"/>
      <c r="B265" s="64"/>
      <c r="C265" s="105"/>
      <c r="F265" s="63"/>
      <c r="G265" s="63"/>
      <c r="H265" s="63"/>
      <c r="I265" s="63"/>
      <c r="J265" s="63"/>
      <c r="K265" s="63"/>
      <c r="L265" s="63"/>
      <c r="M265" s="63"/>
      <c r="N265" s="63"/>
      <c r="O265" s="63"/>
      <c r="P265" s="63"/>
      <c r="Q265" s="63"/>
      <c r="R265" s="63"/>
      <c r="S265" s="64"/>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row>
    <row r="266" spans="1:62" s="65" customFormat="1" ht="14.25" hidden="1" x14ac:dyDescent="0.3">
      <c r="A266" s="63"/>
      <c r="B266" s="64"/>
      <c r="C266" s="105"/>
      <c r="F266" s="63"/>
      <c r="G266" s="63"/>
      <c r="H266" s="63"/>
      <c r="I266" s="63"/>
      <c r="J266" s="63"/>
      <c r="K266" s="63"/>
      <c r="L266" s="63"/>
      <c r="M266" s="63"/>
      <c r="N266" s="63"/>
      <c r="O266" s="63"/>
      <c r="P266" s="63"/>
      <c r="Q266" s="63"/>
      <c r="R266" s="63"/>
      <c r="S266" s="64"/>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row>
    <row r="267" spans="1:62" s="65" customFormat="1" ht="14.25" hidden="1" x14ac:dyDescent="0.3">
      <c r="A267" s="63"/>
      <c r="B267" s="64"/>
      <c r="C267" s="105"/>
      <c r="F267" s="63"/>
      <c r="G267" s="63"/>
      <c r="H267" s="63"/>
      <c r="I267" s="63"/>
      <c r="J267" s="63"/>
      <c r="K267" s="63"/>
      <c r="L267" s="63"/>
      <c r="M267" s="63"/>
      <c r="N267" s="63"/>
      <c r="O267" s="63"/>
      <c r="P267" s="63"/>
      <c r="Q267" s="63"/>
      <c r="R267" s="63"/>
      <c r="S267" s="64"/>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row>
    <row r="268" spans="1:62" s="65" customFormat="1" ht="14.25" hidden="1" x14ac:dyDescent="0.3">
      <c r="A268" s="63"/>
      <c r="B268" s="64"/>
      <c r="C268" s="105"/>
      <c r="F268" s="63"/>
      <c r="G268" s="63"/>
      <c r="H268" s="63"/>
      <c r="I268" s="63"/>
      <c r="J268" s="63"/>
      <c r="K268" s="63"/>
      <c r="L268" s="63"/>
      <c r="M268" s="63"/>
      <c r="N268" s="63"/>
      <c r="O268" s="63"/>
      <c r="P268" s="63"/>
      <c r="Q268" s="63"/>
      <c r="R268" s="63"/>
      <c r="S268" s="64"/>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row>
    <row r="269" spans="1:62" s="65" customFormat="1" ht="14.25" hidden="1" x14ac:dyDescent="0.3">
      <c r="A269" s="63"/>
      <c r="B269" s="64"/>
      <c r="C269" s="105"/>
      <c r="F269" s="63"/>
      <c r="G269" s="63"/>
      <c r="H269" s="63"/>
      <c r="I269" s="63"/>
      <c r="J269" s="63"/>
      <c r="K269" s="63"/>
      <c r="L269" s="63"/>
      <c r="M269" s="63"/>
      <c r="N269" s="63"/>
      <c r="O269" s="63"/>
      <c r="P269" s="63"/>
      <c r="Q269" s="63"/>
      <c r="R269" s="63"/>
      <c r="S269" s="64"/>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row>
    <row r="270" spans="1:62" s="65" customFormat="1" ht="14.25" hidden="1" x14ac:dyDescent="0.3">
      <c r="A270" s="63"/>
      <c r="B270" s="64"/>
      <c r="C270" s="105"/>
      <c r="F270" s="63"/>
      <c r="G270" s="63"/>
      <c r="H270" s="63"/>
      <c r="I270" s="63"/>
      <c r="J270" s="63"/>
      <c r="K270" s="63"/>
      <c r="L270" s="63"/>
      <c r="M270" s="63"/>
      <c r="N270" s="63"/>
      <c r="O270" s="63"/>
      <c r="P270" s="63"/>
      <c r="Q270" s="63"/>
      <c r="R270" s="63"/>
      <c r="S270" s="64"/>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row>
    <row r="271" spans="1:62" s="65" customFormat="1" ht="14.25" hidden="1" x14ac:dyDescent="0.3">
      <c r="A271" s="63"/>
      <c r="B271" s="64"/>
      <c r="C271" s="105"/>
      <c r="F271" s="63"/>
      <c r="G271" s="63"/>
      <c r="H271" s="63"/>
      <c r="I271" s="63"/>
      <c r="J271" s="63"/>
      <c r="K271" s="63"/>
      <c r="L271" s="63"/>
      <c r="M271" s="63"/>
      <c r="N271" s="63"/>
      <c r="O271" s="63"/>
      <c r="P271" s="63"/>
      <c r="Q271" s="63"/>
      <c r="R271" s="63"/>
      <c r="S271" s="64"/>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row>
    <row r="272" spans="1:62" s="65" customFormat="1" ht="14.25" hidden="1" x14ac:dyDescent="0.3">
      <c r="A272" s="63"/>
      <c r="B272" s="64"/>
      <c r="C272" s="105"/>
      <c r="F272" s="63"/>
      <c r="G272" s="63"/>
      <c r="H272" s="63"/>
      <c r="I272" s="63"/>
      <c r="J272" s="63"/>
      <c r="K272" s="63"/>
      <c r="L272" s="63"/>
      <c r="M272" s="63"/>
      <c r="N272" s="63"/>
      <c r="O272" s="63"/>
      <c r="P272" s="63"/>
      <c r="Q272" s="63"/>
      <c r="R272" s="63"/>
      <c r="S272" s="64"/>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row>
    <row r="273" spans="1:62" s="65" customFormat="1" ht="14.25" hidden="1" x14ac:dyDescent="0.3">
      <c r="A273" s="63"/>
      <c r="B273" s="64"/>
      <c r="C273" s="105"/>
      <c r="F273" s="63"/>
      <c r="G273" s="63"/>
      <c r="H273" s="63"/>
      <c r="I273" s="63"/>
      <c r="J273" s="63"/>
      <c r="K273" s="63"/>
      <c r="L273" s="63"/>
      <c r="M273" s="63"/>
      <c r="N273" s="63"/>
      <c r="O273" s="63"/>
      <c r="P273" s="63"/>
      <c r="Q273" s="63"/>
      <c r="R273" s="63"/>
      <c r="S273" s="64"/>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row>
    <row r="274" spans="1:62" s="65" customFormat="1" ht="14.25" hidden="1" x14ac:dyDescent="0.3">
      <c r="A274" s="63"/>
      <c r="B274" s="64"/>
      <c r="C274" s="105"/>
      <c r="F274" s="63"/>
      <c r="G274" s="63"/>
      <c r="H274" s="63"/>
      <c r="I274" s="63"/>
      <c r="J274" s="63"/>
      <c r="K274" s="63"/>
      <c r="L274" s="63"/>
      <c r="M274" s="63"/>
      <c r="N274" s="63"/>
      <c r="O274" s="63"/>
      <c r="P274" s="63"/>
      <c r="Q274" s="63"/>
      <c r="R274" s="63"/>
      <c r="S274" s="64"/>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row>
    <row r="275" spans="1:62" s="65" customFormat="1" ht="14.25" hidden="1" x14ac:dyDescent="0.3">
      <c r="A275" s="63"/>
      <c r="B275" s="64"/>
      <c r="C275" s="105"/>
      <c r="F275" s="63"/>
      <c r="G275" s="63"/>
      <c r="H275" s="63"/>
      <c r="I275" s="63"/>
      <c r="J275" s="63"/>
      <c r="K275" s="63"/>
      <c r="L275" s="63"/>
      <c r="M275" s="63"/>
      <c r="N275" s="63"/>
      <c r="O275" s="63"/>
      <c r="P275" s="63"/>
      <c r="Q275" s="63"/>
      <c r="R275" s="63"/>
      <c r="S275" s="64"/>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row>
    <row r="276" spans="1:62" s="65" customFormat="1" ht="14.25" hidden="1" x14ac:dyDescent="0.3">
      <c r="A276" s="63"/>
      <c r="B276" s="64"/>
      <c r="C276" s="105"/>
      <c r="F276" s="63"/>
      <c r="G276" s="63"/>
      <c r="H276" s="63"/>
      <c r="I276" s="63"/>
      <c r="J276" s="63"/>
      <c r="K276" s="63"/>
      <c r="L276" s="63"/>
      <c r="M276" s="63"/>
      <c r="N276" s="63"/>
      <c r="O276" s="63"/>
      <c r="P276" s="63"/>
      <c r="Q276" s="63"/>
      <c r="R276" s="63"/>
      <c r="S276" s="64"/>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row>
    <row r="277" spans="1:62" s="65" customFormat="1" ht="14.25" hidden="1" x14ac:dyDescent="0.3">
      <c r="A277" s="63"/>
      <c r="B277" s="64"/>
      <c r="C277" s="105"/>
      <c r="F277" s="63"/>
      <c r="G277" s="63"/>
      <c r="H277" s="63"/>
      <c r="I277" s="63"/>
      <c r="J277" s="63"/>
      <c r="K277" s="63"/>
      <c r="L277" s="63"/>
      <c r="M277" s="63"/>
      <c r="N277" s="63"/>
      <c r="O277" s="63"/>
      <c r="P277" s="63"/>
      <c r="Q277" s="63"/>
      <c r="R277" s="63"/>
      <c r="S277" s="64"/>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row>
    <row r="278" spans="1:62" s="65" customFormat="1" ht="14.25" hidden="1" x14ac:dyDescent="0.3">
      <c r="A278" s="63"/>
      <c r="B278" s="64"/>
      <c r="C278" s="105"/>
      <c r="F278" s="63"/>
      <c r="G278" s="63"/>
      <c r="H278" s="63"/>
      <c r="I278" s="63"/>
      <c r="J278" s="63"/>
      <c r="K278" s="63"/>
      <c r="L278" s="63"/>
      <c r="M278" s="63"/>
      <c r="N278" s="63"/>
      <c r="O278" s="63"/>
      <c r="P278" s="63"/>
      <c r="Q278" s="63"/>
      <c r="R278" s="63"/>
      <c r="S278" s="64"/>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row>
    <row r="279" spans="1:62" s="65" customFormat="1" ht="14.25" hidden="1" x14ac:dyDescent="0.3">
      <c r="A279" s="63"/>
      <c r="B279" s="64"/>
      <c r="C279" s="105"/>
      <c r="F279" s="63"/>
      <c r="G279" s="63"/>
      <c r="H279" s="63"/>
      <c r="I279" s="63"/>
      <c r="J279" s="63"/>
      <c r="K279" s="63"/>
      <c r="L279" s="63"/>
      <c r="M279" s="63"/>
      <c r="N279" s="63"/>
      <c r="O279" s="63"/>
      <c r="P279" s="63"/>
      <c r="Q279" s="63"/>
      <c r="R279" s="63"/>
      <c r="S279" s="64"/>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row>
    <row r="280" spans="1:62" s="65" customFormat="1" ht="14.25" hidden="1" x14ac:dyDescent="0.3">
      <c r="A280" s="63"/>
      <c r="B280" s="64"/>
      <c r="C280" s="105"/>
      <c r="F280" s="63"/>
      <c r="G280" s="63"/>
      <c r="H280" s="63"/>
      <c r="I280" s="63"/>
      <c r="J280" s="63"/>
      <c r="K280" s="63"/>
      <c r="L280" s="63"/>
      <c r="M280" s="63"/>
      <c r="N280" s="63"/>
      <c r="O280" s="63"/>
      <c r="P280" s="63"/>
      <c r="Q280" s="63"/>
      <c r="R280" s="63"/>
      <c r="S280" s="64"/>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row>
    <row r="281" spans="1:62" s="65" customFormat="1" ht="14.25" hidden="1" x14ac:dyDescent="0.3">
      <c r="A281" s="63"/>
      <c r="B281" s="64"/>
      <c r="C281" s="105"/>
      <c r="F281" s="63"/>
      <c r="G281" s="63"/>
      <c r="H281" s="63"/>
      <c r="I281" s="63"/>
      <c r="J281" s="63"/>
      <c r="K281" s="63"/>
      <c r="L281" s="63"/>
      <c r="M281" s="63"/>
      <c r="N281" s="63"/>
      <c r="O281" s="63"/>
      <c r="P281" s="63"/>
      <c r="Q281" s="63"/>
      <c r="R281" s="63"/>
      <c r="S281" s="64"/>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row>
    <row r="282" spans="1:62" s="65" customFormat="1" ht="14.25" hidden="1" x14ac:dyDescent="0.3">
      <c r="A282" s="63"/>
      <c r="B282" s="64"/>
      <c r="C282" s="105"/>
      <c r="F282" s="63"/>
      <c r="G282" s="63"/>
      <c r="H282" s="63"/>
      <c r="I282" s="63"/>
      <c r="J282" s="63"/>
      <c r="K282" s="63"/>
      <c r="L282" s="63"/>
      <c r="M282" s="63"/>
      <c r="N282" s="63"/>
      <c r="O282" s="63"/>
      <c r="P282" s="63"/>
      <c r="Q282" s="63"/>
      <c r="R282" s="63"/>
      <c r="S282" s="64"/>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row>
    <row r="283" spans="1:62" s="65" customFormat="1" ht="14.25" hidden="1" x14ac:dyDescent="0.3">
      <c r="A283" s="63"/>
      <c r="B283" s="64"/>
      <c r="C283" s="105"/>
      <c r="F283" s="63"/>
      <c r="G283" s="63"/>
      <c r="H283" s="63"/>
      <c r="I283" s="63"/>
      <c r="J283" s="63"/>
      <c r="K283" s="63"/>
      <c r="L283" s="63"/>
      <c r="M283" s="63"/>
      <c r="N283" s="63"/>
      <c r="O283" s="63"/>
      <c r="P283" s="63"/>
      <c r="Q283" s="63"/>
      <c r="R283" s="63"/>
      <c r="S283" s="64"/>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row>
    <row r="284" spans="1:62" s="65" customFormat="1" ht="14.25" hidden="1" x14ac:dyDescent="0.3">
      <c r="A284" s="63"/>
      <c r="B284" s="64"/>
      <c r="C284" s="105"/>
      <c r="F284" s="63"/>
      <c r="G284" s="63"/>
      <c r="H284" s="63"/>
      <c r="I284" s="63"/>
      <c r="J284" s="63"/>
      <c r="K284" s="63"/>
      <c r="L284" s="63"/>
      <c r="M284" s="63"/>
      <c r="N284" s="63"/>
      <c r="O284" s="63"/>
      <c r="P284" s="63"/>
      <c r="Q284" s="63"/>
      <c r="R284" s="63"/>
      <c r="S284" s="64"/>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row>
    <row r="285" spans="1:62" s="65" customFormat="1" ht="14.25" hidden="1" x14ac:dyDescent="0.3">
      <c r="A285" s="63"/>
      <c r="B285" s="64"/>
      <c r="C285" s="105"/>
      <c r="F285" s="63"/>
      <c r="G285" s="63"/>
      <c r="H285" s="63"/>
      <c r="I285" s="63"/>
      <c r="J285" s="63"/>
      <c r="K285" s="63"/>
      <c r="L285" s="63"/>
      <c r="M285" s="63"/>
      <c r="N285" s="63"/>
      <c r="O285" s="63"/>
      <c r="P285" s="63"/>
      <c r="Q285" s="63"/>
      <c r="R285" s="63"/>
      <c r="S285" s="64"/>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row>
    <row r="286" spans="1:62" s="65" customFormat="1" ht="14.25" hidden="1" x14ac:dyDescent="0.3">
      <c r="A286" s="63"/>
      <c r="B286" s="64"/>
      <c r="C286" s="105"/>
      <c r="F286" s="63"/>
      <c r="G286" s="63"/>
      <c r="H286" s="63"/>
      <c r="I286" s="63"/>
      <c r="J286" s="63"/>
      <c r="K286" s="63"/>
      <c r="L286" s="63"/>
      <c r="M286" s="63"/>
      <c r="N286" s="63"/>
      <c r="O286" s="63"/>
      <c r="P286" s="63"/>
      <c r="Q286" s="63"/>
      <c r="R286" s="63"/>
      <c r="S286" s="64"/>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row>
    <row r="287" spans="1:62" s="65" customFormat="1" ht="14.25" hidden="1" x14ac:dyDescent="0.3">
      <c r="A287" s="63"/>
      <c r="B287" s="64"/>
      <c r="C287" s="105"/>
      <c r="F287" s="63"/>
      <c r="G287" s="63"/>
      <c r="H287" s="63"/>
      <c r="I287" s="63"/>
      <c r="J287" s="63"/>
      <c r="K287" s="63"/>
      <c r="L287" s="63"/>
      <c r="M287" s="63"/>
      <c r="N287" s="63"/>
      <c r="O287" s="63"/>
      <c r="P287" s="63"/>
      <c r="Q287" s="63"/>
      <c r="R287" s="63"/>
      <c r="S287" s="64"/>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row>
    <row r="288" spans="1:62" s="65" customFormat="1" ht="14.25" hidden="1" x14ac:dyDescent="0.3">
      <c r="A288" s="63"/>
      <c r="B288" s="64"/>
      <c r="C288" s="105"/>
      <c r="F288" s="63"/>
      <c r="G288" s="63"/>
      <c r="H288" s="63"/>
      <c r="I288" s="63"/>
      <c r="J288" s="63"/>
      <c r="K288" s="63"/>
      <c r="L288" s="63"/>
      <c r="M288" s="63"/>
      <c r="N288" s="63"/>
      <c r="O288" s="63"/>
      <c r="P288" s="63"/>
      <c r="Q288" s="63"/>
      <c r="R288" s="63"/>
      <c r="S288" s="64"/>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row>
    <row r="289" spans="1:62" s="65" customFormat="1" ht="14.25" hidden="1" x14ac:dyDescent="0.3">
      <c r="A289" s="63"/>
      <c r="B289" s="64"/>
      <c r="C289" s="105"/>
      <c r="F289" s="63"/>
      <c r="G289" s="63"/>
      <c r="H289" s="63"/>
      <c r="I289" s="63"/>
      <c r="J289" s="63"/>
      <c r="K289" s="63"/>
      <c r="L289" s="63"/>
      <c r="M289" s="63"/>
      <c r="N289" s="63"/>
      <c r="O289" s="63"/>
      <c r="P289" s="63"/>
      <c r="Q289" s="63"/>
      <c r="R289" s="63"/>
      <c r="S289" s="64"/>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row>
    <row r="290" spans="1:62" s="65" customFormat="1" ht="14.25" hidden="1" x14ac:dyDescent="0.3">
      <c r="A290" s="63"/>
      <c r="B290" s="64"/>
      <c r="C290" s="105"/>
      <c r="F290" s="63"/>
      <c r="G290" s="63"/>
      <c r="H290" s="63"/>
      <c r="I290" s="63"/>
      <c r="J290" s="63"/>
      <c r="K290" s="63"/>
      <c r="L290" s="63"/>
      <c r="M290" s="63"/>
      <c r="N290" s="63"/>
      <c r="O290" s="63"/>
      <c r="P290" s="63"/>
      <c r="Q290" s="63"/>
      <c r="R290" s="63"/>
      <c r="S290" s="64"/>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row>
    <row r="291" spans="1:62" s="65" customFormat="1" ht="14.25" hidden="1" x14ac:dyDescent="0.3">
      <c r="A291" s="63"/>
      <c r="B291" s="64"/>
      <c r="C291" s="105"/>
      <c r="F291" s="63"/>
      <c r="G291" s="63"/>
      <c r="H291" s="63"/>
      <c r="I291" s="63"/>
      <c r="J291" s="63"/>
      <c r="K291" s="63"/>
      <c r="L291" s="63"/>
      <c r="M291" s="63"/>
      <c r="N291" s="63"/>
      <c r="O291" s="63"/>
      <c r="P291" s="63"/>
      <c r="Q291" s="63"/>
      <c r="R291" s="63"/>
      <c r="S291" s="64"/>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row>
    <row r="292" spans="1:62" s="65" customFormat="1" ht="14.25" hidden="1" x14ac:dyDescent="0.3">
      <c r="A292" s="63"/>
      <c r="B292" s="64"/>
      <c r="C292" s="105"/>
      <c r="F292" s="63"/>
      <c r="G292" s="63"/>
      <c r="H292" s="63"/>
      <c r="I292" s="63"/>
      <c r="J292" s="63"/>
      <c r="K292" s="63"/>
      <c r="L292" s="63"/>
      <c r="M292" s="63"/>
      <c r="N292" s="63"/>
      <c r="O292" s="63"/>
      <c r="P292" s="63"/>
      <c r="Q292" s="63"/>
      <c r="R292" s="63"/>
      <c r="S292" s="64"/>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row>
    <row r="293" spans="1:62" s="65" customFormat="1" ht="14.25" hidden="1" x14ac:dyDescent="0.3">
      <c r="A293" s="63"/>
      <c r="B293" s="64"/>
      <c r="C293" s="105"/>
      <c r="F293" s="63"/>
      <c r="G293" s="63"/>
      <c r="H293" s="63"/>
      <c r="I293" s="63"/>
      <c r="J293" s="63"/>
      <c r="K293" s="63"/>
      <c r="L293" s="63"/>
      <c r="M293" s="63"/>
      <c r="N293" s="63"/>
      <c r="O293" s="63"/>
      <c r="P293" s="63"/>
      <c r="Q293" s="63"/>
      <c r="R293" s="63"/>
      <c r="S293" s="64"/>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row>
    <row r="294" spans="1:62" s="65" customFormat="1" ht="14.25" hidden="1" x14ac:dyDescent="0.3">
      <c r="A294" s="63"/>
      <c r="B294" s="64"/>
      <c r="C294" s="105"/>
      <c r="F294" s="63"/>
      <c r="G294" s="63"/>
      <c r="H294" s="63"/>
      <c r="I294" s="63"/>
      <c r="J294" s="63"/>
      <c r="K294" s="63"/>
      <c r="L294" s="63"/>
      <c r="M294" s="63"/>
      <c r="N294" s="63"/>
      <c r="O294" s="63"/>
      <c r="P294" s="63"/>
      <c r="Q294" s="63"/>
      <c r="R294" s="63"/>
      <c r="S294" s="64"/>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row>
    <row r="295" spans="1:62" s="65" customFormat="1" ht="14.25" hidden="1" x14ac:dyDescent="0.3">
      <c r="A295" s="63"/>
      <c r="B295" s="64"/>
      <c r="C295" s="105"/>
      <c r="F295" s="63"/>
      <c r="G295" s="63"/>
      <c r="H295" s="63"/>
      <c r="I295" s="63"/>
      <c r="J295" s="63"/>
      <c r="K295" s="63"/>
      <c r="L295" s="63"/>
      <c r="M295" s="63"/>
      <c r="N295" s="63"/>
      <c r="O295" s="63"/>
      <c r="P295" s="63"/>
      <c r="Q295" s="63"/>
      <c r="R295" s="63"/>
      <c r="S295" s="64"/>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row>
    <row r="296" spans="1:62" s="65" customFormat="1" ht="14.25" hidden="1" x14ac:dyDescent="0.3">
      <c r="A296" s="63"/>
      <c r="B296" s="64"/>
      <c r="C296" s="105"/>
      <c r="F296" s="63"/>
      <c r="G296" s="63"/>
      <c r="H296" s="63"/>
      <c r="I296" s="63"/>
      <c r="J296" s="63"/>
      <c r="K296" s="63"/>
      <c r="L296" s="63"/>
      <c r="M296" s="63"/>
      <c r="N296" s="63"/>
      <c r="O296" s="63"/>
      <c r="P296" s="63"/>
      <c r="Q296" s="63"/>
      <c r="R296" s="63"/>
      <c r="S296" s="64"/>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row>
    <row r="297" spans="1:62" s="65" customFormat="1" ht="14.25" hidden="1" x14ac:dyDescent="0.3">
      <c r="A297" s="63"/>
      <c r="B297" s="64"/>
      <c r="C297" s="105"/>
      <c r="F297" s="63"/>
      <c r="G297" s="63"/>
      <c r="H297" s="63"/>
      <c r="I297" s="63"/>
      <c r="J297" s="63"/>
      <c r="K297" s="63"/>
      <c r="L297" s="63"/>
      <c r="M297" s="63"/>
      <c r="N297" s="63"/>
      <c r="O297" s="63"/>
      <c r="P297" s="63"/>
      <c r="Q297" s="63"/>
      <c r="R297" s="63"/>
      <c r="S297" s="64"/>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row>
    <row r="298" spans="1:62" s="65" customFormat="1" ht="14.25" hidden="1" x14ac:dyDescent="0.3">
      <c r="A298" s="63"/>
      <c r="B298" s="64"/>
      <c r="C298" s="105"/>
      <c r="F298" s="63"/>
      <c r="G298" s="63"/>
      <c r="H298" s="63"/>
      <c r="I298" s="63"/>
      <c r="J298" s="63"/>
      <c r="K298" s="63"/>
      <c r="L298" s="63"/>
      <c r="M298" s="63"/>
      <c r="N298" s="63"/>
      <c r="O298" s="63"/>
      <c r="P298" s="63"/>
      <c r="Q298" s="63"/>
      <c r="R298" s="63"/>
      <c r="S298" s="64"/>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row>
    <row r="299" spans="1:62" s="65" customFormat="1" ht="14.25" hidden="1" x14ac:dyDescent="0.3">
      <c r="A299" s="63"/>
      <c r="B299" s="64"/>
      <c r="C299" s="105"/>
      <c r="F299" s="63"/>
      <c r="G299" s="63"/>
      <c r="H299" s="63"/>
      <c r="I299" s="63"/>
      <c r="J299" s="63"/>
      <c r="K299" s="63"/>
      <c r="L299" s="63"/>
      <c r="M299" s="63"/>
      <c r="N299" s="63"/>
      <c r="O299" s="63"/>
      <c r="P299" s="63"/>
      <c r="Q299" s="63"/>
      <c r="R299" s="63"/>
      <c r="S299" s="64"/>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row>
    <row r="300" spans="1:62" s="65" customFormat="1" ht="14.25" hidden="1" x14ac:dyDescent="0.3">
      <c r="A300" s="63"/>
      <c r="B300" s="64"/>
      <c r="C300" s="105"/>
      <c r="F300" s="63"/>
      <c r="G300" s="63"/>
      <c r="H300" s="63"/>
      <c r="I300" s="63"/>
      <c r="J300" s="63"/>
      <c r="K300" s="63"/>
      <c r="L300" s="63"/>
      <c r="M300" s="63"/>
      <c r="N300" s="63"/>
      <c r="O300" s="63"/>
      <c r="P300" s="63"/>
      <c r="Q300" s="63"/>
      <c r="R300" s="63"/>
      <c r="S300" s="64"/>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row>
    <row r="301" spans="1:62" s="65" customFormat="1" ht="14.25" hidden="1" x14ac:dyDescent="0.3">
      <c r="A301" s="63"/>
      <c r="B301" s="64"/>
      <c r="C301" s="105"/>
      <c r="F301" s="63"/>
      <c r="G301" s="63"/>
      <c r="H301" s="63"/>
      <c r="I301" s="63"/>
      <c r="J301" s="63"/>
      <c r="K301" s="63"/>
      <c r="L301" s="63"/>
      <c r="M301" s="63"/>
      <c r="N301" s="63"/>
      <c r="O301" s="63"/>
      <c r="P301" s="63"/>
      <c r="Q301" s="63"/>
      <c r="R301" s="63"/>
      <c r="S301" s="64"/>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row>
    <row r="302" spans="1:62" s="65" customFormat="1" ht="14.25" hidden="1" x14ac:dyDescent="0.3">
      <c r="A302" s="63"/>
      <c r="B302" s="64"/>
      <c r="C302" s="105"/>
      <c r="F302" s="63"/>
      <c r="G302" s="63"/>
      <c r="H302" s="63"/>
      <c r="I302" s="63"/>
      <c r="J302" s="63"/>
      <c r="K302" s="63"/>
      <c r="L302" s="63"/>
      <c r="M302" s="63"/>
      <c r="N302" s="63"/>
      <c r="O302" s="63"/>
      <c r="P302" s="63"/>
      <c r="Q302" s="63"/>
      <c r="R302" s="63"/>
      <c r="S302" s="64"/>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row>
    <row r="303" spans="1:62" s="65" customFormat="1" ht="14.25" hidden="1" x14ac:dyDescent="0.3">
      <c r="A303" s="63"/>
      <c r="B303" s="64"/>
      <c r="C303" s="105"/>
      <c r="F303" s="63"/>
      <c r="G303" s="63"/>
      <c r="H303" s="63"/>
      <c r="I303" s="63"/>
      <c r="J303" s="63"/>
      <c r="K303" s="63"/>
      <c r="L303" s="63"/>
      <c r="M303" s="63"/>
      <c r="N303" s="63"/>
      <c r="O303" s="63"/>
      <c r="P303" s="63"/>
      <c r="Q303" s="63"/>
      <c r="R303" s="63"/>
      <c r="S303" s="64"/>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row>
    <row r="304" spans="1:62" s="65" customFormat="1" ht="14.25" hidden="1" x14ac:dyDescent="0.3">
      <c r="A304" s="63"/>
      <c r="B304" s="64"/>
      <c r="C304" s="105"/>
      <c r="F304" s="63"/>
      <c r="G304" s="63"/>
      <c r="H304" s="63"/>
      <c r="I304" s="63"/>
      <c r="J304" s="63"/>
      <c r="K304" s="63"/>
      <c r="L304" s="63"/>
      <c r="M304" s="63"/>
      <c r="N304" s="63"/>
      <c r="O304" s="63"/>
      <c r="P304" s="63"/>
      <c r="Q304" s="63"/>
      <c r="R304" s="63"/>
      <c r="S304" s="64"/>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row>
    <row r="305" spans="1:62" s="65" customFormat="1" ht="14.25" hidden="1" x14ac:dyDescent="0.3">
      <c r="A305" s="63"/>
      <c r="B305" s="64"/>
      <c r="C305" s="105"/>
      <c r="F305" s="63"/>
      <c r="G305" s="63"/>
      <c r="H305" s="63"/>
      <c r="I305" s="63"/>
      <c r="J305" s="63"/>
      <c r="K305" s="63"/>
      <c r="L305" s="63"/>
      <c r="M305" s="63"/>
      <c r="N305" s="63"/>
      <c r="O305" s="63"/>
      <c r="P305" s="63"/>
      <c r="Q305" s="63"/>
      <c r="R305" s="63"/>
      <c r="S305" s="64"/>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row>
    <row r="306" spans="1:62" s="65" customFormat="1" ht="14.25" hidden="1" x14ac:dyDescent="0.3">
      <c r="A306" s="63"/>
      <c r="B306" s="64"/>
      <c r="C306" s="105"/>
      <c r="F306" s="63"/>
      <c r="G306" s="63"/>
      <c r="H306" s="63"/>
      <c r="I306" s="63"/>
      <c r="J306" s="63"/>
      <c r="K306" s="63"/>
      <c r="L306" s="63"/>
      <c r="M306" s="63"/>
      <c r="N306" s="63"/>
      <c r="O306" s="63"/>
      <c r="P306" s="63"/>
      <c r="Q306" s="63"/>
      <c r="R306" s="63"/>
      <c r="S306" s="64"/>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row>
    <row r="307" spans="1:62" s="65" customFormat="1" ht="14.25" hidden="1" x14ac:dyDescent="0.3">
      <c r="A307" s="63"/>
      <c r="B307" s="64"/>
      <c r="C307" s="105"/>
      <c r="F307" s="63"/>
      <c r="G307" s="63"/>
      <c r="H307" s="63"/>
      <c r="I307" s="63"/>
      <c r="J307" s="63"/>
      <c r="K307" s="63"/>
      <c r="L307" s="63"/>
      <c r="M307" s="63"/>
      <c r="N307" s="63"/>
      <c r="O307" s="63"/>
      <c r="P307" s="63"/>
      <c r="Q307" s="63"/>
      <c r="R307" s="63"/>
      <c r="S307" s="64"/>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row>
    <row r="308" spans="1:62" s="65" customFormat="1" ht="14.25" hidden="1" x14ac:dyDescent="0.3">
      <c r="A308" s="63"/>
      <c r="B308" s="64"/>
      <c r="C308" s="105"/>
      <c r="F308" s="63"/>
      <c r="G308" s="63"/>
      <c r="H308" s="63"/>
      <c r="I308" s="63"/>
      <c r="J308" s="63"/>
      <c r="K308" s="63"/>
      <c r="L308" s="63"/>
      <c r="M308" s="63"/>
      <c r="N308" s="63"/>
      <c r="O308" s="63"/>
      <c r="P308" s="63"/>
      <c r="Q308" s="63"/>
      <c r="R308" s="63"/>
      <c r="S308" s="64"/>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row>
    <row r="309" spans="1:62" s="65" customFormat="1" ht="14.25" hidden="1" x14ac:dyDescent="0.3">
      <c r="A309" s="63"/>
      <c r="B309" s="64"/>
      <c r="C309" s="105"/>
      <c r="F309" s="63"/>
      <c r="G309" s="63"/>
      <c r="H309" s="63"/>
      <c r="I309" s="63"/>
      <c r="J309" s="63"/>
      <c r="K309" s="63"/>
      <c r="L309" s="63"/>
      <c r="M309" s="63"/>
      <c r="N309" s="63"/>
      <c r="O309" s="63"/>
      <c r="P309" s="63"/>
      <c r="Q309" s="63"/>
      <c r="R309" s="63"/>
      <c r="S309" s="64"/>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row>
    <row r="310" spans="1:62" s="65" customFormat="1" ht="14.25" hidden="1" x14ac:dyDescent="0.3">
      <c r="A310" s="63"/>
      <c r="B310" s="64"/>
      <c r="C310" s="105"/>
      <c r="F310" s="63"/>
      <c r="G310" s="63"/>
      <c r="H310" s="63"/>
      <c r="I310" s="63"/>
      <c r="J310" s="63"/>
      <c r="K310" s="63"/>
      <c r="L310" s="63"/>
      <c r="M310" s="63"/>
      <c r="N310" s="63"/>
      <c r="O310" s="63"/>
      <c r="P310" s="63"/>
      <c r="Q310" s="63"/>
      <c r="R310" s="63"/>
      <c r="S310" s="64"/>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row>
    <row r="311" spans="1:62" s="65" customFormat="1" ht="14.25" hidden="1" x14ac:dyDescent="0.3">
      <c r="A311" s="63"/>
      <c r="B311" s="64"/>
      <c r="C311" s="105"/>
      <c r="F311" s="63"/>
      <c r="G311" s="63"/>
      <c r="H311" s="63"/>
      <c r="I311" s="63"/>
      <c r="J311" s="63"/>
      <c r="K311" s="63"/>
      <c r="L311" s="63"/>
      <c r="M311" s="63"/>
      <c r="N311" s="63"/>
      <c r="O311" s="63"/>
      <c r="P311" s="63"/>
      <c r="Q311" s="63"/>
      <c r="R311" s="63"/>
      <c r="S311" s="64"/>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row>
    <row r="312" spans="1:62" s="65" customFormat="1" ht="14.25" hidden="1" x14ac:dyDescent="0.3">
      <c r="A312" s="63"/>
      <c r="B312" s="64"/>
      <c r="C312" s="105"/>
      <c r="F312" s="63"/>
      <c r="G312" s="63"/>
      <c r="H312" s="63"/>
      <c r="I312" s="63"/>
      <c r="J312" s="63"/>
      <c r="K312" s="63"/>
      <c r="L312" s="63"/>
      <c r="M312" s="63"/>
      <c r="N312" s="63"/>
      <c r="O312" s="63"/>
      <c r="P312" s="63"/>
      <c r="Q312" s="63"/>
      <c r="R312" s="63"/>
      <c r="S312" s="64"/>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row>
    <row r="313" spans="1:62" s="65" customFormat="1" ht="14.25" hidden="1" x14ac:dyDescent="0.3">
      <c r="A313" s="63"/>
      <c r="B313" s="64"/>
      <c r="C313" s="105"/>
      <c r="F313" s="63"/>
      <c r="G313" s="63"/>
      <c r="H313" s="63"/>
      <c r="I313" s="63"/>
      <c r="J313" s="63"/>
      <c r="K313" s="63"/>
      <c r="L313" s="63"/>
      <c r="M313" s="63"/>
      <c r="N313" s="63"/>
      <c r="O313" s="63"/>
      <c r="P313" s="63"/>
      <c r="Q313" s="63"/>
      <c r="R313" s="63"/>
      <c r="S313" s="64"/>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row>
    <row r="314" spans="1:62" s="65" customFormat="1" ht="14.25" hidden="1" x14ac:dyDescent="0.3">
      <c r="A314" s="63"/>
      <c r="B314" s="64"/>
      <c r="C314" s="105"/>
      <c r="F314" s="63"/>
      <c r="G314" s="63"/>
      <c r="H314" s="63"/>
      <c r="I314" s="63"/>
      <c r="J314" s="63"/>
      <c r="K314" s="63"/>
      <c r="L314" s="63"/>
      <c r="M314" s="63"/>
      <c r="N314" s="63"/>
      <c r="O314" s="63"/>
      <c r="P314" s="63"/>
      <c r="Q314" s="63"/>
      <c r="R314" s="63"/>
      <c r="S314" s="64"/>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row>
    <row r="315" spans="1:62" s="65" customFormat="1" ht="14.25" hidden="1" x14ac:dyDescent="0.3">
      <c r="A315" s="63"/>
      <c r="B315" s="64"/>
      <c r="C315" s="105"/>
      <c r="F315" s="63"/>
      <c r="G315" s="63"/>
      <c r="H315" s="63"/>
      <c r="I315" s="63"/>
      <c r="J315" s="63"/>
      <c r="K315" s="63"/>
      <c r="L315" s="63"/>
      <c r="M315" s="63"/>
      <c r="N315" s="63"/>
      <c r="O315" s="63"/>
      <c r="P315" s="63"/>
      <c r="Q315" s="63"/>
      <c r="R315" s="63"/>
      <c r="S315" s="64"/>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row>
    <row r="316" spans="1:62" s="65" customFormat="1" ht="14.25" hidden="1" x14ac:dyDescent="0.3">
      <c r="A316" s="63"/>
      <c r="B316" s="64"/>
      <c r="C316" s="105"/>
      <c r="F316" s="63"/>
      <c r="G316" s="63"/>
      <c r="H316" s="63"/>
      <c r="I316" s="63"/>
      <c r="J316" s="63"/>
      <c r="K316" s="63"/>
      <c r="L316" s="63"/>
      <c r="M316" s="63"/>
      <c r="N316" s="63"/>
      <c r="O316" s="63"/>
      <c r="P316" s="63"/>
      <c r="Q316" s="63"/>
      <c r="R316" s="63"/>
      <c r="S316" s="64"/>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row>
    <row r="317" spans="1:62" s="65" customFormat="1" ht="14.25" hidden="1" x14ac:dyDescent="0.3">
      <c r="A317" s="63"/>
      <c r="B317" s="64"/>
      <c r="C317" s="105"/>
      <c r="F317" s="63"/>
      <c r="G317" s="63"/>
      <c r="H317" s="63"/>
      <c r="I317" s="63"/>
      <c r="J317" s="63"/>
      <c r="K317" s="63"/>
      <c r="L317" s="63"/>
      <c r="M317" s="63"/>
      <c r="N317" s="63"/>
      <c r="O317" s="63"/>
      <c r="P317" s="63"/>
      <c r="Q317" s="63"/>
      <c r="R317" s="63"/>
      <c r="S317" s="64"/>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row>
    <row r="318" spans="1:62" s="65" customFormat="1" ht="14.25" hidden="1" x14ac:dyDescent="0.3">
      <c r="A318" s="63"/>
      <c r="B318" s="64"/>
      <c r="C318" s="105"/>
      <c r="F318" s="63"/>
      <c r="G318" s="63"/>
      <c r="H318" s="63"/>
      <c r="I318" s="63"/>
      <c r="J318" s="63"/>
      <c r="K318" s="63"/>
      <c r="L318" s="63"/>
      <c r="M318" s="63"/>
      <c r="N318" s="63"/>
      <c r="O318" s="63"/>
      <c r="P318" s="63"/>
      <c r="Q318" s="63"/>
      <c r="R318" s="63"/>
      <c r="S318" s="64"/>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row>
    <row r="319" spans="1:62" s="65" customFormat="1" ht="14.25" hidden="1" x14ac:dyDescent="0.3">
      <c r="A319" s="63"/>
      <c r="B319" s="64"/>
      <c r="C319" s="105"/>
      <c r="F319" s="63"/>
      <c r="G319" s="63"/>
      <c r="H319" s="63"/>
      <c r="I319" s="63"/>
      <c r="J319" s="63"/>
      <c r="K319" s="63"/>
      <c r="L319" s="63"/>
      <c r="M319" s="63"/>
      <c r="N319" s="63"/>
      <c r="O319" s="63"/>
      <c r="P319" s="63"/>
      <c r="Q319" s="63"/>
      <c r="R319" s="63"/>
      <c r="S319" s="64"/>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row>
    <row r="320" spans="1:62" s="65" customFormat="1" ht="14.25" hidden="1" x14ac:dyDescent="0.3">
      <c r="A320" s="63"/>
      <c r="B320" s="64"/>
      <c r="C320" s="105"/>
      <c r="F320" s="63"/>
      <c r="G320" s="63"/>
      <c r="H320" s="63"/>
      <c r="I320" s="63"/>
      <c r="J320" s="63"/>
      <c r="K320" s="63"/>
      <c r="L320" s="63"/>
      <c r="M320" s="63"/>
      <c r="N320" s="63"/>
      <c r="O320" s="63"/>
      <c r="P320" s="63"/>
      <c r="Q320" s="63"/>
      <c r="R320" s="63"/>
      <c r="S320" s="64"/>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row>
    <row r="321" spans="1:62" s="65" customFormat="1" ht="14.25" hidden="1" x14ac:dyDescent="0.3">
      <c r="A321" s="63"/>
      <c r="B321" s="64"/>
      <c r="C321" s="105"/>
      <c r="F321" s="63"/>
      <c r="G321" s="63"/>
      <c r="H321" s="63"/>
      <c r="I321" s="63"/>
      <c r="J321" s="63"/>
      <c r="K321" s="63"/>
      <c r="L321" s="63"/>
      <c r="M321" s="63"/>
      <c r="N321" s="63"/>
      <c r="O321" s="63"/>
      <c r="P321" s="63"/>
      <c r="Q321" s="63"/>
      <c r="R321" s="63"/>
      <c r="S321" s="64"/>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row>
    <row r="322" spans="1:62" s="65" customFormat="1" ht="14.25" hidden="1" x14ac:dyDescent="0.3">
      <c r="A322" s="63"/>
      <c r="B322" s="64"/>
      <c r="C322" s="105"/>
      <c r="F322" s="63"/>
      <c r="G322" s="63"/>
      <c r="H322" s="63"/>
      <c r="I322" s="63"/>
      <c r="J322" s="63"/>
      <c r="K322" s="63"/>
      <c r="L322" s="63"/>
      <c r="M322" s="63"/>
      <c r="N322" s="63"/>
      <c r="O322" s="63"/>
      <c r="P322" s="63"/>
      <c r="Q322" s="63"/>
      <c r="R322" s="63"/>
      <c r="S322" s="64"/>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row>
    <row r="323" spans="1:62" s="65" customFormat="1" ht="14.25" hidden="1" x14ac:dyDescent="0.3">
      <c r="A323" s="63"/>
      <c r="B323" s="64"/>
      <c r="C323" s="105"/>
      <c r="F323" s="63"/>
      <c r="G323" s="63"/>
      <c r="H323" s="63"/>
      <c r="I323" s="63"/>
      <c r="J323" s="63"/>
      <c r="K323" s="63"/>
      <c r="L323" s="63"/>
      <c r="M323" s="63"/>
      <c r="N323" s="63"/>
      <c r="O323" s="63"/>
      <c r="P323" s="63"/>
      <c r="Q323" s="63"/>
      <c r="R323" s="63"/>
      <c r="S323" s="64"/>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row>
    <row r="324" spans="1:62" s="65" customFormat="1" ht="14.25" hidden="1" x14ac:dyDescent="0.3">
      <c r="A324" s="63"/>
      <c r="B324" s="64"/>
      <c r="C324" s="105"/>
      <c r="F324" s="63"/>
      <c r="G324" s="63"/>
      <c r="H324" s="63"/>
      <c r="I324" s="63"/>
      <c r="J324" s="63"/>
      <c r="K324" s="63"/>
      <c r="L324" s="63"/>
      <c r="M324" s="63"/>
      <c r="N324" s="63"/>
      <c r="O324" s="63"/>
      <c r="P324" s="63"/>
      <c r="Q324" s="63"/>
      <c r="R324" s="63"/>
      <c r="S324" s="64"/>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row>
    <row r="325" spans="1:62" s="65" customFormat="1" ht="14.25" hidden="1" x14ac:dyDescent="0.3">
      <c r="A325" s="63"/>
      <c r="B325" s="64"/>
      <c r="C325" s="105"/>
      <c r="F325" s="63"/>
      <c r="G325" s="63"/>
      <c r="H325" s="63"/>
      <c r="I325" s="63"/>
      <c r="J325" s="63"/>
      <c r="K325" s="63"/>
      <c r="L325" s="63"/>
      <c r="M325" s="63"/>
      <c r="N325" s="63"/>
      <c r="O325" s="63"/>
      <c r="P325" s="63"/>
      <c r="Q325" s="63"/>
      <c r="R325" s="63"/>
      <c r="S325" s="64"/>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row>
    <row r="326" spans="1:62" s="65" customFormat="1" ht="14.25" hidden="1" x14ac:dyDescent="0.3">
      <c r="A326" s="63"/>
      <c r="B326" s="64"/>
      <c r="C326" s="105"/>
      <c r="F326" s="63"/>
      <c r="G326" s="63"/>
      <c r="H326" s="63"/>
      <c r="I326" s="63"/>
      <c r="J326" s="63"/>
      <c r="K326" s="63"/>
      <c r="L326" s="63"/>
      <c r="M326" s="63"/>
      <c r="N326" s="63"/>
      <c r="O326" s="63"/>
      <c r="P326" s="63"/>
      <c r="Q326" s="63"/>
      <c r="R326" s="63"/>
      <c r="S326" s="64"/>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row>
    <row r="327" spans="1:62" s="65" customFormat="1" ht="14.25" hidden="1" x14ac:dyDescent="0.3">
      <c r="A327" s="63"/>
      <c r="B327" s="64"/>
      <c r="C327" s="105"/>
      <c r="F327" s="63"/>
      <c r="G327" s="63"/>
      <c r="H327" s="63"/>
      <c r="I327" s="63"/>
      <c r="J327" s="63"/>
      <c r="K327" s="63"/>
      <c r="L327" s="63"/>
      <c r="M327" s="63"/>
      <c r="N327" s="63"/>
      <c r="O327" s="63"/>
      <c r="P327" s="63"/>
      <c r="Q327" s="63"/>
      <c r="R327" s="63"/>
      <c r="S327" s="64"/>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row>
    <row r="328" spans="1:62" s="65" customFormat="1" ht="14.25" hidden="1" x14ac:dyDescent="0.3">
      <c r="A328" s="63"/>
      <c r="B328" s="64"/>
      <c r="C328" s="105"/>
      <c r="F328" s="63"/>
      <c r="G328" s="63"/>
      <c r="H328" s="63"/>
      <c r="I328" s="63"/>
      <c r="J328" s="63"/>
      <c r="K328" s="63"/>
      <c r="L328" s="63"/>
      <c r="M328" s="63"/>
      <c r="N328" s="63"/>
      <c r="O328" s="63"/>
      <c r="P328" s="63"/>
      <c r="Q328" s="63"/>
      <c r="R328" s="63"/>
      <c r="S328" s="64"/>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row>
    <row r="329" spans="1:62" s="65" customFormat="1" ht="14.25" hidden="1" x14ac:dyDescent="0.3">
      <c r="A329" s="63"/>
      <c r="B329" s="64"/>
      <c r="C329" s="105"/>
      <c r="F329" s="63"/>
      <c r="G329" s="63"/>
      <c r="H329" s="63"/>
      <c r="I329" s="63"/>
      <c r="J329" s="63"/>
      <c r="K329" s="63"/>
      <c r="L329" s="63"/>
      <c r="M329" s="63"/>
      <c r="N329" s="63"/>
      <c r="O329" s="63"/>
      <c r="P329" s="63"/>
      <c r="Q329" s="63"/>
      <c r="R329" s="63"/>
      <c r="S329" s="64"/>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row>
    <row r="330" spans="1:62" s="65" customFormat="1" ht="14.25" hidden="1" x14ac:dyDescent="0.3">
      <c r="A330" s="63"/>
      <c r="B330" s="64"/>
      <c r="C330" s="105"/>
      <c r="F330" s="63"/>
      <c r="G330" s="63"/>
      <c r="H330" s="63"/>
      <c r="I330" s="63"/>
      <c r="J330" s="63"/>
      <c r="K330" s="63"/>
      <c r="L330" s="63"/>
      <c r="M330" s="63"/>
      <c r="N330" s="63"/>
      <c r="O330" s="63"/>
      <c r="P330" s="63"/>
      <c r="Q330" s="63"/>
      <c r="R330" s="63"/>
      <c r="S330" s="64"/>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row>
    <row r="331" spans="1:62" s="65" customFormat="1" ht="14.25" hidden="1" x14ac:dyDescent="0.3">
      <c r="A331" s="63"/>
      <c r="B331" s="64"/>
      <c r="C331" s="105"/>
      <c r="F331" s="63"/>
      <c r="G331" s="63"/>
      <c r="H331" s="63"/>
      <c r="I331" s="63"/>
      <c r="J331" s="63"/>
      <c r="K331" s="63"/>
      <c r="L331" s="63"/>
      <c r="M331" s="63"/>
      <c r="N331" s="63"/>
      <c r="O331" s="63"/>
      <c r="P331" s="63"/>
      <c r="Q331" s="63"/>
      <c r="R331" s="63"/>
      <c r="S331" s="64"/>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row>
    <row r="332" spans="1:62" s="65" customFormat="1" ht="14.25" hidden="1" x14ac:dyDescent="0.3">
      <c r="A332" s="63"/>
      <c r="B332" s="64"/>
      <c r="C332" s="105"/>
      <c r="F332" s="63"/>
      <c r="G332" s="63"/>
      <c r="H332" s="63"/>
      <c r="I332" s="63"/>
      <c r="J332" s="63"/>
      <c r="K332" s="63"/>
      <c r="L332" s="63"/>
      <c r="M332" s="63"/>
      <c r="N332" s="63"/>
      <c r="O332" s="63"/>
      <c r="P332" s="63"/>
      <c r="Q332" s="63"/>
      <c r="R332" s="63"/>
      <c r="S332" s="64"/>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row>
    <row r="333" spans="1:62" s="65" customFormat="1" ht="14.25" hidden="1" x14ac:dyDescent="0.3">
      <c r="A333" s="63"/>
      <c r="B333" s="64"/>
      <c r="C333" s="105"/>
      <c r="F333" s="63"/>
      <c r="G333" s="63"/>
      <c r="H333" s="63"/>
      <c r="I333" s="63"/>
      <c r="J333" s="63"/>
      <c r="K333" s="63"/>
      <c r="L333" s="63"/>
      <c r="M333" s="63"/>
      <c r="N333" s="63"/>
      <c r="O333" s="63"/>
      <c r="P333" s="63"/>
      <c r="Q333" s="63"/>
      <c r="R333" s="63"/>
      <c r="S333" s="64"/>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row>
    <row r="334" spans="1:62" s="65" customFormat="1" ht="14.25" hidden="1" x14ac:dyDescent="0.3">
      <c r="A334" s="63"/>
      <c r="B334" s="64"/>
      <c r="C334" s="105"/>
      <c r="F334" s="63"/>
      <c r="G334" s="63"/>
      <c r="H334" s="63"/>
      <c r="I334" s="63"/>
      <c r="J334" s="63"/>
      <c r="K334" s="63"/>
      <c r="L334" s="63"/>
      <c r="M334" s="63"/>
      <c r="N334" s="63"/>
      <c r="O334" s="63"/>
      <c r="P334" s="63"/>
      <c r="Q334" s="63"/>
      <c r="R334" s="63"/>
      <c r="S334" s="64"/>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row>
    <row r="335" spans="1:62" s="65" customFormat="1" ht="14.25" hidden="1" x14ac:dyDescent="0.3">
      <c r="A335" s="63"/>
      <c r="B335" s="64"/>
      <c r="C335" s="105"/>
      <c r="F335" s="63"/>
      <c r="G335" s="63"/>
      <c r="H335" s="63"/>
      <c r="I335" s="63"/>
      <c r="J335" s="63"/>
      <c r="K335" s="63"/>
      <c r="L335" s="63"/>
      <c r="M335" s="63"/>
      <c r="N335" s="63"/>
      <c r="O335" s="63"/>
      <c r="P335" s="63"/>
      <c r="Q335" s="63"/>
      <c r="R335" s="63"/>
      <c r="S335" s="64"/>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row>
    <row r="336" spans="1:62" s="65" customFormat="1" ht="14.25" hidden="1" x14ac:dyDescent="0.3">
      <c r="A336" s="63"/>
      <c r="B336" s="64"/>
      <c r="C336" s="105"/>
      <c r="F336" s="63"/>
      <c r="G336" s="63"/>
      <c r="H336" s="63"/>
      <c r="I336" s="63"/>
      <c r="J336" s="63"/>
      <c r="K336" s="63"/>
      <c r="L336" s="63"/>
      <c r="M336" s="63"/>
      <c r="N336" s="63"/>
      <c r="O336" s="63"/>
      <c r="P336" s="63"/>
      <c r="Q336" s="63"/>
      <c r="R336" s="63"/>
      <c r="S336" s="64"/>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row>
    <row r="337" spans="1:62" s="65" customFormat="1" ht="14.25" hidden="1" x14ac:dyDescent="0.3">
      <c r="A337" s="63"/>
      <c r="B337" s="64"/>
      <c r="C337" s="105"/>
      <c r="F337" s="63"/>
      <c r="G337" s="63"/>
      <c r="H337" s="63"/>
      <c r="I337" s="63"/>
      <c r="J337" s="63"/>
      <c r="K337" s="63"/>
      <c r="L337" s="63"/>
      <c r="M337" s="63"/>
      <c r="N337" s="63"/>
      <c r="O337" s="63"/>
      <c r="P337" s="63"/>
      <c r="Q337" s="63"/>
      <c r="R337" s="63"/>
      <c r="S337" s="64"/>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row>
    <row r="338" spans="1:62" s="65" customFormat="1" ht="14.25" hidden="1" x14ac:dyDescent="0.3">
      <c r="A338" s="63"/>
      <c r="B338" s="64"/>
      <c r="C338" s="105"/>
      <c r="F338" s="63"/>
      <c r="G338" s="63"/>
      <c r="H338" s="63"/>
      <c r="I338" s="63"/>
      <c r="J338" s="63"/>
      <c r="K338" s="63"/>
      <c r="L338" s="63"/>
      <c r="M338" s="63"/>
      <c r="N338" s="63"/>
      <c r="O338" s="63"/>
      <c r="P338" s="63"/>
      <c r="Q338" s="63"/>
      <c r="R338" s="63"/>
      <c r="S338" s="64"/>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row>
    <row r="339" spans="1:62" s="65" customFormat="1" ht="14.25" hidden="1" x14ac:dyDescent="0.3">
      <c r="A339" s="63"/>
      <c r="B339" s="64"/>
      <c r="C339" s="105"/>
      <c r="F339" s="63"/>
      <c r="G339" s="63"/>
      <c r="H339" s="63"/>
      <c r="I339" s="63"/>
      <c r="J339" s="63"/>
      <c r="K339" s="63"/>
      <c r="L339" s="63"/>
      <c r="M339" s="63"/>
      <c r="N339" s="63"/>
      <c r="O339" s="63"/>
      <c r="P339" s="63"/>
      <c r="Q339" s="63"/>
      <c r="R339" s="63"/>
      <c r="S339" s="64"/>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row>
    <row r="340" spans="1:62" s="65" customFormat="1" ht="14.25" hidden="1" x14ac:dyDescent="0.3">
      <c r="A340" s="63"/>
      <c r="B340" s="64"/>
      <c r="C340" s="105"/>
      <c r="F340" s="63"/>
      <c r="G340" s="63"/>
      <c r="H340" s="63"/>
      <c r="I340" s="63"/>
      <c r="J340" s="63"/>
      <c r="K340" s="63"/>
      <c r="L340" s="63"/>
      <c r="M340" s="63"/>
      <c r="N340" s="63"/>
      <c r="O340" s="63"/>
      <c r="P340" s="63"/>
      <c r="Q340" s="63"/>
      <c r="R340" s="63"/>
      <c r="S340" s="64"/>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row>
    <row r="341" spans="1:62" s="65" customFormat="1" ht="14.25" hidden="1" x14ac:dyDescent="0.3">
      <c r="A341" s="63"/>
      <c r="B341" s="64"/>
      <c r="C341" s="105"/>
      <c r="F341" s="63"/>
      <c r="G341" s="63"/>
      <c r="H341" s="63"/>
      <c r="I341" s="63"/>
      <c r="J341" s="63"/>
      <c r="K341" s="63"/>
      <c r="L341" s="63"/>
      <c r="M341" s="63"/>
      <c r="N341" s="63"/>
      <c r="O341" s="63"/>
      <c r="P341" s="63"/>
      <c r="Q341" s="63"/>
      <c r="R341" s="63"/>
      <c r="S341" s="64"/>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row>
    <row r="342" spans="1:62" s="65" customFormat="1" ht="14.25" hidden="1" x14ac:dyDescent="0.3">
      <c r="A342" s="63"/>
      <c r="B342" s="64"/>
      <c r="C342" s="105"/>
      <c r="F342" s="63"/>
      <c r="G342" s="63"/>
      <c r="H342" s="63"/>
      <c r="I342" s="63"/>
      <c r="J342" s="63"/>
      <c r="K342" s="63"/>
      <c r="L342" s="63"/>
      <c r="M342" s="63"/>
      <c r="N342" s="63"/>
      <c r="O342" s="63"/>
      <c r="P342" s="63"/>
      <c r="Q342" s="63"/>
      <c r="R342" s="63"/>
      <c r="S342" s="64"/>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row>
    <row r="343" spans="1:62" s="65" customFormat="1" ht="14.25" hidden="1" x14ac:dyDescent="0.3">
      <c r="A343" s="63"/>
      <c r="B343" s="64"/>
      <c r="C343" s="105"/>
      <c r="F343" s="63"/>
      <c r="G343" s="63"/>
      <c r="H343" s="63"/>
      <c r="I343" s="63"/>
      <c r="J343" s="63"/>
      <c r="K343" s="63"/>
      <c r="L343" s="63"/>
      <c r="M343" s="63"/>
      <c r="N343" s="63"/>
      <c r="O343" s="63"/>
      <c r="P343" s="63"/>
      <c r="Q343" s="63"/>
      <c r="R343" s="63"/>
      <c r="S343" s="64"/>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row>
    <row r="344" spans="1:62" s="65" customFormat="1" ht="14.25" hidden="1" x14ac:dyDescent="0.3">
      <c r="A344" s="63"/>
      <c r="B344" s="64"/>
      <c r="C344" s="105"/>
      <c r="F344" s="63"/>
      <c r="G344" s="63"/>
      <c r="H344" s="63"/>
      <c r="I344" s="63"/>
      <c r="J344" s="63"/>
      <c r="K344" s="63"/>
      <c r="L344" s="63"/>
      <c r="M344" s="63"/>
      <c r="N344" s="63"/>
      <c r="O344" s="63"/>
      <c r="P344" s="63"/>
      <c r="Q344" s="63"/>
      <c r="R344" s="63"/>
      <c r="S344" s="64"/>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row>
    <row r="345" spans="1:62" s="65" customFormat="1" ht="14.25" hidden="1" x14ac:dyDescent="0.3">
      <c r="A345" s="63"/>
      <c r="B345" s="64"/>
      <c r="C345" s="105"/>
      <c r="F345" s="63"/>
      <c r="G345" s="63"/>
      <c r="H345" s="63"/>
      <c r="I345" s="63"/>
      <c r="J345" s="63"/>
      <c r="K345" s="63"/>
      <c r="L345" s="63"/>
      <c r="M345" s="63"/>
      <c r="N345" s="63"/>
      <c r="O345" s="63"/>
      <c r="P345" s="63"/>
      <c r="Q345" s="63"/>
      <c r="R345" s="63"/>
      <c r="S345" s="64"/>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row>
    <row r="346" spans="1:62" s="65" customFormat="1" ht="14.25" hidden="1" x14ac:dyDescent="0.3">
      <c r="A346" s="63"/>
      <c r="B346" s="64"/>
      <c r="C346" s="105"/>
      <c r="F346" s="63"/>
      <c r="G346" s="63"/>
      <c r="H346" s="63"/>
      <c r="I346" s="63"/>
      <c r="J346" s="63"/>
      <c r="K346" s="63"/>
      <c r="L346" s="63"/>
      <c r="M346" s="63"/>
      <c r="N346" s="63"/>
      <c r="O346" s="63"/>
      <c r="P346" s="63"/>
      <c r="Q346" s="63"/>
      <c r="R346" s="63"/>
      <c r="S346" s="64"/>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row>
    <row r="347" spans="1:62" s="65" customFormat="1" ht="14.25" hidden="1" x14ac:dyDescent="0.3">
      <c r="A347" s="63"/>
      <c r="B347" s="64"/>
      <c r="C347" s="105"/>
      <c r="F347" s="63"/>
      <c r="G347" s="63"/>
      <c r="H347" s="63"/>
      <c r="I347" s="63"/>
      <c r="J347" s="63"/>
      <c r="K347" s="63"/>
      <c r="L347" s="63"/>
      <c r="M347" s="63"/>
      <c r="N347" s="63"/>
      <c r="O347" s="63"/>
      <c r="P347" s="63"/>
      <c r="Q347" s="63"/>
      <c r="R347" s="63"/>
      <c r="S347" s="64"/>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row>
    <row r="348" spans="1:62" s="65" customFormat="1" ht="14.25" hidden="1" x14ac:dyDescent="0.3">
      <c r="A348" s="63"/>
      <c r="B348" s="64"/>
      <c r="C348" s="105"/>
      <c r="F348" s="63"/>
      <c r="G348" s="63"/>
      <c r="H348" s="63"/>
      <c r="I348" s="63"/>
      <c r="J348" s="63"/>
      <c r="K348" s="63"/>
      <c r="L348" s="63"/>
      <c r="M348" s="63"/>
      <c r="N348" s="63"/>
      <c r="O348" s="63"/>
      <c r="P348" s="63"/>
      <c r="Q348" s="63"/>
      <c r="R348" s="63"/>
      <c r="S348" s="64"/>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row>
    <row r="349" spans="1:62" s="65" customFormat="1" ht="14.25" hidden="1" x14ac:dyDescent="0.3">
      <c r="A349" s="63"/>
      <c r="B349" s="64"/>
      <c r="C349" s="105"/>
      <c r="F349" s="63"/>
      <c r="G349" s="63"/>
      <c r="H349" s="63"/>
      <c r="I349" s="63"/>
      <c r="J349" s="63"/>
      <c r="K349" s="63"/>
      <c r="L349" s="63"/>
      <c r="M349" s="63"/>
      <c r="N349" s="63"/>
      <c r="O349" s="63"/>
      <c r="P349" s="63"/>
      <c r="Q349" s="63"/>
      <c r="R349" s="63"/>
      <c r="S349" s="64"/>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row>
    <row r="350" spans="1:62" s="65" customFormat="1" ht="14.25" hidden="1" x14ac:dyDescent="0.3">
      <c r="A350" s="63"/>
      <c r="B350" s="64"/>
      <c r="C350" s="105"/>
      <c r="F350" s="63"/>
      <c r="G350" s="63"/>
      <c r="H350" s="63"/>
      <c r="I350" s="63"/>
      <c r="J350" s="63"/>
      <c r="K350" s="63"/>
      <c r="L350" s="63"/>
      <c r="M350" s="63"/>
      <c r="N350" s="63"/>
      <c r="O350" s="63"/>
      <c r="P350" s="63"/>
      <c r="Q350" s="63"/>
      <c r="R350" s="63"/>
      <c r="S350" s="64"/>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row>
    <row r="351" spans="1:62" s="65" customFormat="1" ht="14.25" hidden="1" x14ac:dyDescent="0.3">
      <c r="A351" s="63"/>
      <c r="B351" s="64"/>
      <c r="C351" s="105"/>
      <c r="F351" s="63"/>
      <c r="G351" s="63"/>
      <c r="H351" s="63"/>
      <c r="I351" s="63"/>
      <c r="J351" s="63"/>
      <c r="K351" s="63"/>
      <c r="L351" s="63"/>
      <c r="M351" s="63"/>
      <c r="N351" s="63"/>
      <c r="O351" s="63"/>
      <c r="P351" s="63"/>
      <c r="Q351" s="63"/>
      <c r="R351" s="63"/>
      <c r="S351" s="64"/>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row>
    <row r="352" spans="1:62" s="65" customFormat="1" ht="14.25" hidden="1" x14ac:dyDescent="0.3">
      <c r="A352" s="63"/>
      <c r="B352" s="64"/>
      <c r="C352" s="105"/>
      <c r="F352" s="63"/>
      <c r="G352" s="63"/>
      <c r="H352" s="63"/>
      <c r="I352" s="63"/>
      <c r="J352" s="63"/>
      <c r="K352" s="63"/>
      <c r="L352" s="63"/>
      <c r="M352" s="63"/>
      <c r="N352" s="63"/>
      <c r="O352" s="63"/>
      <c r="P352" s="63"/>
      <c r="Q352" s="63"/>
      <c r="R352" s="63"/>
      <c r="S352" s="64"/>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row>
    <row r="353" spans="1:62" s="65" customFormat="1" ht="14.25" hidden="1" x14ac:dyDescent="0.3">
      <c r="A353" s="63"/>
      <c r="B353" s="64"/>
      <c r="C353" s="105"/>
      <c r="F353" s="63"/>
      <c r="G353" s="63"/>
      <c r="H353" s="63"/>
      <c r="I353" s="63"/>
      <c r="J353" s="63"/>
      <c r="K353" s="63"/>
      <c r="L353" s="63"/>
      <c r="M353" s="63"/>
      <c r="N353" s="63"/>
      <c r="O353" s="63"/>
      <c r="P353" s="63"/>
      <c r="Q353" s="63"/>
      <c r="R353" s="63"/>
      <c r="S353" s="64"/>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row>
    <row r="354" spans="1:62" s="65" customFormat="1" ht="14.25" hidden="1" x14ac:dyDescent="0.3">
      <c r="A354" s="63"/>
      <c r="B354" s="64"/>
      <c r="C354" s="105"/>
      <c r="F354" s="63"/>
      <c r="G354" s="63"/>
      <c r="H354" s="63"/>
      <c r="I354" s="63"/>
      <c r="J354" s="63"/>
      <c r="K354" s="63"/>
      <c r="L354" s="63"/>
      <c r="M354" s="63"/>
      <c r="N354" s="63"/>
      <c r="O354" s="63"/>
      <c r="P354" s="63"/>
      <c r="Q354" s="63"/>
      <c r="R354" s="63"/>
      <c r="S354" s="64"/>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row>
    <row r="355" spans="1:62" s="65" customFormat="1" ht="14.25" hidden="1" x14ac:dyDescent="0.3">
      <c r="A355" s="63"/>
      <c r="B355" s="64"/>
      <c r="C355" s="105"/>
      <c r="F355" s="63"/>
      <c r="G355" s="63"/>
      <c r="H355" s="63"/>
      <c r="I355" s="63"/>
      <c r="J355" s="63"/>
      <c r="K355" s="63"/>
      <c r="L355" s="63"/>
      <c r="M355" s="63"/>
      <c r="N355" s="63"/>
      <c r="O355" s="63"/>
      <c r="P355" s="63"/>
      <c r="Q355" s="63"/>
      <c r="R355" s="63"/>
      <c r="S355" s="64"/>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row>
    <row r="356" spans="1:62" s="65" customFormat="1" ht="14.25" hidden="1" x14ac:dyDescent="0.3">
      <c r="A356" s="63"/>
      <c r="B356" s="64"/>
      <c r="C356" s="105"/>
      <c r="F356" s="63"/>
      <c r="G356" s="63"/>
      <c r="H356" s="63"/>
      <c r="I356" s="63"/>
      <c r="J356" s="63"/>
      <c r="K356" s="63"/>
      <c r="L356" s="63"/>
      <c r="M356" s="63"/>
      <c r="N356" s="63"/>
      <c r="O356" s="63"/>
      <c r="P356" s="63"/>
      <c r="Q356" s="63"/>
      <c r="R356" s="63"/>
      <c r="S356" s="64"/>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row>
    <row r="357" spans="1:62" s="65" customFormat="1" ht="14.25" hidden="1" x14ac:dyDescent="0.3">
      <c r="A357" s="63"/>
      <c r="B357" s="64"/>
      <c r="C357" s="105"/>
      <c r="F357" s="63"/>
      <c r="G357" s="63"/>
      <c r="H357" s="63"/>
      <c r="I357" s="63"/>
      <c r="J357" s="63"/>
      <c r="K357" s="63"/>
      <c r="L357" s="63"/>
      <c r="M357" s="63"/>
      <c r="N357" s="63"/>
      <c r="O357" s="63"/>
      <c r="P357" s="63"/>
      <c r="Q357" s="63"/>
      <c r="R357" s="63"/>
      <c r="S357" s="64"/>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row>
    <row r="358" spans="1:62" s="65" customFormat="1" ht="14.25" hidden="1" x14ac:dyDescent="0.3">
      <c r="A358" s="63"/>
      <c r="B358" s="64"/>
      <c r="C358" s="105"/>
      <c r="F358" s="63"/>
      <c r="G358" s="63"/>
      <c r="H358" s="63"/>
      <c r="I358" s="63"/>
      <c r="J358" s="63"/>
      <c r="K358" s="63"/>
      <c r="L358" s="63"/>
      <c r="M358" s="63"/>
      <c r="N358" s="63"/>
      <c r="O358" s="63"/>
      <c r="P358" s="63"/>
      <c r="Q358" s="63"/>
      <c r="R358" s="63"/>
      <c r="S358" s="64"/>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row>
    <row r="359" spans="1:62" s="65" customFormat="1" ht="14.25" hidden="1" x14ac:dyDescent="0.3">
      <c r="A359" s="63"/>
      <c r="B359" s="64"/>
      <c r="C359" s="105"/>
      <c r="F359" s="63"/>
      <c r="G359" s="63"/>
      <c r="H359" s="63"/>
      <c r="I359" s="63"/>
      <c r="J359" s="63"/>
      <c r="K359" s="63"/>
      <c r="L359" s="63"/>
      <c r="M359" s="63"/>
      <c r="N359" s="63"/>
      <c r="O359" s="63"/>
      <c r="P359" s="63"/>
      <c r="Q359" s="63"/>
      <c r="R359" s="63"/>
      <c r="S359" s="64"/>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row>
    <row r="360" spans="1:62" s="65" customFormat="1" ht="14.25" hidden="1" x14ac:dyDescent="0.3">
      <c r="A360" s="63"/>
      <c r="B360" s="64"/>
      <c r="C360" s="105"/>
      <c r="F360" s="63"/>
      <c r="G360" s="63"/>
      <c r="H360" s="63"/>
      <c r="I360" s="63"/>
      <c r="J360" s="63"/>
      <c r="K360" s="63"/>
      <c r="L360" s="63"/>
      <c r="M360" s="63"/>
      <c r="N360" s="63"/>
      <c r="O360" s="63"/>
      <c r="P360" s="63"/>
      <c r="Q360" s="63"/>
      <c r="R360" s="63"/>
      <c r="S360" s="64"/>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row>
    <row r="361" spans="1:62" s="65" customFormat="1" ht="14.25" hidden="1" x14ac:dyDescent="0.3">
      <c r="A361" s="63"/>
      <c r="B361" s="64"/>
      <c r="C361" s="105"/>
      <c r="F361" s="63"/>
      <c r="G361" s="63"/>
      <c r="H361" s="63"/>
      <c r="I361" s="63"/>
      <c r="J361" s="63"/>
      <c r="K361" s="63"/>
      <c r="L361" s="63"/>
      <c r="M361" s="63"/>
      <c r="N361" s="63"/>
      <c r="O361" s="63"/>
      <c r="P361" s="63"/>
      <c r="Q361" s="63"/>
      <c r="R361" s="63"/>
      <c r="S361" s="64"/>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row>
    <row r="362" spans="1:62" s="65" customFormat="1" ht="14.25" hidden="1" x14ac:dyDescent="0.3">
      <c r="A362" s="63"/>
      <c r="B362" s="64"/>
      <c r="C362" s="105"/>
      <c r="F362" s="63"/>
      <c r="G362" s="63"/>
      <c r="H362" s="63"/>
      <c r="I362" s="63"/>
      <c r="J362" s="63"/>
      <c r="K362" s="63"/>
      <c r="L362" s="63"/>
      <c r="M362" s="63"/>
      <c r="N362" s="63"/>
      <c r="O362" s="63"/>
      <c r="P362" s="63"/>
      <c r="Q362" s="63"/>
      <c r="R362" s="63"/>
      <c r="S362" s="64"/>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row>
    <row r="363" spans="1:62" s="65" customFormat="1" ht="14.25" hidden="1" x14ac:dyDescent="0.3">
      <c r="A363" s="63"/>
      <c r="B363" s="64"/>
      <c r="C363" s="105"/>
      <c r="F363" s="63"/>
      <c r="G363" s="63"/>
      <c r="H363" s="63"/>
      <c r="I363" s="63"/>
      <c r="J363" s="63"/>
      <c r="K363" s="63"/>
      <c r="L363" s="63"/>
      <c r="M363" s="63"/>
      <c r="N363" s="63"/>
      <c r="O363" s="63"/>
      <c r="P363" s="63"/>
      <c r="Q363" s="63"/>
      <c r="R363" s="63"/>
      <c r="S363" s="64"/>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row>
    <row r="364" spans="1:62" s="65" customFormat="1" ht="14.25" hidden="1" x14ac:dyDescent="0.3">
      <c r="A364" s="63"/>
      <c r="B364" s="64"/>
      <c r="C364" s="105"/>
      <c r="F364" s="63"/>
      <c r="G364" s="63"/>
      <c r="H364" s="63"/>
      <c r="I364" s="63"/>
      <c r="J364" s="63"/>
      <c r="K364" s="63"/>
      <c r="L364" s="63"/>
      <c r="M364" s="63"/>
      <c r="N364" s="63"/>
      <c r="O364" s="63"/>
      <c r="P364" s="63"/>
      <c r="Q364" s="63"/>
      <c r="R364" s="63"/>
      <c r="S364" s="64"/>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row>
    <row r="365" spans="1:62" s="65" customFormat="1" ht="14.25" hidden="1" x14ac:dyDescent="0.3">
      <c r="A365" s="63"/>
      <c r="B365" s="64"/>
      <c r="C365" s="105"/>
      <c r="F365" s="63"/>
      <c r="G365" s="63"/>
      <c r="H365" s="63"/>
      <c r="I365" s="63"/>
      <c r="J365" s="63"/>
      <c r="K365" s="63"/>
      <c r="L365" s="63"/>
      <c r="M365" s="63"/>
      <c r="N365" s="63"/>
      <c r="O365" s="63"/>
      <c r="P365" s="63"/>
      <c r="Q365" s="63"/>
      <c r="R365" s="63"/>
      <c r="S365" s="64"/>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row>
    <row r="366" spans="1:62" s="65" customFormat="1" ht="14.25" hidden="1" x14ac:dyDescent="0.3">
      <c r="A366" s="63"/>
      <c r="B366" s="64"/>
      <c r="C366" s="105"/>
      <c r="F366" s="63"/>
      <c r="G366" s="63"/>
      <c r="H366" s="63"/>
      <c r="I366" s="63"/>
      <c r="J366" s="63"/>
      <c r="K366" s="63"/>
      <c r="L366" s="63"/>
      <c r="M366" s="63"/>
      <c r="N366" s="63"/>
      <c r="O366" s="63"/>
      <c r="P366" s="63"/>
      <c r="Q366" s="63"/>
      <c r="R366" s="63"/>
      <c r="S366" s="64"/>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row>
    <row r="367" spans="1:62" s="65" customFormat="1" ht="14.25" hidden="1" x14ac:dyDescent="0.3">
      <c r="A367" s="63"/>
      <c r="B367" s="64"/>
      <c r="C367" s="105"/>
      <c r="F367" s="63"/>
      <c r="G367" s="63"/>
      <c r="H367" s="63"/>
      <c r="I367" s="63"/>
      <c r="J367" s="63"/>
      <c r="K367" s="63"/>
      <c r="L367" s="63"/>
      <c r="M367" s="63"/>
      <c r="N367" s="63"/>
      <c r="O367" s="63"/>
      <c r="P367" s="63"/>
      <c r="Q367" s="63"/>
      <c r="R367" s="63"/>
      <c r="S367" s="64"/>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row>
    <row r="368" spans="1:62" s="65" customFormat="1" ht="14.25" hidden="1" x14ac:dyDescent="0.3">
      <c r="A368" s="63"/>
      <c r="B368" s="64"/>
      <c r="C368" s="105"/>
      <c r="F368" s="63"/>
      <c r="G368" s="63"/>
      <c r="H368" s="63"/>
      <c r="I368" s="63"/>
      <c r="J368" s="63"/>
      <c r="K368" s="63"/>
      <c r="L368" s="63"/>
      <c r="M368" s="63"/>
      <c r="N368" s="63"/>
      <c r="O368" s="63"/>
      <c r="P368" s="63"/>
      <c r="Q368" s="63"/>
      <c r="R368" s="63"/>
      <c r="S368" s="64"/>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row>
    <row r="369" spans="1:62" s="65" customFormat="1" ht="14.25" hidden="1" x14ac:dyDescent="0.3">
      <c r="A369" s="63"/>
      <c r="B369" s="64"/>
      <c r="C369" s="105"/>
      <c r="F369" s="63"/>
      <c r="G369" s="63"/>
      <c r="H369" s="63"/>
      <c r="I369" s="63"/>
      <c r="J369" s="63"/>
      <c r="K369" s="63"/>
      <c r="L369" s="63"/>
      <c r="M369" s="63"/>
      <c r="N369" s="63"/>
      <c r="O369" s="63"/>
      <c r="P369" s="63"/>
      <c r="Q369" s="63"/>
      <c r="R369" s="63"/>
      <c r="S369" s="64"/>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row>
    <row r="370" spans="1:62" s="65" customFormat="1" ht="14.25" hidden="1" x14ac:dyDescent="0.3">
      <c r="A370" s="63"/>
      <c r="B370" s="64"/>
      <c r="C370" s="105"/>
      <c r="F370" s="63"/>
      <c r="G370" s="63"/>
      <c r="H370" s="63"/>
      <c r="I370" s="63"/>
      <c r="J370" s="63"/>
      <c r="K370" s="63"/>
      <c r="L370" s="63"/>
      <c r="M370" s="63"/>
      <c r="N370" s="63"/>
      <c r="O370" s="63"/>
      <c r="P370" s="63"/>
      <c r="Q370" s="63"/>
      <c r="R370" s="63"/>
      <c r="S370" s="64"/>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row>
    <row r="371" spans="1:62" s="65" customFormat="1" ht="14.25" hidden="1" x14ac:dyDescent="0.3">
      <c r="A371" s="63"/>
      <c r="B371" s="64"/>
      <c r="C371" s="105"/>
      <c r="F371" s="63"/>
      <c r="G371" s="63"/>
      <c r="H371" s="63"/>
      <c r="I371" s="63"/>
      <c r="J371" s="63"/>
      <c r="K371" s="63"/>
      <c r="L371" s="63"/>
      <c r="M371" s="63"/>
      <c r="N371" s="63"/>
      <c r="O371" s="63"/>
      <c r="P371" s="63"/>
      <c r="Q371" s="63"/>
      <c r="R371" s="63"/>
      <c r="S371" s="64"/>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c r="BJ371" s="63"/>
    </row>
    <row r="372" spans="1:62" s="65" customFormat="1" ht="14.25" hidden="1" x14ac:dyDescent="0.3">
      <c r="A372" s="63"/>
      <c r="B372" s="64"/>
      <c r="C372" s="105"/>
      <c r="F372" s="63"/>
      <c r="G372" s="63"/>
      <c r="H372" s="63"/>
      <c r="I372" s="63"/>
      <c r="J372" s="63"/>
      <c r="K372" s="63"/>
      <c r="L372" s="63"/>
      <c r="M372" s="63"/>
      <c r="N372" s="63"/>
      <c r="O372" s="63"/>
      <c r="P372" s="63"/>
      <c r="Q372" s="63"/>
      <c r="R372" s="63"/>
      <c r="S372" s="64"/>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row>
    <row r="373" spans="1:62" s="65" customFormat="1" ht="14.25" hidden="1" x14ac:dyDescent="0.3">
      <c r="A373" s="63"/>
      <c r="B373" s="64"/>
      <c r="C373" s="105"/>
      <c r="F373" s="63"/>
      <c r="G373" s="63"/>
      <c r="H373" s="63"/>
      <c r="I373" s="63"/>
      <c r="J373" s="63"/>
      <c r="K373" s="63"/>
      <c r="L373" s="63"/>
      <c r="M373" s="63"/>
      <c r="N373" s="63"/>
      <c r="O373" s="63"/>
      <c r="P373" s="63"/>
      <c r="Q373" s="63"/>
      <c r="R373" s="63"/>
      <c r="S373" s="64"/>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row>
    <row r="374" spans="1:62" s="65" customFormat="1" ht="14.25" hidden="1" x14ac:dyDescent="0.3">
      <c r="A374" s="63"/>
      <c r="B374" s="64"/>
      <c r="C374" s="105"/>
      <c r="F374" s="63"/>
      <c r="G374" s="63"/>
      <c r="H374" s="63"/>
      <c r="I374" s="63"/>
      <c r="J374" s="63"/>
      <c r="K374" s="63"/>
      <c r="L374" s="63"/>
      <c r="M374" s="63"/>
      <c r="N374" s="63"/>
      <c r="O374" s="63"/>
      <c r="P374" s="63"/>
      <c r="Q374" s="63"/>
      <c r="R374" s="63"/>
      <c r="S374" s="64"/>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row>
    <row r="375" spans="1:62" s="65" customFormat="1" ht="14.25" hidden="1" x14ac:dyDescent="0.3">
      <c r="A375" s="63"/>
      <c r="B375" s="64"/>
      <c r="C375" s="105"/>
      <c r="F375" s="63"/>
      <c r="G375" s="63"/>
      <c r="H375" s="63"/>
      <c r="I375" s="63"/>
      <c r="J375" s="63"/>
      <c r="K375" s="63"/>
      <c r="L375" s="63"/>
      <c r="M375" s="63"/>
      <c r="N375" s="63"/>
      <c r="O375" s="63"/>
      <c r="P375" s="63"/>
      <c r="Q375" s="63"/>
      <c r="R375" s="63"/>
      <c r="S375" s="64"/>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c r="BJ375" s="63"/>
    </row>
    <row r="376" spans="1:62" s="65" customFormat="1" ht="14.25" hidden="1" x14ac:dyDescent="0.3">
      <c r="A376" s="63"/>
      <c r="B376" s="64"/>
      <c r="C376" s="105"/>
      <c r="F376" s="63"/>
      <c r="G376" s="63"/>
      <c r="H376" s="63"/>
      <c r="I376" s="63"/>
      <c r="J376" s="63"/>
      <c r="K376" s="63"/>
      <c r="L376" s="63"/>
      <c r="M376" s="63"/>
      <c r="N376" s="63"/>
      <c r="O376" s="63"/>
      <c r="P376" s="63"/>
      <c r="Q376" s="63"/>
      <c r="R376" s="63"/>
      <c r="S376" s="64"/>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row>
    <row r="377" spans="1:62" s="65" customFormat="1" ht="14.25" hidden="1" x14ac:dyDescent="0.3">
      <c r="A377" s="63"/>
      <c r="B377" s="64"/>
      <c r="C377" s="105"/>
      <c r="F377" s="63"/>
      <c r="G377" s="63"/>
      <c r="H377" s="63"/>
      <c r="I377" s="63"/>
      <c r="J377" s="63"/>
      <c r="K377" s="63"/>
      <c r="L377" s="63"/>
      <c r="M377" s="63"/>
      <c r="N377" s="63"/>
      <c r="O377" s="63"/>
      <c r="P377" s="63"/>
      <c r="Q377" s="63"/>
      <c r="R377" s="63"/>
      <c r="S377" s="64"/>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row>
    <row r="378" spans="1:62" s="65" customFormat="1" ht="14.25" hidden="1" x14ac:dyDescent="0.3">
      <c r="A378" s="63"/>
      <c r="B378" s="64"/>
      <c r="C378" s="105"/>
      <c r="F378" s="63"/>
      <c r="G378" s="63"/>
      <c r="H378" s="63"/>
      <c r="I378" s="63"/>
      <c r="J378" s="63"/>
      <c r="K378" s="63"/>
      <c r="L378" s="63"/>
      <c r="M378" s="63"/>
      <c r="N378" s="63"/>
      <c r="O378" s="63"/>
      <c r="P378" s="63"/>
      <c r="Q378" s="63"/>
      <c r="R378" s="63"/>
      <c r="S378" s="64"/>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row>
    <row r="379" spans="1:62" s="65" customFormat="1" ht="14.25" hidden="1" x14ac:dyDescent="0.3">
      <c r="A379" s="63"/>
      <c r="B379" s="64"/>
      <c r="C379" s="105"/>
      <c r="F379" s="63"/>
      <c r="G379" s="63"/>
      <c r="H379" s="63"/>
      <c r="I379" s="63"/>
      <c r="J379" s="63"/>
      <c r="K379" s="63"/>
      <c r="L379" s="63"/>
      <c r="M379" s="63"/>
      <c r="N379" s="63"/>
      <c r="O379" s="63"/>
      <c r="P379" s="63"/>
      <c r="Q379" s="63"/>
      <c r="R379" s="63"/>
      <c r="S379" s="64"/>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row>
    <row r="380" spans="1:62" s="65" customFormat="1" ht="14.25" hidden="1" x14ac:dyDescent="0.3">
      <c r="A380" s="63"/>
      <c r="B380" s="64"/>
      <c r="C380" s="105"/>
      <c r="F380" s="63"/>
      <c r="G380" s="63"/>
      <c r="H380" s="63"/>
      <c r="I380" s="63"/>
      <c r="J380" s="63"/>
      <c r="K380" s="63"/>
      <c r="L380" s="63"/>
      <c r="M380" s="63"/>
      <c r="N380" s="63"/>
      <c r="O380" s="63"/>
      <c r="P380" s="63"/>
      <c r="Q380" s="63"/>
      <c r="R380" s="63"/>
      <c r="S380" s="64"/>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row>
    <row r="381" spans="1:62" s="65" customFormat="1" ht="14.25" hidden="1" x14ac:dyDescent="0.3">
      <c r="A381" s="63"/>
      <c r="B381" s="64"/>
      <c r="C381" s="105"/>
      <c r="F381" s="63"/>
      <c r="G381" s="63"/>
      <c r="H381" s="63"/>
      <c r="I381" s="63"/>
      <c r="J381" s="63"/>
      <c r="K381" s="63"/>
      <c r="L381" s="63"/>
      <c r="M381" s="63"/>
      <c r="N381" s="63"/>
      <c r="O381" s="63"/>
      <c r="P381" s="63"/>
      <c r="Q381" s="63"/>
      <c r="R381" s="63"/>
      <c r="S381" s="64"/>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row>
    <row r="382" spans="1:62" s="65" customFormat="1" ht="14.25" hidden="1" x14ac:dyDescent="0.3">
      <c r="A382" s="63"/>
      <c r="B382" s="64"/>
      <c r="C382" s="105"/>
      <c r="F382" s="63"/>
      <c r="G382" s="63"/>
      <c r="H382" s="63"/>
      <c r="I382" s="63"/>
      <c r="J382" s="63"/>
      <c r="K382" s="63"/>
      <c r="L382" s="63"/>
      <c r="M382" s="63"/>
      <c r="N382" s="63"/>
      <c r="O382" s="63"/>
      <c r="P382" s="63"/>
      <c r="Q382" s="63"/>
      <c r="R382" s="63"/>
      <c r="S382" s="64"/>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row>
    <row r="383" spans="1:62" s="65" customFormat="1" ht="14.25" hidden="1" x14ac:dyDescent="0.3">
      <c r="A383" s="63"/>
      <c r="B383" s="64"/>
      <c r="C383" s="105"/>
      <c r="F383" s="63"/>
      <c r="G383" s="63"/>
      <c r="H383" s="63"/>
      <c r="I383" s="63"/>
      <c r="J383" s="63"/>
      <c r="K383" s="63"/>
      <c r="L383" s="63"/>
      <c r="M383" s="63"/>
      <c r="N383" s="63"/>
      <c r="O383" s="63"/>
      <c r="P383" s="63"/>
      <c r="Q383" s="63"/>
      <c r="R383" s="63"/>
      <c r="S383" s="64"/>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row>
    <row r="384" spans="1:62" s="65" customFormat="1" ht="14.25" hidden="1" x14ac:dyDescent="0.3">
      <c r="A384" s="63"/>
      <c r="B384" s="64"/>
      <c r="C384" s="105"/>
      <c r="F384" s="63"/>
      <c r="G384" s="63"/>
      <c r="H384" s="63"/>
      <c r="I384" s="63"/>
      <c r="J384" s="63"/>
      <c r="K384" s="63"/>
      <c r="L384" s="63"/>
      <c r="M384" s="63"/>
      <c r="N384" s="63"/>
      <c r="O384" s="63"/>
      <c r="P384" s="63"/>
      <c r="Q384" s="63"/>
      <c r="R384" s="63"/>
      <c r="S384" s="64"/>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row>
    <row r="385" spans="1:62" s="65" customFormat="1" ht="14.25" hidden="1" x14ac:dyDescent="0.3">
      <c r="A385" s="63"/>
      <c r="B385" s="64"/>
      <c r="C385" s="105"/>
      <c r="F385" s="63"/>
      <c r="G385" s="63"/>
      <c r="H385" s="63"/>
      <c r="I385" s="63"/>
      <c r="J385" s="63"/>
      <c r="K385" s="63"/>
      <c r="L385" s="63"/>
      <c r="M385" s="63"/>
      <c r="N385" s="63"/>
      <c r="O385" s="63"/>
      <c r="P385" s="63"/>
      <c r="Q385" s="63"/>
      <c r="R385" s="63"/>
      <c r="S385" s="64"/>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row>
    <row r="386" spans="1:62" s="65" customFormat="1" ht="14.25" hidden="1" x14ac:dyDescent="0.3">
      <c r="A386" s="63"/>
      <c r="B386" s="64"/>
      <c r="C386" s="105"/>
      <c r="F386" s="63"/>
      <c r="G386" s="63"/>
      <c r="H386" s="63"/>
      <c r="I386" s="63"/>
      <c r="J386" s="63"/>
      <c r="K386" s="63"/>
      <c r="L386" s="63"/>
      <c r="M386" s="63"/>
      <c r="N386" s="63"/>
      <c r="O386" s="63"/>
      <c r="P386" s="63"/>
      <c r="Q386" s="63"/>
      <c r="R386" s="63"/>
      <c r="S386" s="64"/>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row>
    <row r="387" spans="1:62" s="65" customFormat="1" ht="14.25" hidden="1" x14ac:dyDescent="0.3">
      <c r="A387" s="63"/>
      <c r="B387" s="64"/>
      <c r="C387" s="105"/>
      <c r="F387" s="63"/>
      <c r="G387" s="63"/>
      <c r="H387" s="63"/>
      <c r="I387" s="63"/>
      <c r="J387" s="63"/>
      <c r="K387" s="63"/>
      <c r="L387" s="63"/>
      <c r="M387" s="63"/>
      <c r="N387" s="63"/>
      <c r="O387" s="63"/>
      <c r="P387" s="63"/>
      <c r="Q387" s="63"/>
      <c r="R387" s="63"/>
      <c r="S387" s="64"/>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c r="BF387" s="63"/>
      <c r="BG387" s="63"/>
      <c r="BH387" s="63"/>
      <c r="BI387" s="63"/>
      <c r="BJ387" s="63"/>
    </row>
    <row r="388" spans="1:62" s="65" customFormat="1" ht="14.25" hidden="1" x14ac:dyDescent="0.3">
      <c r="A388" s="63"/>
      <c r="B388" s="64"/>
      <c r="C388" s="105"/>
      <c r="F388" s="63"/>
      <c r="G388" s="63"/>
      <c r="H388" s="63"/>
      <c r="I388" s="63"/>
      <c r="J388" s="63"/>
      <c r="K388" s="63"/>
      <c r="L388" s="63"/>
      <c r="M388" s="63"/>
      <c r="N388" s="63"/>
      <c r="O388" s="63"/>
      <c r="P388" s="63"/>
      <c r="Q388" s="63"/>
      <c r="R388" s="63"/>
      <c r="S388" s="64"/>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row>
    <row r="389" spans="1:62" s="65" customFormat="1" ht="14.25" hidden="1" x14ac:dyDescent="0.3">
      <c r="A389" s="63"/>
      <c r="B389" s="64"/>
      <c r="C389" s="105"/>
      <c r="F389" s="63"/>
      <c r="G389" s="63"/>
      <c r="H389" s="63"/>
      <c r="I389" s="63"/>
      <c r="J389" s="63"/>
      <c r="K389" s="63"/>
      <c r="L389" s="63"/>
      <c r="M389" s="63"/>
      <c r="N389" s="63"/>
      <c r="O389" s="63"/>
      <c r="P389" s="63"/>
      <c r="Q389" s="63"/>
      <c r="R389" s="63"/>
      <c r="S389" s="64"/>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c r="BJ389" s="63"/>
    </row>
    <row r="390" spans="1:62" s="65" customFormat="1" ht="14.25" hidden="1" x14ac:dyDescent="0.3">
      <c r="A390" s="63"/>
      <c r="B390" s="64"/>
      <c r="C390" s="105"/>
      <c r="F390" s="63"/>
      <c r="G390" s="63"/>
      <c r="H390" s="63"/>
      <c r="I390" s="63"/>
      <c r="J390" s="63"/>
      <c r="K390" s="63"/>
      <c r="L390" s="63"/>
      <c r="M390" s="63"/>
      <c r="N390" s="63"/>
      <c r="O390" s="63"/>
      <c r="P390" s="63"/>
      <c r="Q390" s="63"/>
      <c r="R390" s="63"/>
      <c r="S390" s="64"/>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row>
    <row r="391" spans="1:62" s="65" customFormat="1" ht="14.25" hidden="1" x14ac:dyDescent="0.3">
      <c r="A391" s="63"/>
      <c r="B391" s="64"/>
      <c r="C391" s="105"/>
      <c r="F391" s="63"/>
      <c r="G391" s="63"/>
      <c r="H391" s="63"/>
      <c r="I391" s="63"/>
      <c r="J391" s="63"/>
      <c r="K391" s="63"/>
      <c r="L391" s="63"/>
      <c r="M391" s="63"/>
      <c r="N391" s="63"/>
      <c r="O391" s="63"/>
      <c r="P391" s="63"/>
      <c r="Q391" s="63"/>
      <c r="R391" s="63"/>
      <c r="S391" s="64"/>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row>
    <row r="392" spans="1:62" s="65" customFormat="1" ht="14.25" hidden="1" x14ac:dyDescent="0.3">
      <c r="A392" s="63"/>
      <c r="B392" s="64"/>
      <c r="C392" s="105"/>
      <c r="F392" s="63"/>
      <c r="G392" s="63"/>
      <c r="H392" s="63"/>
      <c r="I392" s="63"/>
      <c r="J392" s="63"/>
      <c r="K392" s="63"/>
      <c r="L392" s="63"/>
      <c r="M392" s="63"/>
      <c r="N392" s="63"/>
      <c r="O392" s="63"/>
      <c r="P392" s="63"/>
      <c r="Q392" s="63"/>
      <c r="R392" s="63"/>
      <c r="S392" s="64"/>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row>
    <row r="393" spans="1:62" s="65" customFormat="1" ht="14.25" hidden="1" x14ac:dyDescent="0.3">
      <c r="A393" s="63"/>
      <c r="B393" s="64"/>
      <c r="C393" s="105"/>
      <c r="F393" s="63"/>
      <c r="G393" s="63"/>
      <c r="H393" s="63"/>
      <c r="I393" s="63"/>
      <c r="J393" s="63"/>
      <c r="K393" s="63"/>
      <c r="L393" s="63"/>
      <c r="M393" s="63"/>
      <c r="N393" s="63"/>
      <c r="O393" s="63"/>
      <c r="P393" s="63"/>
      <c r="Q393" s="63"/>
      <c r="R393" s="63"/>
      <c r="S393" s="64"/>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row>
    <row r="394" spans="1:62" s="65" customFormat="1" ht="14.25" hidden="1" x14ac:dyDescent="0.3">
      <c r="A394" s="63"/>
      <c r="B394" s="64"/>
      <c r="C394" s="105"/>
      <c r="F394" s="63"/>
      <c r="G394" s="63"/>
      <c r="H394" s="63"/>
      <c r="I394" s="63"/>
      <c r="J394" s="63"/>
      <c r="K394" s="63"/>
      <c r="L394" s="63"/>
      <c r="M394" s="63"/>
      <c r="N394" s="63"/>
      <c r="O394" s="63"/>
      <c r="P394" s="63"/>
      <c r="Q394" s="63"/>
      <c r="R394" s="63"/>
      <c r="S394" s="64"/>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row>
    <row r="395" spans="1:62" s="65" customFormat="1" ht="14.25" hidden="1" x14ac:dyDescent="0.3">
      <c r="A395" s="63"/>
      <c r="B395" s="64"/>
      <c r="C395" s="105"/>
      <c r="F395" s="63"/>
      <c r="G395" s="63"/>
      <c r="H395" s="63"/>
      <c r="I395" s="63"/>
      <c r="J395" s="63"/>
      <c r="K395" s="63"/>
      <c r="L395" s="63"/>
      <c r="M395" s="63"/>
      <c r="N395" s="63"/>
      <c r="O395" s="63"/>
      <c r="P395" s="63"/>
      <c r="Q395" s="63"/>
      <c r="R395" s="63"/>
      <c r="S395" s="64"/>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row>
    <row r="396" spans="1:62" s="65" customFormat="1" ht="14.25" hidden="1" x14ac:dyDescent="0.3">
      <c r="A396" s="63"/>
      <c r="B396" s="64"/>
      <c r="C396" s="105"/>
      <c r="F396" s="63"/>
      <c r="G396" s="63"/>
      <c r="H396" s="63"/>
      <c r="I396" s="63"/>
      <c r="J396" s="63"/>
      <c r="K396" s="63"/>
      <c r="L396" s="63"/>
      <c r="M396" s="63"/>
      <c r="N396" s="63"/>
      <c r="O396" s="63"/>
      <c r="P396" s="63"/>
      <c r="Q396" s="63"/>
      <c r="R396" s="63"/>
      <c r="S396" s="64"/>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row>
    <row r="397" spans="1:62" s="65" customFormat="1" ht="14.25" hidden="1" x14ac:dyDescent="0.3">
      <c r="A397" s="63"/>
      <c r="B397" s="64"/>
      <c r="C397" s="105"/>
      <c r="F397" s="63"/>
      <c r="G397" s="63"/>
      <c r="H397" s="63"/>
      <c r="I397" s="63"/>
      <c r="J397" s="63"/>
      <c r="K397" s="63"/>
      <c r="L397" s="63"/>
      <c r="M397" s="63"/>
      <c r="N397" s="63"/>
      <c r="O397" s="63"/>
      <c r="P397" s="63"/>
      <c r="Q397" s="63"/>
      <c r="R397" s="63"/>
      <c r="S397" s="64"/>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row>
    <row r="398" spans="1:62" s="65" customFormat="1" ht="14.25" hidden="1" x14ac:dyDescent="0.3">
      <c r="A398" s="63"/>
      <c r="B398" s="64"/>
      <c r="C398" s="105"/>
      <c r="F398" s="63"/>
      <c r="G398" s="63"/>
      <c r="H398" s="63"/>
      <c r="I398" s="63"/>
      <c r="J398" s="63"/>
      <c r="K398" s="63"/>
      <c r="L398" s="63"/>
      <c r="M398" s="63"/>
      <c r="N398" s="63"/>
      <c r="O398" s="63"/>
      <c r="P398" s="63"/>
      <c r="Q398" s="63"/>
      <c r="R398" s="63"/>
      <c r="S398" s="64"/>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c r="BJ398" s="63"/>
    </row>
    <row r="399" spans="1:62" s="65" customFormat="1" ht="14.25" hidden="1" x14ac:dyDescent="0.3">
      <c r="A399" s="63"/>
      <c r="B399" s="64"/>
      <c r="C399" s="105"/>
      <c r="F399" s="63"/>
      <c r="G399" s="63"/>
      <c r="H399" s="63"/>
      <c r="I399" s="63"/>
      <c r="J399" s="63"/>
      <c r="K399" s="63"/>
      <c r="L399" s="63"/>
      <c r="M399" s="63"/>
      <c r="N399" s="63"/>
      <c r="O399" s="63"/>
      <c r="P399" s="63"/>
      <c r="Q399" s="63"/>
      <c r="R399" s="63"/>
      <c r="S399" s="64"/>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row>
    <row r="400" spans="1:62" s="65" customFormat="1" ht="14.25" hidden="1" x14ac:dyDescent="0.3">
      <c r="A400" s="63"/>
      <c r="B400" s="64"/>
      <c r="C400" s="105"/>
      <c r="F400" s="63"/>
      <c r="G400" s="63"/>
      <c r="H400" s="63"/>
      <c r="I400" s="63"/>
      <c r="J400" s="63"/>
      <c r="K400" s="63"/>
      <c r="L400" s="63"/>
      <c r="M400" s="63"/>
      <c r="N400" s="63"/>
      <c r="O400" s="63"/>
      <c r="P400" s="63"/>
      <c r="Q400" s="63"/>
      <c r="R400" s="63"/>
      <c r="S400" s="64"/>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row>
    <row r="401" spans="1:62" s="65" customFormat="1" ht="14.25" hidden="1" x14ac:dyDescent="0.3">
      <c r="A401" s="63"/>
      <c r="B401" s="64"/>
      <c r="C401" s="105"/>
      <c r="F401" s="63"/>
      <c r="G401" s="63"/>
      <c r="H401" s="63"/>
      <c r="I401" s="63"/>
      <c r="J401" s="63"/>
      <c r="K401" s="63"/>
      <c r="L401" s="63"/>
      <c r="M401" s="63"/>
      <c r="N401" s="63"/>
      <c r="O401" s="63"/>
      <c r="P401" s="63"/>
      <c r="Q401" s="63"/>
      <c r="R401" s="63"/>
      <c r="S401" s="64"/>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row>
    <row r="402" spans="1:62" s="65" customFormat="1" ht="14.25" hidden="1" x14ac:dyDescent="0.3">
      <c r="A402" s="63"/>
      <c r="B402" s="64"/>
      <c r="C402" s="105"/>
      <c r="F402" s="63"/>
      <c r="G402" s="63"/>
      <c r="H402" s="63"/>
      <c r="I402" s="63"/>
      <c r="J402" s="63"/>
      <c r="K402" s="63"/>
      <c r="L402" s="63"/>
      <c r="M402" s="63"/>
      <c r="N402" s="63"/>
      <c r="O402" s="63"/>
      <c r="P402" s="63"/>
      <c r="Q402" s="63"/>
      <c r="R402" s="63"/>
      <c r="S402" s="64"/>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row>
    <row r="403" spans="1:62" s="65" customFormat="1" ht="14.25" hidden="1" x14ac:dyDescent="0.3">
      <c r="A403" s="63"/>
      <c r="B403" s="64"/>
      <c r="C403" s="105"/>
      <c r="F403" s="63"/>
      <c r="G403" s="63"/>
      <c r="H403" s="63"/>
      <c r="I403" s="63"/>
      <c r="J403" s="63"/>
      <c r="K403" s="63"/>
      <c r="L403" s="63"/>
      <c r="M403" s="63"/>
      <c r="N403" s="63"/>
      <c r="O403" s="63"/>
      <c r="P403" s="63"/>
      <c r="Q403" s="63"/>
      <c r="R403" s="63"/>
      <c r="S403" s="64"/>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row>
    <row r="404" spans="1:62" s="65" customFormat="1" ht="14.25" hidden="1" x14ac:dyDescent="0.3">
      <c r="A404" s="63"/>
      <c r="B404" s="64"/>
      <c r="C404" s="105"/>
      <c r="F404" s="63"/>
      <c r="G404" s="63"/>
      <c r="H404" s="63"/>
      <c r="I404" s="63"/>
      <c r="J404" s="63"/>
      <c r="K404" s="63"/>
      <c r="L404" s="63"/>
      <c r="M404" s="63"/>
      <c r="N404" s="63"/>
      <c r="O404" s="63"/>
      <c r="P404" s="63"/>
      <c r="Q404" s="63"/>
      <c r="R404" s="63"/>
      <c r="S404" s="64"/>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row>
    <row r="405" spans="1:62" s="65" customFormat="1" ht="14.25" hidden="1" x14ac:dyDescent="0.3">
      <c r="A405" s="63"/>
      <c r="B405" s="64"/>
      <c r="C405" s="105"/>
      <c r="F405" s="63"/>
      <c r="G405" s="63"/>
      <c r="H405" s="63"/>
      <c r="I405" s="63"/>
      <c r="J405" s="63"/>
      <c r="K405" s="63"/>
      <c r="L405" s="63"/>
      <c r="M405" s="63"/>
      <c r="N405" s="63"/>
      <c r="O405" s="63"/>
      <c r="P405" s="63"/>
      <c r="Q405" s="63"/>
      <c r="R405" s="63"/>
      <c r="S405" s="64"/>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row>
    <row r="406" spans="1:62" s="65" customFormat="1" ht="14.25" hidden="1" x14ac:dyDescent="0.3">
      <c r="A406" s="63"/>
      <c r="B406" s="64"/>
      <c r="C406" s="105"/>
      <c r="F406" s="63"/>
      <c r="G406" s="63"/>
      <c r="H406" s="63"/>
      <c r="I406" s="63"/>
      <c r="J406" s="63"/>
      <c r="K406" s="63"/>
      <c r="L406" s="63"/>
      <c r="M406" s="63"/>
      <c r="N406" s="63"/>
      <c r="O406" s="63"/>
      <c r="P406" s="63"/>
      <c r="Q406" s="63"/>
      <c r="R406" s="63"/>
      <c r="S406" s="64"/>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row>
    <row r="407" spans="1:62" s="65" customFormat="1" ht="14.25" hidden="1" x14ac:dyDescent="0.3">
      <c r="A407" s="63"/>
      <c r="B407" s="64"/>
      <c r="C407" s="105"/>
      <c r="F407" s="63"/>
      <c r="G407" s="63"/>
      <c r="H407" s="63"/>
      <c r="I407" s="63"/>
      <c r="J407" s="63"/>
      <c r="K407" s="63"/>
      <c r="L407" s="63"/>
      <c r="M407" s="63"/>
      <c r="N407" s="63"/>
      <c r="O407" s="63"/>
      <c r="P407" s="63"/>
      <c r="Q407" s="63"/>
      <c r="R407" s="63"/>
      <c r="S407" s="64"/>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row>
    <row r="408" spans="1:62" s="65" customFormat="1" ht="14.25" hidden="1" x14ac:dyDescent="0.3">
      <c r="A408" s="63"/>
      <c r="B408" s="64"/>
      <c r="C408" s="105"/>
      <c r="F408" s="63"/>
      <c r="G408" s="63"/>
      <c r="H408" s="63"/>
      <c r="I408" s="63"/>
      <c r="J408" s="63"/>
      <c r="K408" s="63"/>
      <c r="L408" s="63"/>
      <c r="M408" s="63"/>
      <c r="N408" s="63"/>
      <c r="O408" s="63"/>
      <c r="P408" s="63"/>
      <c r="Q408" s="63"/>
      <c r="R408" s="63"/>
      <c r="S408" s="64"/>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row>
    <row r="409" spans="1:62" s="65" customFormat="1" ht="14.25" hidden="1" x14ac:dyDescent="0.3">
      <c r="A409" s="63"/>
      <c r="B409" s="64"/>
      <c r="C409" s="105"/>
      <c r="F409" s="63"/>
      <c r="G409" s="63"/>
      <c r="H409" s="63"/>
      <c r="I409" s="63"/>
      <c r="J409" s="63"/>
      <c r="K409" s="63"/>
      <c r="L409" s="63"/>
      <c r="M409" s="63"/>
      <c r="N409" s="63"/>
      <c r="O409" s="63"/>
      <c r="P409" s="63"/>
      <c r="Q409" s="63"/>
      <c r="R409" s="63"/>
      <c r="S409" s="64"/>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row>
    <row r="410" spans="1:62" s="65" customFormat="1" ht="14.25" hidden="1" x14ac:dyDescent="0.3">
      <c r="A410" s="63"/>
      <c r="B410" s="64"/>
      <c r="C410" s="105"/>
      <c r="F410" s="63"/>
      <c r="G410" s="63"/>
      <c r="H410" s="63"/>
      <c r="I410" s="63"/>
      <c r="J410" s="63"/>
      <c r="K410" s="63"/>
      <c r="L410" s="63"/>
      <c r="M410" s="63"/>
      <c r="N410" s="63"/>
      <c r="O410" s="63"/>
      <c r="P410" s="63"/>
      <c r="Q410" s="63"/>
      <c r="R410" s="63"/>
      <c r="S410" s="64"/>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row>
    <row r="411" spans="1:62" s="65" customFormat="1" ht="14.25" hidden="1" x14ac:dyDescent="0.3">
      <c r="A411" s="63"/>
      <c r="B411" s="64"/>
      <c r="C411" s="105"/>
      <c r="F411" s="63"/>
      <c r="G411" s="63"/>
      <c r="H411" s="63"/>
      <c r="I411" s="63"/>
      <c r="J411" s="63"/>
      <c r="K411" s="63"/>
      <c r="L411" s="63"/>
      <c r="M411" s="63"/>
      <c r="N411" s="63"/>
      <c r="O411" s="63"/>
      <c r="P411" s="63"/>
      <c r="Q411" s="63"/>
      <c r="R411" s="63"/>
      <c r="S411" s="64"/>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row>
    <row r="412" spans="1:62" s="65" customFormat="1" ht="14.25" hidden="1" x14ac:dyDescent="0.3">
      <c r="A412" s="63"/>
      <c r="B412" s="64"/>
      <c r="C412" s="105"/>
      <c r="F412" s="63"/>
      <c r="G412" s="63"/>
      <c r="H412" s="63"/>
      <c r="I412" s="63"/>
      <c r="J412" s="63"/>
      <c r="K412" s="63"/>
      <c r="L412" s="63"/>
      <c r="M412" s="63"/>
      <c r="N412" s="63"/>
      <c r="O412" s="63"/>
      <c r="P412" s="63"/>
      <c r="Q412" s="63"/>
      <c r="R412" s="63"/>
      <c r="S412" s="64"/>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row>
    <row r="413" spans="1:62" s="65" customFormat="1" ht="14.25" hidden="1" x14ac:dyDescent="0.3">
      <c r="A413" s="63"/>
      <c r="B413" s="64"/>
      <c r="C413" s="105"/>
      <c r="F413" s="63"/>
      <c r="G413" s="63"/>
      <c r="H413" s="63"/>
      <c r="I413" s="63"/>
      <c r="J413" s="63"/>
      <c r="K413" s="63"/>
      <c r="L413" s="63"/>
      <c r="M413" s="63"/>
      <c r="N413" s="63"/>
      <c r="O413" s="63"/>
      <c r="P413" s="63"/>
      <c r="Q413" s="63"/>
      <c r="R413" s="63"/>
      <c r="S413" s="64"/>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row>
    <row r="414" spans="1:62" s="65" customFormat="1" ht="14.25" hidden="1" x14ac:dyDescent="0.3">
      <c r="A414" s="63"/>
      <c r="B414" s="64"/>
      <c r="C414" s="105"/>
      <c r="F414" s="63"/>
      <c r="G414" s="63"/>
      <c r="H414" s="63"/>
      <c r="I414" s="63"/>
      <c r="J414" s="63"/>
      <c r="K414" s="63"/>
      <c r="L414" s="63"/>
      <c r="M414" s="63"/>
      <c r="N414" s="63"/>
      <c r="O414" s="63"/>
      <c r="P414" s="63"/>
      <c r="Q414" s="63"/>
      <c r="R414" s="63"/>
      <c r="S414" s="64"/>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row>
    <row r="415" spans="1:62" s="65" customFormat="1" ht="14.25" hidden="1" x14ac:dyDescent="0.3">
      <c r="A415" s="63"/>
      <c r="B415" s="64"/>
      <c r="C415" s="105"/>
      <c r="F415" s="63"/>
      <c r="G415" s="63"/>
      <c r="H415" s="63"/>
      <c r="I415" s="63"/>
      <c r="J415" s="63"/>
      <c r="K415" s="63"/>
      <c r="L415" s="63"/>
      <c r="M415" s="63"/>
      <c r="N415" s="63"/>
      <c r="O415" s="63"/>
      <c r="P415" s="63"/>
      <c r="Q415" s="63"/>
      <c r="R415" s="63"/>
      <c r="S415" s="64"/>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row>
    <row r="416" spans="1:62" s="65" customFormat="1" ht="14.25" hidden="1" x14ac:dyDescent="0.3">
      <c r="A416" s="63"/>
      <c r="B416" s="64"/>
      <c r="C416" s="105"/>
      <c r="F416" s="63"/>
      <c r="G416" s="63"/>
      <c r="H416" s="63"/>
      <c r="I416" s="63"/>
      <c r="J416" s="63"/>
      <c r="K416" s="63"/>
      <c r="L416" s="63"/>
      <c r="M416" s="63"/>
      <c r="N416" s="63"/>
      <c r="O416" s="63"/>
      <c r="P416" s="63"/>
      <c r="Q416" s="63"/>
      <c r="R416" s="63"/>
      <c r="S416" s="64"/>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row>
    <row r="417" spans="1:62" s="65" customFormat="1" ht="14.25" hidden="1" x14ac:dyDescent="0.3">
      <c r="A417" s="63"/>
      <c r="B417" s="64"/>
      <c r="C417" s="105"/>
      <c r="F417" s="63"/>
      <c r="G417" s="63"/>
      <c r="H417" s="63"/>
      <c r="I417" s="63"/>
      <c r="J417" s="63"/>
      <c r="K417" s="63"/>
      <c r="L417" s="63"/>
      <c r="M417" s="63"/>
      <c r="N417" s="63"/>
      <c r="O417" s="63"/>
      <c r="P417" s="63"/>
      <c r="Q417" s="63"/>
      <c r="R417" s="63"/>
      <c r="S417" s="64"/>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row>
    <row r="418" spans="1:62" s="65" customFormat="1" ht="14.25" hidden="1" x14ac:dyDescent="0.3">
      <c r="A418" s="63"/>
      <c r="B418" s="64"/>
      <c r="C418" s="105"/>
      <c r="F418" s="63"/>
      <c r="G418" s="63"/>
      <c r="H418" s="63"/>
      <c r="I418" s="63"/>
      <c r="J418" s="63"/>
      <c r="K418" s="63"/>
      <c r="L418" s="63"/>
      <c r="M418" s="63"/>
      <c r="N418" s="63"/>
      <c r="O418" s="63"/>
      <c r="P418" s="63"/>
      <c r="Q418" s="63"/>
      <c r="R418" s="63"/>
      <c r="S418" s="64"/>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row>
    <row r="419" spans="1:62" s="65" customFormat="1" ht="14.25" hidden="1" x14ac:dyDescent="0.3">
      <c r="A419" s="63"/>
      <c r="B419" s="64"/>
      <c r="C419" s="105"/>
      <c r="F419" s="63"/>
      <c r="G419" s="63"/>
      <c r="H419" s="63"/>
      <c r="I419" s="63"/>
      <c r="J419" s="63"/>
      <c r="K419" s="63"/>
      <c r="L419" s="63"/>
      <c r="M419" s="63"/>
      <c r="N419" s="63"/>
      <c r="O419" s="63"/>
      <c r="P419" s="63"/>
      <c r="Q419" s="63"/>
      <c r="R419" s="63"/>
      <c r="S419" s="64"/>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row>
    <row r="420" spans="1:62" s="65" customFormat="1" ht="14.25" hidden="1" x14ac:dyDescent="0.3">
      <c r="A420" s="63"/>
      <c r="B420" s="64"/>
      <c r="C420" s="105"/>
      <c r="F420" s="63"/>
      <c r="G420" s="63"/>
      <c r="H420" s="63"/>
      <c r="I420" s="63"/>
      <c r="J420" s="63"/>
      <c r="K420" s="63"/>
      <c r="L420" s="63"/>
      <c r="M420" s="63"/>
      <c r="N420" s="63"/>
      <c r="O420" s="63"/>
      <c r="P420" s="63"/>
      <c r="Q420" s="63"/>
      <c r="R420" s="63"/>
      <c r="S420" s="64"/>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row>
    <row r="421" spans="1:62" s="65" customFormat="1" ht="14.25" hidden="1" x14ac:dyDescent="0.3">
      <c r="A421" s="63"/>
      <c r="B421" s="64"/>
      <c r="C421" s="105"/>
      <c r="F421" s="63"/>
      <c r="G421" s="63"/>
      <c r="H421" s="63"/>
      <c r="I421" s="63"/>
      <c r="J421" s="63"/>
      <c r="K421" s="63"/>
      <c r="L421" s="63"/>
      <c r="M421" s="63"/>
      <c r="N421" s="63"/>
      <c r="O421" s="63"/>
      <c r="P421" s="63"/>
      <c r="Q421" s="63"/>
      <c r="R421" s="63"/>
      <c r="S421" s="64"/>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row>
    <row r="422" spans="1:62" s="65" customFormat="1" ht="14.25" hidden="1" x14ac:dyDescent="0.3">
      <c r="A422" s="63"/>
      <c r="B422" s="64"/>
      <c r="C422" s="105"/>
      <c r="F422" s="63"/>
      <c r="G422" s="63"/>
      <c r="H422" s="63"/>
      <c r="I422" s="63"/>
      <c r="J422" s="63"/>
      <c r="K422" s="63"/>
      <c r="L422" s="63"/>
      <c r="M422" s="63"/>
      <c r="N422" s="63"/>
      <c r="O422" s="63"/>
      <c r="P422" s="63"/>
      <c r="Q422" s="63"/>
      <c r="R422" s="63"/>
      <c r="S422" s="64"/>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row>
    <row r="423" spans="1:62" s="65" customFormat="1" ht="14.25" hidden="1" x14ac:dyDescent="0.3">
      <c r="A423" s="63"/>
      <c r="B423" s="64"/>
      <c r="C423" s="105"/>
      <c r="F423" s="63"/>
      <c r="G423" s="63"/>
      <c r="H423" s="63"/>
      <c r="I423" s="63"/>
      <c r="J423" s="63"/>
      <c r="K423" s="63"/>
      <c r="L423" s="63"/>
      <c r="M423" s="63"/>
      <c r="N423" s="63"/>
      <c r="O423" s="63"/>
      <c r="P423" s="63"/>
      <c r="Q423" s="63"/>
      <c r="R423" s="63"/>
      <c r="S423" s="64"/>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row>
    <row r="424" spans="1:62" s="65" customFormat="1" ht="14.25" hidden="1" x14ac:dyDescent="0.3">
      <c r="A424" s="63"/>
      <c r="B424" s="64"/>
      <c r="C424" s="105"/>
      <c r="F424" s="63"/>
      <c r="G424" s="63"/>
      <c r="H424" s="63"/>
      <c r="I424" s="63"/>
      <c r="J424" s="63"/>
      <c r="K424" s="63"/>
      <c r="L424" s="63"/>
      <c r="M424" s="63"/>
      <c r="N424" s="63"/>
      <c r="O424" s="63"/>
      <c r="P424" s="63"/>
      <c r="Q424" s="63"/>
      <c r="R424" s="63"/>
      <c r="S424" s="64"/>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row>
    <row r="425" spans="1:62" s="65" customFormat="1" ht="14.25" hidden="1" x14ac:dyDescent="0.3">
      <c r="A425" s="63"/>
      <c r="B425" s="64"/>
      <c r="C425" s="105"/>
      <c r="F425" s="63"/>
      <c r="G425" s="63"/>
      <c r="H425" s="63"/>
      <c r="I425" s="63"/>
      <c r="J425" s="63"/>
      <c r="K425" s="63"/>
      <c r="L425" s="63"/>
      <c r="M425" s="63"/>
      <c r="N425" s="63"/>
      <c r="O425" s="63"/>
      <c r="P425" s="63"/>
      <c r="Q425" s="63"/>
      <c r="R425" s="63"/>
      <c r="S425" s="64"/>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row>
    <row r="426" spans="1:62" s="65" customFormat="1" ht="14.25" hidden="1" x14ac:dyDescent="0.3">
      <c r="A426" s="63"/>
      <c r="B426" s="64"/>
      <c r="C426" s="105"/>
      <c r="F426" s="63"/>
      <c r="G426" s="63"/>
      <c r="H426" s="63"/>
      <c r="I426" s="63"/>
      <c r="J426" s="63"/>
      <c r="K426" s="63"/>
      <c r="L426" s="63"/>
      <c r="M426" s="63"/>
      <c r="N426" s="63"/>
      <c r="O426" s="63"/>
      <c r="P426" s="63"/>
      <c r="Q426" s="63"/>
      <c r="R426" s="63"/>
      <c r="S426" s="64"/>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row>
    <row r="427" spans="1:62" s="65" customFormat="1" ht="14.25" hidden="1" x14ac:dyDescent="0.3">
      <c r="A427" s="63"/>
      <c r="B427" s="64"/>
      <c r="C427" s="105"/>
      <c r="F427" s="63"/>
      <c r="G427" s="63"/>
      <c r="H427" s="63"/>
      <c r="I427" s="63"/>
      <c r="J427" s="63"/>
      <c r="K427" s="63"/>
      <c r="L427" s="63"/>
      <c r="M427" s="63"/>
      <c r="N427" s="63"/>
      <c r="O427" s="63"/>
      <c r="P427" s="63"/>
      <c r="Q427" s="63"/>
      <c r="R427" s="63"/>
      <c r="S427" s="64"/>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row>
    <row r="428" spans="1:62" s="65" customFormat="1" ht="14.25" hidden="1" x14ac:dyDescent="0.3">
      <c r="A428" s="63"/>
      <c r="B428" s="64"/>
      <c r="C428" s="105"/>
      <c r="F428" s="63"/>
      <c r="G428" s="63"/>
      <c r="H428" s="63"/>
      <c r="I428" s="63"/>
      <c r="J428" s="63"/>
      <c r="K428" s="63"/>
      <c r="L428" s="63"/>
      <c r="M428" s="63"/>
      <c r="N428" s="63"/>
      <c r="O428" s="63"/>
      <c r="P428" s="63"/>
      <c r="Q428" s="63"/>
      <c r="R428" s="63"/>
      <c r="S428" s="64"/>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row>
    <row r="429" spans="1:62" s="65" customFormat="1" ht="14.25" hidden="1" x14ac:dyDescent="0.3">
      <c r="A429" s="63"/>
      <c r="B429" s="64"/>
      <c r="C429" s="105"/>
      <c r="F429" s="63"/>
      <c r="G429" s="63"/>
      <c r="H429" s="63"/>
      <c r="I429" s="63"/>
      <c r="J429" s="63"/>
      <c r="K429" s="63"/>
      <c r="L429" s="63"/>
      <c r="M429" s="63"/>
      <c r="N429" s="63"/>
      <c r="O429" s="63"/>
      <c r="P429" s="63"/>
      <c r="Q429" s="63"/>
      <c r="R429" s="63"/>
      <c r="S429" s="64"/>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row>
    <row r="430" spans="1:62" s="65" customFormat="1" ht="14.25" hidden="1" x14ac:dyDescent="0.3">
      <c r="A430" s="63"/>
      <c r="B430" s="64"/>
      <c r="C430" s="105"/>
      <c r="F430" s="63"/>
      <c r="G430" s="63"/>
      <c r="H430" s="63"/>
      <c r="I430" s="63"/>
      <c r="J430" s="63"/>
      <c r="K430" s="63"/>
      <c r="L430" s="63"/>
      <c r="M430" s="63"/>
      <c r="N430" s="63"/>
      <c r="O430" s="63"/>
      <c r="P430" s="63"/>
      <c r="Q430" s="63"/>
      <c r="R430" s="63"/>
      <c r="S430" s="64"/>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row>
    <row r="431" spans="1:62" s="65" customFormat="1" ht="14.25" hidden="1" x14ac:dyDescent="0.3">
      <c r="A431" s="63"/>
      <c r="B431" s="64"/>
      <c r="C431" s="105"/>
      <c r="F431" s="63"/>
      <c r="G431" s="63"/>
      <c r="H431" s="63"/>
      <c r="I431" s="63"/>
      <c r="J431" s="63"/>
      <c r="K431" s="63"/>
      <c r="L431" s="63"/>
      <c r="M431" s="63"/>
      <c r="N431" s="63"/>
      <c r="O431" s="63"/>
      <c r="P431" s="63"/>
      <c r="Q431" s="63"/>
      <c r="R431" s="63"/>
      <c r="S431" s="64"/>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row>
    <row r="432" spans="1:62" s="65" customFormat="1" ht="14.25" hidden="1" x14ac:dyDescent="0.3">
      <c r="A432" s="63"/>
      <c r="B432" s="64"/>
      <c r="C432" s="105"/>
      <c r="F432" s="63"/>
      <c r="G432" s="63"/>
      <c r="H432" s="63"/>
      <c r="I432" s="63"/>
      <c r="J432" s="63"/>
      <c r="K432" s="63"/>
      <c r="L432" s="63"/>
      <c r="M432" s="63"/>
      <c r="N432" s="63"/>
      <c r="O432" s="63"/>
      <c r="P432" s="63"/>
      <c r="Q432" s="63"/>
      <c r="R432" s="63"/>
      <c r="S432" s="64"/>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row>
    <row r="433" spans="1:62" s="65" customFormat="1" ht="14.25" hidden="1" x14ac:dyDescent="0.3">
      <c r="A433" s="63"/>
      <c r="B433" s="64"/>
      <c r="C433" s="105"/>
      <c r="F433" s="63"/>
      <c r="G433" s="63"/>
      <c r="H433" s="63"/>
      <c r="I433" s="63"/>
      <c r="J433" s="63"/>
      <c r="K433" s="63"/>
      <c r="L433" s="63"/>
      <c r="M433" s="63"/>
      <c r="N433" s="63"/>
      <c r="O433" s="63"/>
      <c r="P433" s="63"/>
      <c r="Q433" s="63"/>
      <c r="R433" s="63"/>
      <c r="S433" s="64"/>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row>
    <row r="434" spans="1:62" s="65" customFormat="1" ht="14.25" hidden="1" x14ac:dyDescent="0.3">
      <c r="A434" s="63"/>
      <c r="B434" s="64"/>
      <c r="C434" s="105"/>
      <c r="F434" s="63"/>
      <c r="G434" s="63"/>
      <c r="H434" s="63"/>
      <c r="I434" s="63"/>
      <c r="J434" s="63"/>
      <c r="K434" s="63"/>
      <c r="L434" s="63"/>
      <c r="M434" s="63"/>
      <c r="N434" s="63"/>
      <c r="O434" s="63"/>
      <c r="P434" s="63"/>
      <c r="Q434" s="63"/>
      <c r="R434" s="63"/>
      <c r="S434" s="64"/>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row>
    <row r="435" spans="1:62" s="65" customFormat="1" ht="14.25" hidden="1" x14ac:dyDescent="0.3">
      <c r="A435" s="63"/>
      <c r="B435" s="64"/>
      <c r="C435" s="105"/>
      <c r="F435" s="63"/>
      <c r="G435" s="63"/>
      <c r="H435" s="63"/>
      <c r="I435" s="63"/>
      <c r="J435" s="63"/>
      <c r="K435" s="63"/>
      <c r="L435" s="63"/>
      <c r="M435" s="63"/>
      <c r="N435" s="63"/>
      <c r="O435" s="63"/>
      <c r="P435" s="63"/>
      <c r="Q435" s="63"/>
      <c r="R435" s="63"/>
      <c r="S435" s="64"/>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row>
    <row r="436" spans="1:62" s="65" customFormat="1" ht="14.25" hidden="1" x14ac:dyDescent="0.3">
      <c r="A436" s="63"/>
      <c r="B436" s="64"/>
      <c r="C436" s="105"/>
      <c r="F436" s="63"/>
      <c r="G436" s="63"/>
      <c r="H436" s="63"/>
      <c r="I436" s="63"/>
      <c r="J436" s="63"/>
      <c r="K436" s="63"/>
      <c r="L436" s="63"/>
      <c r="M436" s="63"/>
      <c r="N436" s="63"/>
      <c r="O436" s="63"/>
      <c r="P436" s="63"/>
      <c r="Q436" s="63"/>
      <c r="R436" s="63"/>
      <c r="S436" s="64"/>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row>
    <row r="437" spans="1:62" s="65" customFormat="1" ht="14.25" hidden="1" x14ac:dyDescent="0.3">
      <c r="A437" s="63"/>
      <c r="B437" s="64"/>
      <c r="C437" s="105"/>
      <c r="F437" s="63"/>
      <c r="G437" s="63"/>
      <c r="H437" s="63"/>
      <c r="I437" s="63"/>
      <c r="J437" s="63"/>
      <c r="K437" s="63"/>
      <c r="L437" s="63"/>
      <c r="M437" s="63"/>
      <c r="N437" s="63"/>
      <c r="O437" s="63"/>
      <c r="P437" s="63"/>
      <c r="Q437" s="63"/>
      <c r="R437" s="63"/>
      <c r="S437" s="64"/>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row>
    <row r="438" spans="1:62" s="65" customFormat="1" ht="14.25" hidden="1" x14ac:dyDescent="0.3">
      <c r="A438" s="63"/>
      <c r="B438" s="64"/>
      <c r="C438" s="105"/>
      <c r="F438" s="63"/>
      <c r="G438" s="63"/>
      <c r="H438" s="63"/>
      <c r="I438" s="63"/>
      <c r="J438" s="63"/>
      <c r="K438" s="63"/>
      <c r="L438" s="63"/>
      <c r="M438" s="63"/>
      <c r="N438" s="63"/>
      <c r="O438" s="63"/>
      <c r="P438" s="63"/>
      <c r="Q438" s="63"/>
      <c r="R438" s="63"/>
      <c r="S438" s="64"/>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row>
    <row r="439" spans="1:62" s="65" customFormat="1" ht="14.25" hidden="1" x14ac:dyDescent="0.3">
      <c r="A439" s="63"/>
      <c r="B439" s="64"/>
      <c r="C439" s="105"/>
      <c r="F439" s="63"/>
      <c r="G439" s="63"/>
      <c r="H439" s="63"/>
      <c r="I439" s="63"/>
      <c r="J439" s="63"/>
      <c r="K439" s="63"/>
      <c r="L439" s="63"/>
      <c r="M439" s="63"/>
      <c r="N439" s="63"/>
      <c r="O439" s="63"/>
      <c r="P439" s="63"/>
      <c r="Q439" s="63"/>
      <c r="R439" s="63"/>
      <c r="S439" s="64"/>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c r="BF439" s="63"/>
      <c r="BG439" s="63"/>
      <c r="BH439" s="63"/>
      <c r="BI439" s="63"/>
      <c r="BJ439" s="63"/>
    </row>
    <row r="440" spans="1:62" s="65" customFormat="1" ht="14.25" hidden="1" x14ac:dyDescent="0.3">
      <c r="A440" s="63"/>
      <c r="B440" s="64"/>
      <c r="C440" s="105"/>
      <c r="F440" s="63"/>
      <c r="G440" s="63"/>
      <c r="H440" s="63"/>
      <c r="I440" s="63"/>
      <c r="J440" s="63"/>
      <c r="K440" s="63"/>
      <c r="L440" s="63"/>
      <c r="M440" s="63"/>
      <c r="N440" s="63"/>
      <c r="O440" s="63"/>
      <c r="P440" s="63"/>
      <c r="Q440" s="63"/>
      <c r="R440" s="63"/>
      <c r="S440" s="64"/>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row>
    <row r="441" spans="1:62" s="65" customFormat="1" ht="14.25" hidden="1" x14ac:dyDescent="0.3">
      <c r="A441" s="63"/>
      <c r="B441" s="64"/>
      <c r="C441" s="105"/>
      <c r="F441" s="63"/>
      <c r="G441" s="63"/>
      <c r="H441" s="63"/>
      <c r="I441" s="63"/>
      <c r="J441" s="63"/>
      <c r="K441" s="63"/>
      <c r="L441" s="63"/>
      <c r="M441" s="63"/>
      <c r="N441" s="63"/>
      <c r="O441" s="63"/>
      <c r="P441" s="63"/>
      <c r="Q441" s="63"/>
      <c r="R441" s="63"/>
      <c r="S441" s="64"/>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row>
    <row r="442" spans="1:62" s="65" customFormat="1" ht="14.25" hidden="1" x14ac:dyDescent="0.3">
      <c r="A442" s="63"/>
      <c r="B442" s="64"/>
      <c r="C442" s="105"/>
      <c r="F442" s="63"/>
      <c r="G442" s="63"/>
      <c r="H442" s="63"/>
      <c r="I442" s="63"/>
      <c r="J442" s="63"/>
      <c r="K442" s="63"/>
      <c r="L442" s="63"/>
      <c r="M442" s="63"/>
      <c r="N442" s="63"/>
      <c r="O442" s="63"/>
      <c r="P442" s="63"/>
      <c r="Q442" s="63"/>
      <c r="R442" s="63"/>
      <c r="S442" s="64"/>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row>
    <row r="443" spans="1:62" s="65" customFormat="1" ht="14.25" hidden="1" x14ac:dyDescent="0.3">
      <c r="A443" s="63"/>
      <c r="B443" s="64"/>
      <c r="C443" s="105"/>
      <c r="F443" s="63"/>
      <c r="G443" s="63"/>
      <c r="H443" s="63"/>
      <c r="I443" s="63"/>
      <c r="J443" s="63"/>
      <c r="K443" s="63"/>
      <c r="L443" s="63"/>
      <c r="M443" s="63"/>
      <c r="N443" s="63"/>
      <c r="O443" s="63"/>
      <c r="P443" s="63"/>
      <c r="Q443" s="63"/>
      <c r="R443" s="63"/>
      <c r="S443" s="64"/>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row>
    <row r="444" spans="1:62" s="65" customFormat="1" ht="14.25" hidden="1" x14ac:dyDescent="0.3">
      <c r="A444" s="63"/>
      <c r="B444" s="64"/>
      <c r="C444" s="105"/>
      <c r="F444" s="63"/>
      <c r="G444" s="63"/>
      <c r="H444" s="63"/>
      <c r="I444" s="63"/>
      <c r="J444" s="63"/>
      <c r="K444" s="63"/>
      <c r="L444" s="63"/>
      <c r="M444" s="63"/>
      <c r="N444" s="63"/>
      <c r="O444" s="63"/>
      <c r="P444" s="63"/>
      <c r="Q444" s="63"/>
      <c r="R444" s="63"/>
      <c r="S444" s="64"/>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row>
    <row r="445" spans="1:62" s="65" customFormat="1" ht="14.25" hidden="1" x14ac:dyDescent="0.3">
      <c r="A445" s="63"/>
      <c r="B445" s="64"/>
      <c r="C445" s="105"/>
      <c r="F445" s="63"/>
      <c r="G445" s="63"/>
      <c r="H445" s="63"/>
      <c r="I445" s="63"/>
      <c r="J445" s="63"/>
      <c r="K445" s="63"/>
      <c r="L445" s="63"/>
      <c r="M445" s="63"/>
      <c r="N445" s="63"/>
      <c r="O445" s="63"/>
      <c r="P445" s="63"/>
      <c r="Q445" s="63"/>
      <c r="R445" s="63"/>
      <c r="S445" s="64"/>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row>
    <row r="446" spans="1:62" s="65" customFormat="1" ht="14.25" hidden="1" x14ac:dyDescent="0.3">
      <c r="A446" s="63"/>
      <c r="B446" s="64"/>
      <c r="C446" s="105"/>
      <c r="F446" s="63"/>
      <c r="G446" s="63"/>
      <c r="H446" s="63"/>
      <c r="I446" s="63"/>
      <c r="J446" s="63"/>
      <c r="K446" s="63"/>
      <c r="L446" s="63"/>
      <c r="M446" s="63"/>
      <c r="N446" s="63"/>
      <c r="O446" s="63"/>
      <c r="P446" s="63"/>
      <c r="Q446" s="63"/>
      <c r="R446" s="63"/>
      <c r="S446" s="64"/>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row>
    <row r="447" spans="1:62" s="65" customFormat="1" ht="14.25" hidden="1" x14ac:dyDescent="0.3">
      <c r="A447" s="63"/>
      <c r="B447" s="64"/>
      <c r="C447" s="105"/>
      <c r="F447" s="63"/>
      <c r="G447" s="63"/>
      <c r="H447" s="63"/>
      <c r="I447" s="63"/>
      <c r="J447" s="63"/>
      <c r="K447" s="63"/>
      <c r="L447" s="63"/>
      <c r="M447" s="63"/>
      <c r="N447" s="63"/>
      <c r="O447" s="63"/>
      <c r="P447" s="63"/>
      <c r="Q447" s="63"/>
      <c r="R447" s="63"/>
      <c r="S447" s="64"/>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row>
    <row r="448" spans="1:62" s="65" customFormat="1" ht="14.25" hidden="1" x14ac:dyDescent="0.3">
      <c r="A448" s="63"/>
      <c r="B448" s="64"/>
      <c r="C448" s="105"/>
      <c r="F448" s="63"/>
      <c r="G448" s="63"/>
      <c r="H448" s="63"/>
      <c r="I448" s="63"/>
      <c r="J448" s="63"/>
      <c r="K448" s="63"/>
      <c r="L448" s="63"/>
      <c r="M448" s="63"/>
      <c r="N448" s="63"/>
      <c r="O448" s="63"/>
      <c r="P448" s="63"/>
      <c r="Q448" s="63"/>
      <c r="R448" s="63"/>
      <c r="S448" s="64"/>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row>
    <row r="449" spans="1:62" s="65" customFormat="1" ht="14.25" hidden="1" x14ac:dyDescent="0.3">
      <c r="A449" s="63"/>
      <c r="B449" s="64"/>
      <c r="C449" s="105"/>
      <c r="F449" s="63"/>
      <c r="G449" s="63"/>
      <c r="H449" s="63"/>
      <c r="I449" s="63"/>
      <c r="J449" s="63"/>
      <c r="K449" s="63"/>
      <c r="L449" s="63"/>
      <c r="M449" s="63"/>
      <c r="N449" s="63"/>
      <c r="O449" s="63"/>
      <c r="P449" s="63"/>
      <c r="Q449" s="63"/>
      <c r="R449" s="63"/>
      <c r="S449" s="64"/>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row>
    <row r="450" spans="1:62" s="65" customFormat="1" ht="14.25" hidden="1" x14ac:dyDescent="0.3">
      <c r="A450" s="63"/>
      <c r="B450" s="64"/>
      <c r="C450" s="105"/>
      <c r="F450" s="63"/>
      <c r="G450" s="63"/>
      <c r="H450" s="63"/>
      <c r="I450" s="63"/>
      <c r="J450" s="63"/>
      <c r="K450" s="63"/>
      <c r="L450" s="63"/>
      <c r="M450" s="63"/>
      <c r="N450" s="63"/>
      <c r="O450" s="63"/>
      <c r="P450" s="63"/>
      <c r="Q450" s="63"/>
      <c r="R450" s="63"/>
      <c r="S450" s="64"/>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row>
    <row r="451" spans="1:62" s="65" customFormat="1" ht="14.25" hidden="1" x14ac:dyDescent="0.3">
      <c r="A451" s="63"/>
      <c r="B451" s="64"/>
      <c r="C451" s="105"/>
      <c r="F451" s="63"/>
      <c r="G451" s="63"/>
      <c r="H451" s="63"/>
      <c r="I451" s="63"/>
      <c r="J451" s="63"/>
      <c r="K451" s="63"/>
      <c r="L451" s="63"/>
      <c r="M451" s="63"/>
      <c r="N451" s="63"/>
      <c r="O451" s="63"/>
      <c r="P451" s="63"/>
      <c r="Q451" s="63"/>
      <c r="R451" s="63"/>
      <c r="S451" s="64"/>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row>
    <row r="452" spans="1:62" s="65" customFormat="1" ht="14.25" hidden="1" x14ac:dyDescent="0.3">
      <c r="A452" s="63"/>
      <c r="B452" s="64"/>
      <c r="C452" s="105"/>
      <c r="F452" s="63"/>
      <c r="G452" s="63"/>
      <c r="H452" s="63"/>
      <c r="I452" s="63"/>
      <c r="J452" s="63"/>
      <c r="K452" s="63"/>
      <c r="L452" s="63"/>
      <c r="M452" s="63"/>
      <c r="N452" s="63"/>
      <c r="O452" s="63"/>
      <c r="P452" s="63"/>
      <c r="Q452" s="63"/>
      <c r="R452" s="63"/>
      <c r="S452" s="64"/>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row>
    <row r="453" spans="1:62" s="65" customFormat="1" ht="14.25" hidden="1" x14ac:dyDescent="0.3">
      <c r="A453" s="63"/>
      <c r="B453" s="64"/>
      <c r="C453" s="105"/>
      <c r="F453" s="63"/>
      <c r="G453" s="63"/>
      <c r="H453" s="63"/>
      <c r="I453" s="63"/>
      <c r="J453" s="63"/>
      <c r="K453" s="63"/>
      <c r="L453" s="63"/>
      <c r="M453" s="63"/>
      <c r="N453" s="63"/>
      <c r="O453" s="63"/>
      <c r="P453" s="63"/>
      <c r="Q453" s="63"/>
      <c r="R453" s="63"/>
      <c r="S453" s="64"/>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row>
    <row r="454" spans="1:62" s="65" customFormat="1" ht="14.25" hidden="1" x14ac:dyDescent="0.3">
      <c r="A454" s="63"/>
      <c r="B454" s="64"/>
      <c r="C454" s="105"/>
      <c r="F454" s="63"/>
      <c r="G454" s="63"/>
      <c r="H454" s="63"/>
      <c r="I454" s="63"/>
      <c r="J454" s="63"/>
      <c r="K454" s="63"/>
      <c r="L454" s="63"/>
      <c r="M454" s="63"/>
      <c r="N454" s="63"/>
      <c r="O454" s="63"/>
      <c r="P454" s="63"/>
      <c r="Q454" s="63"/>
      <c r="R454" s="63"/>
      <c r="S454" s="64"/>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row>
    <row r="455" spans="1:62" s="65" customFormat="1" ht="14.25" hidden="1" x14ac:dyDescent="0.3">
      <c r="A455" s="63"/>
      <c r="B455" s="64"/>
      <c r="C455" s="105"/>
      <c r="F455" s="63"/>
      <c r="G455" s="63"/>
      <c r="H455" s="63"/>
      <c r="I455" s="63"/>
      <c r="J455" s="63"/>
      <c r="K455" s="63"/>
      <c r="L455" s="63"/>
      <c r="M455" s="63"/>
      <c r="N455" s="63"/>
      <c r="O455" s="63"/>
      <c r="P455" s="63"/>
      <c r="Q455" s="63"/>
      <c r="R455" s="63"/>
      <c r="S455" s="64"/>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row>
    <row r="456" spans="1:62" s="65" customFormat="1" ht="14.25" hidden="1" x14ac:dyDescent="0.3">
      <c r="A456" s="63"/>
      <c r="B456" s="64"/>
      <c r="C456" s="105"/>
      <c r="F456" s="63"/>
      <c r="G456" s="63"/>
      <c r="H456" s="63"/>
      <c r="I456" s="63"/>
      <c r="J456" s="63"/>
      <c r="K456" s="63"/>
      <c r="L456" s="63"/>
      <c r="M456" s="63"/>
      <c r="N456" s="63"/>
      <c r="O456" s="63"/>
      <c r="P456" s="63"/>
      <c r="Q456" s="63"/>
      <c r="R456" s="63"/>
      <c r="S456" s="64"/>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row>
    <row r="457" spans="1:62" s="65" customFormat="1" ht="14.25" hidden="1" x14ac:dyDescent="0.3">
      <c r="A457" s="63"/>
      <c r="B457" s="64"/>
      <c r="C457" s="105"/>
      <c r="F457" s="63"/>
      <c r="G457" s="63"/>
      <c r="H457" s="63"/>
      <c r="I457" s="63"/>
      <c r="J457" s="63"/>
      <c r="K457" s="63"/>
      <c r="L457" s="63"/>
      <c r="M457" s="63"/>
      <c r="N457" s="63"/>
      <c r="O457" s="63"/>
      <c r="P457" s="63"/>
      <c r="Q457" s="63"/>
      <c r="R457" s="63"/>
      <c r="S457" s="64"/>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row>
    <row r="458" spans="1:62" s="65" customFormat="1" ht="14.25" hidden="1" x14ac:dyDescent="0.3">
      <c r="A458" s="63"/>
      <c r="B458" s="64"/>
      <c r="C458" s="105"/>
      <c r="F458" s="63"/>
      <c r="G458" s="63"/>
      <c r="H458" s="63"/>
      <c r="I458" s="63"/>
      <c r="J458" s="63"/>
      <c r="K458" s="63"/>
      <c r="L458" s="63"/>
      <c r="M458" s="63"/>
      <c r="N458" s="63"/>
      <c r="O458" s="63"/>
      <c r="P458" s="63"/>
      <c r="Q458" s="63"/>
      <c r="R458" s="63"/>
      <c r="S458" s="64"/>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c r="BJ458" s="63"/>
    </row>
    <row r="459" spans="1:62" s="65" customFormat="1" ht="14.25" hidden="1" x14ac:dyDescent="0.3">
      <c r="A459" s="63"/>
      <c r="B459" s="64"/>
      <c r="C459" s="105"/>
      <c r="F459" s="63"/>
      <c r="G459" s="63"/>
      <c r="H459" s="63"/>
      <c r="I459" s="63"/>
      <c r="J459" s="63"/>
      <c r="K459" s="63"/>
      <c r="L459" s="63"/>
      <c r="M459" s="63"/>
      <c r="N459" s="63"/>
      <c r="O459" s="63"/>
      <c r="P459" s="63"/>
      <c r="Q459" s="63"/>
      <c r="R459" s="63"/>
      <c r="S459" s="64"/>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row>
    <row r="460" spans="1:62" s="65" customFormat="1" ht="14.25" hidden="1" x14ac:dyDescent="0.3">
      <c r="A460" s="63"/>
      <c r="B460" s="64"/>
      <c r="C460" s="105"/>
      <c r="F460" s="63"/>
      <c r="G460" s="63"/>
      <c r="H460" s="63"/>
      <c r="I460" s="63"/>
      <c r="J460" s="63"/>
      <c r="K460" s="63"/>
      <c r="L460" s="63"/>
      <c r="M460" s="63"/>
      <c r="N460" s="63"/>
      <c r="O460" s="63"/>
      <c r="P460" s="63"/>
      <c r="Q460" s="63"/>
      <c r="R460" s="63"/>
      <c r="S460" s="64"/>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row>
    <row r="461" spans="1:62" s="65" customFormat="1" ht="14.25" hidden="1" x14ac:dyDescent="0.3">
      <c r="A461" s="63"/>
      <c r="B461" s="64"/>
      <c r="C461" s="105"/>
      <c r="F461" s="63"/>
      <c r="G461" s="63"/>
      <c r="H461" s="63"/>
      <c r="I461" s="63"/>
      <c r="J461" s="63"/>
      <c r="K461" s="63"/>
      <c r="L461" s="63"/>
      <c r="M461" s="63"/>
      <c r="N461" s="63"/>
      <c r="O461" s="63"/>
      <c r="P461" s="63"/>
      <c r="Q461" s="63"/>
      <c r="R461" s="63"/>
      <c r="S461" s="64"/>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row>
    <row r="462" spans="1:62" s="65" customFormat="1" ht="14.25" hidden="1" x14ac:dyDescent="0.3">
      <c r="A462" s="63"/>
      <c r="B462" s="64"/>
      <c r="C462" s="105"/>
      <c r="F462" s="63"/>
      <c r="G462" s="63"/>
      <c r="H462" s="63"/>
      <c r="I462" s="63"/>
      <c r="J462" s="63"/>
      <c r="K462" s="63"/>
      <c r="L462" s="63"/>
      <c r="M462" s="63"/>
      <c r="N462" s="63"/>
      <c r="O462" s="63"/>
      <c r="P462" s="63"/>
      <c r="Q462" s="63"/>
      <c r="R462" s="63"/>
      <c r="S462" s="64"/>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row>
    <row r="463" spans="1:62" s="65" customFormat="1" ht="14.25" hidden="1" x14ac:dyDescent="0.3">
      <c r="A463" s="63"/>
      <c r="B463" s="64"/>
      <c r="C463" s="105"/>
      <c r="F463" s="63"/>
      <c r="G463" s="63"/>
      <c r="H463" s="63"/>
      <c r="I463" s="63"/>
      <c r="J463" s="63"/>
      <c r="K463" s="63"/>
      <c r="L463" s="63"/>
      <c r="M463" s="63"/>
      <c r="N463" s="63"/>
      <c r="O463" s="63"/>
      <c r="P463" s="63"/>
      <c r="Q463" s="63"/>
      <c r="R463" s="63"/>
      <c r="S463" s="64"/>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row>
    <row r="464" spans="1:62" s="65" customFormat="1" ht="14.25" hidden="1" x14ac:dyDescent="0.3">
      <c r="A464" s="63"/>
      <c r="B464" s="64"/>
      <c r="C464" s="105"/>
      <c r="F464" s="63"/>
      <c r="G464" s="63"/>
      <c r="H464" s="63"/>
      <c r="I464" s="63"/>
      <c r="J464" s="63"/>
      <c r="K464" s="63"/>
      <c r="L464" s="63"/>
      <c r="M464" s="63"/>
      <c r="N464" s="63"/>
      <c r="O464" s="63"/>
      <c r="P464" s="63"/>
      <c r="Q464" s="63"/>
      <c r="R464" s="63"/>
      <c r="S464" s="64"/>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row>
    <row r="465" spans="1:62" s="65" customFormat="1" ht="14.25" hidden="1" x14ac:dyDescent="0.3">
      <c r="A465" s="63"/>
      <c r="B465" s="64"/>
      <c r="C465" s="105"/>
      <c r="F465" s="63"/>
      <c r="G465" s="63"/>
      <c r="H465" s="63"/>
      <c r="I465" s="63"/>
      <c r="J465" s="63"/>
      <c r="K465" s="63"/>
      <c r="L465" s="63"/>
      <c r="M465" s="63"/>
      <c r="N465" s="63"/>
      <c r="O465" s="63"/>
      <c r="P465" s="63"/>
      <c r="Q465" s="63"/>
      <c r="R465" s="63"/>
      <c r="S465" s="64"/>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row>
    <row r="466" spans="1:62" s="65" customFormat="1" ht="14.25" hidden="1" x14ac:dyDescent="0.3">
      <c r="A466" s="63"/>
      <c r="B466" s="64"/>
      <c r="C466" s="105"/>
      <c r="F466" s="63"/>
      <c r="G466" s="63"/>
      <c r="H466" s="63"/>
      <c r="I466" s="63"/>
      <c r="J466" s="63"/>
      <c r="K466" s="63"/>
      <c r="L466" s="63"/>
      <c r="M466" s="63"/>
      <c r="N466" s="63"/>
      <c r="O466" s="63"/>
      <c r="P466" s="63"/>
      <c r="Q466" s="63"/>
      <c r="R466" s="63"/>
      <c r="S466" s="64"/>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row>
    <row r="467" spans="1:62" s="65" customFormat="1" ht="14.25" hidden="1" x14ac:dyDescent="0.3">
      <c r="A467" s="63"/>
      <c r="B467" s="64"/>
      <c r="C467" s="105"/>
      <c r="F467" s="63"/>
      <c r="G467" s="63"/>
      <c r="H467" s="63"/>
      <c r="I467" s="63"/>
      <c r="J467" s="63"/>
      <c r="K467" s="63"/>
      <c r="L467" s="63"/>
      <c r="M467" s="63"/>
      <c r="N467" s="63"/>
      <c r="O467" s="63"/>
      <c r="P467" s="63"/>
      <c r="Q467" s="63"/>
      <c r="R467" s="63"/>
      <c r="S467" s="64"/>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row>
    <row r="468" spans="1:62" s="65" customFormat="1" ht="14.25" hidden="1" x14ac:dyDescent="0.3">
      <c r="A468" s="63"/>
      <c r="B468" s="64"/>
      <c r="C468" s="105"/>
      <c r="F468" s="63"/>
      <c r="G468" s="63"/>
      <c r="H468" s="63"/>
      <c r="I468" s="63"/>
      <c r="J468" s="63"/>
      <c r="K468" s="63"/>
      <c r="L468" s="63"/>
      <c r="M468" s="63"/>
      <c r="N468" s="63"/>
      <c r="O468" s="63"/>
      <c r="P468" s="63"/>
      <c r="Q468" s="63"/>
      <c r="R468" s="63"/>
      <c r="S468" s="64"/>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row>
    <row r="469" spans="1:62" s="65" customFormat="1" ht="14.25" hidden="1" x14ac:dyDescent="0.3">
      <c r="A469" s="63"/>
      <c r="B469" s="64"/>
      <c r="C469" s="105"/>
      <c r="F469" s="63"/>
      <c r="G469" s="63"/>
      <c r="H469" s="63"/>
      <c r="I469" s="63"/>
      <c r="J469" s="63"/>
      <c r="K469" s="63"/>
      <c r="L469" s="63"/>
      <c r="M469" s="63"/>
      <c r="N469" s="63"/>
      <c r="O469" s="63"/>
      <c r="P469" s="63"/>
      <c r="Q469" s="63"/>
      <c r="R469" s="63"/>
      <c r="S469" s="64"/>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row>
    <row r="470" spans="1:62" s="65" customFormat="1" ht="14.25" hidden="1" x14ac:dyDescent="0.3">
      <c r="A470" s="63"/>
      <c r="B470" s="64"/>
      <c r="C470" s="105"/>
      <c r="F470" s="63"/>
      <c r="G470" s="63"/>
      <c r="H470" s="63"/>
      <c r="I470" s="63"/>
      <c r="J470" s="63"/>
      <c r="K470" s="63"/>
      <c r="L470" s="63"/>
      <c r="M470" s="63"/>
      <c r="N470" s="63"/>
      <c r="O470" s="63"/>
      <c r="P470" s="63"/>
      <c r="Q470" s="63"/>
      <c r="R470" s="63"/>
      <c r="S470" s="64"/>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row>
    <row r="471" spans="1:62" s="65" customFormat="1" ht="14.25" hidden="1" x14ac:dyDescent="0.3">
      <c r="A471" s="63"/>
      <c r="B471" s="64"/>
      <c r="C471" s="105"/>
      <c r="F471" s="63"/>
      <c r="G471" s="63"/>
      <c r="H471" s="63"/>
      <c r="I471" s="63"/>
      <c r="J471" s="63"/>
      <c r="K471" s="63"/>
      <c r="L471" s="63"/>
      <c r="M471" s="63"/>
      <c r="N471" s="63"/>
      <c r="O471" s="63"/>
      <c r="P471" s="63"/>
      <c r="Q471" s="63"/>
      <c r="R471" s="63"/>
      <c r="S471" s="64"/>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row>
    <row r="472" spans="1:62" s="65" customFormat="1" ht="14.25" hidden="1" x14ac:dyDescent="0.3">
      <c r="A472" s="63"/>
      <c r="B472" s="64"/>
      <c r="C472" s="105"/>
      <c r="F472" s="63"/>
      <c r="G472" s="63"/>
      <c r="H472" s="63"/>
      <c r="I472" s="63"/>
      <c r="J472" s="63"/>
      <c r="K472" s="63"/>
      <c r="L472" s="63"/>
      <c r="M472" s="63"/>
      <c r="N472" s="63"/>
      <c r="O472" s="63"/>
      <c r="P472" s="63"/>
      <c r="Q472" s="63"/>
      <c r="R472" s="63"/>
      <c r="S472" s="64"/>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row>
    <row r="473" spans="1:62" s="65" customFormat="1" ht="14.25" hidden="1" x14ac:dyDescent="0.3">
      <c r="A473" s="63"/>
      <c r="B473" s="64"/>
      <c r="C473" s="105"/>
      <c r="F473" s="63"/>
      <c r="G473" s="63"/>
      <c r="H473" s="63"/>
      <c r="I473" s="63"/>
      <c r="J473" s="63"/>
      <c r="K473" s="63"/>
      <c r="L473" s="63"/>
      <c r="M473" s="63"/>
      <c r="N473" s="63"/>
      <c r="O473" s="63"/>
      <c r="P473" s="63"/>
      <c r="Q473" s="63"/>
      <c r="R473" s="63"/>
      <c r="S473" s="64"/>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row>
    <row r="474" spans="1:62" s="65" customFormat="1" ht="14.25" hidden="1" x14ac:dyDescent="0.3">
      <c r="A474" s="63"/>
      <c r="B474" s="64"/>
      <c r="C474" s="105"/>
      <c r="F474" s="63"/>
      <c r="G474" s="63"/>
      <c r="H474" s="63"/>
      <c r="I474" s="63"/>
      <c r="J474" s="63"/>
      <c r="K474" s="63"/>
      <c r="L474" s="63"/>
      <c r="M474" s="63"/>
      <c r="N474" s="63"/>
      <c r="O474" s="63"/>
      <c r="P474" s="63"/>
      <c r="Q474" s="63"/>
      <c r="R474" s="63"/>
      <c r="S474" s="64"/>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row>
    <row r="475" spans="1:62" s="65" customFormat="1" ht="14.25" hidden="1" x14ac:dyDescent="0.3">
      <c r="A475" s="63"/>
      <c r="B475" s="64"/>
      <c r="C475" s="105"/>
      <c r="F475" s="63"/>
      <c r="G475" s="63"/>
      <c r="H475" s="63"/>
      <c r="I475" s="63"/>
      <c r="J475" s="63"/>
      <c r="K475" s="63"/>
      <c r="L475" s="63"/>
      <c r="M475" s="63"/>
      <c r="N475" s="63"/>
      <c r="O475" s="63"/>
      <c r="P475" s="63"/>
      <c r="Q475" s="63"/>
      <c r="R475" s="63"/>
      <c r="S475" s="64"/>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row>
    <row r="476" spans="1:62" s="65" customFormat="1" ht="14.25" hidden="1" x14ac:dyDescent="0.3">
      <c r="A476" s="63"/>
      <c r="B476" s="64"/>
      <c r="C476" s="105"/>
      <c r="F476" s="63"/>
      <c r="G476" s="63"/>
      <c r="H476" s="63"/>
      <c r="I476" s="63"/>
      <c r="J476" s="63"/>
      <c r="K476" s="63"/>
      <c r="L476" s="63"/>
      <c r="M476" s="63"/>
      <c r="N476" s="63"/>
      <c r="O476" s="63"/>
      <c r="P476" s="63"/>
      <c r="Q476" s="63"/>
      <c r="R476" s="63"/>
      <c r="S476" s="64"/>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row>
    <row r="477" spans="1:62" s="65" customFormat="1" ht="14.25" hidden="1" x14ac:dyDescent="0.3">
      <c r="A477" s="63"/>
      <c r="B477" s="64"/>
      <c r="C477" s="105"/>
      <c r="F477" s="63"/>
      <c r="G477" s="63"/>
      <c r="H477" s="63"/>
      <c r="I477" s="63"/>
      <c r="J477" s="63"/>
      <c r="K477" s="63"/>
      <c r="L477" s="63"/>
      <c r="M477" s="63"/>
      <c r="N477" s="63"/>
      <c r="O477" s="63"/>
      <c r="P477" s="63"/>
      <c r="Q477" s="63"/>
      <c r="R477" s="63"/>
      <c r="S477" s="64"/>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c r="BJ477" s="63"/>
    </row>
    <row r="478" spans="1:62" s="65" customFormat="1" ht="14.25" hidden="1" x14ac:dyDescent="0.3">
      <c r="A478" s="63"/>
      <c r="B478" s="64"/>
      <c r="C478" s="105"/>
      <c r="F478" s="63"/>
      <c r="G478" s="63"/>
      <c r="H478" s="63"/>
      <c r="I478" s="63"/>
      <c r="J478" s="63"/>
      <c r="K478" s="63"/>
      <c r="L478" s="63"/>
      <c r="M478" s="63"/>
      <c r="N478" s="63"/>
      <c r="O478" s="63"/>
      <c r="P478" s="63"/>
      <c r="Q478" s="63"/>
      <c r="R478" s="63"/>
      <c r="S478" s="64"/>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c r="BJ478" s="63"/>
    </row>
    <row r="479" spans="1:62" s="65" customFormat="1" ht="14.25" hidden="1" x14ac:dyDescent="0.3">
      <c r="A479" s="63"/>
      <c r="B479" s="64"/>
      <c r="C479" s="105"/>
      <c r="F479" s="63"/>
      <c r="G479" s="63"/>
      <c r="H479" s="63"/>
      <c r="I479" s="63"/>
      <c r="J479" s="63"/>
      <c r="K479" s="63"/>
      <c r="L479" s="63"/>
      <c r="M479" s="63"/>
      <c r="N479" s="63"/>
      <c r="O479" s="63"/>
      <c r="P479" s="63"/>
      <c r="Q479" s="63"/>
      <c r="R479" s="63"/>
      <c r="S479" s="64"/>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c r="BA479" s="63"/>
      <c r="BB479" s="63"/>
      <c r="BC479" s="63"/>
      <c r="BD479" s="63"/>
      <c r="BE479" s="63"/>
      <c r="BF479" s="63"/>
      <c r="BG479" s="63"/>
      <c r="BH479" s="63"/>
      <c r="BI479" s="63"/>
      <c r="BJ479" s="63"/>
    </row>
    <row r="480" spans="1:62" s="65" customFormat="1" ht="14.25" hidden="1" x14ac:dyDescent="0.3">
      <c r="A480" s="63"/>
      <c r="B480" s="64"/>
      <c r="C480" s="105"/>
      <c r="F480" s="63"/>
      <c r="G480" s="63"/>
      <c r="H480" s="63"/>
      <c r="I480" s="63"/>
      <c r="J480" s="63"/>
      <c r="K480" s="63"/>
      <c r="L480" s="63"/>
      <c r="M480" s="63"/>
      <c r="N480" s="63"/>
      <c r="O480" s="63"/>
      <c r="P480" s="63"/>
      <c r="Q480" s="63"/>
      <c r="R480" s="63"/>
      <c r="S480" s="64"/>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c r="BA480" s="63"/>
      <c r="BB480" s="63"/>
      <c r="BC480" s="63"/>
      <c r="BD480" s="63"/>
      <c r="BE480" s="63"/>
      <c r="BF480" s="63"/>
      <c r="BG480" s="63"/>
      <c r="BH480" s="63"/>
      <c r="BI480" s="63"/>
      <c r="BJ480" s="63"/>
    </row>
    <row r="481" spans="1:62" s="65" customFormat="1" ht="14.25" hidden="1" x14ac:dyDescent="0.3">
      <c r="A481" s="63"/>
      <c r="B481" s="64"/>
      <c r="C481" s="105"/>
      <c r="F481" s="63"/>
      <c r="G481" s="63"/>
      <c r="H481" s="63"/>
      <c r="I481" s="63"/>
      <c r="J481" s="63"/>
      <c r="K481" s="63"/>
      <c r="L481" s="63"/>
      <c r="M481" s="63"/>
      <c r="N481" s="63"/>
      <c r="O481" s="63"/>
      <c r="P481" s="63"/>
      <c r="Q481" s="63"/>
      <c r="R481" s="63"/>
      <c r="S481" s="64"/>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row>
    <row r="482" spans="1:62" s="65" customFormat="1" ht="14.25" hidden="1" x14ac:dyDescent="0.3">
      <c r="A482" s="63"/>
      <c r="B482" s="64"/>
      <c r="C482" s="105"/>
      <c r="F482" s="63"/>
      <c r="G482" s="63"/>
      <c r="H482" s="63"/>
      <c r="I482" s="63"/>
      <c r="J482" s="63"/>
      <c r="K482" s="63"/>
      <c r="L482" s="63"/>
      <c r="M482" s="63"/>
      <c r="N482" s="63"/>
      <c r="O482" s="63"/>
      <c r="P482" s="63"/>
      <c r="Q482" s="63"/>
      <c r="R482" s="63"/>
      <c r="S482" s="64"/>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c r="BA482" s="63"/>
      <c r="BB482" s="63"/>
      <c r="BC482" s="63"/>
      <c r="BD482" s="63"/>
      <c r="BE482" s="63"/>
      <c r="BF482" s="63"/>
      <c r="BG482" s="63"/>
      <c r="BH482" s="63"/>
      <c r="BI482" s="63"/>
      <c r="BJ482" s="63"/>
    </row>
    <row r="483" spans="1:62" s="65" customFormat="1" ht="14.25" hidden="1" x14ac:dyDescent="0.3">
      <c r="A483" s="63"/>
      <c r="B483" s="64"/>
      <c r="C483" s="105"/>
      <c r="F483" s="63"/>
      <c r="G483" s="63"/>
      <c r="H483" s="63"/>
      <c r="I483" s="63"/>
      <c r="J483" s="63"/>
      <c r="K483" s="63"/>
      <c r="L483" s="63"/>
      <c r="M483" s="63"/>
      <c r="N483" s="63"/>
      <c r="O483" s="63"/>
      <c r="P483" s="63"/>
      <c r="Q483" s="63"/>
      <c r="R483" s="63"/>
      <c r="S483" s="64"/>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c r="BA483" s="63"/>
      <c r="BB483" s="63"/>
      <c r="BC483" s="63"/>
      <c r="BD483" s="63"/>
      <c r="BE483" s="63"/>
      <c r="BF483" s="63"/>
      <c r="BG483" s="63"/>
      <c r="BH483" s="63"/>
      <c r="BI483" s="63"/>
      <c r="BJ483" s="63"/>
    </row>
    <row r="484" spans="1:62" s="65" customFormat="1" ht="14.25" hidden="1" x14ac:dyDescent="0.3">
      <c r="A484" s="63"/>
      <c r="B484" s="64"/>
      <c r="C484" s="105"/>
      <c r="F484" s="63"/>
      <c r="G484" s="63"/>
      <c r="H484" s="63"/>
      <c r="I484" s="63"/>
      <c r="J484" s="63"/>
      <c r="K484" s="63"/>
      <c r="L484" s="63"/>
      <c r="M484" s="63"/>
      <c r="N484" s="63"/>
      <c r="O484" s="63"/>
      <c r="P484" s="63"/>
      <c r="Q484" s="63"/>
      <c r="R484" s="63"/>
      <c r="S484" s="64"/>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c r="BA484" s="63"/>
      <c r="BB484" s="63"/>
      <c r="BC484" s="63"/>
      <c r="BD484" s="63"/>
      <c r="BE484" s="63"/>
      <c r="BF484" s="63"/>
      <c r="BG484" s="63"/>
      <c r="BH484" s="63"/>
      <c r="BI484" s="63"/>
      <c r="BJ484" s="63"/>
    </row>
    <row r="485" spans="1:62" s="65" customFormat="1" ht="14.25" hidden="1" x14ac:dyDescent="0.3">
      <c r="A485" s="63"/>
      <c r="B485" s="64"/>
      <c r="C485" s="105"/>
      <c r="F485" s="63"/>
      <c r="G485" s="63"/>
      <c r="H485" s="63"/>
      <c r="I485" s="63"/>
      <c r="J485" s="63"/>
      <c r="K485" s="63"/>
      <c r="L485" s="63"/>
      <c r="M485" s="63"/>
      <c r="N485" s="63"/>
      <c r="O485" s="63"/>
      <c r="P485" s="63"/>
      <c r="Q485" s="63"/>
      <c r="R485" s="63"/>
      <c r="S485" s="64"/>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c r="BA485" s="63"/>
      <c r="BB485" s="63"/>
      <c r="BC485" s="63"/>
      <c r="BD485" s="63"/>
      <c r="BE485" s="63"/>
      <c r="BF485" s="63"/>
      <c r="BG485" s="63"/>
      <c r="BH485" s="63"/>
      <c r="BI485" s="63"/>
      <c r="BJ485" s="63"/>
    </row>
    <row r="486" spans="1:62" s="65" customFormat="1" ht="14.25" hidden="1" x14ac:dyDescent="0.3">
      <c r="A486" s="63"/>
      <c r="B486" s="64"/>
      <c r="C486" s="105"/>
      <c r="F486" s="63"/>
      <c r="G486" s="63"/>
      <c r="H486" s="63"/>
      <c r="I486" s="63"/>
      <c r="J486" s="63"/>
      <c r="K486" s="63"/>
      <c r="L486" s="63"/>
      <c r="M486" s="63"/>
      <c r="N486" s="63"/>
      <c r="O486" s="63"/>
      <c r="P486" s="63"/>
      <c r="Q486" s="63"/>
      <c r="R486" s="63"/>
      <c r="S486" s="64"/>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c r="BA486" s="63"/>
      <c r="BB486" s="63"/>
      <c r="BC486" s="63"/>
      <c r="BD486" s="63"/>
      <c r="BE486" s="63"/>
      <c r="BF486" s="63"/>
      <c r="BG486" s="63"/>
      <c r="BH486" s="63"/>
      <c r="BI486" s="63"/>
      <c r="BJ486" s="63"/>
    </row>
    <row r="487" spans="1:62" s="65" customFormat="1" ht="14.25" hidden="1" x14ac:dyDescent="0.3">
      <c r="A487" s="63"/>
      <c r="B487" s="64"/>
      <c r="C487" s="105"/>
      <c r="F487" s="63"/>
      <c r="G487" s="63"/>
      <c r="H487" s="63"/>
      <c r="I487" s="63"/>
      <c r="J487" s="63"/>
      <c r="K487" s="63"/>
      <c r="L487" s="63"/>
      <c r="M487" s="63"/>
      <c r="N487" s="63"/>
      <c r="O487" s="63"/>
      <c r="P487" s="63"/>
      <c r="Q487" s="63"/>
      <c r="R487" s="63"/>
      <c r="S487" s="64"/>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63"/>
      <c r="BC487" s="63"/>
      <c r="BD487" s="63"/>
      <c r="BE487" s="63"/>
      <c r="BF487" s="63"/>
      <c r="BG487" s="63"/>
      <c r="BH487" s="63"/>
      <c r="BI487" s="63"/>
      <c r="BJ487" s="63"/>
    </row>
    <row r="488" spans="1:62" s="65" customFormat="1" ht="14.25" hidden="1" x14ac:dyDescent="0.3">
      <c r="A488" s="63"/>
      <c r="B488" s="64"/>
      <c r="C488" s="105"/>
      <c r="F488" s="63"/>
      <c r="G488" s="63"/>
      <c r="H488" s="63"/>
      <c r="I488" s="63"/>
      <c r="J488" s="63"/>
      <c r="K488" s="63"/>
      <c r="L488" s="63"/>
      <c r="M488" s="63"/>
      <c r="N488" s="63"/>
      <c r="O488" s="63"/>
      <c r="P488" s="63"/>
      <c r="Q488" s="63"/>
      <c r="R488" s="63"/>
      <c r="S488" s="64"/>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c r="BA488" s="63"/>
      <c r="BB488" s="63"/>
      <c r="BC488" s="63"/>
      <c r="BD488" s="63"/>
      <c r="BE488" s="63"/>
      <c r="BF488" s="63"/>
      <c r="BG488" s="63"/>
      <c r="BH488" s="63"/>
      <c r="BI488" s="63"/>
      <c r="BJ488" s="63"/>
    </row>
    <row r="489" spans="1:62" s="65" customFormat="1" ht="14.25" hidden="1" x14ac:dyDescent="0.3">
      <c r="A489" s="63"/>
      <c r="B489" s="64"/>
      <c r="C489" s="105"/>
      <c r="F489" s="63"/>
      <c r="G489" s="63"/>
      <c r="H489" s="63"/>
      <c r="I489" s="63"/>
      <c r="J489" s="63"/>
      <c r="K489" s="63"/>
      <c r="L489" s="63"/>
      <c r="M489" s="63"/>
      <c r="N489" s="63"/>
      <c r="O489" s="63"/>
      <c r="P489" s="63"/>
      <c r="Q489" s="63"/>
      <c r="R489" s="63"/>
      <c r="S489" s="64"/>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c r="BA489" s="63"/>
      <c r="BB489" s="63"/>
      <c r="BC489" s="63"/>
      <c r="BD489" s="63"/>
      <c r="BE489" s="63"/>
      <c r="BF489" s="63"/>
      <c r="BG489" s="63"/>
      <c r="BH489" s="63"/>
      <c r="BI489" s="63"/>
      <c r="BJ489" s="63"/>
    </row>
    <row r="490" spans="1:62" s="65" customFormat="1" ht="14.25" hidden="1" x14ac:dyDescent="0.3">
      <c r="A490" s="63"/>
      <c r="B490" s="64"/>
      <c r="C490" s="105"/>
      <c r="F490" s="63"/>
      <c r="G490" s="63"/>
      <c r="H490" s="63"/>
      <c r="I490" s="63"/>
      <c r="J490" s="63"/>
      <c r="K490" s="63"/>
      <c r="L490" s="63"/>
      <c r="M490" s="63"/>
      <c r="N490" s="63"/>
      <c r="O490" s="63"/>
      <c r="P490" s="63"/>
      <c r="Q490" s="63"/>
      <c r="R490" s="63"/>
      <c r="S490" s="64"/>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row>
    <row r="491" spans="1:62" s="65" customFormat="1" ht="14.25" hidden="1" x14ac:dyDescent="0.3">
      <c r="A491" s="63"/>
      <c r="B491" s="64"/>
      <c r="C491" s="105"/>
      <c r="F491" s="63"/>
      <c r="G491" s="63"/>
      <c r="H491" s="63"/>
      <c r="I491" s="63"/>
      <c r="J491" s="63"/>
      <c r="K491" s="63"/>
      <c r="L491" s="63"/>
      <c r="M491" s="63"/>
      <c r="N491" s="63"/>
      <c r="O491" s="63"/>
      <c r="P491" s="63"/>
      <c r="Q491" s="63"/>
      <c r="R491" s="63"/>
      <c r="S491" s="64"/>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c r="BA491" s="63"/>
      <c r="BB491" s="63"/>
      <c r="BC491" s="63"/>
      <c r="BD491" s="63"/>
      <c r="BE491" s="63"/>
      <c r="BF491" s="63"/>
      <c r="BG491" s="63"/>
      <c r="BH491" s="63"/>
      <c r="BI491" s="63"/>
      <c r="BJ491" s="63"/>
    </row>
    <row r="492" spans="1:62" s="65" customFormat="1" ht="14.25" hidden="1" x14ac:dyDescent="0.3">
      <c r="A492" s="63"/>
      <c r="B492" s="64"/>
      <c r="C492" s="105"/>
      <c r="F492" s="63"/>
      <c r="G492" s="63"/>
      <c r="H492" s="63"/>
      <c r="I492" s="63"/>
      <c r="J492" s="63"/>
      <c r="K492" s="63"/>
      <c r="L492" s="63"/>
      <c r="M492" s="63"/>
      <c r="N492" s="63"/>
      <c r="O492" s="63"/>
      <c r="P492" s="63"/>
      <c r="Q492" s="63"/>
      <c r="R492" s="63"/>
      <c r="S492" s="64"/>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row>
    <row r="493" spans="1:62" s="65" customFormat="1" ht="14.25" hidden="1" x14ac:dyDescent="0.3">
      <c r="A493" s="63"/>
      <c r="B493" s="64"/>
      <c r="C493" s="105"/>
      <c r="F493" s="63"/>
      <c r="G493" s="63"/>
      <c r="H493" s="63"/>
      <c r="I493" s="63"/>
      <c r="J493" s="63"/>
      <c r="K493" s="63"/>
      <c r="L493" s="63"/>
      <c r="M493" s="63"/>
      <c r="N493" s="63"/>
      <c r="O493" s="63"/>
      <c r="P493" s="63"/>
      <c r="Q493" s="63"/>
      <c r="R493" s="63"/>
      <c r="S493" s="64"/>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63"/>
      <c r="AY493" s="63"/>
      <c r="AZ493" s="63"/>
      <c r="BA493" s="63"/>
      <c r="BB493" s="63"/>
      <c r="BC493" s="63"/>
      <c r="BD493" s="63"/>
      <c r="BE493" s="63"/>
      <c r="BF493" s="63"/>
      <c r="BG493" s="63"/>
      <c r="BH493" s="63"/>
      <c r="BI493" s="63"/>
      <c r="BJ493" s="63"/>
    </row>
    <row r="494" spans="1:62" s="65" customFormat="1" ht="14.25" hidden="1" x14ac:dyDescent="0.3">
      <c r="A494" s="63"/>
      <c r="B494" s="64"/>
      <c r="C494" s="105"/>
      <c r="F494" s="63"/>
      <c r="G494" s="63"/>
      <c r="H494" s="63"/>
      <c r="I494" s="63"/>
      <c r="J494" s="63"/>
      <c r="K494" s="63"/>
      <c r="L494" s="63"/>
      <c r="M494" s="63"/>
      <c r="N494" s="63"/>
      <c r="O494" s="63"/>
      <c r="P494" s="63"/>
      <c r="Q494" s="63"/>
      <c r="R494" s="63"/>
      <c r="S494" s="64"/>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row>
    <row r="495" spans="1:62" s="65" customFormat="1" ht="14.25" hidden="1" x14ac:dyDescent="0.3">
      <c r="A495" s="63"/>
      <c r="B495" s="64"/>
      <c r="C495" s="105"/>
      <c r="F495" s="63"/>
      <c r="G495" s="63"/>
      <c r="H495" s="63"/>
      <c r="I495" s="63"/>
      <c r="J495" s="63"/>
      <c r="K495" s="63"/>
      <c r="L495" s="63"/>
      <c r="M495" s="63"/>
      <c r="N495" s="63"/>
      <c r="O495" s="63"/>
      <c r="P495" s="63"/>
      <c r="Q495" s="63"/>
      <c r="R495" s="63"/>
      <c r="S495" s="64"/>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row>
    <row r="496" spans="1:62" s="65" customFormat="1" ht="14.25" hidden="1" x14ac:dyDescent="0.3">
      <c r="A496" s="63"/>
      <c r="B496" s="64"/>
      <c r="C496" s="105"/>
      <c r="F496" s="63"/>
      <c r="G496" s="63"/>
      <c r="H496" s="63"/>
      <c r="I496" s="63"/>
      <c r="J496" s="63"/>
      <c r="K496" s="63"/>
      <c r="L496" s="63"/>
      <c r="M496" s="63"/>
      <c r="N496" s="63"/>
      <c r="O496" s="63"/>
      <c r="P496" s="63"/>
      <c r="Q496" s="63"/>
      <c r="R496" s="63"/>
      <c r="S496" s="64"/>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row>
    <row r="497" spans="1:62" s="65" customFormat="1" ht="51" hidden="1" customHeight="1" x14ac:dyDescent="0.3">
      <c r="A497" s="63"/>
      <c r="B497" s="64"/>
      <c r="C497" s="105"/>
      <c r="F497" s="63"/>
      <c r="G497" s="63"/>
      <c r="H497" s="63"/>
      <c r="I497" s="63"/>
      <c r="J497" s="63"/>
      <c r="K497" s="63"/>
      <c r="L497" s="63"/>
      <c r="M497" s="63"/>
      <c r="N497" s="63"/>
      <c r="O497" s="63"/>
      <c r="P497" s="63"/>
      <c r="Q497" s="63"/>
      <c r="R497" s="63"/>
      <c r="S497" s="64"/>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row>
    <row r="498" spans="1:62" s="65" customFormat="1" ht="14.25" hidden="1" x14ac:dyDescent="0.3">
      <c r="A498" s="104"/>
      <c r="B498" s="104"/>
      <c r="C498" s="105"/>
      <c r="F498" s="63"/>
      <c r="G498" s="63"/>
      <c r="H498" s="63"/>
      <c r="I498" s="63"/>
      <c r="J498" s="63"/>
      <c r="K498" s="63"/>
      <c r="L498" s="63"/>
      <c r="M498" s="63"/>
      <c r="N498" s="63"/>
      <c r="O498" s="63"/>
      <c r="P498" s="63"/>
      <c r="Q498" s="63"/>
      <c r="R498" s="63"/>
      <c r="S498" s="64"/>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row>
    <row r="499" spans="1:62" s="65" customFormat="1" ht="14.25" hidden="1" x14ac:dyDescent="0.3">
      <c r="A499" s="104"/>
      <c r="B499" s="104"/>
      <c r="C499" s="105"/>
      <c r="F499" s="63"/>
      <c r="G499" s="63"/>
      <c r="H499" s="63"/>
      <c r="I499" s="63"/>
      <c r="J499" s="63"/>
      <c r="K499" s="63"/>
      <c r="L499" s="63"/>
      <c r="M499" s="63"/>
      <c r="N499" s="63"/>
      <c r="O499" s="63"/>
      <c r="P499" s="63"/>
      <c r="Q499" s="63"/>
      <c r="R499" s="63"/>
      <c r="S499" s="64"/>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row>
    <row r="500" spans="1:62" s="65" customFormat="1" ht="14.25" hidden="1" x14ac:dyDescent="0.3">
      <c r="A500" s="104"/>
      <c r="B500" s="104"/>
      <c r="C500" s="105"/>
      <c r="F500" s="63"/>
      <c r="G500" s="63"/>
      <c r="H500" s="63"/>
      <c r="I500" s="63"/>
      <c r="J500" s="63"/>
      <c r="K500" s="63"/>
      <c r="L500" s="63"/>
      <c r="M500" s="63"/>
      <c r="N500" s="63"/>
      <c r="O500" s="63"/>
      <c r="P500" s="63"/>
      <c r="Q500" s="63"/>
      <c r="R500" s="63"/>
      <c r="S500" s="64"/>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63"/>
      <c r="AY500" s="63"/>
      <c r="AZ500" s="63"/>
      <c r="BA500" s="63"/>
      <c r="BB500" s="63"/>
      <c r="BC500" s="63"/>
      <c r="BD500" s="63"/>
      <c r="BE500" s="63"/>
      <c r="BF500" s="63"/>
      <c r="BG500" s="63"/>
      <c r="BH500" s="63"/>
      <c r="BI500" s="63"/>
      <c r="BJ500" s="63"/>
    </row>
    <row r="501" spans="1:62" s="65" customFormat="1" ht="14.25" hidden="1" x14ac:dyDescent="0.3">
      <c r="A501" s="104"/>
      <c r="B501" s="104"/>
      <c r="C501" s="105"/>
      <c r="F501" s="63"/>
      <c r="G501" s="63"/>
      <c r="H501" s="63"/>
      <c r="I501" s="63"/>
      <c r="J501" s="63"/>
      <c r="K501" s="63"/>
      <c r="L501" s="63"/>
      <c r="M501" s="63"/>
      <c r="N501" s="63"/>
      <c r="O501" s="63"/>
      <c r="P501" s="63"/>
      <c r="Q501" s="63"/>
      <c r="R501" s="63"/>
      <c r="S501" s="64"/>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63"/>
      <c r="AY501" s="63"/>
      <c r="AZ501" s="63"/>
      <c r="BA501" s="63"/>
      <c r="BB501" s="63"/>
      <c r="BC501" s="63"/>
      <c r="BD501" s="63"/>
      <c r="BE501" s="63"/>
      <c r="BF501" s="63"/>
      <c r="BG501" s="63"/>
      <c r="BH501" s="63"/>
      <c r="BI501" s="63"/>
      <c r="BJ501" s="63"/>
    </row>
    <row r="502" spans="1:62" ht="13.5" customHeight="1" x14ac:dyDescent="0.3"/>
    <row r="503" spans="1:62" ht="13.5" customHeight="1" x14ac:dyDescent="0.3"/>
  </sheetData>
  <dataConsolidate/>
  <mergeCells count="31">
    <mergeCell ref="BJ5:BJ8"/>
    <mergeCell ref="T6:AB6"/>
    <mergeCell ref="AC6:AK6"/>
    <mergeCell ref="AL6:AT6"/>
    <mergeCell ref="AU6:BC6"/>
    <mergeCell ref="T7:U7"/>
    <mergeCell ref="V7:W7"/>
    <mergeCell ref="X7:Y7"/>
    <mergeCell ref="Z7:AA7"/>
    <mergeCell ref="AB7:AB8"/>
    <mergeCell ref="AK7:AK8"/>
    <mergeCell ref="AL7:AM7"/>
    <mergeCell ref="AN7:AO7"/>
    <mergeCell ref="AP7:AQ7"/>
    <mergeCell ref="AR7:AS7"/>
    <mergeCell ref="AU7:AV7"/>
    <mergeCell ref="A1:C4"/>
    <mergeCell ref="D1:BI4"/>
    <mergeCell ref="A5:S7"/>
    <mergeCell ref="T5:BC5"/>
    <mergeCell ref="BD5:BE7"/>
    <mergeCell ref="BF5:BI7"/>
    <mergeCell ref="AC7:AD7"/>
    <mergeCell ref="AE7:AF7"/>
    <mergeCell ref="AG7:AH7"/>
    <mergeCell ref="AI7:AJ7"/>
    <mergeCell ref="AT7:AT8"/>
    <mergeCell ref="AW7:AX7"/>
    <mergeCell ref="AY7:AZ7"/>
    <mergeCell ref="BA7:BB7"/>
    <mergeCell ref="BC7:BC8"/>
  </mergeCells>
  <dataValidations count="11">
    <dataValidation allowBlank="1" showInputMessage="1" showErrorMessage="1" promptTitle="Producto" prompt="Describa el resultado de lo que se espera alcanzar cuando se cumpla la meta" sqref="P9" xr:uid="{A635AD5D-29E8-4C73-9428-82052E0428A6}"/>
    <dataValidation allowBlank="1" showInputMessage="1" showErrorMessage="1" prompt="Describa la estrategia a desarrollar para el cumplimiento del Objetivo_x000a_" sqref="K15" xr:uid="{21FB9EF6-197D-495D-BD33-794CCEC7AF38}"/>
    <dataValidation allowBlank="1" showInputMessage="1" showErrorMessage="1" prompt="Registre el valor absoluto o porcentaje de la meta" sqref="F10:J10 J16:J17" xr:uid="{20CD36A6-546B-4C20-B6AD-1620E8EA5088}"/>
    <dataValidation allowBlank="1" showInputMessage="1" showErrorMessage="1" prompt="Registre el nombre del indicador: _x000a__x000a_Ejemplo Número de visitas técnicas realizadas  " sqref="K14 L10 L19 K11 K16:K19" xr:uid="{B7A86F53-FBBA-41C6-BE3E-65E677841CDE}"/>
    <dataValidation allowBlank="1" showInputMessage="1" showErrorMessage="1" prompt="Registre la o las variables que va a medir el indicador:_x000a_Ejemplo:  (Número de visitas técnicas realizadas/Número de visitas técnicas programadas en el periodo)*100" sqref="L10:L11 L16:L18" xr:uid="{03D260C6-FD04-4A5E-AB23-E5A2B1EAACDD}"/>
    <dataValidation allowBlank="1" showInputMessage="1" showErrorMessage="1" prompt="Registre el nombre de la(s) persona(s) que desarrollan la actividad, máximo 3 " sqref="S13:S14 S16:S19" xr:uid="{61D706EB-CE63-4BF5-8129-380C8B4CFD0E}"/>
    <dataValidation allowBlank="1" showInputMessage="1" showErrorMessage="1" prompt="Registre la meta o las metas que se realizarán para cumplir el objetivo estratégico_x000a_" sqref="E15" xr:uid="{7C253A2D-1E28-4841-9E50-7F030A2F4197}"/>
    <dataValidation allowBlank="1" showInputMessage="1" showErrorMessage="1" prompt="Registre el o los productos o entregables que servirán de evidencia  " sqref="P14 P16:P19" xr:uid="{A8779F76-164C-4FFD-B3CD-AD4BC681E644}"/>
    <dataValidation allowBlank="1" showInputMessage="1" showErrorMessage="1" prompt="Registre las actividades macro que se requieren para cumplir las metas" sqref="O14 O16:O19" xr:uid="{8252CAAC-E034-45BB-A040-58E1C6CFAFD7}"/>
    <dataValidation allowBlank="1" showInputMessage="1" showErrorMessage="1" prompt="Registre la meta o las metas que se desarrollarán para el cumplimiento del Objetivo en 2021." sqref="J18:J19 E16:I19" xr:uid="{54C0D0F4-5C20-4139-B4A3-841768CBEA6E}"/>
    <dataValidation type="custom" allowBlank="1" showInputMessage="1" showErrorMessage="1" prompt="Vigencia - Solo se pueden diligenciar estas casillas para indicadores de vigencia cuatrienal." sqref="AE12" xr:uid="{7963B75B-8B96-433A-AF23-BBEF997D970B}">
      <formula1>$Q$12="Cuatrienal"</formula1>
    </dataValidation>
  </dataValidations>
  <pageMargins left="0.70866141732283472" right="0.70866141732283472" top="0.74803149606299213" bottom="0.74803149606299213" header="0.31496062992125984" footer="0.31496062992125984"/>
  <pageSetup paperSize="9" scale="12" orientation="landscape" r:id="rId1"/>
  <headerFooter>
    <oddFooter>&amp;C&amp;"Century Gothic,Negrita"&amp;10Nota:&amp;"Century Gothic,Normal" Si este documento se encuentra impreso se considera Copia no Controlada. La versión vigente está publicada en el sitio web del Instituto Distrital de la Gestión del Riesgo y Cambio Climático.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52522-CD88-407A-B8A0-066DFEC38621}">
  <dimension ref="A1:AD48"/>
  <sheetViews>
    <sheetView topLeftCell="C1" workbookViewId="0">
      <selection activeCell="H15" sqref="H15"/>
    </sheetView>
  </sheetViews>
  <sheetFormatPr baseColWidth="10" defaultRowHeight="15" x14ac:dyDescent="0.25"/>
  <cols>
    <col min="1" max="1" width="58.5703125" style="184" customWidth="1"/>
    <col min="2" max="2" width="14.5703125" style="184" customWidth="1"/>
    <col min="3" max="3" width="15.85546875" style="184" customWidth="1"/>
    <col min="4" max="4" width="14" style="184" customWidth="1"/>
    <col min="5" max="5" width="18.28515625" style="184" customWidth="1"/>
    <col min="6" max="6" width="18" style="184" customWidth="1"/>
    <col min="7" max="13" width="11.42578125" style="184"/>
    <col min="14" max="14" width="15.28515625" style="184" customWidth="1"/>
    <col min="15" max="16384" width="11.42578125" style="184"/>
  </cols>
  <sheetData>
    <row r="1" spans="1:15" ht="15" customHeight="1" x14ac:dyDescent="0.25">
      <c r="A1" s="509"/>
      <c r="B1" s="523" t="s">
        <v>914</v>
      </c>
      <c r="C1" s="523"/>
      <c r="D1" s="523"/>
      <c r="E1" s="523"/>
      <c r="F1" s="523"/>
      <c r="G1" s="523"/>
      <c r="H1" s="523"/>
      <c r="I1" s="523"/>
      <c r="J1" s="523"/>
      <c r="K1" s="523"/>
      <c r="L1" s="523"/>
      <c r="M1" s="479" t="s">
        <v>447</v>
      </c>
      <c r="N1" s="480"/>
      <c r="O1" s="481"/>
    </row>
    <row r="2" spans="1:15" ht="11.25" customHeight="1" x14ac:dyDescent="0.25">
      <c r="A2" s="510"/>
      <c r="B2" s="523"/>
      <c r="C2" s="523"/>
      <c r="D2" s="523"/>
      <c r="E2" s="523"/>
      <c r="F2" s="523"/>
      <c r="G2" s="523"/>
      <c r="H2" s="523"/>
      <c r="I2" s="523"/>
      <c r="J2" s="523"/>
      <c r="K2" s="523"/>
      <c r="L2" s="523"/>
      <c r="M2" s="505" t="s">
        <v>448</v>
      </c>
      <c r="N2" s="506"/>
      <c r="O2" s="507"/>
    </row>
    <row r="3" spans="1:15" s="437" customFormat="1" ht="16.5" x14ac:dyDescent="0.25">
      <c r="A3" s="510"/>
      <c r="B3" s="523"/>
      <c r="C3" s="523"/>
      <c r="D3" s="523"/>
      <c r="E3" s="523"/>
      <c r="F3" s="523"/>
      <c r="G3" s="523"/>
      <c r="H3" s="523"/>
      <c r="I3" s="523"/>
      <c r="J3" s="523"/>
      <c r="K3" s="523"/>
      <c r="L3" s="523"/>
      <c r="M3" s="505" t="s">
        <v>493</v>
      </c>
      <c r="N3" s="506"/>
      <c r="O3" s="507"/>
    </row>
    <row r="4" spans="1:15" s="437" customFormat="1" ht="16.5" x14ac:dyDescent="0.25">
      <c r="A4" s="511"/>
      <c r="B4" s="523"/>
      <c r="C4" s="523"/>
      <c r="D4" s="523"/>
      <c r="E4" s="523"/>
      <c r="F4" s="523"/>
      <c r="G4" s="523"/>
      <c r="H4" s="523"/>
      <c r="I4" s="523"/>
      <c r="J4" s="523"/>
      <c r="K4" s="523"/>
      <c r="L4" s="523"/>
      <c r="M4" s="508" t="s">
        <v>449</v>
      </c>
      <c r="N4" s="508"/>
      <c r="O4" s="508"/>
    </row>
    <row r="5" spans="1:15" s="437" customFormat="1" ht="51" customHeight="1" x14ac:dyDescent="0.25">
      <c r="A5" s="438" t="s">
        <v>21</v>
      </c>
      <c r="B5" s="482" t="s">
        <v>873</v>
      </c>
      <c r="C5" s="482" t="s">
        <v>874</v>
      </c>
      <c r="D5" s="482" t="s">
        <v>875</v>
      </c>
      <c r="E5" s="482" t="s">
        <v>876</v>
      </c>
      <c r="F5" s="482" t="s">
        <v>877</v>
      </c>
    </row>
    <row r="6" spans="1:15" s="437" customFormat="1" x14ac:dyDescent="0.25">
      <c r="A6" s="439" t="s">
        <v>878</v>
      </c>
      <c r="B6" s="440">
        <v>6</v>
      </c>
      <c r="C6" s="441">
        <v>6</v>
      </c>
      <c r="D6" s="442">
        <v>0</v>
      </c>
      <c r="E6" s="443">
        <v>0</v>
      </c>
      <c r="F6" s="444">
        <v>0</v>
      </c>
    </row>
    <row r="7" spans="1:15" s="437" customFormat="1" x14ac:dyDescent="0.25">
      <c r="A7" s="439" t="s">
        <v>879</v>
      </c>
      <c r="B7" s="440">
        <v>10</v>
      </c>
      <c r="C7" s="441">
        <v>10</v>
      </c>
      <c r="D7" s="442">
        <v>0</v>
      </c>
      <c r="E7" s="443">
        <v>0</v>
      </c>
      <c r="F7" s="444">
        <v>0</v>
      </c>
    </row>
    <row r="8" spans="1:15" s="437" customFormat="1" x14ac:dyDescent="0.25">
      <c r="A8" s="439" t="s">
        <v>997</v>
      </c>
      <c r="B8" s="440">
        <v>2</v>
      </c>
      <c r="C8" s="520" t="s">
        <v>895</v>
      </c>
      <c r="D8" s="521"/>
      <c r="E8" s="521"/>
      <c r="F8" s="522"/>
    </row>
    <row r="9" spans="1:15" s="437" customFormat="1" ht="15.75" x14ac:dyDescent="0.25">
      <c r="A9" s="439" t="s">
        <v>986</v>
      </c>
      <c r="B9" s="440">
        <v>4</v>
      </c>
      <c r="C9" s="445">
        <v>3</v>
      </c>
      <c r="D9" s="442">
        <v>1</v>
      </c>
      <c r="E9" s="443">
        <v>0</v>
      </c>
      <c r="F9" s="446">
        <v>0</v>
      </c>
      <c r="M9" s="447"/>
      <c r="N9" s="448"/>
    </row>
    <row r="10" spans="1:15" s="437" customFormat="1" x14ac:dyDescent="0.25">
      <c r="A10" s="439" t="s">
        <v>987</v>
      </c>
      <c r="B10" s="440">
        <v>6</v>
      </c>
      <c r="C10" s="449">
        <v>6</v>
      </c>
      <c r="D10" s="442">
        <v>0</v>
      </c>
      <c r="E10" s="450">
        <v>0</v>
      </c>
      <c r="F10" s="444">
        <v>0</v>
      </c>
    </row>
    <row r="11" spans="1:15" s="437" customFormat="1" ht="15.75" x14ac:dyDescent="0.25">
      <c r="A11" s="439" t="s">
        <v>988</v>
      </c>
      <c r="B11" s="440">
        <v>12</v>
      </c>
      <c r="C11" s="445">
        <v>6</v>
      </c>
      <c r="D11" s="442">
        <v>3</v>
      </c>
      <c r="E11" s="450">
        <v>3</v>
      </c>
      <c r="F11" s="444">
        <v>0</v>
      </c>
      <c r="M11" s="447"/>
      <c r="N11" s="448"/>
    </row>
    <row r="12" spans="1:15" s="437" customFormat="1" ht="15.75" x14ac:dyDescent="0.25">
      <c r="A12" s="439" t="s">
        <v>989</v>
      </c>
      <c r="B12" s="440">
        <v>8</v>
      </c>
      <c r="C12" s="445">
        <v>7</v>
      </c>
      <c r="D12" s="442">
        <v>0</v>
      </c>
      <c r="E12" s="450">
        <v>1</v>
      </c>
      <c r="F12" s="446">
        <v>0</v>
      </c>
      <c r="M12" s="447"/>
      <c r="N12" s="448"/>
    </row>
    <row r="13" spans="1:15" s="437" customFormat="1" x14ac:dyDescent="0.25">
      <c r="A13" s="439" t="s">
        <v>990</v>
      </c>
      <c r="B13" s="440">
        <v>5</v>
      </c>
      <c r="C13" s="451">
        <v>5</v>
      </c>
      <c r="D13" s="452">
        <v>0</v>
      </c>
      <c r="E13" s="453">
        <v>0</v>
      </c>
      <c r="F13" s="454">
        <v>0</v>
      </c>
    </row>
    <row r="14" spans="1:15" s="437" customFormat="1" x14ac:dyDescent="0.25">
      <c r="A14" s="439" t="s">
        <v>991</v>
      </c>
      <c r="B14" s="440">
        <v>3</v>
      </c>
      <c r="C14" s="445">
        <v>1</v>
      </c>
      <c r="D14" s="442">
        <v>2</v>
      </c>
      <c r="E14" s="443">
        <v>0</v>
      </c>
      <c r="F14" s="444">
        <v>0</v>
      </c>
    </row>
    <row r="15" spans="1:15" s="455" customFormat="1" x14ac:dyDescent="0.25">
      <c r="A15" s="439" t="s">
        <v>901</v>
      </c>
      <c r="B15" s="440">
        <v>3</v>
      </c>
      <c r="C15" s="445">
        <v>3</v>
      </c>
      <c r="D15" s="442">
        <v>0</v>
      </c>
      <c r="E15" s="443">
        <v>0</v>
      </c>
      <c r="F15" s="444">
        <v>0</v>
      </c>
    </row>
    <row r="16" spans="1:15" s="455" customFormat="1" x14ac:dyDescent="0.25">
      <c r="A16" s="439" t="s">
        <v>902</v>
      </c>
      <c r="B16" s="440">
        <v>5</v>
      </c>
      <c r="C16" s="445">
        <v>4</v>
      </c>
      <c r="D16" s="442">
        <v>1</v>
      </c>
      <c r="E16" s="443">
        <v>0</v>
      </c>
      <c r="F16" s="444">
        <v>0</v>
      </c>
    </row>
    <row r="17" spans="1:6" s="437" customFormat="1" x14ac:dyDescent="0.25">
      <c r="A17" s="439" t="s">
        <v>903</v>
      </c>
      <c r="B17" s="440">
        <v>5</v>
      </c>
      <c r="C17" s="445">
        <v>4</v>
      </c>
      <c r="D17" s="442">
        <v>0</v>
      </c>
      <c r="E17" s="450">
        <v>1</v>
      </c>
      <c r="F17" s="444">
        <v>0</v>
      </c>
    </row>
    <row r="18" spans="1:6" s="455" customFormat="1" x14ac:dyDescent="0.25">
      <c r="A18" s="439" t="s">
        <v>904</v>
      </c>
      <c r="B18" s="440">
        <v>3</v>
      </c>
      <c r="C18" s="445">
        <v>3</v>
      </c>
      <c r="D18" s="442">
        <v>0</v>
      </c>
      <c r="E18" s="450">
        <v>0</v>
      </c>
      <c r="F18" s="456"/>
    </row>
    <row r="19" spans="1:6" s="437" customFormat="1" x14ac:dyDescent="0.25">
      <c r="A19" s="439" t="s">
        <v>992</v>
      </c>
      <c r="B19" s="440">
        <v>2</v>
      </c>
      <c r="C19" s="445">
        <v>2</v>
      </c>
      <c r="D19" s="442">
        <v>0</v>
      </c>
      <c r="E19" s="450">
        <v>0</v>
      </c>
      <c r="F19" s="446">
        <v>0</v>
      </c>
    </row>
    <row r="20" spans="1:6" s="455" customFormat="1" x14ac:dyDescent="0.25">
      <c r="A20" s="439" t="s">
        <v>993</v>
      </c>
      <c r="B20" s="440">
        <v>4</v>
      </c>
      <c r="C20" s="445">
        <v>2</v>
      </c>
      <c r="D20" s="442">
        <v>0</v>
      </c>
      <c r="E20" s="450">
        <v>2</v>
      </c>
      <c r="F20" s="446"/>
    </row>
    <row r="21" spans="1:6" s="437" customFormat="1" x14ac:dyDescent="0.25">
      <c r="A21" s="457" t="s">
        <v>994</v>
      </c>
      <c r="B21" s="440">
        <v>5</v>
      </c>
      <c r="C21" s="445">
        <v>5</v>
      </c>
      <c r="D21" s="442">
        <v>0</v>
      </c>
      <c r="E21" s="450">
        <v>0</v>
      </c>
      <c r="F21" s="446">
        <v>0</v>
      </c>
    </row>
    <row r="22" spans="1:6" s="437" customFormat="1" x14ac:dyDescent="0.25">
      <c r="A22" s="458" t="s">
        <v>880</v>
      </c>
      <c r="B22" s="459">
        <f>SUM(B6:B21)</f>
        <v>83</v>
      </c>
      <c r="C22" s="459">
        <f>SUM(C6:C21)</f>
        <v>67</v>
      </c>
      <c r="D22" s="459">
        <f>SUM(D6:D21)</f>
        <v>7</v>
      </c>
      <c r="E22" s="459">
        <f>SUM(E6:E21)</f>
        <v>7</v>
      </c>
      <c r="F22" s="459">
        <f>SUM(F6:F21)</f>
        <v>0</v>
      </c>
    </row>
    <row r="23" spans="1:6" s="437" customFormat="1" x14ac:dyDescent="0.25"/>
    <row r="24" spans="1:6" s="437" customFormat="1" x14ac:dyDescent="0.25"/>
    <row r="25" spans="1:6" s="437" customFormat="1" ht="76.5" x14ac:dyDescent="0.25">
      <c r="A25" s="512" t="s">
        <v>873</v>
      </c>
      <c r="B25" s="512"/>
      <c r="C25" s="438" t="s">
        <v>874</v>
      </c>
      <c r="D25" s="438" t="s">
        <v>875</v>
      </c>
      <c r="E25" s="438" t="s">
        <v>876</v>
      </c>
      <c r="F25" s="438" t="s">
        <v>877</v>
      </c>
    </row>
    <row r="26" spans="1:6" s="437" customFormat="1" x14ac:dyDescent="0.25">
      <c r="A26" s="513">
        <f>B22</f>
        <v>83</v>
      </c>
      <c r="B26" s="514"/>
      <c r="C26" s="461">
        <f>C22</f>
        <v>67</v>
      </c>
      <c r="D26" s="461">
        <f>D22</f>
        <v>7</v>
      </c>
      <c r="E26" s="461">
        <f>E22</f>
        <v>7</v>
      </c>
      <c r="F26" s="461">
        <v>2</v>
      </c>
    </row>
    <row r="27" spans="1:6" s="437" customFormat="1" x14ac:dyDescent="0.25">
      <c r="A27" s="514"/>
      <c r="B27" s="514"/>
      <c r="C27" s="462">
        <f>C26/A26</f>
        <v>0.80722891566265065</v>
      </c>
      <c r="D27" s="462">
        <f>D26/A26</f>
        <v>8.4337349397590355E-2</v>
      </c>
      <c r="E27" s="462">
        <f>E26/A26</f>
        <v>8.4337349397590355E-2</v>
      </c>
      <c r="F27" s="462">
        <f>F26/A26</f>
        <v>2.4096385542168676E-2</v>
      </c>
    </row>
    <row r="28" spans="1:6" s="437" customFormat="1" x14ac:dyDescent="0.25">
      <c r="C28" s="463"/>
      <c r="D28" s="463"/>
      <c r="E28" s="463"/>
      <c r="F28" s="463"/>
    </row>
    <row r="29" spans="1:6" s="437" customFormat="1" x14ac:dyDescent="0.25"/>
    <row r="30" spans="1:6" s="437" customFormat="1" ht="15" customHeight="1" x14ac:dyDescent="0.25">
      <c r="A30" s="515" t="s">
        <v>21</v>
      </c>
      <c r="B30" s="515" t="s">
        <v>873</v>
      </c>
      <c r="C30" s="517" t="s">
        <v>3</v>
      </c>
      <c r="D30" s="518"/>
      <c r="E30" s="519"/>
    </row>
    <row r="31" spans="1:6" s="437" customFormat="1" x14ac:dyDescent="0.25">
      <c r="A31" s="516"/>
      <c r="B31" s="516"/>
      <c r="C31" s="465" t="s">
        <v>8</v>
      </c>
      <c r="D31" s="465" t="s">
        <v>9</v>
      </c>
      <c r="E31" s="466" t="s">
        <v>11</v>
      </c>
    </row>
    <row r="32" spans="1:6" s="437" customFormat="1" x14ac:dyDescent="0.25">
      <c r="A32" s="439" t="s">
        <v>878</v>
      </c>
      <c r="B32" s="467">
        <v>6</v>
      </c>
      <c r="C32" s="467">
        <v>6</v>
      </c>
      <c r="D32" s="468">
        <v>0</v>
      </c>
      <c r="E32" s="469">
        <v>0</v>
      </c>
    </row>
    <row r="33" spans="1:30" s="437" customFormat="1" x14ac:dyDescent="0.25">
      <c r="A33" s="439" t="s">
        <v>879</v>
      </c>
      <c r="B33" s="467">
        <v>10</v>
      </c>
      <c r="C33" s="467">
        <v>10</v>
      </c>
      <c r="D33" s="468">
        <v>0</v>
      </c>
      <c r="E33" s="469">
        <v>0</v>
      </c>
    </row>
    <row r="34" spans="1:30" s="437" customFormat="1" x14ac:dyDescent="0.25">
      <c r="A34" s="439" t="s">
        <v>997</v>
      </c>
      <c r="B34" s="467">
        <v>3</v>
      </c>
      <c r="C34" s="467">
        <v>3</v>
      </c>
      <c r="D34" s="468">
        <v>0</v>
      </c>
      <c r="E34" s="469">
        <v>0</v>
      </c>
    </row>
    <row r="35" spans="1:30" s="437" customFormat="1" x14ac:dyDescent="0.25">
      <c r="A35" s="439" t="s">
        <v>986</v>
      </c>
      <c r="B35" s="467">
        <v>4</v>
      </c>
      <c r="C35" s="467">
        <v>4</v>
      </c>
      <c r="D35" s="468">
        <v>0</v>
      </c>
      <c r="E35" s="469">
        <v>0</v>
      </c>
    </row>
    <row r="36" spans="1:30" s="437" customFormat="1" x14ac:dyDescent="0.25">
      <c r="A36" s="439" t="s">
        <v>987</v>
      </c>
      <c r="B36" s="467">
        <v>6</v>
      </c>
      <c r="C36" s="467">
        <v>6</v>
      </c>
      <c r="D36" s="468">
        <v>0</v>
      </c>
      <c r="E36" s="469">
        <v>0</v>
      </c>
    </row>
    <row r="37" spans="1:30" s="437" customFormat="1" x14ac:dyDescent="0.25">
      <c r="A37" s="439" t="s">
        <v>988</v>
      </c>
      <c r="B37" s="467">
        <v>12</v>
      </c>
      <c r="C37" s="467">
        <v>12</v>
      </c>
      <c r="D37" s="468">
        <v>0</v>
      </c>
      <c r="E37" s="469">
        <v>0</v>
      </c>
    </row>
    <row r="38" spans="1:30" s="437" customFormat="1" x14ac:dyDescent="0.25">
      <c r="A38" s="439" t="s">
        <v>989</v>
      </c>
      <c r="B38" s="467">
        <v>8</v>
      </c>
      <c r="C38" s="467">
        <v>8</v>
      </c>
      <c r="D38" s="468">
        <v>0</v>
      </c>
      <c r="E38" s="469">
        <v>0</v>
      </c>
    </row>
    <row r="39" spans="1:30" s="437" customFormat="1" x14ac:dyDescent="0.25">
      <c r="A39" s="439" t="s">
        <v>990</v>
      </c>
      <c r="B39" s="467">
        <v>6</v>
      </c>
      <c r="C39" s="467">
        <v>6</v>
      </c>
      <c r="D39" s="468">
        <v>0</v>
      </c>
      <c r="E39" s="469">
        <v>0</v>
      </c>
    </row>
    <row r="40" spans="1:30" s="437" customFormat="1" x14ac:dyDescent="0.25">
      <c r="A40" s="439" t="s">
        <v>991</v>
      </c>
      <c r="B40" s="467">
        <v>3</v>
      </c>
      <c r="C40" s="467">
        <v>3</v>
      </c>
      <c r="D40" s="468">
        <v>0</v>
      </c>
      <c r="E40" s="469">
        <v>0</v>
      </c>
    </row>
    <row r="41" spans="1:30" s="437" customFormat="1" x14ac:dyDescent="0.25">
      <c r="A41" s="439" t="s">
        <v>901</v>
      </c>
      <c r="B41" s="467">
        <v>3</v>
      </c>
      <c r="C41" s="467">
        <v>3</v>
      </c>
      <c r="D41" s="468">
        <v>0</v>
      </c>
      <c r="E41" s="469">
        <v>0</v>
      </c>
    </row>
    <row r="42" spans="1:30" s="437" customFormat="1" x14ac:dyDescent="0.25">
      <c r="A42" s="439" t="s">
        <v>902</v>
      </c>
      <c r="B42" s="467">
        <v>5</v>
      </c>
      <c r="C42" s="467">
        <v>5</v>
      </c>
      <c r="D42" s="468">
        <v>0</v>
      </c>
      <c r="E42" s="469">
        <v>0</v>
      </c>
    </row>
    <row r="43" spans="1:30" s="437" customFormat="1" x14ac:dyDescent="0.25">
      <c r="A43" s="439" t="s">
        <v>903</v>
      </c>
      <c r="B43" s="467">
        <v>5</v>
      </c>
      <c r="C43" s="467">
        <v>5</v>
      </c>
      <c r="D43" s="468">
        <v>0</v>
      </c>
      <c r="E43" s="469">
        <v>0</v>
      </c>
    </row>
    <row r="44" spans="1:30" s="437" customFormat="1" x14ac:dyDescent="0.25">
      <c r="A44" s="439" t="s">
        <v>904</v>
      </c>
      <c r="B44" s="467">
        <v>3</v>
      </c>
      <c r="C44" s="467">
        <v>3</v>
      </c>
      <c r="D44" s="468">
        <v>0</v>
      </c>
      <c r="E44" s="469">
        <v>0</v>
      </c>
    </row>
    <row r="45" spans="1:30" s="437" customFormat="1" x14ac:dyDescent="0.25">
      <c r="A45" s="439" t="s">
        <v>992</v>
      </c>
      <c r="B45" s="467">
        <v>2</v>
      </c>
      <c r="C45" s="467">
        <v>2</v>
      </c>
      <c r="D45" s="468">
        <v>0</v>
      </c>
      <c r="E45" s="469">
        <v>0</v>
      </c>
    </row>
    <row r="46" spans="1:30" s="437" customFormat="1" x14ac:dyDescent="0.25">
      <c r="A46" s="457" t="s">
        <v>993</v>
      </c>
      <c r="B46" s="470">
        <v>4</v>
      </c>
      <c r="C46" s="470">
        <v>4</v>
      </c>
      <c r="D46" s="471">
        <v>0</v>
      </c>
      <c r="E46" s="472">
        <v>0</v>
      </c>
    </row>
    <row r="47" spans="1:30" s="476" customFormat="1" x14ac:dyDescent="0.25">
      <c r="A47" s="439" t="s">
        <v>994</v>
      </c>
      <c r="B47" s="467">
        <v>5</v>
      </c>
      <c r="C47" s="467">
        <v>5</v>
      </c>
      <c r="D47" s="473">
        <f>SUM(D32:D46)</f>
        <v>0</v>
      </c>
      <c r="E47" s="473">
        <f>SUM(E32:E46)</f>
        <v>0</v>
      </c>
      <c r="F47" s="474"/>
      <c r="G47" s="474"/>
      <c r="H47" s="474"/>
      <c r="I47" s="474"/>
      <c r="J47" s="474"/>
      <c r="K47" s="474"/>
      <c r="L47" s="474"/>
      <c r="M47" s="474"/>
      <c r="N47" s="474"/>
      <c r="O47" s="474"/>
      <c r="P47" s="474"/>
      <c r="Q47" s="474"/>
      <c r="R47" s="474"/>
      <c r="S47" s="474"/>
      <c r="T47" s="474"/>
      <c r="U47" s="474"/>
      <c r="V47" s="474"/>
      <c r="W47" s="474"/>
      <c r="X47" s="474"/>
      <c r="Y47" s="474"/>
      <c r="Z47" s="474"/>
      <c r="AA47" s="474"/>
      <c r="AB47" s="474"/>
      <c r="AC47" s="474"/>
      <c r="AD47" s="475"/>
    </row>
    <row r="48" spans="1:30" s="437" customFormat="1" ht="15.75" x14ac:dyDescent="0.25">
      <c r="A48" s="477" t="s">
        <v>998</v>
      </c>
      <c r="B48" s="478">
        <f>SUM(B32:B47)</f>
        <v>85</v>
      </c>
      <c r="C48" s="478">
        <f>SUM(C32:C47)</f>
        <v>85</v>
      </c>
      <c r="D48" s="478">
        <f>SUM(D32:D47)</f>
        <v>0</v>
      </c>
      <c r="E48" s="478">
        <f>SUM(E32:E47)</f>
        <v>0</v>
      </c>
    </row>
  </sheetData>
  <sheetProtection algorithmName="SHA-512" hashValue="561/qYYDLkCGK36udabiXVlaKcwqMZ8ftgErLL20UbXkEBjZNFXswrRCJaS6lDIIqZL7tpJZaFdeC+WL5N7ujQ==" saltValue="SbdE5VWBT8+81h4zDPBU8g==" spinCount="100000" sheet="1" objects="1" scenarios="1" formatCells="0" formatColumns="0"/>
  <mergeCells count="11">
    <mergeCell ref="A26:B27"/>
    <mergeCell ref="A30:A31"/>
    <mergeCell ref="B30:B31"/>
    <mergeCell ref="C30:E30"/>
    <mergeCell ref="C8:F8"/>
    <mergeCell ref="M2:O2"/>
    <mergeCell ref="M3:O3"/>
    <mergeCell ref="M4:O4"/>
    <mergeCell ref="A1:A4"/>
    <mergeCell ref="A25:B25"/>
    <mergeCell ref="B1:L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0C73E-0621-48D4-BFF4-D09714AB6467}">
  <dimension ref="A1:BE83"/>
  <sheetViews>
    <sheetView topLeftCell="B1" workbookViewId="0">
      <selection activeCell="B13" sqref="B13"/>
    </sheetView>
  </sheetViews>
  <sheetFormatPr baseColWidth="10" defaultRowHeight="15" x14ac:dyDescent="0.25"/>
  <cols>
    <col min="1" max="1" width="61.140625" style="437" customWidth="1"/>
    <col min="2" max="2" width="21.140625" style="437" customWidth="1"/>
    <col min="3" max="3" width="19.140625" style="437" customWidth="1"/>
    <col min="4" max="7" width="15.85546875" style="437" customWidth="1"/>
    <col min="8" max="12" width="11.42578125" style="437"/>
    <col min="13" max="13" width="15.28515625" style="437" customWidth="1"/>
    <col min="14" max="14" width="15" style="437" customWidth="1"/>
    <col min="15" max="16384" width="11.42578125" style="437"/>
  </cols>
  <sheetData>
    <row r="1" spans="1:57" s="476" customFormat="1" ht="15" customHeight="1" x14ac:dyDescent="0.25">
      <c r="A1" s="653"/>
      <c r="B1" s="654" t="s">
        <v>914</v>
      </c>
      <c r="C1" s="654"/>
      <c r="D1" s="654"/>
      <c r="E1" s="654"/>
      <c r="F1" s="654"/>
      <c r="G1" s="654"/>
      <c r="H1" s="654"/>
      <c r="I1" s="654"/>
      <c r="J1" s="654"/>
      <c r="K1" s="654"/>
      <c r="L1" s="654"/>
      <c r="M1" s="654"/>
      <c r="N1" s="655" t="s">
        <v>447</v>
      </c>
      <c r="O1" s="656"/>
      <c r="P1" s="65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75"/>
    </row>
    <row r="2" spans="1:57" s="476" customFormat="1" ht="12.75" customHeight="1" x14ac:dyDescent="0.25">
      <c r="A2" s="658"/>
      <c r="B2" s="654"/>
      <c r="C2" s="654"/>
      <c r="D2" s="654"/>
      <c r="E2" s="654"/>
      <c r="F2" s="654"/>
      <c r="G2" s="654"/>
      <c r="H2" s="654"/>
      <c r="I2" s="654"/>
      <c r="J2" s="654"/>
      <c r="K2" s="654"/>
      <c r="L2" s="654"/>
      <c r="M2" s="654"/>
      <c r="N2" s="659" t="s">
        <v>448</v>
      </c>
      <c r="O2" s="660"/>
      <c r="P2" s="661"/>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75"/>
    </row>
    <row r="3" spans="1:57" ht="11.25" customHeight="1" x14ac:dyDescent="0.25">
      <c r="A3" s="658"/>
      <c r="B3" s="654"/>
      <c r="C3" s="654"/>
      <c r="D3" s="654"/>
      <c r="E3" s="654"/>
      <c r="F3" s="654"/>
      <c r="G3" s="654"/>
      <c r="H3" s="654"/>
      <c r="I3" s="654"/>
      <c r="J3" s="654"/>
      <c r="K3" s="654"/>
      <c r="L3" s="654"/>
      <c r="M3" s="654"/>
      <c r="N3" s="659" t="s">
        <v>493</v>
      </c>
      <c r="O3" s="660"/>
      <c r="P3" s="661"/>
    </row>
    <row r="4" spans="1:57" ht="11.25" customHeight="1" x14ac:dyDescent="0.25">
      <c r="A4" s="662"/>
      <c r="B4" s="654"/>
      <c r="C4" s="654"/>
      <c r="D4" s="654"/>
      <c r="E4" s="654"/>
      <c r="F4" s="654"/>
      <c r="G4" s="654"/>
      <c r="H4" s="654"/>
      <c r="I4" s="654"/>
      <c r="J4" s="654"/>
      <c r="K4" s="654"/>
      <c r="L4" s="654"/>
      <c r="M4" s="654"/>
      <c r="N4" s="663" t="s">
        <v>449</v>
      </c>
      <c r="O4" s="663"/>
      <c r="P4" s="663"/>
    </row>
    <row r="5" spans="1:57" ht="32.25" customHeight="1" x14ac:dyDescent="0.25">
      <c r="A5" s="464" t="s">
        <v>21</v>
      </c>
      <c r="B5" s="482" t="s">
        <v>984</v>
      </c>
      <c r="N5" s="664"/>
      <c r="O5" s="474"/>
      <c r="P5" s="474"/>
    </row>
    <row r="6" spans="1:57" ht="16.5" x14ac:dyDescent="0.3">
      <c r="A6" s="439" t="s">
        <v>878</v>
      </c>
      <c r="B6" s="665">
        <f>'1. Direccionamiento Estrátegico'!BF15</f>
        <v>0.95386666666666675</v>
      </c>
      <c r="L6" s="447"/>
      <c r="M6" s="666"/>
      <c r="N6" s="667" t="s">
        <v>881</v>
      </c>
      <c r="O6" s="668" t="s">
        <v>882</v>
      </c>
      <c r="P6" s="669"/>
    </row>
    <row r="7" spans="1:57" ht="16.5" x14ac:dyDescent="0.3">
      <c r="A7" s="439" t="s">
        <v>879</v>
      </c>
      <c r="B7" s="665">
        <f>'2. Tecnologíasde la Información'!BF19</f>
        <v>1</v>
      </c>
      <c r="L7" s="447"/>
      <c r="M7" s="670"/>
      <c r="N7" s="671" t="s">
        <v>883</v>
      </c>
      <c r="O7" s="672" t="s">
        <v>884</v>
      </c>
      <c r="P7" s="673"/>
    </row>
    <row r="8" spans="1:57" ht="16.5" customHeight="1" x14ac:dyDescent="0.3">
      <c r="A8" s="439" t="s">
        <v>986</v>
      </c>
      <c r="B8" s="665">
        <f>'4.Comunicación  Información Pú'!BF13</f>
        <v>1.120198088235294</v>
      </c>
      <c r="L8" s="447"/>
      <c r="M8" s="674"/>
      <c r="N8" s="671" t="s">
        <v>885</v>
      </c>
      <c r="O8" s="675" t="s">
        <v>886</v>
      </c>
      <c r="P8" s="675"/>
    </row>
    <row r="9" spans="1:57" ht="16.5" x14ac:dyDescent="0.3">
      <c r="A9" s="439" t="s">
        <v>987</v>
      </c>
      <c r="B9" s="665">
        <f>'5.. Gestión de Talento Humano'!BF15</f>
        <v>0.83333333333333337</v>
      </c>
      <c r="L9" s="447"/>
      <c r="M9" s="676"/>
      <c r="N9" s="671" t="s">
        <v>887</v>
      </c>
      <c r="O9" s="672" t="s">
        <v>888</v>
      </c>
      <c r="P9" s="673"/>
    </row>
    <row r="10" spans="1:57" x14ac:dyDescent="0.25">
      <c r="A10" s="439" t="s">
        <v>988</v>
      </c>
      <c r="B10" s="665">
        <f>'6.Conocimiento del Riesgo (2)'!BF21</f>
        <v>0.99122674710909997</v>
      </c>
    </row>
    <row r="11" spans="1:57" x14ac:dyDescent="0.25">
      <c r="A11" s="439" t="s">
        <v>989</v>
      </c>
      <c r="B11" s="665">
        <f>'7. Reduccion del Riesgo'!BF17</f>
        <v>1.0426456296804436</v>
      </c>
    </row>
    <row r="12" spans="1:57" x14ac:dyDescent="0.25">
      <c r="A12" s="439" t="s">
        <v>990</v>
      </c>
      <c r="B12" s="665">
        <v>1</v>
      </c>
    </row>
    <row r="13" spans="1:57" x14ac:dyDescent="0.25">
      <c r="A13" s="439" t="s">
        <v>991</v>
      </c>
      <c r="B13" s="665">
        <f>'9. Gestión  Administrativa'!BF12</f>
        <v>1.6058867991641101</v>
      </c>
    </row>
    <row r="14" spans="1:57" x14ac:dyDescent="0.25">
      <c r="A14" s="439" t="s">
        <v>901</v>
      </c>
      <c r="B14" s="665">
        <f>'10. G Contractual'!BF12</f>
        <v>1</v>
      </c>
    </row>
    <row r="15" spans="1:57" x14ac:dyDescent="0.25">
      <c r="A15" s="439" t="s">
        <v>902</v>
      </c>
      <c r="B15" s="665">
        <f>'11. G Jurídica'!BF14</f>
        <v>1.0456692913385826</v>
      </c>
    </row>
    <row r="16" spans="1:57" x14ac:dyDescent="0.25">
      <c r="A16" s="439" t="s">
        <v>903</v>
      </c>
      <c r="B16" s="665">
        <f>'12. Gestión  Financiera'!BF14</f>
        <v>0.91924769907963189</v>
      </c>
    </row>
    <row r="17" spans="1:27" x14ac:dyDescent="0.25">
      <c r="A17" s="439" t="s">
        <v>904</v>
      </c>
      <c r="B17" s="665">
        <f>'13. Gestión Documental'!BF12</f>
        <v>1.0111111111111113</v>
      </c>
    </row>
    <row r="18" spans="1:27" x14ac:dyDescent="0.25">
      <c r="A18" s="439" t="s">
        <v>992</v>
      </c>
      <c r="B18" s="665">
        <f>'14. Atención al Ciudadano'!BG11</f>
        <v>0.99</v>
      </c>
    </row>
    <row r="19" spans="1:27" x14ac:dyDescent="0.25">
      <c r="A19" s="439" t="s">
        <v>993</v>
      </c>
      <c r="B19" s="665">
        <f>'15. Control Interno Disciplinar'!BF13</f>
        <v>1.1598839535814325</v>
      </c>
    </row>
    <row r="20" spans="1:27" x14ac:dyDescent="0.25">
      <c r="A20" s="457" t="s">
        <v>994</v>
      </c>
      <c r="B20" s="665">
        <f>'16. Evaluación Independiente'!BF14</f>
        <v>1</v>
      </c>
    </row>
    <row r="21" spans="1:27" s="476" customFormat="1" x14ac:dyDescent="0.25">
      <c r="A21" s="677" t="s">
        <v>880</v>
      </c>
      <c r="B21" s="678">
        <f>AVERAGE(B6:B20)</f>
        <v>1.0448712879533137</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75"/>
    </row>
    <row r="22" spans="1:27" s="474" customFormat="1" x14ac:dyDescent="0.25">
      <c r="A22" s="679"/>
      <c r="B22" s="680"/>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row>
    <row r="23" spans="1:27" s="474" customFormat="1" x14ac:dyDescent="0.25">
      <c r="A23" s="679"/>
      <c r="B23" s="680"/>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row>
    <row r="24" spans="1:27" s="474" customFormat="1" ht="25.5" x14ac:dyDescent="0.25">
      <c r="A24" s="464" t="s">
        <v>21</v>
      </c>
      <c r="B24" s="464" t="s">
        <v>999</v>
      </c>
      <c r="C24" s="681"/>
      <c r="D24" s="681"/>
      <c r="E24" s="681"/>
      <c r="F24" s="681"/>
      <c r="G24" s="681"/>
      <c r="H24" s="681"/>
      <c r="I24" s="681"/>
      <c r="J24" s="681"/>
      <c r="K24" s="681"/>
      <c r="L24" s="681"/>
      <c r="M24" s="681"/>
      <c r="N24" s="681"/>
      <c r="O24" s="681"/>
      <c r="P24" s="681"/>
      <c r="Q24" s="681"/>
      <c r="R24" s="437"/>
      <c r="S24" s="437"/>
      <c r="T24" s="437"/>
      <c r="U24" s="437"/>
      <c r="V24" s="437"/>
      <c r="W24" s="437"/>
      <c r="X24" s="437"/>
      <c r="Y24" s="437"/>
      <c r="Z24" s="437"/>
    </row>
    <row r="25" spans="1:27" s="474" customFormat="1" x14ac:dyDescent="0.25">
      <c r="A25" s="439" t="s">
        <v>878</v>
      </c>
      <c r="B25" s="665">
        <f>'1. Direccionamiento Estrátegico'!BJ15</f>
        <v>0.23846666666666669</v>
      </c>
      <c r="C25" s="681"/>
      <c r="D25" s="681"/>
      <c r="E25" s="681"/>
      <c r="F25" s="681"/>
      <c r="G25" s="681"/>
      <c r="H25" s="681"/>
      <c r="I25" s="681"/>
      <c r="J25" s="681"/>
      <c r="K25" s="681"/>
      <c r="L25" s="681"/>
      <c r="M25" s="681"/>
      <c r="N25" s="681"/>
      <c r="O25" s="681"/>
      <c r="P25" s="681"/>
      <c r="Q25" s="681"/>
      <c r="R25" s="437"/>
      <c r="S25" s="437"/>
      <c r="T25" s="437"/>
      <c r="U25" s="437"/>
      <c r="V25" s="437"/>
      <c r="W25" s="437"/>
      <c r="X25" s="437"/>
      <c r="Y25" s="437"/>
      <c r="Z25" s="437"/>
    </row>
    <row r="26" spans="1:27" s="474" customFormat="1" x14ac:dyDescent="0.25">
      <c r="A26" s="439" t="s">
        <v>879</v>
      </c>
      <c r="B26" s="665">
        <f>'2. Tecnologíasde la Información'!BE19</f>
        <v>0.24991666666666668</v>
      </c>
      <c r="C26" s="681"/>
      <c r="D26" s="681"/>
      <c r="E26" s="681"/>
      <c r="F26" s="681"/>
      <c r="G26" s="681"/>
      <c r="H26" s="681"/>
      <c r="I26" s="681"/>
      <c r="J26" s="681"/>
      <c r="K26" s="681"/>
      <c r="L26" s="681"/>
      <c r="M26" s="681"/>
      <c r="N26" s="681"/>
      <c r="O26" s="681"/>
      <c r="P26" s="681"/>
      <c r="Q26" s="681"/>
      <c r="R26" s="437"/>
      <c r="S26" s="437"/>
      <c r="T26" s="437"/>
      <c r="U26" s="437"/>
      <c r="V26" s="437"/>
      <c r="W26" s="437"/>
      <c r="X26" s="437"/>
      <c r="Y26" s="437"/>
      <c r="Z26" s="437"/>
    </row>
    <row r="27" spans="1:27" s="474" customFormat="1" x14ac:dyDescent="0.25">
      <c r="A27" s="439" t="s">
        <v>986</v>
      </c>
      <c r="B27" s="665">
        <f>G48</f>
        <v>0.26143457563025208</v>
      </c>
      <c r="C27" s="681"/>
      <c r="D27" s="681"/>
      <c r="E27" s="681"/>
      <c r="F27" s="681"/>
      <c r="G27" s="681"/>
      <c r="H27" s="681"/>
      <c r="I27" s="681"/>
      <c r="J27" s="681"/>
      <c r="K27" s="681"/>
      <c r="L27" s="681"/>
      <c r="M27" s="681"/>
      <c r="N27" s="681"/>
      <c r="O27" s="681"/>
      <c r="P27" s="681"/>
      <c r="Q27" s="681"/>
      <c r="R27" s="437"/>
      <c r="S27" s="437"/>
      <c r="T27" s="437"/>
      <c r="U27" s="437"/>
      <c r="V27" s="437"/>
      <c r="W27" s="437"/>
      <c r="X27" s="437"/>
      <c r="Y27" s="437"/>
      <c r="Z27" s="437"/>
    </row>
    <row r="28" spans="1:27" s="474" customFormat="1" x14ac:dyDescent="0.25">
      <c r="A28" s="682" t="s">
        <v>987</v>
      </c>
      <c r="B28" s="665">
        <f>G57</f>
        <v>0.20833333333333334</v>
      </c>
      <c r="C28" s="681"/>
      <c r="D28" s="681"/>
      <c r="E28" s="681"/>
      <c r="F28" s="681"/>
      <c r="G28" s="681"/>
      <c r="H28" s="681"/>
      <c r="I28" s="681"/>
      <c r="J28" s="681"/>
      <c r="K28" s="681"/>
      <c r="L28" s="681"/>
      <c r="M28" s="681"/>
      <c r="N28" s="681"/>
      <c r="O28" s="681"/>
      <c r="P28" s="681"/>
      <c r="Q28" s="681"/>
      <c r="R28" s="437"/>
      <c r="S28" s="437"/>
      <c r="T28" s="437"/>
      <c r="U28" s="437"/>
      <c r="V28" s="437"/>
      <c r="W28" s="437"/>
      <c r="X28" s="437"/>
      <c r="Y28" s="437"/>
      <c r="Z28" s="437"/>
    </row>
    <row r="29" spans="1:27" s="474" customFormat="1" x14ac:dyDescent="0.25">
      <c r="A29" s="439" t="s">
        <v>988</v>
      </c>
      <c r="B29" s="665">
        <f>G52</f>
        <v>0.26193164243736466</v>
      </c>
      <c r="C29" s="681"/>
      <c r="D29" s="681"/>
      <c r="E29" s="681"/>
      <c r="F29" s="681"/>
      <c r="G29" s="681"/>
      <c r="H29" s="681"/>
      <c r="I29" s="681"/>
      <c r="J29" s="681"/>
      <c r="K29" s="681"/>
      <c r="L29" s="681"/>
      <c r="M29" s="681"/>
      <c r="N29" s="681"/>
      <c r="O29" s="681"/>
      <c r="P29" s="681"/>
      <c r="Q29" s="681"/>
      <c r="R29" s="437"/>
      <c r="S29" s="437"/>
      <c r="T29" s="437"/>
      <c r="U29" s="437"/>
      <c r="V29" s="437"/>
      <c r="W29" s="437"/>
      <c r="X29" s="437"/>
      <c r="Y29" s="437"/>
      <c r="Z29" s="437"/>
    </row>
    <row r="30" spans="1:27" s="474" customFormat="1" x14ac:dyDescent="0.25">
      <c r="A30" s="439" t="s">
        <v>989</v>
      </c>
      <c r="B30" s="665">
        <f>G53</f>
        <v>0.19923283599153946</v>
      </c>
      <c r="C30" s="681"/>
      <c r="D30" s="681"/>
      <c r="E30" s="681"/>
      <c r="F30" s="681"/>
      <c r="G30" s="681"/>
      <c r="H30" s="681"/>
      <c r="I30" s="681"/>
      <c r="J30" s="681"/>
      <c r="K30" s="681"/>
      <c r="L30" s="681"/>
      <c r="M30" s="681"/>
      <c r="N30" s="681"/>
      <c r="O30" s="681"/>
      <c r="P30" s="681"/>
      <c r="Q30" s="681"/>
      <c r="R30" s="437"/>
      <c r="S30" s="437"/>
      <c r="T30" s="437"/>
      <c r="U30" s="437"/>
      <c r="V30" s="437"/>
      <c r="W30" s="437"/>
      <c r="X30" s="437"/>
      <c r="Y30" s="437"/>
      <c r="Z30" s="437"/>
    </row>
    <row r="31" spans="1:27" s="474" customFormat="1" x14ac:dyDescent="0.25">
      <c r="A31" s="439" t="s">
        <v>990</v>
      </c>
      <c r="B31" s="665">
        <f>G54</f>
        <v>0.25</v>
      </c>
      <c r="C31" s="681"/>
      <c r="D31" s="681"/>
      <c r="E31" s="681"/>
      <c r="F31" s="681"/>
      <c r="G31" s="681"/>
      <c r="H31" s="681"/>
      <c r="I31" s="681"/>
      <c r="J31" s="681"/>
      <c r="K31" s="681"/>
      <c r="L31" s="681"/>
      <c r="M31" s="681"/>
      <c r="N31" s="681"/>
      <c r="O31" s="681"/>
      <c r="P31" s="681"/>
      <c r="Q31" s="681"/>
      <c r="R31" s="437"/>
      <c r="S31" s="437"/>
      <c r="T31" s="437"/>
      <c r="U31" s="437"/>
      <c r="V31" s="437"/>
      <c r="W31" s="437"/>
      <c r="X31" s="437"/>
      <c r="Y31" s="437"/>
      <c r="Z31" s="437"/>
    </row>
    <row r="32" spans="1:27" s="474" customFormat="1" x14ac:dyDescent="0.25">
      <c r="A32" s="439" t="s">
        <v>991</v>
      </c>
      <c r="B32" s="665">
        <f>G58</f>
        <v>0.40147169979102754</v>
      </c>
      <c r="C32" s="681"/>
      <c r="D32" s="681"/>
      <c r="E32" s="681"/>
      <c r="F32" s="681"/>
      <c r="G32" s="681"/>
      <c r="H32" s="681"/>
      <c r="I32" s="681"/>
      <c r="J32" s="681"/>
      <c r="K32" s="681"/>
      <c r="L32" s="681"/>
      <c r="M32" s="681"/>
      <c r="N32" s="681"/>
      <c r="O32" s="681"/>
      <c r="P32" s="681"/>
      <c r="Q32" s="681"/>
      <c r="R32" s="437"/>
      <c r="S32" s="437"/>
      <c r="T32" s="437"/>
      <c r="U32" s="437"/>
      <c r="V32" s="437"/>
      <c r="W32" s="437"/>
      <c r="X32" s="437"/>
      <c r="Y32" s="437"/>
      <c r="Z32" s="437"/>
    </row>
    <row r="33" spans="1:26" s="474" customFormat="1" x14ac:dyDescent="0.25">
      <c r="A33" s="439" t="s">
        <v>901</v>
      </c>
      <c r="B33" s="665">
        <f>G59</f>
        <v>0.22727272727272727</v>
      </c>
      <c r="C33" s="681"/>
      <c r="D33" s="681"/>
      <c r="E33" s="681"/>
      <c r="F33" s="681"/>
      <c r="G33" s="681"/>
      <c r="H33" s="681"/>
      <c r="I33" s="681"/>
      <c r="J33" s="681"/>
      <c r="K33" s="681"/>
      <c r="L33" s="681"/>
      <c r="M33" s="681"/>
      <c r="N33" s="681"/>
      <c r="O33" s="681"/>
      <c r="P33" s="681"/>
      <c r="Q33" s="681"/>
      <c r="R33" s="437"/>
      <c r="S33" s="437"/>
      <c r="T33" s="437"/>
      <c r="U33" s="437"/>
      <c r="V33" s="437"/>
      <c r="W33" s="437"/>
      <c r="X33" s="437"/>
      <c r="Y33" s="437"/>
      <c r="Z33" s="437"/>
    </row>
    <row r="34" spans="1:26" s="474" customFormat="1" x14ac:dyDescent="0.25">
      <c r="A34" s="439" t="s">
        <v>902</v>
      </c>
      <c r="B34" s="665">
        <f>G60</f>
        <v>0.2482225656877898</v>
      </c>
      <c r="C34" s="681"/>
      <c r="D34" s="681"/>
      <c r="E34" s="681"/>
      <c r="F34" s="681"/>
      <c r="G34" s="681"/>
      <c r="H34" s="681"/>
      <c r="I34" s="681"/>
      <c r="J34" s="681"/>
      <c r="K34" s="681"/>
      <c r="L34" s="681"/>
      <c r="M34" s="681"/>
      <c r="N34" s="681"/>
      <c r="O34" s="681"/>
      <c r="P34" s="681"/>
      <c r="Q34" s="681"/>
      <c r="R34" s="437"/>
      <c r="S34" s="437"/>
      <c r="T34" s="437"/>
      <c r="U34" s="437"/>
      <c r="V34" s="437"/>
      <c r="W34" s="437"/>
      <c r="X34" s="437"/>
      <c r="Y34" s="437"/>
      <c r="Z34" s="437"/>
    </row>
    <row r="35" spans="1:26" s="474" customFormat="1" x14ac:dyDescent="0.25">
      <c r="A35" s="439" t="s">
        <v>903</v>
      </c>
      <c r="B35" s="665">
        <f>G61</f>
        <v>0.22981192476990797</v>
      </c>
      <c r="C35" s="681"/>
      <c r="D35" s="681"/>
      <c r="E35" s="681"/>
      <c r="F35" s="681"/>
      <c r="G35" s="681"/>
      <c r="H35" s="681"/>
      <c r="I35" s="681"/>
      <c r="J35" s="681"/>
      <c r="K35" s="681"/>
      <c r="L35" s="681"/>
      <c r="M35" s="681"/>
      <c r="N35" s="681"/>
      <c r="O35" s="681"/>
      <c r="P35" s="681"/>
      <c r="Q35" s="681"/>
      <c r="R35" s="437"/>
      <c r="S35" s="437"/>
      <c r="T35" s="437"/>
      <c r="U35" s="437"/>
      <c r="V35" s="437"/>
      <c r="W35" s="437"/>
      <c r="X35" s="437"/>
      <c r="Y35" s="437"/>
      <c r="Z35" s="437"/>
    </row>
    <row r="36" spans="1:26" s="474" customFormat="1" x14ac:dyDescent="0.25">
      <c r="A36" s="683" t="s">
        <v>904</v>
      </c>
      <c r="B36" s="665">
        <f>G62</f>
        <v>0.28666666666666668</v>
      </c>
      <c r="C36" s="681"/>
      <c r="D36" s="681"/>
      <c r="E36" s="681"/>
      <c r="F36" s="681"/>
      <c r="G36" s="681"/>
      <c r="H36" s="681"/>
      <c r="I36" s="681"/>
      <c r="J36" s="681"/>
      <c r="K36" s="681"/>
      <c r="L36" s="681"/>
      <c r="M36" s="681"/>
      <c r="N36" s="681"/>
      <c r="O36" s="681"/>
      <c r="P36" s="681"/>
      <c r="Q36" s="681"/>
      <c r="R36" s="437"/>
      <c r="S36" s="437"/>
      <c r="T36" s="437"/>
      <c r="U36" s="437"/>
      <c r="V36" s="437"/>
      <c r="W36" s="437"/>
      <c r="X36" s="437"/>
      <c r="Y36" s="437"/>
      <c r="Z36" s="437"/>
    </row>
    <row r="37" spans="1:26" x14ac:dyDescent="0.25">
      <c r="A37" s="683" t="s">
        <v>992</v>
      </c>
      <c r="B37" s="665">
        <f>G49</f>
        <v>0.33310734463276837</v>
      </c>
      <c r="C37" s="681"/>
      <c r="D37" s="681"/>
      <c r="E37" s="681"/>
      <c r="F37" s="681"/>
      <c r="G37" s="681"/>
      <c r="H37" s="681"/>
      <c r="I37" s="681"/>
      <c r="J37" s="681"/>
      <c r="K37" s="681"/>
      <c r="L37" s="681"/>
      <c r="M37" s="681"/>
      <c r="N37" s="681"/>
      <c r="O37" s="681"/>
      <c r="P37" s="681"/>
      <c r="Q37" s="681"/>
    </row>
    <row r="38" spans="1:26" x14ac:dyDescent="0.25">
      <c r="A38" s="683" t="s">
        <v>993</v>
      </c>
      <c r="B38" s="665">
        <f>G65</f>
        <v>0.35306622649059621</v>
      </c>
      <c r="C38" s="681"/>
      <c r="D38" s="681"/>
      <c r="E38" s="681"/>
      <c r="F38" s="681"/>
      <c r="G38" s="681"/>
      <c r="H38" s="681"/>
      <c r="I38" s="681"/>
      <c r="J38" s="681"/>
      <c r="K38" s="681"/>
      <c r="L38" s="681"/>
      <c r="M38" s="681"/>
      <c r="N38" s="681"/>
      <c r="O38" s="681"/>
      <c r="P38" s="681"/>
      <c r="Q38" s="681"/>
    </row>
    <row r="39" spans="1:26" x14ac:dyDescent="0.25">
      <c r="A39" s="457" t="s">
        <v>994</v>
      </c>
      <c r="B39" s="665">
        <f>G66</f>
        <v>0.25</v>
      </c>
      <c r="C39" s="681"/>
      <c r="D39" s="681"/>
      <c r="E39" s="681"/>
      <c r="F39" s="681"/>
      <c r="G39" s="681"/>
      <c r="H39" s="681"/>
      <c r="I39" s="681"/>
      <c r="J39" s="681"/>
      <c r="K39" s="681"/>
      <c r="L39" s="681"/>
      <c r="M39" s="681"/>
      <c r="N39" s="681"/>
      <c r="O39" s="681"/>
      <c r="P39" s="681"/>
      <c r="Q39" s="681"/>
    </row>
    <row r="40" spans="1:26" x14ac:dyDescent="0.25">
      <c r="A40" s="677" t="s">
        <v>880</v>
      </c>
      <c r="B40" s="678">
        <f>AVERAGE(B25:B39)</f>
        <v>0.26659565840248706</v>
      </c>
      <c r="C40" s="681"/>
      <c r="D40" s="681"/>
      <c r="E40" s="681"/>
      <c r="F40" s="681"/>
      <c r="G40" s="681"/>
      <c r="H40" s="681"/>
      <c r="I40" s="681"/>
      <c r="J40" s="681"/>
      <c r="K40" s="681"/>
      <c r="L40" s="681"/>
      <c r="M40" s="681"/>
      <c r="N40" s="681"/>
      <c r="O40" s="681"/>
      <c r="P40" s="681"/>
      <c r="Q40" s="681"/>
    </row>
    <row r="41" spans="1:26" x14ac:dyDescent="0.25">
      <c r="A41" s="681"/>
      <c r="B41" s="681"/>
      <c r="C41" s="681"/>
      <c r="D41" s="681"/>
      <c r="E41" s="681"/>
      <c r="F41" s="681"/>
      <c r="G41" s="681"/>
      <c r="H41" s="681"/>
      <c r="I41" s="681"/>
      <c r="J41" s="681"/>
      <c r="K41" s="681"/>
      <c r="L41" s="681"/>
      <c r="M41" s="681"/>
      <c r="N41" s="681"/>
      <c r="O41" s="681"/>
      <c r="P41" s="681"/>
      <c r="Q41" s="681"/>
    </row>
    <row r="42" spans="1:26" ht="15" customHeight="1" x14ac:dyDescent="0.25">
      <c r="A42" s="515" t="s">
        <v>21</v>
      </c>
      <c r="B42" s="512" t="s">
        <v>873</v>
      </c>
      <c r="C42" s="684" t="s">
        <v>1139</v>
      </c>
      <c r="D42" s="685"/>
      <c r="E42" s="685"/>
      <c r="F42" s="685"/>
      <c r="G42" s="686"/>
      <c r="H42" s="687"/>
      <c r="I42" s="687"/>
      <c r="J42" s="687"/>
      <c r="K42" s="687"/>
      <c r="L42" s="687"/>
      <c r="M42" s="687"/>
      <c r="N42" s="687"/>
      <c r="O42" s="687"/>
      <c r="P42" s="687"/>
      <c r="Q42" s="687"/>
    </row>
    <row r="43" spans="1:26" ht="63.75" customHeight="1" x14ac:dyDescent="0.25">
      <c r="A43" s="516"/>
      <c r="B43" s="512"/>
      <c r="C43" s="688" t="s">
        <v>890</v>
      </c>
      <c r="D43" s="688" t="s">
        <v>891</v>
      </c>
      <c r="E43" s="688" t="s">
        <v>892</v>
      </c>
      <c r="F43" s="688" t="s">
        <v>893</v>
      </c>
      <c r="G43" s="689" t="s">
        <v>1138</v>
      </c>
      <c r="H43" s="687"/>
      <c r="I43" s="687"/>
      <c r="J43" s="687"/>
      <c r="K43" s="687"/>
      <c r="L43" s="687"/>
      <c r="M43" s="687"/>
      <c r="N43" s="687"/>
      <c r="O43" s="687"/>
      <c r="P43" s="687"/>
      <c r="Q43" s="687"/>
    </row>
    <row r="44" spans="1:26" x14ac:dyDescent="0.25">
      <c r="A44" s="690" t="s">
        <v>894</v>
      </c>
      <c r="B44" s="691"/>
      <c r="C44" s="691"/>
      <c r="D44" s="691"/>
      <c r="E44" s="691"/>
      <c r="F44" s="691"/>
      <c r="G44" s="691"/>
      <c r="H44" s="687"/>
      <c r="I44" s="687"/>
      <c r="J44" s="687"/>
      <c r="K44" s="687"/>
      <c r="L44" s="687"/>
      <c r="M44" s="687"/>
      <c r="N44" s="687"/>
      <c r="O44" s="687"/>
      <c r="P44" s="687"/>
      <c r="Q44" s="687"/>
    </row>
    <row r="45" spans="1:26" ht="15.75" x14ac:dyDescent="0.3">
      <c r="A45" s="692" t="s">
        <v>878</v>
      </c>
      <c r="B45" s="440">
        <v>6</v>
      </c>
      <c r="C45" s="693">
        <f>'1. Direccionamiento Estrátegico'!BF15</f>
        <v>0.95386666666666675</v>
      </c>
      <c r="D45" s="693"/>
      <c r="E45" s="693"/>
      <c r="F45" s="693"/>
      <c r="G45" s="694">
        <f>'1. Direccionamiento Estrátegico'!BJ15</f>
        <v>0.23846666666666669</v>
      </c>
      <c r="H45" s="687"/>
      <c r="I45" s="687"/>
      <c r="J45" s="687"/>
      <c r="K45" s="687"/>
      <c r="L45" s="687"/>
      <c r="M45" s="687"/>
      <c r="N45" s="687"/>
      <c r="O45" s="687"/>
      <c r="P45" s="687"/>
      <c r="Q45" s="687"/>
    </row>
    <row r="46" spans="1:26" ht="15.75" x14ac:dyDescent="0.3">
      <c r="A46" s="692" t="s">
        <v>879</v>
      </c>
      <c r="B46" s="440">
        <v>10</v>
      </c>
      <c r="C46" s="693">
        <f>'2. Tecnologíasde la Información'!BF19</f>
        <v>1</v>
      </c>
      <c r="D46" s="693"/>
      <c r="E46" s="693"/>
      <c r="F46" s="693"/>
      <c r="G46" s="694">
        <v>0.25</v>
      </c>
      <c r="H46" s="687"/>
      <c r="I46" s="687"/>
      <c r="J46" s="687"/>
      <c r="K46" s="687"/>
      <c r="L46" s="687"/>
      <c r="M46" s="687"/>
      <c r="N46" s="687"/>
      <c r="O46" s="687"/>
      <c r="P46" s="687"/>
      <c r="Q46" s="687"/>
    </row>
    <row r="47" spans="1:26" ht="15.75" x14ac:dyDescent="0.3">
      <c r="A47" s="692" t="s">
        <v>985</v>
      </c>
      <c r="B47" s="440">
        <v>2</v>
      </c>
      <c r="C47" s="695" t="s">
        <v>895</v>
      </c>
      <c r="D47" s="693"/>
      <c r="E47" s="693"/>
      <c r="F47" s="693"/>
      <c r="G47" s="694" t="s">
        <v>895</v>
      </c>
      <c r="H47" s="687"/>
      <c r="I47" s="687"/>
      <c r="J47" s="687"/>
      <c r="K47" s="687"/>
      <c r="L47" s="687"/>
      <c r="M47" s="687"/>
      <c r="N47" s="687"/>
      <c r="O47" s="687"/>
      <c r="P47" s="687"/>
      <c r="Q47" s="687"/>
    </row>
    <row r="48" spans="1:26" ht="15.75" x14ac:dyDescent="0.3">
      <c r="A48" s="692" t="s">
        <v>986</v>
      </c>
      <c r="B48" s="440">
        <v>4</v>
      </c>
      <c r="C48" s="693">
        <f>'4.Comunicación  Información Pú'!BF13</f>
        <v>1.120198088235294</v>
      </c>
      <c r="D48" s="693"/>
      <c r="E48" s="693"/>
      <c r="F48" s="693"/>
      <c r="G48" s="694">
        <f>'4.Comunicación  Información Pú'!BJ13:BJ13</f>
        <v>0.26143457563025208</v>
      </c>
      <c r="H48" s="696"/>
      <c r="I48" s="696"/>
      <c r="J48" s="687"/>
      <c r="K48" s="687"/>
      <c r="L48" s="687"/>
      <c r="M48" s="687"/>
      <c r="N48" s="687"/>
      <c r="O48" s="687"/>
      <c r="P48" s="687"/>
      <c r="Q48" s="687"/>
    </row>
    <row r="49" spans="1:17" ht="13.5" customHeight="1" x14ac:dyDescent="0.3">
      <c r="A49" s="692" t="s">
        <v>995</v>
      </c>
      <c r="B49" s="440">
        <v>2</v>
      </c>
      <c r="C49" s="697">
        <f>'14. Atención al Ciudadano'!BG11</f>
        <v>0.99</v>
      </c>
      <c r="D49" s="698"/>
      <c r="E49" s="698"/>
      <c r="F49" s="693"/>
      <c r="G49" s="694">
        <f>'14. Atención al Ciudadano'!BK11</f>
        <v>0.33310734463276837</v>
      </c>
      <c r="H49" s="687"/>
      <c r="I49" s="687"/>
      <c r="J49" s="687"/>
      <c r="K49" s="687"/>
      <c r="L49" s="687"/>
      <c r="M49" s="687"/>
      <c r="N49" s="687"/>
      <c r="O49" s="687"/>
      <c r="P49" s="687"/>
      <c r="Q49" s="687"/>
    </row>
    <row r="50" spans="1:17" x14ac:dyDescent="0.25">
      <c r="A50" s="699" t="s">
        <v>896</v>
      </c>
      <c r="B50" s="460">
        <f>SUM(B45:B49)</f>
        <v>24</v>
      </c>
      <c r="C50" s="700">
        <f>AVERAGE(C45:C49)</f>
        <v>1.0160161887254902</v>
      </c>
      <c r="D50" s="700"/>
      <c r="E50" s="700"/>
      <c r="F50" s="700"/>
      <c r="G50" s="700">
        <f>AVERAGE(G45:G49)</f>
        <v>0.27075214673242176</v>
      </c>
      <c r="H50" s="687"/>
      <c r="I50" s="687"/>
      <c r="J50" s="687"/>
      <c r="K50" s="687"/>
      <c r="L50" s="687"/>
      <c r="M50" s="687"/>
      <c r="N50" s="687"/>
      <c r="O50" s="687"/>
      <c r="P50" s="687"/>
      <c r="Q50" s="687"/>
    </row>
    <row r="51" spans="1:17" x14ac:dyDescent="0.25">
      <c r="A51" s="701" t="s">
        <v>897</v>
      </c>
      <c r="B51" s="702"/>
      <c r="C51" s="702"/>
      <c r="D51" s="702"/>
      <c r="E51" s="702"/>
      <c r="F51" s="702"/>
      <c r="G51" s="702"/>
      <c r="H51" s="687"/>
      <c r="I51" s="687"/>
      <c r="J51" s="687"/>
      <c r="K51" s="687"/>
      <c r="L51" s="687"/>
      <c r="M51" s="687"/>
      <c r="N51" s="687"/>
      <c r="O51" s="687"/>
      <c r="P51" s="687"/>
      <c r="Q51" s="687"/>
    </row>
    <row r="52" spans="1:17" x14ac:dyDescent="0.25">
      <c r="A52" s="692" t="s">
        <v>988</v>
      </c>
      <c r="B52" s="440">
        <v>12</v>
      </c>
      <c r="C52" s="693">
        <f>'6.Conocimiento del Riesgo (2)'!BF21</f>
        <v>0.99122674710909997</v>
      </c>
      <c r="D52" s="693"/>
      <c r="E52" s="693"/>
      <c r="F52" s="693"/>
      <c r="G52" s="693">
        <f>'6.Conocimiento del Riesgo (2)'!BJ21</f>
        <v>0.26193164243736466</v>
      </c>
      <c r="H52" s="687"/>
      <c r="I52" s="687"/>
      <c r="J52" s="687"/>
      <c r="K52" s="687"/>
      <c r="L52" s="687"/>
      <c r="M52" s="687"/>
      <c r="N52" s="687"/>
      <c r="O52" s="687"/>
      <c r="P52" s="687"/>
      <c r="Q52" s="687"/>
    </row>
    <row r="53" spans="1:17" x14ac:dyDescent="0.25">
      <c r="A53" s="692" t="s">
        <v>989</v>
      </c>
      <c r="B53" s="440">
        <v>8</v>
      </c>
      <c r="C53" s="693">
        <f>'7. Reduccion del Riesgo'!BF17</f>
        <v>1.0426456296804436</v>
      </c>
      <c r="D53" s="693"/>
      <c r="E53" s="693"/>
      <c r="F53" s="693"/>
      <c r="G53" s="693">
        <f>'7. Reduccion del Riesgo'!BJ17</f>
        <v>0.19923283599153946</v>
      </c>
      <c r="H53" s="687"/>
      <c r="I53" s="687"/>
      <c r="J53" s="687"/>
      <c r="K53" s="687"/>
      <c r="L53" s="687"/>
      <c r="M53" s="687"/>
      <c r="N53" s="687"/>
      <c r="O53" s="687"/>
      <c r="P53" s="687"/>
      <c r="Q53" s="687"/>
    </row>
    <row r="54" spans="1:17" x14ac:dyDescent="0.25">
      <c r="A54" s="692" t="s">
        <v>990</v>
      </c>
      <c r="B54" s="440">
        <v>5</v>
      </c>
      <c r="C54" s="693">
        <f>B12</f>
        <v>1</v>
      </c>
      <c r="D54" s="693"/>
      <c r="E54" s="693"/>
      <c r="F54" s="693"/>
      <c r="G54" s="693">
        <f>'8. Manejo de Emergencias (2 (3)'!BJ52</f>
        <v>0.25</v>
      </c>
      <c r="H54" s="687"/>
      <c r="I54" s="687"/>
      <c r="J54" s="687"/>
      <c r="K54" s="687"/>
      <c r="L54" s="687"/>
      <c r="M54" s="687"/>
      <c r="N54" s="687"/>
      <c r="O54" s="687"/>
      <c r="P54" s="687"/>
      <c r="Q54" s="687"/>
    </row>
    <row r="55" spans="1:17" x14ac:dyDescent="0.25">
      <c r="A55" s="699" t="s">
        <v>898</v>
      </c>
      <c r="B55" s="460">
        <f>SUM(B52:B54)</f>
        <v>25</v>
      </c>
      <c r="C55" s="700">
        <f>AVERAGE(C52:C54)</f>
        <v>1.0112907922631813</v>
      </c>
      <c r="D55" s="700"/>
      <c r="E55" s="700"/>
      <c r="F55" s="700"/>
      <c r="G55" s="700">
        <f>AVERAGE(G52:G54)</f>
        <v>0.23705482614296805</v>
      </c>
      <c r="H55" s="687"/>
      <c r="I55" s="687"/>
      <c r="J55" s="687"/>
      <c r="K55" s="687"/>
      <c r="L55" s="687"/>
      <c r="M55" s="687"/>
      <c r="N55" s="687"/>
      <c r="O55" s="687"/>
      <c r="P55" s="687"/>
      <c r="Q55" s="687"/>
    </row>
    <row r="56" spans="1:17" ht="17.25" customHeight="1" x14ac:dyDescent="0.25">
      <c r="A56" s="703" t="s">
        <v>899</v>
      </c>
      <c r="B56" s="704"/>
      <c r="C56" s="704"/>
      <c r="D56" s="704"/>
      <c r="E56" s="704"/>
      <c r="F56" s="704"/>
      <c r="G56" s="704"/>
    </row>
    <row r="57" spans="1:17" x14ac:dyDescent="0.25">
      <c r="A57" s="692" t="s">
        <v>987</v>
      </c>
      <c r="B57" s="440">
        <v>6</v>
      </c>
      <c r="C57" s="705">
        <f>'5.. Gestión de Talento Humano'!BF15</f>
        <v>0.83333333333333337</v>
      </c>
      <c r="D57" s="705"/>
      <c r="E57" s="705"/>
      <c r="F57" s="705"/>
      <c r="G57" s="705">
        <f>'5.. Gestión de Talento Humano'!BJ15</f>
        <v>0.20833333333333334</v>
      </c>
    </row>
    <row r="58" spans="1:17" x14ac:dyDescent="0.25">
      <c r="A58" s="692" t="s">
        <v>900</v>
      </c>
      <c r="B58" s="440">
        <v>3</v>
      </c>
      <c r="C58" s="705">
        <f>'9. Gestión  Administrativa'!BF12</f>
        <v>1.6058867991641101</v>
      </c>
      <c r="D58" s="705"/>
      <c r="E58" s="705"/>
      <c r="F58" s="705"/>
      <c r="G58" s="705">
        <f>'9. Gestión  Administrativa'!BJ12</f>
        <v>0.40147169979102754</v>
      </c>
    </row>
    <row r="59" spans="1:17" x14ac:dyDescent="0.25">
      <c r="A59" s="692" t="s">
        <v>901</v>
      </c>
      <c r="B59" s="440">
        <v>3</v>
      </c>
      <c r="C59" s="693">
        <f>'10. G Contractual'!BF12</f>
        <v>1</v>
      </c>
      <c r="D59" s="693"/>
      <c r="E59" s="693"/>
      <c r="F59" s="693"/>
      <c r="G59" s="693">
        <f>'10. G Contractual'!BJ12</f>
        <v>0.22727272727272727</v>
      </c>
    </row>
    <row r="60" spans="1:17" x14ac:dyDescent="0.25">
      <c r="A60" s="692" t="s">
        <v>902</v>
      </c>
      <c r="B60" s="440">
        <v>5</v>
      </c>
      <c r="C60" s="693">
        <f>'11. G Jurídica'!BF14</f>
        <v>1.0456692913385826</v>
      </c>
      <c r="D60" s="693"/>
      <c r="E60" s="693"/>
      <c r="F60" s="693"/>
      <c r="G60" s="693">
        <f>'11. G Jurídica'!BJ14</f>
        <v>0.2482225656877898</v>
      </c>
    </row>
    <row r="61" spans="1:17" x14ac:dyDescent="0.25">
      <c r="A61" s="692" t="s">
        <v>903</v>
      </c>
      <c r="B61" s="440">
        <v>5</v>
      </c>
      <c r="C61" s="693">
        <f>'12. Gestión  Financiera'!BF14</f>
        <v>0.91924769907963189</v>
      </c>
      <c r="D61" s="693"/>
      <c r="E61" s="693"/>
      <c r="F61" s="693"/>
      <c r="G61" s="693">
        <f>'12. Gestión  Financiera'!BJ14</f>
        <v>0.22981192476990797</v>
      </c>
    </row>
    <row r="62" spans="1:17" x14ac:dyDescent="0.25">
      <c r="A62" s="692" t="s">
        <v>904</v>
      </c>
      <c r="B62" s="440">
        <v>3</v>
      </c>
      <c r="C62" s="693">
        <f>'13. Gestión Documental'!BF12</f>
        <v>1.0111111111111113</v>
      </c>
      <c r="D62" s="693"/>
      <c r="E62" s="693"/>
      <c r="F62" s="693"/>
      <c r="G62" s="693">
        <f>'13. Gestión Documental'!BJ12</f>
        <v>0.28666666666666668</v>
      </c>
    </row>
    <row r="63" spans="1:17" x14ac:dyDescent="0.25">
      <c r="A63" s="706" t="s">
        <v>905</v>
      </c>
      <c r="B63" s="707">
        <f>SUM(B57:B62)</f>
        <v>25</v>
      </c>
      <c r="C63" s="708">
        <f>AVERAGE(C57:C62)</f>
        <v>1.0692080390044614</v>
      </c>
      <c r="D63" s="708"/>
      <c r="E63" s="708"/>
      <c r="F63" s="708"/>
      <c r="G63" s="708">
        <f>AVERAGE(G57:G62)</f>
        <v>0.26696315292024209</v>
      </c>
    </row>
    <row r="64" spans="1:17" x14ac:dyDescent="0.25">
      <c r="A64" s="709" t="s">
        <v>906</v>
      </c>
      <c r="B64" s="710"/>
      <c r="C64" s="710"/>
      <c r="D64" s="710"/>
      <c r="E64" s="710"/>
      <c r="F64" s="710"/>
      <c r="G64" s="710"/>
    </row>
    <row r="65" spans="1:7" x14ac:dyDescent="0.25">
      <c r="A65" s="692" t="s">
        <v>993</v>
      </c>
      <c r="B65" s="440">
        <v>4</v>
      </c>
      <c r="C65" s="693">
        <f>'15. Control Interno Disciplinar'!BF13</f>
        <v>1.1598839535814325</v>
      </c>
      <c r="D65" s="693"/>
      <c r="E65" s="693"/>
      <c r="F65" s="693"/>
      <c r="G65" s="693">
        <f>'15. Control Interno Disciplinar'!BJ13</f>
        <v>0.35306622649059621</v>
      </c>
    </row>
    <row r="66" spans="1:7" x14ac:dyDescent="0.25">
      <c r="A66" s="692" t="s">
        <v>994</v>
      </c>
      <c r="B66" s="440">
        <v>5</v>
      </c>
      <c r="C66" s="693">
        <f>'16. Evaluación Independiente'!BF14</f>
        <v>1</v>
      </c>
      <c r="D66" s="693"/>
      <c r="E66" s="693"/>
      <c r="F66" s="693"/>
      <c r="G66" s="693">
        <f>'16. Evaluación Independiente'!BJ14</f>
        <v>0.25</v>
      </c>
    </row>
    <row r="67" spans="1:7" x14ac:dyDescent="0.25">
      <c r="A67" s="706" t="s">
        <v>907</v>
      </c>
      <c r="B67" s="707">
        <f>SUM(B65:B66)</f>
        <v>9</v>
      </c>
      <c r="C67" s="708">
        <f>AVERAGE(C65:C66)</f>
        <v>1.0799419767907161</v>
      </c>
      <c r="D67" s="708"/>
      <c r="E67" s="708"/>
      <c r="F67" s="708"/>
      <c r="G67" s="708">
        <f>AVERAGE(G65:G66)</f>
        <v>0.30153311324529808</v>
      </c>
    </row>
    <row r="68" spans="1:7" x14ac:dyDescent="0.25">
      <c r="A68" s="706" t="s">
        <v>1141</v>
      </c>
      <c r="B68" s="711">
        <f>SUM(B50+B55+B67+B63)</f>
        <v>83</v>
      </c>
      <c r="C68" s="712">
        <f>AVERAGE(C50,C55,C63,C67)</f>
        <v>1.0441142491959621</v>
      </c>
      <c r="D68" s="711">
        <f t="shared" ref="D68:F68" si="0">SUM(D50+D55+D67+D63)</f>
        <v>0</v>
      </c>
      <c r="E68" s="711">
        <f t="shared" si="0"/>
        <v>0</v>
      </c>
      <c r="F68" s="711">
        <f t="shared" si="0"/>
        <v>0</v>
      </c>
      <c r="G68" s="712">
        <f>SUM(G50+G55+G67+G63)</f>
        <v>1.0763032390409299</v>
      </c>
    </row>
    <row r="70" spans="1:7" ht="54.75" customHeight="1" x14ac:dyDescent="0.25">
      <c r="A70" s="464" t="s">
        <v>21</v>
      </c>
      <c r="B70" s="464" t="s">
        <v>873</v>
      </c>
      <c r="C70" s="460" t="s">
        <v>908</v>
      </c>
      <c r="D70" s="713"/>
    </row>
    <row r="71" spans="1:7" x14ac:dyDescent="0.25">
      <c r="A71" s="714" t="s">
        <v>909</v>
      </c>
      <c r="B71" s="715">
        <v>24</v>
      </c>
      <c r="C71" s="716">
        <f>B71/B75</f>
        <v>0.28915662650602408</v>
      </c>
      <c r="D71" s="717"/>
    </row>
    <row r="72" spans="1:7" x14ac:dyDescent="0.25">
      <c r="A72" s="714" t="s">
        <v>910</v>
      </c>
      <c r="B72" s="715">
        <v>25</v>
      </c>
      <c r="C72" s="716">
        <f>B72/B75</f>
        <v>0.30120481927710846</v>
      </c>
      <c r="D72" s="717"/>
    </row>
    <row r="73" spans="1:7" x14ac:dyDescent="0.25">
      <c r="A73" s="714" t="s">
        <v>911</v>
      </c>
      <c r="B73" s="715">
        <v>25</v>
      </c>
      <c r="C73" s="716">
        <f>B73/B75</f>
        <v>0.30120481927710846</v>
      </c>
      <c r="D73" s="717"/>
    </row>
    <row r="74" spans="1:7" x14ac:dyDescent="0.25">
      <c r="A74" s="718" t="s">
        <v>912</v>
      </c>
      <c r="B74" s="715">
        <v>9</v>
      </c>
      <c r="C74" s="716">
        <f>B74/B75</f>
        <v>0.10843373493975904</v>
      </c>
      <c r="D74" s="717"/>
    </row>
    <row r="75" spans="1:7" x14ac:dyDescent="0.25">
      <c r="A75" s="719" t="s">
        <v>913</v>
      </c>
      <c r="B75" s="720">
        <f>SUM(B71:B74)</f>
        <v>83</v>
      </c>
      <c r="C75" s="721">
        <f>SUM(C71:C74)</f>
        <v>1</v>
      </c>
      <c r="D75" s="722"/>
    </row>
    <row r="77" spans="1:7" ht="28.5" customHeight="1" x14ac:dyDescent="0.25">
      <c r="A77" s="512" t="s">
        <v>21</v>
      </c>
      <c r="B77" s="512" t="s">
        <v>873</v>
      </c>
      <c r="C77" s="512" t="s">
        <v>1136</v>
      </c>
      <c r="D77" s="512"/>
    </row>
    <row r="78" spans="1:7" ht="38.25" customHeight="1" x14ac:dyDescent="0.25">
      <c r="A78" s="512"/>
      <c r="B78" s="512"/>
      <c r="C78" s="460" t="s">
        <v>1137</v>
      </c>
      <c r="D78" s="460" t="s">
        <v>1138</v>
      </c>
    </row>
    <row r="79" spans="1:7" x14ac:dyDescent="0.25">
      <c r="A79" s="714" t="s">
        <v>909</v>
      </c>
      <c r="B79" s="715">
        <v>24</v>
      </c>
      <c r="C79" s="723">
        <f>C50</f>
        <v>1.0160161887254902</v>
      </c>
      <c r="D79" s="723">
        <f>G50</f>
        <v>0.27075214673242176</v>
      </c>
    </row>
    <row r="80" spans="1:7" x14ac:dyDescent="0.25">
      <c r="A80" s="714" t="s">
        <v>910</v>
      </c>
      <c r="B80" s="715">
        <v>25</v>
      </c>
      <c r="C80" s="716">
        <f>C55</f>
        <v>1.0112907922631813</v>
      </c>
      <c r="D80" s="716">
        <f>G55</f>
        <v>0.23705482614296805</v>
      </c>
    </row>
    <row r="81" spans="1:4" x14ac:dyDescent="0.25">
      <c r="A81" s="714" t="s">
        <v>911</v>
      </c>
      <c r="B81" s="715">
        <v>25</v>
      </c>
      <c r="C81" s="716">
        <f>C63</f>
        <v>1.0692080390044614</v>
      </c>
      <c r="D81" s="716">
        <f>G63</f>
        <v>0.26696315292024209</v>
      </c>
    </row>
    <row r="82" spans="1:4" x14ac:dyDescent="0.25">
      <c r="A82" s="718" t="s">
        <v>912</v>
      </c>
      <c r="B82" s="715">
        <v>9</v>
      </c>
      <c r="C82" s="716">
        <f>C67</f>
        <v>1.0799419767907161</v>
      </c>
      <c r="D82" s="716">
        <f>G67</f>
        <v>0.30153311324529808</v>
      </c>
    </row>
    <row r="83" spans="1:4" x14ac:dyDescent="0.25">
      <c r="A83" s="719" t="s">
        <v>913</v>
      </c>
      <c r="B83" s="720">
        <f>SUM(B79:B82)</f>
        <v>83</v>
      </c>
      <c r="C83" s="721">
        <f xml:space="preserve"> AVERAGE(C79:C82)</f>
        <v>1.0441142491959621</v>
      </c>
      <c r="D83" s="721">
        <f xml:space="preserve"> AVERAGE(D79:D82)</f>
        <v>0.26907580976023249</v>
      </c>
    </row>
  </sheetData>
  <sheetProtection algorithmName="SHA-512" hashValue="uWIDJ0RQ5Q6rxky1o/gOXgB9wsjRgGDJbV/Zckxk5c+RW8U/um75Cxhkpf1v8O+HKPzBOgUWOb0aF6qpVegg5w==" saltValue="Ya/6aVyF3jVwORMS/4UVtw==" spinCount="100000" sheet="1" objects="1" scenarios="1" formatCells="0" formatColumns="0"/>
  <mergeCells count="18">
    <mergeCell ref="B1:M4"/>
    <mergeCell ref="A1:A4"/>
    <mergeCell ref="O6:P6"/>
    <mergeCell ref="O7:P7"/>
    <mergeCell ref="O9:P9"/>
    <mergeCell ref="N2:P2"/>
    <mergeCell ref="N4:P4"/>
    <mergeCell ref="N3:P3"/>
    <mergeCell ref="A77:A78"/>
    <mergeCell ref="C77:D77"/>
    <mergeCell ref="B77:B78"/>
    <mergeCell ref="C42:G42"/>
    <mergeCell ref="A42:A43"/>
    <mergeCell ref="A56:G56"/>
    <mergeCell ref="A64:G64"/>
    <mergeCell ref="B42:B43"/>
    <mergeCell ref="A44:G44"/>
    <mergeCell ref="A51:G51"/>
  </mergeCells>
  <pageMargins left="0.7" right="0.7" top="0.75" bottom="0.75" header="0.3" footer="0.3"/>
  <pageSetup orientation="portrait" r:id="rId1"/>
  <ignoredErrors>
    <ignoredError sqref="C6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1938C-C37C-412A-B61B-55750667E0A7}">
  <dimension ref="A1:BB82"/>
  <sheetViews>
    <sheetView topLeftCell="A19" workbookViewId="0">
      <selection activeCell="A41" sqref="A41:A42"/>
    </sheetView>
  </sheetViews>
  <sheetFormatPr baseColWidth="10" defaultRowHeight="15" x14ac:dyDescent="0.25"/>
  <cols>
    <col min="1" max="1" width="61.140625" style="184" customWidth="1"/>
    <col min="2" max="2" width="21.140625" style="184" customWidth="1"/>
    <col min="3" max="3" width="19.140625" style="184" customWidth="1"/>
    <col min="4" max="4" width="15.85546875" style="184" customWidth="1"/>
    <col min="5" max="9" width="11.42578125" style="184"/>
    <col min="10" max="10" width="15.28515625" style="184" customWidth="1"/>
    <col min="11" max="11" width="15" style="184" customWidth="1"/>
    <col min="12" max="16384" width="11.42578125" style="184"/>
  </cols>
  <sheetData>
    <row r="1" spans="1:54" s="189" customFormat="1" ht="15" customHeight="1" x14ac:dyDescent="0.25">
      <c r="A1" s="537"/>
      <c r="B1" s="523" t="s">
        <v>914</v>
      </c>
      <c r="C1" s="523"/>
      <c r="D1" s="523"/>
      <c r="E1" s="523"/>
      <c r="F1" s="523"/>
      <c r="G1" s="523"/>
      <c r="H1" s="523"/>
      <c r="I1" s="523"/>
      <c r="J1" s="523"/>
      <c r="K1" s="523"/>
      <c r="L1" s="523"/>
      <c r="M1" s="523"/>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8"/>
    </row>
    <row r="2" spans="1:54" s="189" customFormat="1" ht="38.25" customHeight="1" x14ac:dyDescent="0.25">
      <c r="A2" s="537"/>
      <c r="B2" s="523"/>
      <c r="C2" s="523"/>
      <c r="D2" s="523"/>
      <c r="E2" s="523"/>
      <c r="F2" s="523"/>
      <c r="G2" s="523"/>
      <c r="H2" s="523"/>
      <c r="I2" s="523"/>
      <c r="J2" s="523"/>
      <c r="K2" s="523"/>
      <c r="L2" s="523"/>
      <c r="M2" s="523"/>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8"/>
    </row>
    <row r="3" spans="1:54" ht="47.25" customHeight="1" x14ac:dyDescent="0.25">
      <c r="A3" s="330"/>
      <c r="B3" s="191"/>
      <c r="C3" s="191"/>
      <c r="D3" s="191"/>
      <c r="E3" s="191"/>
      <c r="F3" s="191"/>
      <c r="G3" s="191"/>
      <c r="H3" s="191"/>
    </row>
    <row r="4" spans="1:54" ht="32.25" customHeight="1" x14ac:dyDescent="0.25">
      <c r="A4" s="328" t="s">
        <v>21</v>
      </c>
      <c r="B4" s="328" t="s">
        <v>984</v>
      </c>
    </row>
    <row r="5" spans="1:54" ht="16.5" x14ac:dyDescent="0.3">
      <c r="A5" s="186" t="s">
        <v>878</v>
      </c>
      <c r="B5" s="192">
        <f>'1. Direccionamiento Estrátegico'!BF15</f>
        <v>0.95386666666666675</v>
      </c>
      <c r="I5" s="187"/>
      <c r="J5" s="193"/>
      <c r="K5" s="194" t="s">
        <v>881</v>
      </c>
      <c r="L5" s="535" t="s">
        <v>882</v>
      </c>
      <c r="M5" s="536"/>
    </row>
    <row r="6" spans="1:54" ht="16.5" x14ac:dyDescent="0.3">
      <c r="A6" s="186" t="s">
        <v>879</v>
      </c>
      <c r="B6" s="192">
        <f>'2. Tecnologíasde la Información'!BF19</f>
        <v>1</v>
      </c>
      <c r="I6" s="187"/>
      <c r="J6" s="195"/>
      <c r="K6" s="194" t="s">
        <v>883</v>
      </c>
      <c r="L6" s="535" t="s">
        <v>884</v>
      </c>
      <c r="M6" s="536"/>
    </row>
    <row r="7" spans="1:54" ht="16.5" customHeight="1" x14ac:dyDescent="0.3">
      <c r="A7" s="186" t="s">
        <v>986</v>
      </c>
      <c r="B7" s="192">
        <f>'4.Comunicación  Información Pú'!BF13</f>
        <v>1.120198088235294</v>
      </c>
      <c r="I7" s="187"/>
      <c r="J7" s="196"/>
      <c r="K7" s="194" t="s">
        <v>885</v>
      </c>
      <c r="L7" s="197" t="s">
        <v>886</v>
      </c>
      <c r="M7" s="197"/>
    </row>
    <row r="8" spans="1:54" ht="16.5" x14ac:dyDescent="0.3">
      <c r="A8" s="186" t="s">
        <v>987</v>
      </c>
      <c r="B8" s="192">
        <f>'5.. Gestión de Talento Humano'!BF15</f>
        <v>0.83333333333333337</v>
      </c>
      <c r="I8" s="187"/>
      <c r="J8" s="199"/>
      <c r="K8" s="194" t="s">
        <v>887</v>
      </c>
      <c r="L8" s="535" t="s">
        <v>888</v>
      </c>
      <c r="M8" s="536"/>
    </row>
    <row r="9" spans="1:54" x14ac:dyDescent="0.25">
      <c r="A9" s="186" t="s">
        <v>988</v>
      </c>
      <c r="B9" s="192">
        <f>'6.Conocimiento del Riesgo (2)'!BF21</f>
        <v>0.99122674710909997</v>
      </c>
    </row>
    <row r="10" spans="1:54" x14ac:dyDescent="0.25">
      <c r="A10" s="186" t="s">
        <v>989</v>
      </c>
      <c r="B10" s="192">
        <f>'7. Reduccion del Riesgo'!BF17</f>
        <v>1.0426456296804436</v>
      </c>
    </row>
    <row r="11" spans="1:54" x14ac:dyDescent="0.25">
      <c r="A11" s="186" t="s">
        <v>990</v>
      </c>
      <c r="B11" s="192">
        <v>1</v>
      </c>
    </row>
    <row r="12" spans="1:54" x14ac:dyDescent="0.25">
      <c r="A12" s="186" t="s">
        <v>991</v>
      </c>
      <c r="B12" s="192">
        <f>'9. Gestión  Administrativa'!BF12</f>
        <v>1.6058867991641101</v>
      </c>
    </row>
    <row r="13" spans="1:54" x14ac:dyDescent="0.25">
      <c r="A13" s="186" t="s">
        <v>901</v>
      </c>
      <c r="B13" s="192">
        <f>'10. G Contractual'!BF12</f>
        <v>1</v>
      </c>
    </row>
    <row r="14" spans="1:54" x14ac:dyDescent="0.25">
      <c r="A14" s="186" t="s">
        <v>902</v>
      </c>
      <c r="B14" s="192">
        <f>'11. G Jurídica'!BF14</f>
        <v>1.0456692913385826</v>
      </c>
    </row>
    <row r="15" spans="1:54" x14ac:dyDescent="0.25">
      <c r="A15" s="186" t="s">
        <v>903</v>
      </c>
      <c r="B15" s="192">
        <f>'12. Gestión  Financiera'!BF14</f>
        <v>0.91924769907963189</v>
      </c>
    </row>
    <row r="16" spans="1:54" x14ac:dyDescent="0.25">
      <c r="A16" s="186" t="s">
        <v>904</v>
      </c>
      <c r="B16" s="192">
        <f>'13. Gestión Documental'!BF12</f>
        <v>1.0111111111111113</v>
      </c>
    </row>
    <row r="17" spans="1:24" x14ac:dyDescent="0.25">
      <c r="A17" s="186" t="s">
        <v>992</v>
      </c>
      <c r="B17" s="192">
        <f>'14. Atención al Ciudadano'!BG11</f>
        <v>0.99</v>
      </c>
    </row>
    <row r="18" spans="1:24" x14ac:dyDescent="0.25">
      <c r="A18" s="186" t="s">
        <v>993</v>
      </c>
      <c r="B18" s="192">
        <f>'15. Control Interno Disciplinar'!BF13</f>
        <v>1.1598839535814325</v>
      </c>
    </row>
    <row r="19" spans="1:24" x14ac:dyDescent="0.25">
      <c r="A19" s="200" t="s">
        <v>994</v>
      </c>
      <c r="B19" s="192">
        <f>'16. Evaluación Independiente'!BF14</f>
        <v>1</v>
      </c>
    </row>
    <row r="20" spans="1:24" s="189" customFormat="1" x14ac:dyDescent="0.25">
      <c r="A20" s="201" t="s">
        <v>880</v>
      </c>
      <c r="B20" s="302">
        <f>AVERAGE(B5:B19)</f>
        <v>1.0448712879533137</v>
      </c>
      <c r="C20" s="184"/>
      <c r="D20" s="184"/>
      <c r="E20" s="184"/>
      <c r="F20" s="184"/>
      <c r="G20" s="184"/>
      <c r="H20" s="184"/>
      <c r="I20" s="184"/>
      <c r="J20" s="184"/>
      <c r="K20" s="184"/>
      <c r="L20" s="184"/>
      <c r="M20" s="184"/>
      <c r="N20" s="184"/>
      <c r="O20" s="184"/>
      <c r="P20" s="184"/>
      <c r="Q20" s="184"/>
      <c r="R20" s="184"/>
      <c r="S20" s="184"/>
      <c r="T20" s="184"/>
      <c r="U20" s="184"/>
      <c r="V20" s="184"/>
      <c r="W20" s="184"/>
      <c r="X20" s="188"/>
    </row>
    <row r="21" spans="1:24" s="316" customFormat="1" x14ac:dyDescent="0.25">
      <c r="A21" s="317"/>
      <c r="B21" s="318"/>
      <c r="C21" s="184"/>
      <c r="D21" s="184"/>
      <c r="E21" s="184"/>
      <c r="F21" s="184"/>
      <c r="G21" s="184"/>
      <c r="H21" s="184"/>
      <c r="I21" s="184"/>
      <c r="J21" s="184"/>
      <c r="K21" s="184"/>
      <c r="L21" s="184"/>
      <c r="M21" s="184"/>
      <c r="N21" s="184"/>
      <c r="O21" s="184"/>
      <c r="P21" s="184"/>
      <c r="Q21" s="184"/>
      <c r="R21" s="184"/>
      <c r="S21" s="184"/>
      <c r="T21" s="184"/>
      <c r="U21" s="184"/>
      <c r="V21" s="184"/>
      <c r="W21" s="184"/>
    </row>
    <row r="22" spans="1:24" s="316" customFormat="1" x14ac:dyDescent="0.25">
      <c r="A22" s="317"/>
      <c r="B22" s="318"/>
      <c r="C22" s="184"/>
      <c r="D22" s="184"/>
      <c r="E22" s="184"/>
      <c r="F22" s="184"/>
      <c r="G22" s="184"/>
      <c r="H22" s="184"/>
      <c r="I22" s="184"/>
      <c r="J22" s="184"/>
      <c r="K22" s="184"/>
      <c r="L22" s="184"/>
      <c r="M22" s="184"/>
      <c r="N22" s="184"/>
      <c r="O22" s="184"/>
      <c r="P22" s="184"/>
      <c r="Q22" s="184"/>
      <c r="R22" s="184"/>
      <c r="S22" s="184"/>
      <c r="T22" s="184"/>
      <c r="U22" s="184"/>
      <c r="V22" s="184"/>
      <c r="W22" s="184"/>
    </row>
    <row r="23" spans="1:24" s="316" customFormat="1" ht="25.5" x14ac:dyDescent="0.25">
      <c r="A23" s="328" t="s">
        <v>21</v>
      </c>
      <c r="B23" s="328" t="s">
        <v>999</v>
      </c>
      <c r="C23" s="319"/>
      <c r="D23" s="319"/>
      <c r="E23" s="319"/>
      <c r="F23" s="319"/>
      <c r="G23" s="319"/>
      <c r="H23" s="319"/>
      <c r="I23" s="319"/>
      <c r="J23" s="319"/>
      <c r="K23" s="319"/>
      <c r="L23" s="319"/>
      <c r="M23" s="319"/>
      <c r="N23" s="319"/>
      <c r="O23" s="184"/>
      <c r="P23" s="184"/>
      <c r="Q23" s="184"/>
      <c r="R23" s="184"/>
      <c r="S23" s="184"/>
      <c r="T23" s="184"/>
      <c r="U23" s="184"/>
      <c r="V23" s="184"/>
      <c r="W23" s="184"/>
    </row>
    <row r="24" spans="1:24" s="316" customFormat="1" x14ac:dyDescent="0.25">
      <c r="A24" s="186" t="s">
        <v>878</v>
      </c>
      <c r="B24" s="192">
        <f>'1. Direccionamiento Estrátegico'!BJ15</f>
        <v>0.23846666666666669</v>
      </c>
      <c r="C24" s="319"/>
      <c r="D24" s="319"/>
      <c r="E24" s="319"/>
      <c r="F24" s="319"/>
      <c r="G24" s="319"/>
      <c r="H24" s="319"/>
      <c r="I24" s="319"/>
      <c r="J24" s="319"/>
      <c r="K24" s="319"/>
      <c r="L24" s="319"/>
      <c r="M24" s="319"/>
      <c r="N24" s="319"/>
      <c r="O24" s="184"/>
      <c r="P24" s="184"/>
      <c r="Q24" s="184"/>
      <c r="R24" s="184"/>
      <c r="S24" s="184"/>
      <c r="T24" s="184"/>
      <c r="U24" s="184"/>
      <c r="V24" s="184"/>
      <c r="W24" s="184"/>
    </row>
    <row r="25" spans="1:24" s="316" customFormat="1" x14ac:dyDescent="0.25">
      <c r="A25" s="186" t="s">
        <v>879</v>
      </c>
      <c r="B25" s="192">
        <f>D45</f>
        <v>0.25</v>
      </c>
      <c r="C25" s="319"/>
      <c r="D25" s="319"/>
      <c r="E25" s="319"/>
      <c r="F25" s="319"/>
      <c r="G25" s="319"/>
      <c r="H25" s="319"/>
      <c r="I25" s="319"/>
      <c r="J25" s="319"/>
      <c r="K25" s="319"/>
      <c r="L25" s="319"/>
      <c r="M25" s="319"/>
      <c r="N25" s="319"/>
      <c r="O25" s="184"/>
      <c r="P25" s="184"/>
      <c r="Q25" s="184"/>
      <c r="R25" s="184"/>
      <c r="S25" s="184"/>
      <c r="T25" s="184"/>
      <c r="U25" s="184"/>
      <c r="V25" s="184"/>
      <c r="W25" s="184"/>
    </row>
    <row r="26" spans="1:24" s="316" customFormat="1" x14ac:dyDescent="0.25">
      <c r="A26" s="186" t="s">
        <v>986</v>
      </c>
      <c r="B26" s="192">
        <f>D47</f>
        <v>0.26143457563025208</v>
      </c>
      <c r="C26" s="319"/>
      <c r="D26" s="319"/>
      <c r="E26" s="319"/>
      <c r="F26" s="319"/>
      <c r="G26" s="319"/>
      <c r="H26" s="319"/>
      <c r="I26" s="319"/>
      <c r="J26" s="319"/>
      <c r="K26" s="319"/>
      <c r="L26" s="319"/>
      <c r="M26" s="319"/>
      <c r="N26" s="319"/>
      <c r="O26" s="184"/>
      <c r="P26" s="184"/>
      <c r="Q26" s="184"/>
      <c r="R26" s="184"/>
      <c r="S26" s="184"/>
      <c r="T26" s="184"/>
      <c r="U26" s="184"/>
      <c r="V26" s="184"/>
      <c r="W26" s="184"/>
    </row>
    <row r="27" spans="1:24" s="316" customFormat="1" x14ac:dyDescent="0.25">
      <c r="A27" s="186" t="s">
        <v>987</v>
      </c>
      <c r="B27" s="192">
        <f>D56</f>
        <v>0.20833333333333334</v>
      </c>
      <c r="C27" s="319"/>
      <c r="D27" s="319"/>
      <c r="E27" s="319"/>
      <c r="F27" s="319"/>
      <c r="G27" s="319"/>
      <c r="H27" s="319"/>
      <c r="I27" s="319"/>
      <c r="J27" s="319"/>
      <c r="K27" s="319"/>
      <c r="L27" s="319"/>
      <c r="M27" s="319"/>
      <c r="N27" s="319"/>
      <c r="O27" s="184"/>
      <c r="P27" s="184"/>
      <c r="Q27" s="184"/>
      <c r="R27" s="184"/>
      <c r="S27" s="184"/>
      <c r="T27" s="184"/>
      <c r="U27" s="184"/>
      <c r="V27" s="184"/>
      <c r="W27" s="184"/>
    </row>
    <row r="28" spans="1:24" s="316" customFormat="1" x14ac:dyDescent="0.25">
      <c r="A28" s="186" t="s">
        <v>988</v>
      </c>
      <c r="B28" s="192">
        <f>D51</f>
        <v>0.26193164243736466</v>
      </c>
      <c r="C28" s="319"/>
      <c r="D28" s="319"/>
      <c r="E28" s="319"/>
      <c r="F28" s="319"/>
      <c r="G28" s="319"/>
      <c r="H28" s="319"/>
      <c r="I28" s="319"/>
      <c r="J28" s="319"/>
      <c r="K28" s="319"/>
      <c r="L28" s="319"/>
      <c r="M28" s="319"/>
      <c r="N28" s="319"/>
      <c r="O28" s="184"/>
      <c r="P28" s="184"/>
      <c r="Q28" s="184"/>
      <c r="R28" s="184"/>
      <c r="S28" s="184"/>
      <c r="T28" s="184"/>
      <c r="U28" s="184"/>
      <c r="V28" s="184"/>
      <c r="W28" s="184"/>
    </row>
    <row r="29" spans="1:24" s="316" customFormat="1" x14ac:dyDescent="0.25">
      <c r="A29" s="186" t="s">
        <v>989</v>
      </c>
      <c r="B29" s="192">
        <f>D52</f>
        <v>0.19923283599153946</v>
      </c>
      <c r="C29" s="319"/>
      <c r="D29" s="319"/>
      <c r="E29" s="319"/>
      <c r="F29" s="319"/>
      <c r="G29" s="319"/>
      <c r="H29" s="319"/>
      <c r="I29" s="319"/>
      <c r="J29" s="319"/>
      <c r="K29" s="319"/>
      <c r="L29" s="319"/>
      <c r="M29" s="319"/>
      <c r="N29" s="319"/>
      <c r="O29" s="184"/>
      <c r="P29" s="184"/>
      <c r="Q29" s="184"/>
      <c r="R29" s="184"/>
      <c r="S29" s="184"/>
      <c r="T29" s="184"/>
      <c r="U29" s="184"/>
      <c r="V29" s="184"/>
      <c r="W29" s="184"/>
    </row>
    <row r="30" spans="1:24" s="316" customFormat="1" x14ac:dyDescent="0.25">
      <c r="A30" s="186" t="s">
        <v>990</v>
      </c>
      <c r="B30" s="192">
        <f>D53</f>
        <v>0.25</v>
      </c>
      <c r="C30" s="319"/>
      <c r="D30" s="319"/>
      <c r="E30" s="319"/>
      <c r="F30" s="319"/>
      <c r="G30" s="319"/>
      <c r="H30" s="319"/>
      <c r="I30" s="319"/>
      <c r="J30" s="319"/>
      <c r="K30" s="319"/>
      <c r="L30" s="319"/>
      <c r="M30" s="319"/>
      <c r="N30" s="319"/>
      <c r="O30" s="184"/>
      <c r="P30" s="184"/>
      <c r="Q30" s="184"/>
      <c r="R30" s="184"/>
      <c r="S30" s="184"/>
      <c r="T30" s="184"/>
      <c r="U30" s="184"/>
      <c r="V30" s="184"/>
      <c r="W30" s="184"/>
    </row>
    <row r="31" spans="1:24" s="316" customFormat="1" x14ac:dyDescent="0.25">
      <c r="A31" s="186" t="s">
        <v>991</v>
      </c>
      <c r="B31" s="192">
        <f>D57</f>
        <v>0.40147169979102754</v>
      </c>
      <c r="C31" s="319"/>
      <c r="D31" s="319"/>
      <c r="E31" s="319"/>
      <c r="F31" s="319"/>
      <c r="G31" s="319"/>
      <c r="H31" s="319"/>
      <c r="I31" s="319"/>
      <c r="J31" s="319"/>
      <c r="K31" s="319"/>
      <c r="L31" s="319"/>
      <c r="M31" s="319"/>
      <c r="N31" s="319"/>
      <c r="O31" s="184"/>
      <c r="P31" s="184"/>
      <c r="Q31" s="184"/>
      <c r="R31" s="184"/>
      <c r="S31" s="184"/>
      <c r="T31" s="184"/>
      <c r="U31" s="184"/>
      <c r="V31" s="184"/>
      <c r="W31" s="184"/>
    </row>
    <row r="32" spans="1:24" s="316" customFormat="1" x14ac:dyDescent="0.25">
      <c r="A32" s="186" t="s">
        <v>901</v>
      </c>
      <c r="B32" s="192">
        <f>D58</f>
        <v>0.22727272727272727</v>
      </c>
      <c r="C32" s="319"/>
      <c r="D32" s="319"/>
      <c r="E32" s="319"/>
      <c r="F32" s="319"/>
      <c r="G32" s="319"/>
      <c r="H32" s="319"/>
      <c r="I32" s="319"/>
      <c r="J32" s="319"/>
      <c r="K32" s="319"/>
      <c r="L32" s="319"/>
      <c r="M32" s="319"/>
      <c r="N32" s="319"/>
      <c r="O32" s="184"/>
      <c r="P32" s="184"/>
      <c r="Q32" s="184"/>
      <c r="R32" s="184"/>
      <c r="S32" s="184"/>
      <c r="T32" s="184"/>
      <c r="U32" s="184"/>
      <c r="V32" s="184"/>
      <c r="W32" s="184"/>
    </row>
    <row r="33" spans="1:23" s="316" customFormat="1" x14ac:dyDescent="0.25">
      <c r="A33" s="186" t="s">
        <v>902</v>
      </c>
      <c r="B33" s="192">
        <f>D59</f>
        <v>0.2482225656877898</v>
      </c>
      <c r="C33" s="319"/>
      <c r="D33" s="319"/>
      <c r="E33" s="319"/>
      <c r="F33" s="319"/>
      <c r="G33" s="319"/>
      <c r="H33" s="319"/>
      <c r="I33" s="319"/>
      <c r="J33" s="319"/>
      <c r="K33" s="319"/>
      <c r="L33" s="319"/>
      <c r="M33" s="319"/>
      <c r="N33" s="319"/>
      <c r="O33" s="184"/>
      <c r="P33" s="184"/>
      <c r="Q33" s="184"/>
      <c r="R33" s="184"/>
      <c r="S33" s="184"/>
      <c r="T33" s="184"/>
      <c r="U33" s="184"/>
      <c r="V33" s="184"/>
      <c r="W33" s="184"/>
    </row>
    <row r="34" spans="1:23" s="316" customFormat="1" x14ac:dyDescent="0.25">
      <c r="A34" s="186" t="s">
        <v>903</v>
      </c>
      <c r="B34" s="192">
        <f>D60</f>
        <v>0.22981192476990797</v>
      </c>
      <c r="C34" s="319"/>
      <c r="D34" s="319"/>
      <c r="E34" s="319"/>
      <c r="F34" s="319"/>
      <c r="G34" s="319"/>
      <c r="H34" s="319"/>
      <c r="I34" s="319"/>
      <c r="J34" s="319"/>
      <c r="K34" s="319"/>
      <c r="L34" s="319"/>
      <c r="M34" s="319"/>
      <c r="N34" s="319"/>
      <c r="O34" s="184"/>
      <c r="P34" s="184"/>
      <c r="Q34" s="184"/>
      <c r="R34" s="184"/>
      <c r="S34" s="184"/>
      <c r="T34" s="184"/>
      <c r="U34" s="184"/>
      <c r="V34" s="184"/>
      <c r="W34" s="184"/>
    </row>
    <row r="35" spans="1:23" s="316" customFormat="1" x14ac:dyDescent="0.25">
      <c r="A35" s="324" t="s">
        <v>904</v>
      </c>
      <c r="B35" s="192">
        <f>D61</f>
        <v>0.28666666666666668</v>
      </c>
      <c r="C35" s="319"/>
      <c r="D35" s="319"/>
      <c r="E35" s="319"/>
      <c r="F35" s="319"/>
      <c r="G35" s="319"/>
      <c r="H35" s="319"/>
      <c r="I35" s="319"/>
      <c r="J35" s="319"/>
      <c r="K35" s="319"/>
      <c r="L35" s="319"/>
      <c r="M35" s="319"/>
      <c r="N35" s="319"/>
      <c r="O35" s="184"/>
      <c r="P35" s="184"/>
      <c r="Q35" s="184"/>
      <c r="R35" s="184"/>
      <c r="S35" s="184"/>
      <c r="T35" s="184"/>
      <c r="U35" s="184"/>
      <c r="V35" s="184"/>
      <c r="W35" s="184"/>
    </row>
    <row r="36" spans="1:23" x14ac:dyDescent="0.25">
      <c r="A36" s="324" t="s">
        <v>992</v>
      </c>
      <c r="B36" s="192">
        <f>D48</f>
        <v>0.33310734463276837</v>
      </c>
      <c r="C36" s="319"/>
      <c r="D36" s="319"/>
      <c r="E36" s="319"/>
      <c r="F36" s="319"/>
      <c r="G36" s="319"/>
      <c r="H36" s="319"/>
      <c r="I36" s="319"/>
      <c r="J36" s="319"/>
      <c r="K36" s="319"/>
      <c r="L36" s="319"/>
      <c r="M36" s="319"/>
      <c r="N36" s="319"/>
    </row>
    <row r="37" spans="1:23" x14ac:dyDescent="0.25">
      <c r="A37" s="324" t="s">
        <v>993</v>
      </c>
      <c r="B37" s="192">
        <f>D64</f>
        <v>0.35306622649059621</v>
      </c>
      <c r="C37" s="319"/>
      <c r="D37" s="319"/>
      <c r="E37" s="319"/>
      <c r="F37" s="319"/>
      <c r="G37" s="319"/>
      <c r="H37" s="319"/>
      <c r="I37" s="319"/>
      <c r="J37" s="319"/>
      <c r="K37" s="319"/>
      <c r="L37" s="319"/>
      <c r="M37" s="319"/>
      <c r="N37" s="319"/>
    </row>
    <row r="38" spans="1:23" x14ac:dyDescent="0.25">
      <c r="A38" s="200" t="s">
        <v>994</v>
      </c>
      <c r="B38" s="192">
        <f>D65</f>
        <v>0.25</v>
      </c>
      <c r="C38" s="319"/>
      <c r="D38" s="319"/>
      <c r="E38" s="319"/>
      <c r="F38" s="319"/>
      <c r="G38" s="319"/>
      <c r="H38" s="319"/>
      <c r="I38" s="319"/>
      <c r="J38" s="319"/>
      <c r="K38" s="319"/>
      <c r="L38" s="319"/>
      <c r="M38" s="319"/>
      <c r="N38" s="319"/>
    </row>
    <row r="39" spans="1:23" x14ac:dyDescent="0.25">
      <c r="A39" s="201" t="s">
        <v>880</v>
      </c>
      <c r="B39" s="302">
        <f>AVERAGE(B24:B38)</f>
        <v>0.26660121395804265</v>
      </c>
      <c r="C39" s="319"/>
      <c r="D39" s="319"/>
      <c r="E39" s="319"/>
      <c r="F39" s="319"/>
      <c r="G39" s="319"/>
      <c r="H39" s="319"/>
      <c r="I39" s="319"/>
      <c r="J39" s="319"/>
      <c r="K39" s="319"/>
      <c r="L39" s="319"/>
      <c r="M39" s="319"/>
      <c r="N39" s="319"/>
    </row>
    <row r="40" spans="1:23" x14ac:dyDescent="0.25">
      <c r="A40" s="319"/>
      <c r="B40" s="319"/>
      <c r="C40" s="319"/>
      <c r="D40" s="319"/>
      <c r="E40" s="319"/>
      <c r="F40" s="319"/>
      <c r="G40" s="319"/>
      <c r="H40" s="319"/>
      <c r="I40" s="319"/>
      <c r="J40" s="319"/>
      <c r="K40" s="319"/>
      <c r="L40" s="319"/>
      <c r="M40" s="319"/>
      <c r="N40" s="319"/>
    </row>
    <row r="41" spans="1:23" ht="25.5" customHeight="1" x14ac:dyDescent="0.25">
      <c r="A41" s="525" t="s">
        <v>21</v>
      </c>
      <c r="B41" s="524" t="s">
        <v>873</v>
      </c>
      <c r="C41" s="329" t="s">
        <v>441</v>
      </c>
      <c r="D41" s="538" t="s">
        <v>889</v>
      </c>
      <c r="E41" s="330"/>
      <c r="F41" s="330"/>
      <c r="G41" s="330"/>
      <c r="H41" s="330"/>
      <c r="I41" s="330"/>
      <c r="J41" s="330"/>
      <c r="K41" s="330"/>
      <c r="L41" s="330"/>
      <c r="M41" s="330"/>
      <c r="N41" s="330"/>
    </row>
    <row r="42" spans="1:23" ht="63.75" customHeight="1" x14ac:dyDescent="0.25">
      <c r="A42" s="526"/>
      <c r="B42" s="524"/>
      <c r="C42" s="329" t="s">
        <v>890</v>
      </c>
      <c r="D42" s="538"/>
      <c r="E42" s="330"/>
      <c r="F42" s="330"/>
      <c r="G42" s="330"/>
      <c r="H42" s="330"/>
      <c r="I42" s="330"/>
      <c r="J42" s="330"/>
      <c r="K42" s="330"/>
      <c r="L42" s="330"/>
      <c r="M42" s="330"/>
      <c r="N42" s="330"/>
    </row>
    <row r="43" spans="1:23" x14ac:dyDescent="0.25">
      <c r="A43" s="531" t="s">
        <v>894</v>
      </c>
      <c r="B43" s="532"/>
      <c r="C43" s="532"/>
      <c r="D43" s="532"/>
      <c r="E43" s="330"/>
      <c r="F43" s="330"/>
      <c r="G43" s="330"/>
      <c r="H43" s="330"/>
      <c r="I43" s="330"/>
      <c r="J43" s="330"/>
      <c r="K43" s="330"/>
      <c r="L43" s="330"/>
      <c r="M43" s="330"/>
      <c r="N43" s="330"/>
    </row>
    <row r="44" spans="1:23" ht="15.75" x14ac:dyDescent="0.3">
      <c r="A44" s="203" t="s">
        <v>878</v>
      </c>
      <c r="B44" s="204">
        <v>6</v>
      </c>
      <c r="C44" s="205">
        <f>'1. Direccionamiento Estrátegico'!BF15</f>
        <v>0.95386666666666675</v>
      </c>
      <c r="D44" s="307">
        <f>'1. Direccionamiento Estrátegico'!BJ15</f>
        <v>0.23846666666666669</v>
      </c>
      <c r="E44" s="330"/>
      <c r="F44" s="330"/>
      <c r="G44" s="330"/>
      <c r="H44" s="330"/>
      <c r="I44" s="330"/>
      <c r="J44" s="330"/>
      <c r="K44" s="330"/>
      <c r="L44" s="330"/>
      <c r="M44" s="330"/>
      <c r="N44" s="330"/>
    </row>
    <row r="45" spans="1:23" ht="15.75" x14ac:dyDescent="0.3">
      <c r="A45" s="203" t="s">
        <v>879</v>
      </c>
      <c r="B45" s="204">
        <v>10</v>
      </c>
      <c r="C45" s="205">
        <f>'2. Tecnologíasde la Información'!BF19</f>
        <v>1</v>
      </c>
      <c r="D45" s="307">
        <v>0.25</v>
      </c>
      <c r="E45" s="330"/>
      <c r="F45" s="330"/>
      <c r="G45" s="330"/>
      <c r="H45" s="330"/>
      <c r="I45" s="330"/>
      <c r="J45" s="330"/>
      <c r="K45" s="330"/>
      <c r="L45" s="330"/>
      <c r="M45" s="330"/>
      <c r="N45" s="330"/>
    </row>
    <row r="46" spans="1:23" ht="15.75" x14ac:dyDescent="0.3">
      <c r="A46" s="203" t="s">
        <v>985</v>
      </c>
      <c r="B46" s="204">
        <v>2</v>
      </c>
      <c r="C46" s="206" t="s">
        <v>895</v>
      </c>
      <c r="D46" s="307" t="s">
        <v>895</v>
      </c>
      <c r="E46" s="330"/>
      <c r="F46" s="330"/>
      <c r="G46" s="330"/>
      <c r="H46" s="330"/>
      <c r="I46" s="330"/>
      <c r="J46" s="330"/>
      <c r="K46" s="330"/>
      <c r="L46" s="330"/>
      <c r="M46" s="330"/>
      <c r="N46" s="330"/>
    </row>
    <row r="47" spans="1:23" ht="15.75" x14ac:dyDescent="0.3">
      <c r="A47" s="203" t="s">
        <v>986</v>
      </c>
      <c r="B47" s="204">
        <v>4</v>
      </c>
      <c r="C47" s="205">
        <f>'4.Comunicación  Información Pú'!BF13</f>
        <v>1.120198088235294</v>
      </c>
      <c r="D47" s="307">
        <f>'4.Comunicación  Información Pú'!BJ13:BJ13</f>
        <v>0.26143457563025208</v>
      </c>
      <c r="E47" s="304"/>
      <c r="F47" s="304"/>
      <c r="G47" s="330"/>
      <c r="H47" s="330"/>
      <c r="I47" s="330"/>
      <c r="J47" s="330"/>
      <c r="K47" s="330"/>
      <c r="L47" s="330"/>
      <c r="M47" s="330"/>
      <c r="N47" s="330"/>
    </row>
    <row r="48" spans="1:23" ht="13.5" customHeight="1" x14ac:dyDescent="0.3">
      <c r="A48" s="203" t="s">
        <v>995</v>
      </c>
      <c r="B48" s="204">
        <v>2</v>
      </c>
      <c r="C48" s="303">
        <f>'14. Atención al Ciudadano'!BG11</f>
        <v>0.99</v>
      </c>
      <c r="D48" s="307">
        <f>'14. Atención al Ciudadano'!BK11</f>
        <v>0.33310734463276837</v>
      </c>
      <c r="E48" s="330"/>
      <c r="F48" s="330"/>
      <c r="G48" s="330"/>
      <c r="H48" s="330"/>
      <c r="I48" s="330"/>
      <c r="J48" s="330"/>
      <c r="K48" s="330"/>
      <c r="L48" s="330"/>
      <c r="M48" s="330"/>
      <c r="N48" s="330"/>
    </row>
    <row r="49" spans="1:14" x14ac:dyDescent="0.25">
      <c r="A49" s="207" t="s">
        <v>896</v>
      </c>
      <c r="B49" s="327">
        <f>SUM(B44:B48)</f>
        <v>24</v>
      </c>
      <c r="C49" s="209">
        <f>AVERAGE(C44:C48)</f>
        <v>1.0160161887254902</v>
      </c>
      <c r="D49" s="209">
        <f>AVERAGE(D44:D48)</f>
        <v>0.27075214673242176</v>
      </c>
      <c r="E49" s="330"/>
      <c r="F49" s="330"/>
      <c r="G49" s="330"/>
      <c r="H49" s="330"/>
      <c r="I49" s="330"/>
      <c r="J49" s="330"/>
      <c r="K49" s="330"/>
      <c r="L49" s="330"/>
      <c r="M49" s="330"/>
      <c r="N49" s="330"/>
    </row>
    <row r="50" spans="1:14" x14ac:dyDescent="0.25">
      <c r="A50" s="533" t="s">
        <v>897</v>
      </c>
      <c r="B50" s="534"/>
      <c r="C50" s="534"/>
      <c r="D50" s="534"/>
      <c r="E50" s="330"/>
      <c r="F50" s="330"/>
      <c r="G50" s="330"/>
      <c r="H50" s="330"/>
      <c r="I50" s="330"/>
      <c r="J50" s="330"/>
      <c r="K50" s="330"/>
      <c r="L50" s="330"/>
      <c r="M50" s="330"/>
      <c r="N50" s="330"/>
    </row>
    <row r="51" spans="1:14" x14ac:dyDescent="0.25">
      <c r="A51" s="203" t="s">
        <v>988</v>
      </c>
      <c r="B51" s="204">
        <v>12</v>
      </c>
      <c r="C51" s="205">
        <f>'6.Conocimiento del Riesgo (2)'!BF21</f>
        <v>0.99122674710909997</v>
      </c>
      <c r="D51" s="205">
        <f>'6.Conocimiento del Riesgo (2)'!BJ21</f>
        <v>0.26193164243736466</v>
      </c>
      <c r="E51" s="330"/>
      <c r="F51" s="330"/>
      <c r="G51" s="330"/>
      <c r="H51" s="330"/>
      <c r="I51" s="330"/>
      <c r="J51" s="330"/>
      <c r="K51" s="330"/>
      <c r="L51" s="330"/>
      <c r="M51" s="330"/>
      <c r="N51" s="330"/>
    </row>
    <row r="52" spans="1:14" x14ac:dyDescent="0.25">
      <c r="A52" s="203" t="s">
        <v>989</v>
      </c>
      <c r="B52" s="204">
        <v>8</v>
      </c>
      <c r="C52" s="205">
        <f>'7. Reduccion del Riesgo'!BF17</f>
        <v>1.0426456296804436</v>
      </c>
      <c r="D52" s="205">
        <f>'7. Reduccion del Riesgo'!BJ17</f>
        <v>0.19923283599153946</v>
      </c>
      <c r="E52" s="330"/>
      <c r="F52" s="330"/>
      <c r="G52" s="330"/>
      <c r="H52" s="330"/>
      <c r="I52" s="330"/>
      <c r="J52" s="330"/>
      <c r="K52" s="330"/>
      <c r="L52" s="330"/>
      <c r="M52" s="330"/>
      <c r="N52" s="330"/>
    </row>
    <row r="53" spans="1:14" x14ac:dyDescent="0.25">
      <c r="A53" s="203" t="s">
        <v>990</v>
      </c>
      <c r="B53" s="204">
        <v>5</v>
      </c>
      <c r="C53" s="205">
        <f>B11</f>
        <v>1</v>
      </c>
      <c r="D53" s="205">
        <f>'8. Manejo de Emergencias (2 (3)'!BJ52</f>
        <v>0.25</v>
      </c>
      <c r="E53" s="330"/>
      <c r="F53" s="330"/>
      <c r="G53" s="330"/>
      <c r="H53" s="330"/>
      <c r="I53" s="330"/>
      <c r="J53" s="330"/>
      <c r="K53" s="330"/>
      <c r="L53" s="330"/>
      <c r="M53" s="330"/>
      <c r="N53" s="330"/>
    </row>
    <row r="54" spans="1:14" x14ac:dyDescent="0.25">
      <c r="A54" s="207" t="s">
        <v>898</v>
      </c>
      <c r="B54" s="327">
        <f>SUM(B51:B53)</f>
        <v>25</v>
      </c>
      <c r="C54" s="209">
        <f>AVERAGE(C51:C53)</f>
        <v>1.0112907922631813</v>
      </c>
      <c r="D54" s="209">
        <f>AVERAGE(D51:D53)</f>
        <v>0.23705482614296805</v>
      </c>
      <c r="E54" s="330"/>
      <c r="F54" s="330"/>
      <c r="G54" s="330"/>
      <c r="H54" s="330"/>
      <c r="I54" s="330"/>
      <c r="J54" s="330"/>
      <c r="K54" s="330"/>
      <c r="L54" s="330"/>
      <c r="M54" s="330"/>
      <c r="N54" s="330"/>
    </row>
    <row r="55" spans="1:14" ht="17.25" customHeight="1" x14ac:dyDescent="0.25">
      <c r="A55" s="527" t="s">
        <v>899</v>
      </c>
      <c r="B55" s="528"/>
      <c r="C55" s="528"/>
      <c r="D55" s="528"/>
    </row>
    <row r="56" spans="1:14" x14ac:dyDescent="0.25">
      <c r="A56" s="203" t="s">
        <v>987</v>
      </c>
      <c r="B56" s="204">
        <v>6</v>
      </c>
      <c r="C56" s="210">
        <f>'5.. Gestión de Talento Humano'!BF15</f>
        <v>0.83333333333333337</v>
      </c>
      <c r="D56" s="210">
        <f>'5.. Gestión de Talento Humano'!BJ15</f>
        <v>0.20833333333333334</v>
      </c>
    </row>
    <row r="57" spans="1:14" x14ac:dyDescent="0.25">
      <c r="A57" s="203" t="s">
        <v>900</v>
      </c>
      <c r="B57" s="204">
        <v>3</v>
      </c>
      <c r="C57" s="210">
        <f>'9. Gestión  Administrativa'!BF12</f>
        <v>1.6058867991641101</v>
      </c>
      <c r="D57" s="210">
        <f>'9. Gestión  Administrativa'!BJ12</f>
        <v>0.40147169979102754</v>
      </c>
    </row>
    <row r="58" spans="1:14" x14ac:dyDescent="0.25">
      <c r="A58" s="203" t="s">
        <v>901</v>
      </c>
      <c r="B58" s="204">
        <v>3</v>
      </c>
      <c r="C58" s="205">
        <f>'10. G Contractual'!BF12</f>
        <v>1</v>
      </c>
      <c r="D58" s="205">
        <f>'10. G Contractual'!BJ12</f>
        <v>0.22727272727272727</v>
      </c>
    </row>
    <row r="59" spans="1:14" x14ac:dyDescent="0.25">
      <c r="A59" s="203" t="s">
        <v>902</v>
      </c>
      <c r="B59" s="204">
        <v>5</v>
      </c>
      <c r="C59" s="205">
        <f>'11. G Jurídica'!BF14</f>
        <v>1.0456692913385826</v>
      </c>
      <c r="D59" s="205">
        <f>'11. G Jurídica'!BJ14</f>
        <v>0.2482225656877898</v>
      </c>
    </row>
    <row r="60" spans="1:14" x14ac:dyDescent="0.25">
      <c r="A60" s="203" t="s">
        <v>903</v>
      </c>
      <c r="B60" s="204">
        <v>5</v>
      </c>
      <c r="C60" s="205">
        <f>'12. Gestión  Financiera'!BF14</f>
        <v>0.91924769907963189</v>
      </c>
      <c r="D60" s="205">
        <f>'12. Gestión  Financiera'!BJ14</f>
        <v>0.22981192476990797</v>
      </c>
    </row>
    <row r="61" spans="1:14" x14ac:dyDescent="0.25">
      <c r="A61" s="203" t="s">
        <v>904</v>
      </c>
      <c r="B61" s="204">
        <v>3</v>
      </c>
      <c r="C61" s="205">
        <f>'13. Gestión Documental'!BF12</f>
        <v>1.0111111111111113</v>
      </c>
      <c r="D61" s="205">
        <f>'13. Gestión Documental'!BJ12</f>
        <v>0.28666666666666668</v>
      </c>
    </row>
    <row r="62" spans="1:14" x14ac:dyDescent="0.25">
      <c r="A62" s="211" t="s">
        <v>905</v>
      </c>
      <c r="B62" s="212">
        <f>SUM(B56:B61)</f>
        <v>25</v>
      </c>
      <c r="C62" s="213">
        <f>AVERAGE(C56:C61)</f>
        <v>1.0692080390044614</v>
      </c>
      <c r="D62" s="213">
        <f>AVERAGE(D56:D61)</f>
        <v>0.26696315292024209</v>
      </c>
    </row>
    <row r="63" spans="1:14" x14ac:dyDescent="0.25">
      <c r="A63" s="529" t="s">
        <v>906</v>
      </c>
      <c r="B63" s="530"/>
      <c r="C63" s="530"/>
      <c r="D63" s="530"/>
    </row>
    <row r="64" spans="1:14" x14ac:dyDescent="0.25">
      <c r="A64" s="203" t="s">
        <v>993</v>
      </c>
      <c r="B64" s="204">
        <v>4</v>
      </c>
      <c r="C64" s="205">
        <f>'15. Control Interno Disciplinar'!BF13</f>
        <v>1.1598839535814325</v>
      </c>
      <c r="D64" s="205">
        <f>'15. Control Interno Disciplinar'!BJ13</f>
        <v>0.35306622649059621</v>
      </c>
    </row>
    <row r="65" spans="1:4" x14ac:dyDescent="0.25">
      <c r="A65" s="203" t="s">
        <v>994</v>
      </c>
      <c r="B65" s="204">
        <v>5</v>
      </c>
      <c r="C65" s="205">
        <f>'16. Evaluación Independiente'!BF14</f>
        <v>1</v>
      </c>
      <c r="D65" s="205">
        <f>'16. Evaluación Independiente'!BJ14</f>
        <v>0.25</v>
      </c>
    </row>
    <row r="66" spans="1:4" x14ac:dyDescent="0.25">
      <c r="A66" s="211" t="s">
        <v>907</v>
      </c>
      <c r="B66" s="212">
        <f>SUM(B64:B65)</f>
        <v>9</v>
      </c>
      <c r="C66" s="213">
        <f>AVERAGE(C64:C65)</f>
        <v>1.0799419767907161</v>
      </c>
      <c r="D66" s="213">
        <f>AVERAGE(D64:D65)</f>
        <v>0.30153311324529808</v>
      </c>
    </row>
    <row r="67" spans="1:4" x14ac:dyDescent="0.25">
      <c r="A67" s="184" t="s">
        <v>1140</v>
      </c>
    </row>
    <row r="69" spans="1:4" ht="54.75" customHeight="1" x14ac:dyDescent="0.25">
      <c r="A69" s="328" t="s">
        <v>21</v>
      </c>
      <c r="B69" s="328" t="s">
        <v>873</v>
      </c>
      <c r="C69" s="327" t="s">
        <v>908</v>
      </c>
    </row>
    <row r="70" spans="1:4" x14ac:dyDescent="0.25">
      <c r="A70" s="214" t="s">
        <v>909</v>
      </c>
      <c r="B70" s="215">
        <v>24</v>
      </c>
      <c r="C70" s="216">
        <f>B70/B74</f>
        <v>0.28915662650602408</v>
      </c>
    </row>
    <row r="71" spans="1:4" x14ac:dyDescent="0.25">
      <c r="A71" s="214" t="s">
        <v>910</v>
      </c>
      <c r="B71" s="215">
        <v>25</v>
      </c>
      <c r="C71" s="216">
        <f>B71/B74</f>
        <v>0.30120481927710846</v>
      </c>
    </row>
    <row r="72" spans="1:4" x14ac:dyDescent="0.25">
      <c r="A72" s="214" t="s">
        <v>911</v>
      </c>
      <c r="B72" s="215">
        <v>25</v>
      </c>
      <c r="C72" s="216">
        <f>B72/B74</f>
        <v>0.30120481927710846</v>
      </c>
    </row>
    <row r="73" spans="1:4" x14ac:dyDescent="0.25">
      <c r="A73" s="217" t="s">
        <v>912</v>
      </c>
      <c r="B73" s="215">
        <v>9</v>
      </c>
      <c r="C73" s="216">
        <f>B73/B74</f>
        <v>0.10843373493975904</v>
      </c>
    </row>
    <row r="74" spans="1:4" x14ac:dyDescent="0.25">
      <c r="A74" s="218" t="s">
        <v>913</v>
      </c>
      <c r="B74" s="219">
        <f>SUM(B70:B73)</f>
        <v>83</v>
      </c>
      <c r="C74" s="220">
        <f>SUM(C70:C73)</f>
        <v>1</v>
      </c>
    </row>
    <row r="76" spans="1:4" ht="28.5" customHeight="1" x14ac:dyDescent="0.25">
      <c r="A76" s="524" t="s">
        <v>21</v>
      </c>
      <c r="B76" s="524" t="s">
        <v>873</v>
      </c>
      <c r="C76" s="327" t="s">
        <v>1136</v>
      </c>
    </row>
    <row r="77" spans="1:4" ht="38.25" customHeight="1" x14ac:dyDescent="0.25">
      <c r="A77" s="524"/>
      <c r="B77" s="524"/>
      <c r="C77" s="327" t="s">
        <v>1137</v>
      </c>
    </row>
    <row r="78" spans="1:4" x14ac:dyDescent="0.25">
      <c r="A78" s="214" t="s">
        <v>909</v>
      </c>
      <c r="B78" s="215">
        <v>24</v>
      </c>
      <c r="C78" s="434">
        <f>C49</f>
        <v>1.0160161887254902</v>
      </c>
    </row>
    <row r="79" spans="1:4" x14ac:dyDescent="0.25">
      <c r="A79" s="214" t="s">
        <v>910</v>
      </c>
      <c r="B79" s="215">
        <v>25</v>
      </c>
      <c r="C79" s="216">
        <f>C54</f>
        <v>1.0112907922631813</v>
      </c>
    </row>
    <row r="80" spans="1:4" x14ac:dyDescent="0.25">
      <c r="A80" s="214" t="s">
        <v>911</v>
      </c>
      <c r="B80" s="215">
        <v>25</v>
      </c>
      <c r="C80" s="216">
        <f>C62</f>
        <v>1.0692080390044614</v>
      </c>
    </row>
    <row r="81" spans="1:3" x14ac:dyDescent="0.25">
      <c r="A81" s="217" t="s">
        <v>912</v>
      </c>
      <c r="B81" s="215">
        <v>9</v>
      </c>
      <c r="C81" s="216">
        <f>C66</f>
        <v>1.0799419767907161</v>
      </c>
    </row>
    <row r="82" spans="1:3" x14ac:dyDescent="0.25">
      <c r="A82" s="218" t="s">
        <v>913</v>
      </c>
      <c r="B82" s="219">
        <f>SUM(B78:B81)</f>
        <v>83</v>
      </c>
      <c r="C82" s="220">
        <f xml:space="preserve"> AVERAGE(C78:C81)</f>
        <v>1.0441142491959621</v>
      </c>
    </row>
  </sheetData>
  <mergeCells count="14">
    <mergeCell ref="B41:B42"/>
    <mergeCell ref="D41:D42"/>
    <mergeCell ref="A41:A42"/>
    <mergeCell ref="A1:A2"/>
    <mergeCell ref="B1:M2"/>
    <mergeCell ref="L5:M5"/>
    <mergeCell ref="L6:M6"/>
    <mergeCell ref="L8:M8"/>
    <mergeCell ref="A43:D43"/>
    <mergeCell ref="A50:D50"/>
    <mergeCell ref="A55:D55"/>
    <mergeCell ref="A63:D63"/>
    <mergeCell ref="A76:A77"/>
    <mergeCell ref="B76:B7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EA77-59A7-42D3-A149-E3B6A6EB893F}">
  <dimension ref="A1:BB61"/>
  <sheetViews>
    <sheetView topLeftCell="A46" workbookViewId="0">
      <selection activeCell="E48" sqref="E48"/>
    </sheetView>
  </sheetViews>
  <sheetFormatPr baseColWidth="10" defaultRowHeight="15" x14ac:dyDescent="0.25"/>
  <cols>
    <col min="1" max="1" width="61.140625" style="184" customWidth="1"/>
    <col min="2" max="2" width="21.140625" style="184" customWidth="1"/>
    <col min="3" max="3" width="19.140625" style="184" customWidth="1"/>
    <col min="4" max="4" width="15.85546875" style="184" customWidth="1"/>
    <col min="5" max="9" width="11.42578125" style="184"/>
    <col min="10" max="10" width="15.28515625" style="184" customWidth="1"/>
    <col min="11" max="11" width="15" style="184" customWidth="1"/>
    <col min="12" max="16384" width="11.42578125" style="184"/>
  </cols>
  <sheetData>
    <row r="1" spans="1:54" s="189" customFormat="1" ht="15" customHeight="1" x14ac:dyDescent="0.25">
      <c r="A1" s="537"/>
      <c r="B1" s="523" t="s">
        <v>914</v>
      </c>
      <c r="C1" s="523"/>
      <c r="D1" s="523"/>
      <c r="E1" s="523"/>
      <c r="F1" s="523"/>
      <c r="G1" s="523"/>
      <c r="H1" s="523"/>
      <c r="I1" s="523"/>
      <c r="J1" s="523"/>
      <c r="K1" s="523"/>
      <c r="L1" s="523"/>
      <c r="M1" s="523"/>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8"/>
    </row>
    <row r="2" spans="1:54" s="189" customFormat="1" ht="38.25" customHeight="1" x14ac:dyDescent="0.25">
      <c r="A2" s="537"/>
      <c r="B2" s="523"/>
      <c r="C2" s="523"/>
      <c r="D2" s="523"/>
      <c r="E2" s="523"/>
      <c r="F2" s="523"/>
      <c r="G2" s="523"/>
      <c r="H2" s="523"/>
      <c r="I2" s="523"/>
      <c r="J2" s="523"/>
      <c r="K2" s="523"/>
      <c r="L2" s="523"/>
      <c r="M2" s="523"/>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8"/>
    </row>
    <row r="3" spans="1:54" ht="47.25" customHeight="1" x14ac:dyDescent="0.25">
      <c r="A3" s="190"/>
      <c r="B3" s="191"/>
      <c r="C3" s="191"/>
      <c r="D3" s="191"/>
      <c r="E3" s="191"/>
      <c r="F3" s="191"/>
      <c r="G3" s="191"/>
      <c r="H3" s="191"/>
    </row>
    <row r="4" spans="1:54" ht="32.25" customHeight="1" x14ac:dyDescent="0.25">
      <c r="A4" s="185" t="s">
        <v>21</v>
      </c>
      <c r="B4" s="185" t="s">
        <v>984</v>
      </c>
    </row>
    <row r="5" spans="1:54" ht="16.5" x14ac:dyDescent="0.3">
      <c r="A5" s="186" t="s">
        <v>878</v>
      </c>
      <c r="B5" s="192">
        <f>'1. Direccionamiento Estrátegico'!BF15</f>
        <v>0.95386666666666675</v>
      </c>
      <c r="I5" s="187"/>
      <c r="J5" s="193"/>
      <c r="K5" s="194" t="s">
        <v>881</v>
      </c>
      <c r="L5" s="535" t="s">
        <v>882</v>
      </c>
      <c r="M5" s="536"/>
    </row>
    <row r="6" spans="1:54" ht="16.5" x14ac:dyDescent="0.3">
      <c r="A6" s="186" t="s">
        <v>879</v>
      </c>
      <c r="B6" s="192">
        <f>'2. Tecnologíasde la Información'!BE19</f>
        <v>0.24991666666666668</v>
      </c>
      <c r="I6" s="187"/>
      <c r="J6" s="195"/>
      <c r="K6" s="194" t="s">
        <v>883</v>
      </c>
      <c r="L6" s="535" t="s">
        <v>884</v>
      </c>
      <c r="M6" s="536"/>
    </row>
    <row r="7" spans="1:54" ht="16.5" customHeight="1" x14ac:dyDescent="0.3">
      <c r="A7" s="186" t="s">
        <v>986</v>
      </c>
      <c r="B7" s="192">
        <f>'4.Comunicación  Información Pú'!BF13</f>
        <v>1.120198088235294</v>
      </c>
      <c r="I7" s="187"/>
      <c r="J7" s="196"/>
      <c r="K7" s="194" t="s">
        <v>885</v>
      </c>
      <c r="L7" s="197" t="s">
        <v>886</v>
      </c>
      <c r="M7" s="197"/>
    </row>
    <row r="8" spans="1:54" ht="16.5" x14ac:dyDescent="0.3">
      <c r="A8" s="198" t="s">
        <v>987</v>
      </c>
      <c r="B8" s="192">
        <f>'5.. Gestión de Talento Humano'!BF15</f>
        <v>0.83333333333333337</v>
      </c>
      <c r="I8" s="187"/>
      <c r="J8" s="199"/>
      <c r="K8" s="194" t="s">
        <v>887</v>
      </c>
      <c r="L8" s="535" t="s">
        <v>888</v>
      </c>
      <c r="M8" s="536"/>
    </row>
    <row r="9" spans="1:54" x14ac:dyDescent="0.25">
      <c r="A9" s="186" t="s">
        <v>988</v>
      </c>
      <c r="B9" s="192">
        <f>'6.Conocimiento del Riesgo (2)'!BF21</f>
        <v>0.99122674710909997</v>
      </c>
    </row>
    <row r="10" spans="1:54" x14ac:dyDescent="0.25">
      <c r="A10" s="186" t="s">
        <v>989</v>
      </c>
      <c r="B10" s="192">
        <f>'7. Reduccion del Riesgo'!BF17</f>
        <v>1.0426456296804436</v>
      </c>
    </row>
    <row r="11" spans="1:54" x14ac:dyDescent="0.25">
      <c r="A11" s="186" t="s">
        <v>990</v>
      </c>
      <c r="B11" s="192">
        <f>'Resumen Desempeño Procesos (2)'!S17</f>
        <v>0</v>
      </c>
    </row>
    <row r="12" spans="1:54" x14ac:dyDescent="0.25">
      <c r="A12" s="186" t="s">
        <v>991</v>
      </c>
      <c r="B12" s="192">
        <f>'9. Gestión  Administrativa'!BF12</f>
        <v>1.6058867991641101</v>
      </c>
    </row>
    <row r="13" spans="1:54" x14ac:dyDescent="0.25">
      <c r="A13" s="186" t="s">
        <v>901</v>
      </c>
      <c r="B13" s="192">
        <f>'10. G Contractual'!BF12</f>
        <v>1</v>
      </c>
    </row>
    <row r="14" spans="1:54" x14ac:dyDescent="0.25">
      <c r="A14" s="186" t="s">
        <v>902</v>
      </c>
      <c r="B14" s="192">
        <f>'11. G Jurídica'!BF14</f>
        <v>1.0456692913385826</v>
      </c>
    </row>
    <row r="15" spans="1:54" x14ac:dyDescent="0.25">
      <c r="A15" s="186" t="s">
        <v>903</v>
      </c>
      <c r="B15" s="192">
        <f>'12. Gestión  Financiera'!BF14</f>
        <v>0.91924769907963189</v>
      </c>
    </row>
    <row r="16" spans="1:54" x14ac:dyDescent="0.25">
      <c r="A16" s="198" t="s">
        <v>904</v>
      </c>
      <c r="B16" s="192">
        <f>'13. Gestión Documental'!BF12</f>
        <v>1.0111111111111113</v>
      </c>
    </row>
    <row r="17" spans="1:24" x14ac:dyDescent="0.25">
      <c r="A17" s="186" t="s">
        <v>992</v>
      </c>
      <c r="B17" s="192">
        <f>'14. Atención al Ciudadano'!BG11</f>
        <v>0.99</v>
      </c>
    </row>
    <row r="18" spans="1:24" x14ac:dyDescent="0.25">
      <c r="A18" s="198" t="s">
        <v>993</v>
      </c>
      <c r="B18" s="192">
        <f>'15. Control Interno Disciplinar'!BF13</f>
        <v>1.1598839535814325</v>
      </c>
    </row>
    <row r="19" spans="1:24" x14ac:dyDescent="0.25">
      <c r="A19" s="200" t="s">
        <v>994</v>
      </c>
      <c r="B19" s="192">
        <f>'16. Evaluación Independiente'!BF14</f>
        <v>1</v>
      </c>
    </row>
    <row r="20" spans="1:24" s="189" customFormat="1" x14ac:dyDescent="0.25">
      <c r="A20" s="201" t="s">
        <v>880</v>
      </c>
      <c r="B20" s="302">
        <f>AVERAGE(B5:B19)</f>
        <v>0.92819906573109157</v>
      </c>
      <c r="C20" s="184"/>
      <c r="D20" s="184"/>
      <c r="E20" s="184"/>
      <c r="F20" s="184"/>
      <c r="G20" s="184"/>
      <c r="H20" s="184"/>
      <c r="I20" s="184"/>
      <c r="J20" s="184"/>
      <c r="K20" s="184"/>
      <c r="L20" s="184"/>
      <c r="M20" s="184"/>
      <c r="N20" s="184"/>
      <c r="O20" s="184"/>
      <c r="P20" s="184"/>
      <c r="Q20" s="184"/>
      <c r="R20" s="184"/>
      <c r="S20" s="184"/>
      <c r="T20" s="184"/>
      <c r="U20" s="184"/>
      <c r="V20" s="184"/>
      <c r="W20" s="184"/>
      <c r="X20" s="188"/>
    </row>
    <row r="21" spans="1:24" x14ac:dyDescent="0.25">
      <c r="A21" s="539"/>
      <c r="B21" s="539"/>
      <c r="C21" s="539"/>
      <c r="D21" s="539"/>
      <c r="E21" s="539"/>
      <c r="F21" s="539"/>
      <c r="G21" s="539"/>
      <c r="H21" s="539"/>
      <c r="I21" s="539"/>
      <c r="J21" s="539"/>
      <c r="K21" s="539"/>
      <c r="L21" s="539"/>
      <c r="M21" s="539"/>
      <c r="N21" s="539"/>
    </row>
    <row r="22" spans="1:24" x14ac:dyDescent="0.25">
      <c r="A22" s="539"/>
      <c r="B22" s="539"/>
      <c r="C22" s="539"/>
      <c r="D22" s="539"/>
      <c r="E22" s="539"/>
      <c r="F22" s="539"/>
      <c r="G22" s="539"/>
      <c r="H22" s="539"/>
      <c r="I22" s="539"/>
      <c r="J22" s="539"/>
      <c r="K22" s="539"/>
      <c r="L22" s="539"/>
      <c r="M22" s="539"/>
      <c r="N22" s="539"/>
    </row>
    <row r="23" spans="1:24" x14ac:dyDescent="0.25">
      <c r="A23" s="539"/>
      <c r="B23" s="539"/>
      <c r="C23" s="539"/>
      <c r="D23" s="539"/>
      <c r="E23" s="539"/>
      <c r="F23" s="539"/>
      <c r="G23" s="539"/>
      <c r="H23" s="539"/>
      <c r="I23" s="539"/>
      <c r="J23" s="539"/>
      <c r="K23" s="539"/>
      <c r="L23" s="539"/>
      <c r="M23" s="539"/>
      <c r="N23" s="539"/>
    </row>
    <row r="24" spans="1:24" x14ac:dyDescent="0.25">
      <c r="A24" s="539"/>
      <c r="B24" s="539"/>
      <c r="C24" s="539"/>
      <c r="D24" s="539"/>
      <c r="E24" s="539"/>
      <c r="F24" s="539"/>
      <c r="G24" s="539"/>
      <c r="H24" s="539"/>
      <c r="I24" s="539"/>
      <c r="J24" s="539"/>
      <c r="K24" s="539"/>
      <c r="L24" s="539"/>
      <c r="M24" s="539"/>
      <c r="N24" s="539"/>
    </row>
    <row r="25" spans="1:24" ht="37.5" customHeight="1" x14ac:dyDescent="0.25">
      <c r="A25" s="524" t="s">
        <v>21</v>
      </c>
      <c r="B25" s="524" t="s">
        <v>873</v>
      </c>
      <c r="C25" s="202" t="s">
        <v>441</v>
      </c>
      <c r="D25" s="538" t="s">
        <v>889</v>
      </c>
      <c r="E25" s="190"/>
      <c r="F25" s="190"/>
      <c r="G25" s="190"/>
      <c r="H25" s="190"/>
      <c r="I25" s="190"/>
      <c r="J25" s="190"/>
      <c r="K25" s="190"/>
      <c r="L25" s="190"/>
      <c r="M25" s="190"/>
      <c r="N25" s="190"/>
    </row>
    <row r="26" spans="1:24" ht="63.75" customHeight="1" x14ac:dyDescent="0.25">
      <c r="A26" s="524"/>
      <c r="B26" s="524"/>
      <c r="C26" s="202" t="s">
        <v>890</v>
      </c>
      <c r="D26" s="538"/>
      <c r="E26" s="190"/>
      <c r="F26" s="190"/>
      <c r="G26" s="190"/>
      <c r="H26" s="190"/>
      <c r="I26" s="190"/>
      <c r="J26" s="190"/>
      <c r="K26" s="190"/>
      <c r="L26" s="190"/>
      <c r="M26" s="190"/>
      <c r="N26" s="190"/>
    </row>
    <row r="27" spans="1:24" x14ac:dyDescent="0.25">
      <c r="A27" s="531" t="s">
        <v>894</v>
      </c>
      <c r="B27" s="532"/>
      <c r="C27" s="532"/>
      <c r="D27" s="532"/>
      <c r="E27" s="190"/>
      <c r="F27" s="190"/>
      <c r="G27" s="190"/>
      <c r="H27" s="190"/>
      <c r="I27" s="190"/>
      <c r="J27" s="190"/>
      <c r="K27" s="190"/>
      <c r="L27" s="190"/>
      <c r="M27" s="190"/>
      <c r="N27" s="190"/>
    </row>
    <row r="28" spans="1:24" ht="15.75" x14ac:dyDescent="0.3">
      <c r="A28" s="203" t="s">
        <v>878</v>
      </c>
      <c r="B28" s="204">
        <v>6</v>
      </c>
      <c r="C28" s="205">
        <f>'1. Direccionamiento Estrátegico'!BF15</f>
        <v>0.95386666666666675</v>
      </c>
      <c r="D28" s="307">
        <f>'1. Direccionamiento Estrátegico'!BJ15</f>
        <v>0.23846666666666669</v>
      </c>
      <c r="E28" s="190"/>
      <c r="F28" s="190"/>
      <c r="G28" s="190"/>
      <c r="H28" s="190"/>
      <c r="I28" s="190"/>
      <c r="J28" s="190"/>
      <c r="K28" s="190"/>
      <c r="L28" s="190"/>
      <c r="M28" s="190"/>
      <c r="N28" s="190"/>
    </row>
    <row r="29" spans="1:24" ht="15.75" x14ac:dyDescent="0.3">
      <c r="A29" s="203" t="s">
        <v>879</v>
      </c>
      <c r="B29" s="204">
        <v>10</v>
      </c>
      <c r="C29" s="205">
        <f>'2. Tecnologíasde la Información'!BE19</f>
        <v>0.24991666666666668</v>
      </c>
      <c r="D29" s="307"/>
      <c r="E29" s="190"/>
      <c r="F29" s="190"/>
      <c r="G29" s="190"/>
      <c r="H29" s="190"/>
      <c r="I29" s="190"/>
      <c r="J29" s="190"/>
      <c r="K29" s="190"/>
      <c r="L29" s="190"/>
      <c r="M29" s="190"/>
      <c r="N29" s="190"/>
    </row>
    <row r="30" spans="1:24" ht="15.75" x14ac:dyDescent="0.3">
      <c r="A30" s="203" t="s">
        <v>985</v>
      </c>
      <c r="B30" s="204">
        <v>3</v>
      </c>
      <c r="C30" s="206" t="s">
        <v>895</v>
      </c>
      <c r="D30" s="307" t="s">
        <v>895</v>
      </c>
      <c r="E30" s="190"/>
      <c r="F30" s="190"/>
      <c r="G30" s="190"/>
      <c r="H30" s="190"/>
      <c r="I30" s="190"/>
      <c r="J30" s="190"/>
      <c r="K30" s="190"/>
      <c r="L30" s="190"/>
      <c r="M30" s="190"/>
      <c r="N30" s="190"/>
    </row>
    <row r="31" spans="1:24" ht="15.75" x14ac:dyDescent="0.3">
      <c r="A31" s="203" t="s">
        <v>986</v>
      </c>
      <c r="B31" s="204">
        <v>4</v>
      </c>
      <c r="C31" s="205">
        <f>'4.Comunicación  Información Pú'!BF13</f>
        <v>1.120198088235294</v>
      </c>
      <c r="D31" s="307">
        <f>'4.Comunicación  Información Pú'!BJ13:BJ13</f>
        <v>0.26143457563025208</v>
      </c>
      <c r="E31" s="304"/>
      <c r="F31" s="304"/>
      <c r="G31" s="190"/>
      <c r="H31" s="190"/>
      <c r="I31" s="190"/>
      <c r="J31" s="190"/>
      <c r="K31" s="190"/>
      <c r="L31" s="190"/>
      <c r="M31" s="190"/>
      <c r="N31" s="190"/>
    </row>
    <row r="32" spans="1:24" ht="13.5" customHeight="1" x14ac:dyDescent="0.3">
      <c r="A32" s="203" t="s">
        <v>995</v>
      </c>
      <c r="B32" s="204">
        <v>2</v>
      </c>
      <c r="C32" s="303">
        <f>'14. Atención al Ciudadano'!BG11</f>
        <v>0.99</v>
      </c>
      <c r="D32" s="307">
        <f>'14. Atención al Ciudadano'!BK11</f>
        <v>0.33310734463276837</v>
      </c>
      <c r="E32" s="190"/>
      <c r="F32" s="190"/>
      <c r="G32" s="190"/>
      <c r="H32" s="190"/>
      <c r="I32" s="190"/>
      <c r="J32" s="190"/>
      <c r="K32" s="190"/>
      <c r="L32" s="190"/>
      <c r="M32" s="190"/>
      <c r="N32" s="190"/>
    </row>
    <row r="33" spans="1:14" x14ac:dyDescent="0.25">
      <c r="A33" s="207" t="s">
        <v>896</v>
      </c>
      <c r="B33" s="208">
        <f>SUM(B28:B32)</f>
        <v>25</v>
      </c>
      <c r="C33" s="209">
        <f>AVERAGE(C28:C32)</f>
        <v>0.8284953553921568</v>
      </c>
      <c r="D33" s="209">
        <f>AVERAGE(D28:D32)</f>
        <v>0.27766952897656239</v>
      </c>
      <c r="E33" s="190"/>
      <c r="F33" s="190"/>
      <c r="G33" s="190"/>
      <c r="H33" s="190"/>
      <c r="I33" s="190"/>
      <c r="J33" s="190"/>
      <c r="K33" s="190"/>
      <c r="L33" s="190"/>
      <c r="M33" s="190"/>
      <c r="N33" s="190"/>
    </row>
    <row r="34" spans="1:14" x14ac:dyDescent="0.25">
      <c r="A34" s="533" t="s">
        <v>897</v>
      </c>
      <c r="B34" s="534"/>
      <c r="C34" s="534"/>
      <c r="D34" s="534"/>
      <c r="E34" s="190"/>
      <c r="F34" s="190"/>
      <c r="G34" s="190"/>
      <c r="H34" s="190"/>
      <c r="I34" s="190"/>
      <c r="J34" s="190"/>
      <c r="K34" s="190"/>
      <c r="L34" s="190"/>
      <c r="M34" s="190"/>
      <c r="N34" s="190"/>
    </row>
    <row r="35" spans="1:14" x14ac:dyDescent="0.25">
      <c r="A35" s="203" t="s">
        <v>988</v>
      </c>
      <c r="B35" s="204">
        <v>12</v>
      </c>
      <c r="C35" s="205">
        <f>'6.Conocimiento del Riesgo (2)'!BF21</f>
        <v>0.99122674710909997</v>
      </c>
      <c r="D35" s="205">
        <f>'6.Conocimiento del Riesgo (2)'!BJ21</f>
        <v>0.26193164243736466</v>
      </c>
      <c r="E35" s="190"/>
      <c r="F35" s="190"/>
      <c r="G35" s="190"/>
      <c r="H35" s="190"/>
      <c r="I35" s="190"/>
      <c r="J35" s="190"/>
      <c r="K35" s="190"/>
      <c r="L35" s="190"/>
      <c r="M35" s="190"/>
      <c r="N35" s="190"/>
    </row>
    <row r="36" spans="1:14" x14ac:dyDescent="0.25">
      <c r="A36" s="203" t="s">
        <v>989</v>
      </c>
      <c r="B36" s="204">
        <v>8</v>
      </c>
      <c r="C36" s="205">
        <f>'7. Reduccion del Riesgo'!BF17</f>
        <v>1.0426456296804436</v>
      </c>
      <c r="D36" s="205">
        <f>'7. Reduccion del Riesgo'!BJ17</f>
        <v>0.19923283599153946</v>
      </c>
      <c r="E36" s="190"/>
      <c r="F36" s="190"/>
      <c r="G36" s="190"/>
      <c r="H36" s="190"/>
      <c r="I36" s="190"/>
      <c r="J36" s="190"/>
      <c r="K36" s="190"/>
      <c r="L36" s="190"/>
      <c r="M36" s="190"/>
      <c r="N36" s="190"/>
    </row>
    <row r="37" spans="1:14" x14ac:dyDescent="0.25">
      <c r="A37" s="203" t="s">
        <v>990</v>
      </c>
      <c r="B37" s="204">
        <v>6</v>
      </c>
      <c r="C37" s="205">
        <f>'8. Manejo de Emergencias'!BF16</f>
        <v>0</v>
      </c>
      <c r="D37" s="205">
        <f>'8. Manejo de Emergencias'!BJ16</f>
        <v>0</v>
      </c>
      <c r="E37" s="190"/>
      <c r="F37" s="190"/>
      <c r="G37" s="190"/>
      <c r="H37" s="190"/>
      <c r="I37" s="190"/>
      <c r="J37" s="190"/>
      <c r="K37" s="190"/>
      <c r="L37" s="190"/>
      <c r="M37" s="190"/>
      <c r="N37" s="190"/>
    </row>
    <row r="38" spans="1:14" x14ac:dyDescent="0.25">
      <c r="A38" s="207" t="s">
        <v>898</v>
      </c>
      <c r="B38" s="208">
        <f>SUM(B35:B37)</f>
        <v>26</v>
      </c>
      <c r="C38" s="209">
        <f>AVERAGE(C35:C37)</f>
        <v>0.67795745892984793</v>
      </c>
      <c r="D38" s="209">
        <f>AVERAGE(D35:D37)</f>
        <v>0.15372149280963471</v>
      </c>
      <c r="E38" s="190"/>
      <c r="F38" s="190"/>
      <c r="G38" s="190"/>
      <c r="H38" s="190"/>
      <c r="I38" s="190"/>
      <c r="J38" s="190"/>
      <c r="K38" s="190"/>
      <c r="L38" s="190"/>
      <c r="M38" s="190"/>
      <c r="N38" s="190"/>
    </row>
    <row r="39" spans="1:14" ht="17.25" customHeight="1" x14ac:dyDescent="0.25">
      <c r="A39" s="527" t="s">
        <v>899</v>
      </c>
      <c r="B39" s="528"/>
      <c r="C39" s="528"/>
      <c r="D39" s="528"/>
    </row>
    <row r="40" spans="1:14" x14ac:dyDescent="0.25">
      <c r="A40" s="203" t="s">
        <v>987</v>
      </c>
      <c r="B40" s="204">
        <v>6</v>
      </c>
      <c r="C40" s="210">
        <f>'5.. Gestión de Talento Humano'!BF15</f>
        <v>0.83333333333333337</v>
      </c>
      <c r="D40" s="210">
        <f>'5.. Gestión de Talento Humano'!BJ15</f>
        <v>0.20833333333333334</v>
      </c>
    </row>
    <row r="41" spans="1:14" x14ac:dyDescent="0.25">
      <c r="A41" s="203" t="s">
        <v>900</v>
      </c>
      <c r="B41" s="204">
        <v>3</v>
      </c>
      <c r="C41" s="210">
        <f>'9. Gestión  Administrativa'!BF12</f>
        <v>1.6058867991641101</v>
      </c>
      <c r="D41" s="210">
        <f>'9. Gestión  Administrativa'!BJ12</f>
        <v>0.40147169979102754</v>
      </c>
    </row>
    <row r="42" spans="1:14" x14ac:dyDescent="0.25">
      <c r="A42" s="203" t="s">
        <v>901</v>
      </c>
      <c r="B42" s="204">
        <v>3</v>
      </c>
      <c r="C42" s="205">
        <f>'10. G Contractual'!BF12</f>
        <v>1</v>
      </c>
      <c r="D42" s="205">
        <f>'10. G Contractual'!BJ12</f>
        <v>0.22727272727272727</v>
      </c>
    </row>
    <row r="43" spans="1:14" x14ac:dyDescent="0.25">
      <c r="A43" s="203" t="s">
        <v>902</v>
      </c>
      <c r="B43" s="204">
        <v>5</v>
      </c>
      <c r="C43" s="205">
        <f>'11. G Jurídica'!BF14</f>
        <v>1.0456692913385826</v>
      </c>
      <c r="D43" s="205">
        <f>'11. G Jurídica'!BJ14</f>
        <v>0.2482225656877898</v>
      </c>
    </row>
    <row r="44" spans="1:14" x14ac:dyDescent="0.25">
      <c r="A44" s="203" t="s">
        <v>903</v>
      </c>
      <c r="B44" s="204">
        <v>5</v>
      </c>
      <c r="C44" s="205">
        <f>'12. Gestión  Financiera'!BF14</f>
        <v>0.91924769907963189</v>
      </c>
      <c r="D44" s="205">
        <f>'12. Gestión  Financiera'!BJ14</f>
        <v>0.22981192476990797</v>
      </c>
    </row>
    <row r="45" spans="1:14" x14ac:dyDescent="0.25">
      <c r="A45" s="203" t="s">
        <v>904</v>
      </c>
      <c r="B45" s="204">
        <v>3</v>
      </c>
      <c r="C45" s="205">
        <f>'13. Gestión Documental'!BF12</f>
        <v>1.0111111111111113</v>
      </c>
      <c r="D45" s="205">
        <f>'13. Gestión Documental'!BJ12</f>
        <v>0.28666666666666668</v>
      </c>
    </row>
    <row r="46" spans="1:14" x14ac:dyDescent="0.25">
      <c r="A46" s="211" t="s">
        <v>905</v>
      </c>
      <c r="B46" s="212">
        <f>SUM(B40:B45)</f>
        <v>25</v>
      </c>
      <c r="C46" s="213">
        <f>AVERAGE(C40:C45)</f>
        <v>1.0692080390044614</v>
      </c>
      <c r="D46" s="213">
        <f>AVERAGE(D40:D45)</f>
        <v>0.26696315292024209</v>
      </c>
    </row>
    <row r="47" spans="1:14" x14ac:dyDescent="0.25">
      <c r="A47" s="529" t="s">
        <v>906</v>
      </c>
      <c r="B47" s="530"/>
      <c r="C47" s="530"/>
      <c r="D47" s="530"/>
    </row>
    <row r="48" spans="1:14" x14ac:dyDescent="0.25">
      <c r="A48" s="203" t="s">
        <v>993</v>
      </c>
      <c r="B48" s="204">
        <v>4</v>
      </c>
      <c r="C48" s="205">
        <f>'15. Control Interno Disciplinar'!BF13</f>
        <v>1.1598839535814325</v>
      </c>
      <c r="D48" s="205">
        <f>'15. Control Interno Disciplinar'!BJ13</f>
        <v>0.35306622649059621</v>
      </c>
    </row>
    <row r="49" spans="1:4" x14ac:dyDescent="0.25">
      <c r="A49" s="203" t="s">
        <v>994</v>
      </c>
      <c r="B49" s="204">
        <v>5</v>
      </c>
      <c r="C49" s="205">
        <f>'16. Evaluación Independiente'!BF14</f>
        <v>1</v>
      </c>
      <c r="D49" s="205">
        <f>'16. Evaluación Independiente'!BJ14</f>
        <v>0.25</v>
      </c>
    </row>
    <row r="50" spans="1:4" x14ac:dyDescent="0.25">
      <c r="A50" s="211" t="s">
        <v>907</v>
      </c>
      <c r="B50" s="212">
        <f>SUM(B48:B49)</f>
        <v>9</v>
      </c>
      <c r="C50" s="213">
        <f>AVERAGE(C48:C49)</f>
        <v>1.0799419767907161</v>
      </c>
      <c r="D50" s="213">
        <f>AVERAGE(D48:D49)</f>
        <v>0.30153311324529808</v>
      </c>
    </row>
    <row r="53" spans="1:4" ht="54.75" customHeight="1" x14ac:dyDescent="0.25">
      <c r="A53" s="185" t="s">
        <v>21</v>
      </c>
      <c r="B53" s="185" t="s">
        <v>873</v>
      </c>
      <c r="C53" s="185" t="s">
        <v>908</v>
      </c>
    </row>
    <row r="54" spans="1:4" x14ac:dyDescent="0.25">
      <c r="A54" s="214" t="s">
        <v>909</v>
      </c>
      <c r="B54" s="215">
        <v>25</v>
      </c>
      <c r="C54" s="216">
        <f>B54/85</f>
        <v>0.29411764705882354</v>
      </c>
    </row>
    <row r="55" spans="1:4" x14ac:dyDescent="0.25">
      <c r="A55" s="214" t="s">
        <v>910</v>
      </c>
      <c r="B55" s="215">
        <v>26</v>
      </c>
      <c r="C55" s="216">
        <f>B55/85</f>
        <v>0.30588235294117649</v>
      </c>
    </row>
    <row r="56" spans="1:4" x14ac:dyDescent="0.25">
      <c r="A56" s="214" t="s">
        <v>911</v>
      </c>
      <c r="B56" s="215">
        <v>25</v>
      </c>
      <c r="C56" s="216">
        <f>B56/85</f>
        <v>0.29411764705882354</v>
      </c>
    </row>
    <row r="57" spans="1:4" x14ac:dyDescent="0.25">
      <c r="A57" s="217" t="s">
        <v>912</v>
      </c>
      <c r="B57" s="215">
        <v>9</v>
      </c>
      <c r="C57" s="216">
        <f>B57/85</f>
        <v>0.10588235294117647</v>
      </c>
    </row>
    <row r="58" spans="1:4" x14ac:dyDescent="0.25">
      <c r="A58" s="218" t="s">
        <v>913</v>
      </c>
      <c r="B58" s="219">
        <f>SUM(B54:B57)</f>
        <v>85</v>
      </c>
      <c r="C58" s="220">
        <f>SUM(C54:C57)</f>
        <v>1.0000000000000002</v>
      </c>
    </row>
    <row r="61" spans="1:4" x14ac:dyDescent="0.25">
      <c r="C61" s="221"/>
    </row>
  </sheetData>
  <mergeCells count="13">
    <mergeCell ref="A21:N24"/>
    <mergeCell ref="A1:A2"/>
    <mergeCell ref="B1:M2"/>
    <mergeCell ref="L5:M5"/>
    <mergeCell ref="L6:M6"/>
    <mergeCell ref="L8:M8"/>
    <mergeCell ref="A39:D39"/>
    <mergeCell ref="A47:D47"/>
    <mergeCell ref="A25:A26"/>
    <mergeCell ref="B25:B26"/>
    <mergeCell ref="D25:D26"/>
    <mergeCell ref="A27:D27"/>
    <mergeCell ref="A34:D3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5"/>
  <sheetViews>
    <sheetView topLeftCell="AU1" zoomScale="63" zoomScaleNormal="63" zoomScalePageLayoutView="55" workbookViewId="0">
      <selection activeCell="AU1" sqref="A1:XFD1048576"/>
    </sheetView>
  </sheetViews>
  <sheetFormatPr baseColWidth="10" defaultColWidth="0" defaultRowHeight="16.5" x14ac:dyDescent="0.3"/>
  <cols>
    <col min="1" max="1" width="22.42578125" style="731" customWidth="1"/>
    <col min="2" max="2" width="21.28515625" style="786" customWidth="1"/>
    <col min="3" max="3" width="31.140625" style="731" customWidth="1"/>
    <col min="4" max="4" width="43.42578125" style="787" customWidth="1"/>
    <col min="5" max="5" width="30" style="787" customWidth="1"/>
    <col min="6" max="6" width="14.28515625" style="731" hidden="1" customWidth="1"/>
    <col min="7" max="7" width="15" style="731" hidden="1" customWidth="1"/>
    <col min="8" max="8" width="15.5703125" style="731" hidden="1" customWidth="1"/>
    <col min="9" max="9" width="14.7109375" style="731" hidden="1" customWidth="1"/>
    <col min="10" max="10" width="17.140625" style="731" customWidth="1"/>
    <col min="11" max="11" width="37.28515625" style="731" customWidth="1"/>
    <col min="12" max="12" width="33.28515625" style="731" customWidth="1"/>
    <col min="13" max="14" width="22.42578125" style="731" customWidth="1"/>
    <col min="15" max="15" width="53" style="731" customWidth="1"/>
    <col min="16" max="16" width="35.7109375" style="731" customWidth="1"/>
    <col min="17" max="17" width="24.42578125" style="731" customWidth="1"/>
    <col min="18" max="18" width="22.42578125" style="731" customWidth="1"/>
    <col min="19" max="19" width="22.42578125" style="786" customWidth="1"/>
    <col min="20" max="25" width="16.85546875" style="731" customWidth="1"/>
    <col min="26" max="27" width="15.28515625" style="731" customWidth="1"/>
    <col min="28" max="28" width="39.85546875" style="731" customWidth="1"/>
    <col min="29" max="34" width="16.28515625" style="731" customWidth="1"/>
    <col min="35" max="36" width="14.5703125" style="731" customWidth="1"/>
    <col min="37" max="37" width="45" style="731" customWidth="1"/>
    <col min="38" max="45" width="13.42578125" style="731" customWidth="1"/>
    <col min="46" max="46" width="20" style="731" bestFit="1" customWidth="1"/>
    <col min="47" max="54" width="14.5703125" style="731" customWidth="1"/>
    <col min="55" max="55" width="26.7109375" style="731" customWidth="1"/>
    <col min="56" max="56" width="20" style="731" customWidth="1"/>
    <col min="57" max="57" width="23.7109375" style="731" customWidth="1"/>
    <col min="58" max="58" width="20.28515625" style="731" customWidth="1"/>
    <col min="59" max="61" width="17.7109375" style="731" customWidth="1"/>
    <col min="62" max="62" width="36.5703125" style="731" customWidth="1"/>
    <col min="63" max="16384" width="22.42578125" style="731" hidden="1"/>
  </cols>
  <sheetData>
    <row r="1" spans="1:63" ht="26.25" customHeight="1" x14ac:dyDescent="0.3">
      <c r="A1" s="724"/>
      <c r="B1" s="725"/>
      <c r="C1" s="726"/>
      <c r="D1" s="727" t="s">
        <v>414</v>
      </c>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9"/>
      <c r="BG1" s="729"/>
      <c r="BH1" s="729"/>
      <c r="BI1" s="729"/>
      <c r="BJ1" s="730" t="s">
        <v>447</v>
      </c>
    </row>
    <row r="2" spans="1:63" ht="26.25" customHeight="1" x14ac:dyDescent="0.3">
      <c r="A2" s="732"/>
      <c r="B2" s="733"/>
      <c r="C2" s="734"/>
      <c r="D2" s="727"/>
      <c r="E2" s="728"/>
      <c r="F2" s="728"/>
      <c r="G2" s="728"/>
      <c r="H2" s="728"/>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c r="AM2" s="728"/>
      <c r="AN2" s="728"/>
      <c r="AO2" s="728"/>
      <c r="AP2" s="728"/>
      <c r="AQ2" s="728"/>
      <c r="AR2" s="728"/>
      <c r="AS2" s="728"/>
      <c r="AT2" s="728"/>
      <c r="AU2" s="728"/>
      <c r="AV2" s="728"/>
      <c r="AW2" s="728"/>
      <c r="AX2" s="728"/>
      <c r="AY2" s="728"/>
      <c r="AZ2" s="728"/>
      <c r="BA2" s="728"/>
      <c r="BB2" s="728"/>
      <c r="BC2" s="728"/>
      <c r="BD2" s="728"/>
      <c r="BE2" s="728"/>
      <c r="BF2" s="729"/>
      <c r="BG2" s="729"/>
      <c r="BH2" s="729"/>
      <c r="BI2" s="729"/>
      <c r="BJ2" s="730" t="s">
        <v>448</v>
      </c>
    </row>
    <row r="3" spans="1:63" ht="26.25" customHeight="1" x14ac:dyDescent="0.3">
      <c r="A3" s="732"/>
      <c r="B3" s="733"/>
      <c r="C3" s="734"/>
      <c r="D3" s="727"/>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9"/>
      <c r="BG3" s="729"/>
      <c r="BH3" s="729"/>
      <c r="BI3" s="729"/>
      <c r="BJ3" s="730" t="s">
        <v>493</v>
      </c>
    </row>
    <row r="4" spans="1:63" ht="26.25" customHeight="1" x14ac:dyDescent="0.3">
      <c r="A4" s="732"/>
      <c r="B4" s="733"/>
      <c r="C4" s="734"/>
      <c r="D4" s="727"/>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9"/>
      <c r="BG4" s="729"/>
      <c r="BH4" s="729"/>
      <c r="BI4" s="729"/>
      <c r="BJ4" s="735" t="s">
        <v>449</v>
      </c>
    </row>
    <row r="5" spans="1:63" s="744" customFormat="1" ht="18" customHeight="1" x14ac:dyDescent="0.3">
      <c r="A5" s="736" t="s">
        <v>400</v>
      </c>
      <c r="B5" s="736"/>
      <c r="C5" s="736"/>
      <c r="D5" s="736"/>
      <c r="E5" s="736"/>
      <c r="F5" s="736"/>
      <c r="G5" s="736"/>
      <c r="H5" s="736"/>
      <c r="I5" s="736"/>
      <c r="J5" s="736"/>
      <c r="K5" s="736"/>
      <c r="L5" s="736"/>
      <c r="M5" s="736"/>
      <c r="N5" s="736"/>
      <c r="O5" s="736"/>
      <c r="P5" s="736"/>
      <c r="Q5" s="736"/>
      <c r="R5" s="736"/>
      <c r="S5" s="736"/>
      <c r="T5" s="737" t="s">
        <v>22</v>
      </c>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8" t="s">
        <v>446</v>
      </c>
      <c r="BE5" s="739"/>
      <c r="BF5" s="740" t="s">
        <v>441</v>
      </c>
      <c r="BG5" s="741"/>
      <c r="BH5" s="741"/>
      <c r="BI5" s="742"/>
      <c r="BJ5" s="743" t="s">
        <v>23</v>
      </c>
    </row>
    <row r="6" spans="1:63" s="744" customFormat="1" x14ac:dyDescent="0.3">
      <c r="A6" s="736"/>
      <c r="B6" s="736"/>
      <c r="C6" s="736"/>
      <c r="D6" s="736"/>
      <c r="E6" s="736"/>
      <c r="F6" s="736"/>
      <c r="G6" s="736"/>
      <c r="H6" s="736"/>
      <c r="I6" s="736"/>
      <c r="J6" s="736"/>
      <c r="K6" s="736"/>
      <c r="L6" s="736"/>
      <c r="M6" s="736"/>
      <c r="N6" s="736"/>
      <c r="O6" s="736"/>
      <c r="P6" s="736"/>
      <c r="Q6" s="736"/>
      <c r="R6" s="736"/>
      <c r="S6" s="736"/>
      <c r="T6" s="745" t="s">
        <v>24</v>
      </c>
      <c r="U6" s="745"/>
      <c r="V6" s="745"/>
      <c r="W6" s="745"/>
      <c r="X6" s="745"/>
      <c r="Y6" s="745"/>
      <c r="Z6" s="745"/>
      <c r="AA6" s="745"/>
      <c r="AB6" s="745"/>
      <c r="AC6" s="745" t="s">
        <v>25</v>
      </c>
      <c r="AD6" s="745"/>
      <c r="AE6" s="745"/>
      <c r="AF6" s="745"/>
      <c r="AG6" s="745"/>
      <c r="AH6" s="745"/>
      <c r="AI6" s="745"/>
      <c r="AJ6" s="745"/>
      <c r="AK6" s="745"/>
      <c r="AL6" s="745" t="s">
        <v>26</v>
      </c>
      <c r="AM6" s="745"/>
      <c r="AN6" s="745"/>
      <c r="AO6" s="745"/>
      <c r="AP6" s="745"/>
      <c r="AQ6" s="745"/>
      <c r="AR6" s="745"/>
      <c r="AS6" s="745"/>
      <c r="AT6" s="745"/>
      <c r="AU6" s="745" t="s">
        <v>27</v>
      </c>
      <c r="AV6" s="745"/>
      <c r="AW6" s="745"/>
      <c r="AX6" s="745"/>
      <c r="AY6" s="745"/>
      <c r="AZ6" s="745"/>
      <c r="BA6" s="745"/>
      <c r="BB6" s="745"/>
      <c r="BC6" s="745"/>
      <c r="BD6" s="746"/>
      <c r="BE6" s="747"/>
      <c r="BF6" s="748"/>
      <c r="BG6" s="749"/>
      <c r="BH6" s="749"/>
      <c r="BI6" s="750"/>
      <c r="BJ6" s="743"/>
    </row>
    <row r="7" spans="1:63" s="744" customFormat="1" x14ac:dyDescent="0.3">
      <c r="A7" s="736"/>
      <c r="B7" s="736"/>
      <c r="C7" s="736"/>
      <c r="D7" s="736"/>
      <c r="E7" s="736"/>
      <c r="F7" s="736"/>
      <c r="G7" s="736"/>
      <c r="H7" s="736"/>
      <c r="I7" s="736"/>
      <c r="J7" s="736"/>
      <c r="K7" s="736"/>
      <c r="L7" s="736"/>
      <c r="M7" s="736"/>
      <c r="N7" s="736"/>
      <c r="O7" s="736"/>
      <c r="P7" s="736"/>
      <c r="Q7" s="736"/>
      <c r="R7" s="736"/>
      <c r="S7" s="736"/>
      <c r="T7" s="751" t="s">
        <v>28</v>
      </c>
      <c r="U7" s="751"/>
      <c r="V7" s="751" t="s">
        <v>29</v>
      </c>
      <c r="W7" s="751"/>
      <c r="X7" s="751" t="s">
        <v>30</v>
      </c>
      <c r="Y7" s="751"/>
      <c r="Z7" s="752" t="s">
        <v>31</v>
      </c>
      <c r="AA7" s="752"/>
      <c r="AB7" s="753" t="s">
        <v>32</v>
      </c>
      <c r="AC7" s="751" t="s">
        <v>33</v>
      </c>
      <c r="AD7" s="751"/>
      <c r="AE7" s="751" t="s">
        <v>34</v>
      </c>
      <c r="AF7" s="751"/>
      <c r="AG7" s="751" t="s">
        <v>35</v>
      </c>
      <c r="AH7" s="751"/>
      <c r="AI7" s="752" t="s">
        <v>31</v>
      </c>
      <c r="AJ7" s="752"/>
      <c r="AK7" s="753" t="s">
        <v>32</v>
      </c>
      <c r="AL7" s="751" t="s">
        <v>36</v>
      </c>
      <c r="AM7" s="751"/>
      <c r="AN7" s="751" t="s">
        <v>37</v>
      </c>
      <c r="AO7" s="751"/>
      <c r="AP7" s="751" t="s">
        <v>38</v>
      </c>
      <c r="AQ7" s="751"/>
      <c r="AR7" s="752" t="s">
        <v>31</v>
      </c>
      <c r="AS7" s="752"/>
      <c r="AT7" s="754" t="s">
        <v>32</v>
      </c>
      <c r="AU7" s="751" t="s">
        <v>39</v>
      </c>
      <c r="AV7" s="751"/>
      <c r="AW7" s="751" t="s">
        <v>40</v>
      </c>
      <c r="AX7" s="751"/>
      <c r="AY7" s="751" t="s">
        <v>41</v>
      </c>
      <c r="AZ7" s="751"/>
      <c r="BA7" s="752" t="s">
        <v>31</v>
      </c>
      <c r="BB7" s="752"/>
      <c r="BC7" s="754" t="s">
        <v>32</v>
      </c>
      <c r="BD7" s="755"/>
      <c r="BE7" s="756"/>
      <c r="BF7" s="757"/>
      <c r="BG7" s="758"/>
      <c r="BH7" s="758"/>
      <c r="BI7" s="759"/>
      <c r="BJ7" s="743"/>
    </row>
    <row r="8" spans="1:63" s="767" customFormat="1" ht="102" customHeight="1" x14ac:dyDescent="0.25">
      <c r="A8" s="760" t="s">
        <v>21</v>
      </c>
      <c r="B8" s="760" t="s">
        <v>6</v>
      </c>
      <c r="C8" s="760" t="s">
        <v>0</v>
      </c>
      <c r="D8" s="760" t="s">
        <v>398</v>
      </c>
      <c r="E8" s="760" t="s">
        <v>397</v>
      </c>
      <c r="F8" s="760" t="s">
        <v>402</v>
      </c>
      <c r="G8" s="760" t="s">
        <v>405</v>
      </c>
      <c r="H8" s="760" t="s">
        <v>404</v>
      </c>
      <c r="I8" s="760" t="s">
        <v>403</v>
      </c>
      <c r="J8" s="760" t="s">
        <v>415</v>
      </c>
      <c r="K8" s="760" t="s">
        <v>1</v>
      </c>
      <c r="L8" s="760" t="s">
        <v>2</v>
      </c>
      <c r="M8" s="760" t="s">
        <v>3</v>
      </c>
      <c r="N8" s="760" t="s">
        <v>406</v>
      </c>
      <c r="O8" s="760" t="s">
        <v>4</v>
      </c>
      <c r="P8" s="760" t="s">
        <v>5</v>
      </c>
      <c r="Q8" s="760" t="s">
        <v>401</v>
      </c>
      <c r="R8" s="760" t="s">
        <v>6</v>
      </c>
      <c r="S8" s="760" t="s">
        <v>7</v>
      </c>
      <c r="T8" s="761" t="s">
        <v>42</v>
      </c>
      <c r="U8" s="762" t="s">
        <v>43</v>
      </c>
      <c r="V8" s="761" t="s">
        <v>42</v>
      </c>
      <c r="W8" s="762" t="s">
        <v>43</v>
      </c>
      <c r="X8" s="761" t="s">
        <v>42</v>
      </c>
      <c r="Y8" s="762" t="s">
        <v>43</v>
      </c>
      <c r="Z8" s="763" t="s">
        <v>42</v>
      </c>
      <c r="AA8" s="764" t="s">
        <v>43</v>
      </c>
      <c r="AB8" s="753"/>
      <c r="AC8" s="761" t="s">
        <v>42</v>
      </c>
      <c r="AD8" s="762" t="s">
        <v>43</v>
      </c>
      <c r="AE8" s="761" t="s">
        <v>42</v>
      </c>
      <c r="AF8" s="762" t="s">
        <v>43</v>
      </c>
      <c r="AG8" s="761" t="s">
        <v>42</v>
      </c>
      <c r="AH8" s="762" t="s">
        <v>43</v>
      </c>
      <c r="AI8" s="763" t="s">
        <v>42</v>
      </c>
      <c r="AJ8" s="764" t="s">
        <v>43</v>
      </c>
      <c r="AK8" s="753"/>
      <c r="AL8" s="761" t="s">
        <v>42</v>
      </c>
      <c r="AM8" s="762" t="s">
        <v>43</v>
      </c>
      <c r="AN8" s="761" t="s">
        <v>42</v>
      </c>
      <c r="AO8" s="762" t="s">
        <v>43</v>
      </c>
      <c r="AP8" s="761" t="s">
        <v>42</v>
      </c>
      <c r="AQ8" s="762" t="s">
        <v>43</v>
      </c>
      <c r="AR8" s="763" t="s">
        <v>42</v>
      </c>
      <c r="AS8" s="764" t="s">
        <v>43</v>
      </c>
      <c r="AT8" s="754"/>
      <c r="AU8" s="761" t="s">
        <v>42</v>
      </c>
      <c r="AV8" s="762" t="s">
        <v>43</v>
      </c>
      <c r="AW8" s="761" t="s">
        <v>42</v>
      </c>
      <c r="AX8" s="762" t="s">
        <v>43</v>
      </c>
      <c r="AY8" s="761" t="s">
        <v>42</v>
      </c>
      <c r="AZ8" s="762" t="s">
        <v>43</v>
      </c>
      <c r="BA8" s="763" t="s">
        <v>42</v>
      </c>
      <c r="BB8" s="764" t="s">
        <v>43</v>
      </c>
      <c r="BC8" s="754"/>
      <c r="BD8" s="765" t="s">
        <v>42</v>
      </c>
      <c r="BE8" s="766" t="s">
        <v>43</v>
      </c>
      <c r="BF8" s="766" t="s">
        <v>442</v>
      </c>
      <c r="BG8" s="766" t="s">
        <v>443</v>
      </c>
      <c r="BH8" s="766" t="s">
        <v>444</v>
      </c>
      <c r="BI8" s="766" t="s">
        <v>445</v>
      </c>
      <c r="BJ8" s="743"/>
    </row>
    <row r="9" spans="1:63" s="744" customFormat="1" ht="409.5" x14ac:dyDescent="0.3">
      <c r="A9" s="768" t="s">
        <v>48</v>
      </c>
      <c r="B9" s="768" t="s">
        <v>17</v>
      </c>
      <c r="C9" s="769" t="s">
        <v>416</v>
      </c>
      <c r="D9" s="770" t="s">
        <v>417</v>
      </c>
      <c r="E9" s="770" t="s">
        <v>418</v>
      </c>
      <c r="F9" s="771"/>
      <c r="G9" s="771"/>
      <c r="H9" s="771"/>
      <c r="I9" s="771"/>
      <c r="J9" s="772">
        <v>1</v>
      </c>
      <c r="K9" s="768" t="s">
        <v>450</v>
      </c>
      <c r="L9" s="773" t="s">
        <v>424</v>
      </c>
      <c r="M9" s="774" t="s">
        <v>8</v>
      </c>
      <c r="N9" s="774" t="s">
        <v>407</v>
      </c>
      <c r="O9" s="775" t="s">
        <v>428</v>
      </c>
      <c r="P9" s="775" t="s">
        <v>429</v>
      </c>
      <c r="Q9" s="776" t="s">
        <v>73</v>
      </c>
      <c r="R9" s="768" t="s">
        <v>17</v>
      </c>
      <c r="S9" s="768" t="s">
        <v>440</v>
      </c>
      <c r="T9" s="777">
        <f t="shared" ref="T9:Y14" si="0">1/12</f>
        <v>8.3333333333333329E-2</v>
      </c>
      <c r="U9" s="777">
        <v>6.8000000000000005E-2</v>
      </c>
      <c r="V9" s="777">
        <f t="shared" si="0"/>
        <v>8.3333333333333329E-2</v>
      </c>
      <c r="W9" s="777">
        <v>3.0800000000000001E-2</v>
      </c>
      <c r="X9" s="777">
        <f t="shared" si="0"/>
        <v>8.3333333333333329E-2</v>
      </c>
      <c r="Y9" s="777">
        <v>8.2000000000000003E-2</v>
      </c>
      <c r="Z9" s="778">
        <f>SUM(T9,V9,X9)</f>
        <v>0.25</v>
      </c>
      <c r="AA9" s="778">
        <f>SUM(U9,W9,Y9)</f>
        <v>0.18080000000000002</v>
      </c>
      <c r="AB9" s="13" t="s">
        <v>1123</v>
      </c>
      <c r="AC9" s="777">
        <f t="shared" ref="AC9:AG14" si="1">1/12</f>
        <v>8.3333333333333329E-2</v>
      </c>
      <c r="AD9" s="777"/>
      <c r="AE9" s="777">
        <f t="shared" si="1"/>
        <v>8.3333333333333329E-2</v>
      </c>
      <c r="AF9" s="777"/>
      <c r="AG9" s="777">
        <f t="shared" si="1"/>
        <v>8.3333333333333329E-2</v>
      </c>
      <c r="AH9" s="777"/>
      <c r="AI9" s="778">
        <f>SUM(AC9,AE9,AG9)</f>
        <v>0.25</v>
      </c>
      <c r="AJ9" s="778">
        <f>SUM(AD9,AF9,AH9)</f>
        <v>0</v>
      </c>
      <c r="AK9" s="13" t="s">
        <v>44</v>
      </c>
      <c r="AL9" s="777">
        <f t="shared" ref="AL9:AP14" si="2">1/12</f>
        <v>8.3333333333333329E-2</v>
      </c>
      <c r="AM9" s="777"/>
      <c r="AN9" s="777">
        <f t="shared" si="2"/>
        <v>8.3333333333333329E-2</v>
      </c>
      <c r="AO9" s="777"/>
      <c r="AP9" s="777">
        <f t="shared" si="2"/>
        <v>8.3333333333333329E-2</v>
      </c>
      <c r="AQ9" s="777"/>
      <c r="AR9" s="778">
        <f>SUM(AL9,AN9,AP9)</f>
        <v>0.25</v>
      </c>
      <c r="AS9" s="778">
        <f>SUM(AM9,AO9,AQ9)</f>
        <v>0</v>
      </c>
      <c r="AT9" s="13" t="s">
        <v>44</v>
      </c>
      <c r="AU9" s="777">
        <f t="shared" ref="AU9:AY14" si="3">1/12</f>
        <v>8.3333333333333329E-2</v>
      </c>
      <c r="AV9" s="777"/>
      <c r="AW9" s="777">
        <f t="shared" si="3"/>
        <v>8.3333333333333329E-2</v>
      </c>
      <c r="AX9" s="777"/>
      <c r="AY9" s="777">
        <f t="shared" si="3"/>
        <v>8.3333333333333329E-2</v>
      </c>
      <c r="AZ9" s="777"/>
      <c r="BA9" s="778">
        <f>SUM(AU9,AW9,AY9)</f>
        <v>0.25</v>
      </c>
      <c r="BB9" s="778">
        <f>SUM(AV9,AX9,AZ9)</f>
        <v>0</v>
      </c>
      <c r="BC9" s="13" t="s">
        <v>44</v>
      </c>
      <c r="BD9" s="779">
        <f>SUM(Z9,AI9,AR9,BA9)</f>
        <v>1</v>
      </c>
      <c r="BE9" s="779">
        <f>SUM(AA9,AJ9,AS9,BB9)</f>
        <v>0.18080000000000002</v>
      </c>
      <c r="BF9" s="224">
        <f>IFERROR(AA9/Z9,"")</f>
        <v>0.72320000000000007</v>
      </c>
      <c r="BG9" s="17">
        <f t="shared" ref="BG9:BG14" si="4">IFERROR((AA9+AJ9)/(Z9+AI9),"")</f>
        <v>0.36160000000000003</v>
      </c>
      <c r="BH9" s="17">
        <f t="shared" ref="BH9:BH14" si="5">IFERROR((AA9+AJ9+AS9)/(Z9+AI9+AR9),"")</f>
        <v>0.24106666666666668</v>
      </c>
      <c r="BI9" s="17">
        <f t="shared" ref="BI9:BI14" si="6">IFERROR((AA9+AJ9+AS9+BB9)/(Z9+AI9+AR9+BA9),"")</f>
        <v>0.18080000000000002</v>
      </c>
      <c r="BJ9" s="593">
        <f>BE9/BD9</f>
        <v>0.18080000000000002</v>
      </c>
      <c r="BK9" s="593"/>
    </row>
    <row r="10" spans="1:63" s="744" customFormat="1" ht="409.5" x14ac:dyDescent="0.3">
      <c r="A10" s="768" t="s">
        <v>48</v>
      </c>
      <c r="B10" s="768" t="s">
        <v>17</v>
      </c>
      <c r="C10" s="769" t="s">
        <v>416</v>
      </c>
      <c r="D10" s="770" t="s">
        <v>417</v>
      </c>
      <c r="E10" s="770" t="s">
        <v>419</v>
      </c>
      <c r="F10" s="771"/>
      <c r="G10" s="771"/>
      <c r="H10" s="771"/>
      <c r="I10" s="771"/>
      <c r="J10" s="772">
        <v>1</v>
      </c>
      <c r="K10" s="768" t="s">
        <v>451</v>
      </c>
      <c r="L10" s="773" t="s">
        <v>425</v>
      </c>
      <c r="M10" s="774" t="s">
        <v>8</v>
      </c>
      <c r="N10" s="774" t="s">
        <v>407</v>
      </c>
      <c r="O10" s="775" t="s">
        <v>430</v>
      </c>
      <c r="P10" s="775" t="s">
        <v>431</v>
      </c>
      <c r="Q10" s="776" t="s">
        <v>73</v>
      </c>
      <c r="R10" s="768" t="s">
        <v>17</v>
      </c>
      <c r="S10" s="768" t="s">
        <v>1124</v>
      </c>
      <c r="T10" s="777">
        <f t="shared" si="0"/>
        <v>8.3333333333333329E-2</v>
      </c>
      <c r="U10" s="777">
        <f t="shared" si="0"/>
        <v>8.3333333333333329E-2</v>
      </c>
      <c r="V10" s="777">
        <f t="shared" si="0"/>
        <v>8.3333333333333329E-2</v>
      </c>
      <c r="W10" s="777">
        <f t="shared" si="0"/>
        <v>8.3333333333333329E-2</v>
      </c>
      <c r="X10" s="777">
        <f t="shared" si="0"/>
        <v>8.3333333333333329E-2</v>
      </c>
      <c r="Y10" s="777">
        <f t="shared" si="0"/>
        <v>8.3333333333333329E-2</v>
      </c>
      <c r="Z10" s="778">
        <f t="shared" ref="Z10:AA14" si="7">SUM(T10,V10,X10)</f>
        <v>0.25</v>
      </c>
      <c r="AA10" s="778">
        <f t="shared" si="7"/>
        <v>0.25</v>
      </c>
      <c r="AB10" s="13" t="s">
        <v>1126</v>
      </c>
      <c r="AC10" s="777">
        <f t="shared" si="1"/>
        <v>8.3333333333333329E-2</v>
      </c>
      <c r="AD10" s="777"/>
      <c r="AE10" s="777">
        <f t="shared" si="1"/>
        <v>8.3333333333333329E-2</v>
      </c>
      <c r="AF10" s="777"/>
      <c r="AG10" s="777">
        <f t="shared" si="1"/>
        <v>8.3333333333333329E-2</v>
      </c>
      <c r="AH10" s="777"/>
      <c r="AI10" s="778">
        <f t="shared" ref="AI10:AJ14" si="8">SUM(AC10,AE10,AG10)</f>
        <v>0.25</v>
      </c>
      <c r="AJ10" s="778">
        <f t="shared" si="8"/>
        <v>0</v>
      </c>
      <c r="AK10" s="13" t="s">
        <v>44</v>
      </c>
      <c r="AL10" s="777">
        <f t="shared" si="2"/>
        <v>8.3333333333333329E-2</v>
      </c>
      <c r="AM10" s="777"/>
      <c r="AN10" s="777">
        <f t="shared" si="2"/>
        <v>8.3333333333333329E-2</v>
      </c>
      <c r="AO10" s="777"/>
      <c r="AP10" s="777">
        <f t="shared" si="2"/>
        <v>8.3333333333333329E-2</v>
      </c>
      <c r="AQ10" s="777"/>
      <c r="AR10" s="778">
        <f t="shared" ref="AR10:AS14" si="9">SUM(AL10,AN10,AP10)</f>
        <v>0.25</v>
      </c>
      <c r="AS10" s="778">
        <f t="shared" si="9"/>
        <v>0</v>
      </c>
      <c r="AT10" s="13" t="s">
        <v>44</v>
      </c>
      <c r="AU10" s="777">
        <f t="shared" si="3"/>
        <v>8.3333333333333329E-2</v>
      </c>
      <c r="AV10" s="777"/>
      <c r="AW10" s="777">
        <f t="shared" si="3"/>
        <v>8.3333333333333329E-2</v>
      </c>
      <c r="AX10" s="777"/>
      <c r="AY10" s="777">
        <f t="shared" si="3"/>
        <v>8.3333333333333329E-2</v>
      </c>
      <c r="AZ10" s="777"/>
      <c r="BA10" s="778">
        <f t="shared" ref="BA10:BB14" si="10">SUM(AU10,AW10,AY10)</f>
        <v>0.25</v>
      </c>
      <c r="BB10" s="778">
        <f t="shared" si="10"/>
        <v>0</v>
      </c>
      <c r="BC10" s="13" t="s">
        <v>44</v>
      </c>
      <c r="BD10" s="779">
        <f>SUM(Z10,AI10,AR10,BA10)</f>
        <v>1</v>
      </c>
      <c r="BE10" s="779">
        <f t="shared" ref="BE10:BE14" si="11">SUM(AA10,AJ10,AS10,BB10)</f>
        <v>0.25</v>
      </c>
      <c r="BF10" s="224">
        <f t="shared" ref="BF10:BF14" si="12">IFERROR(AA10/Z10,"")</f>
        <v>1</v>
      </c>
      <c r="BG10" s="17">
        <f t="shared" si="4"/>
        <v>0.5</v>
      </c>
      <c r="BH10" s="17">
        <f t="shared" si="5"/>
        <v>0.33333333333333331</v>
      </c>
      <c r="BI10" s="17">
        <f t="shared" si="6"/>
        <v>0.25</v>
      </c>
      <c r="BJ10" s="593">
        <f t="shared" ref="BJ10:BJ14" si="13">BE10/BD10</f>
        <v>0.25</v>
      </c>
      <c r="BK10" s="593"/>
    </row>
    <row r="11" spans="1:63" s="744" customFormat="1" ht="409.5" x14ac:dyDescent="0.3">
      <c r="A11" s="768" t="s">
        <v>48</v>
      </c>
      <c r="B11" s="768" t="s">
        <v>17</v>
      </c>
      <c r="C11" s="769" t="s">
        <v>416</v>
      </c>
      <c r="D11" s="770" t="s">
        <v>417</v>
      </c>
      <c r="E11" s="770" t="s">
        <v>420</v>
      </c>
      <c r="F11" s="771"/>
      <c r="G11" s="771"/>
      <c r="H11" s="771"/>
      <c r="I11" s="771"/>
      <c r="J11" s="772">
        <v>1</v>
      </c>
      <c r="K11" s="768" t="s">
        <v>454</v>
      </c>
      <c r="L11" s="773" t="s">
        <v>453</v>
      </c>
      <c r="M11" s="774" t="s">
        <v>8</v>
      </c>
      <c r="N11" s="774" t="s">
        <v>407</v>
      </c>
      <c r="O11" s="775" t="s">
        <v>432</v>
      </c>
      <c r="P11" s="775" t="s">
        <v>433</v>
      </c>
      <c r="Q11" s="776" t="s">
        <v>73</v>
      </c>
      <c r="R11" s="768" t="s">
        <v>17</v>
      </c>
      <c r="S11" s="768" t="s">
        <v>1124</v>
      </c>
      <c r="T11" s="777">
        <f t="shared" si="0"/>
        <v>8.3333333333333329E-2</v>
      </c>
      <c r="U11" s="777">
        <f t="shared" si="0"/>
        <v>8.3333333333333329E-2</v>
      </c>
      <c r="V11" s="777">
        <f t="shared" si="0"/>
        <v>8.3333333333333329E-2</v>
      </c>
      <c r="W11" s="777">
        <f t="shared" si="0"/>
        <v>8.3333333333333329E-2</v>
      </c>
      <c r="X11" s="777">
        <f t="shared" si="0"/>
        <v>8.3333333333333329E-2</v>
      </c>
      <c r="Y11" s="777">
        <f t="shared" si="0"/>
        <v>8.3333333333333329E-2</v>
      </c>
      <c r="Z11" s="778">
        <f t="shared" si="7"/>
        <v>0.25</v>
      </c>
      <c r="AA11" s="778">
        <f t="shared" si="7"/>
        <v>0.25</v>
      </c>
      <c r="AB11" s="13" t="s">
        <v>1127</v>
      </c>
      <c r="AC11" s="777">
        <f t="shared" si="1"/>
        <v>8.3333333333333329E-2</v>
      </c>
      <c r="AD11" s="777"/>
      <c r="AE11" s="777">
        <f t="shared" si="1"/>
        <v>8.3333333333333329E-2</v>
      </c>
      <c r="AF11" s="777"/>
      <c r="AG11" s="777">
        <f t="shared" si="1"/>
        <v>8.3333333333333329E-2</v>
      </c>
      <c r="AH11" s="777"/>
      <c r="AI11" s="778">
        <f t="shared" si="8"/>
        <v>0.25</v>
      </c>
      <c r="AJ11" s="778">
        <f t="shared" si="8"/>
        <v>0</v>
      </c>
      <c r="AK11" s="13" t="s">
        <v>44</v>
      </c>
      <c r="AL11" s="777">
        <f t="shared" si="2"/>
        <v>8.3333333333333329E-2</v>
      </c>
      <c r="AM11" s="777"/>
      <c r="AN11" s="777">
        <f t="shared" si="2"/>
        <v>8.3333333333333329E-2</v>
      </c>
      <c r="AO11" s="777"/>
      <c r="AP11" s="777">
        <f t="shared" si="2"/>
        <v>8.3333333333333329E-2</v>
      </c>
      <c r="AQ11" s="777"/>
      <c r="AR11" s="778">
        <f t="shared" si="9"/>
        <v>0.25</v>
      </c>
      <c r="AS11" s="778">
        <f t="shared" si="9"/>
        <v>0</v>
      </c>
      <c r="AT11" s="13" t="s">
        <v>44</v>
      </c>
      <c r="AU11" s="777">
        <f t="shared" si="3"/>
        <v>8.3333333333333329E-2</v>
      </c>
      <c r="AV11" s="777"/>
      <c r="AW11" s="777">
        <f t="shared" si="3"/>
        <v>8.3333333333333329E-2</v>
      </c>
      <c r="AX11" s="777"/>
      <c r="AY11" s="777">
        <f t="shared" si="3"/>
        <v>8.3333333333333329E-2</v>
      </c>
      <c r="AZ11" s="777"/>
      <c r="BA11" s="778">
        <f t="shared" si="10"/>
        <v>0.25</v>
      </c>
      <c r="BB11" s="778">
        <f t="shared" si="10"/>
        <v>0</v>
      </c>
      <c r="BC11" s="13" t="s">
        <v>44</v>
      </c>
      <c r="BD11" s="779">
        <f>SUM(Z11,AI11,AR11,BA11)</f>
        <v>1</v>
      </c>
      <c r="BE11" s="779">
        <f t="shared" si="11"/>
        <v>0.25</v>
      </c>
      <c r="BF11" s="224">
        <f t="shared" si="12"/>
        <v>1</v>
      </c>
      <c r="BG11" s="17">
        <f t="shared" si="4"/>
        <v>0.5</v>
      </c>
      <c r="BH11" s="17">
        <f t="shared" si="5"/>
        <v>0.33333333333333331</v>
      </c>
      <c r="BI11" s="17">
        <f t="shared" si="6"/>
        <v>0.25</v>
      </c>
      <c r="BJ11" s="593">
        <f t="shared" si="13"/>
        <v>0.25</v>
      </c>
      <c r="BK11" s="593"/>
    </row>
    <row r="12" spans="1:63" s="744" customFormat="1" ht="409.5" x14ac:dyDescent="0.3">
      <c r="A12" s="768" t="s">
        <v>48</v>
      </c>
      <c r="B12" s="768" t="s">
        <v>17</v>
      </c>
      <c r="C12" s="769" t="s">
        <v>416</v>
      </c>
      <c r="D12" s="770" t="s">
        <v>417</v>
      </c>
      <c r="E12" s="770" t="s">
        <v>421</v>
      </c>
      <c r="F12" s="772"/>
      <c r="G12" s="772"/>
      <c r="H12" s="772"/>
      <c r="I12" s="772"/>
      <c r="J12" s="772">
        <v>1</v>
      </c>
      <c r="K12" s="768" t="s">
        <v>452</v>
      </c>
      <c r="L12" s="773" t="s">
        <v>426</v>
      </c>
      <c r="M12" s="774" t="s">
        <v>8</v>
      </c>
      <c r="N12" s="774" t="s">
        <v>407</v>
      </c>
      <c r="O12" s="775" t="s">
        <v>434</v>
      </c>
      <c r="P12" s="775" t="s">
        <v>435</v>
      </c>
      <c r="Q12" s="776" t="s">
        <v>73</v>
      </c>
      <c r="R12" s="768" t="s">
        <v>17</v>
      </c>
      <c r="S12" s="768" t="s">
        <v>1124</v>
      </c>
      <c r="T12" s="777">
        <f t="shared" si="0"/>
        <v>8.3333333333333329E-2</v>
      </c>
      <c r="U12" s="777">
        <f t="shared" si="0"/>
        <v>8.3333333333333329E-2</v>
      </c>
      <c r="V12" s="777">
        <f t="shared" si="0"/>
        <v>8.3333333333333329E-2</v>
      </c>
      <c r="W12" s="777">
        <f t="shared" si="0"/>
        <v>8.3333333333333329E-2</v>
      </c>
      <c r="X12" s="777">
        <f t="shared" si="0"/>
        <v>8.3333333333333329E-2</v>
      </c>
      <c r="Y12" s="777">
        <f t="shared" si="0"/>
        <v>8.3333333333333329E-2</v>
      </c>
      <c r="Z12" s="778">
        <f t="shared" si="7"/>
        <v>0.25</v>
      </c>
      <c r="AA12" s="778">
        <f t="shared" si="7"/>
        <v>0.25</v>
      </c>
      <c r="AB12" s="13" t="s">
        <v>1128</v>
      </c>
      <c r="AC12" s="777">
        <f t="shared" si="1"/>
        <v>8.3333333333333329E-2</v>
      </c>
      <c r="AD12" s="777"/>
      <c r="AE12" s="777">
        <f t="shared" si="1"/>
        <v>8.3333333333333329E-2</v>
      </c>
      <c r="AF12" s="777"/>
      <c r="AG12" s="777">
        <f t="shared" si="1"/>
        <v>8.3333333333333329E-2</v>
      </c>
      <c r="AH12" s="777"/>
      <c r="AI12" s="778">
        <f t="shared" si="8"/>
        <v>0.25</v>
      </c>
      <c r="AJ12" s="778">
        <f t="shared" si="8"/>
        <v>0</v>
      </c>
      <c r="AK12" s="13" t="s">
        <v>44</v>
      </c>
      <c r="AL12" s="777">
        <f t="shared" si="2"/>
        <v>8.3333333333333329E-2</v>
      </c>
      <c r="AM12" s="777"/>
      <c r="AN12" s="777">
        <f t="shared" si="2"/>
        <v>8.3333333333333329E-2</v>
      </c>
      <c r="AO12" s="777"/>
      <c r="AP12" s="777">
        <f t="shared" si="2"/>
        <v>8.3333333333333329E-2</v>
      </c>
      <c r="AQ12" s="777"/>
      <c r="AR12" s="778">
        <f t="shared" si="9"/>
        <v>0.25</v>
      </c>
      <c r="AS12" s="778">
        <f t="shared" si="9"/>
        <v>0</v>
      </c>
      <c r="AT12" s="13" t="s">
        <v>44</v>
      </c>
      <c r="AU12" s="777">
        <f t="shared" si="3"/>
        <v>8.3333333333333329E-2</v>
      </c>
      <c r="AV12" s="777"/>
      <c r="AW12" s="777">
        <f t="shared" si="3"/>
        <v>8.3333333333333329E-2</v>
      </c>
      <c r="AX12" s="777"/>
      <c r="AY12" s="777">
        <f t="shared" si="3"/>
        <v>8.3333333333333329E-2</v>
      </c>
      <c r="AZ12" s="777"/>
      <c r="BA12" s="778">
        <f t="shared" si="10"/>
        <v>0.25</v>
      </c>
      <c r="BB12" s="778">
        <f t="shared" si="10"/>
        <v>0</v>
      </c>
      <c r="BC12" s="13" t="s">
        <v>44</v>
      </c>
      <c r="BD12" s="779">
        <f>SUM(Z12,AI12,AR12,BA12)</f>
        <v>1</v>
      </c>
      <c r="BE12" s="779">
        <f t="shared" si="11"/>
        <v>0.25</v>
      </c>
      <c r="BF12" s="224">
        <f t="shared" si="12"/>
        <v>1</v>
      </c>
      <c r="BG12" s="17">
        <f t="shared" si="4"/>
        <v>0.5</v>
      </c>
      <c r="BH12" s="17">
        <f t="shared" si="5"/>
        <v>0.33333333333333331</v>
      </c>
      <c r="BI12" s="17">
        <f t="shared" si="6"/>
        <v>0.25</v>
      </c>
      <c r="BJ12" s="593">
        <f t="shared" si="13"/>
        <v>0.25</v>
      </c>
      <c r="BK12" s="593"/>
    </row>
    <row r="13" spans="1:63" s="744" customFormat="1" ht="409.5" x14ac:dyDescent="0.3">
      <c r="A13" s="768" t="s">
        <v>48</v>
      </c>
      <c r="B13" s="768" t="s">
        <v>17</v>
      </c>
      <c r="C13" s="769" t="s">
        <v>416</v>
      </c>
      <c r="D13" s="770" t="s">
        <v>417</v>
      </c>
      <c r="E13" s="770" t="s">
        <v>422</v>
      </c>
      <c r="F13" s="780"/>
      <c r="G13" s="772"/>
      <c r="H13" s="772"/>
      <c r="I13" s="772"/>
      <c r="J13" s="772">
        <v>1</v>
      </c>
      <c r="K13" s="768" t="s">
        <v>455</v>
      </c>
      <c r="L13" s="773" t="s">
        <v>457</v>
      </c>
      <c r="M13" s="774" t="s">
        <v>8</v>
      </c>
      <c r="N13" s="774" t="s">
        <v>407</v>
      </c>
      <c r="O13" s="775" t="s">
        <v>436</v>
      </c>
      <c r="P13" s="775" t="s">
        <v>437</v>
      </c>
      <c r="Q13" s="776" t="s">
        <v>73</v>
      </c>
      <c r="R13" s="768" t="s">
        <v>17</v>
      </c>
      <c r="S13" s="768" t="s">
        <v>1125</v>
      </c>
      <c r="T13" s="777">
        <f t="shared" si="0"/>
        <v>8.3333333333333329E-2</v>
      </c>
      <c r="U13" s="777">
        <f t="shared" si="0"/>
        <v>8.3333333333333329E-2</v>
      </c>
      <c r="V13" s="777">
        <f t="shared" si="0"/>
        <v>8.3333333333333329E-2</v>
      </c>
      <c r="W13" s="777">
        <f t="shared" si="0"/>
        <v>8.3333333333333329E-2</v>
      </c>
      <c r="X13" s="777">
        <f t="shared" si="0"/>
        <v>8.3333333333333329E-2</v>
      </c>
      <c r="Y13" s="777">
        <f t="shared" si="0"/>
        <v>8.3333333333333329E-2</v>
      </c>
      <c r="Z13" s="778">
        <f t="shared" si="7"/>
        <v>0.25</v>
      </c>
      <c r="AA13" s="778">
        <f t="shared" si="7"/>
        <v>0.25</v>
      </c>
      <c r="AB13" s="13" t="s">
        <v>916</v>
      </c>
      <c r="AC13" s="777">
        <f t="shared" si="1"/>
        <v>8.3333333333333329E-2</v>
      </c>
      <c r="AD13" s="777"/>
      <c r="AE13" s="777">
        <f t="shared" si="1"/>
        <v>8.3333333333333329E-2</v>
      </c>
      <c r="AF13" s="777"/>
      <c r="AG13" s="777">
        <f t="shared" si="1"/>
        <v>8.3333333333333329E-2</v>
      </c>
      <c r="AH13" s="777"/>
      <c r="AI13" s="778">
        <f t="shared" si="8"/>
        <v>0.25</v>
      </c>
      <c r="AJ13" s="778">
        <f t="shared" si="8"/>
        <v>0</v>
      </c>
      <c r="AK13" s="13" t="s">
        <v>44</v>
      </c>
      <c r="AL13" s="777">
        <f t="shared" si="2"/>
        <v>8.3333333333333329E-2</v>
      </c>
      <c r="AM13" s="777"/>
      <c r="AN13" s="777">
        <f t="shared" si="2"/>
        <v>8.3333333333333329E-2</v>
      </c>
      <c r="AO13" s="777"/>
      <c r="AP13" s="777">
        <f t="shared" si="2"/>
        <v>8.3333333333333329E-2</v>
      </c>
      <c r="AQ13" s="777"/>
      <c r="AR13" s="778">
        <f t="shared" si="9"/>
        <v>0.25</v>
      </c>
      <c r="AS13" s="778">
        <f t="shared" si="9"/>
        <v>0</v>
      </c>
      <c r="AT13" s="13" t="s">
        <v>44</v>
      </c>
      <c r="AU13" s="777">
        <f t="shared" si="3"/>
        <v>8.3333333333333329E-2</v>
      </c>
      <c r="AV13" s="777"/>
      <c r="AW13" s="777">
        <f t="shared" si="3"/>
        <v>8.3333333333333329E-2</v>
      </c>
      <c r="AX13" s="777"/>
      <c r="AY13" s="777">
        <f t="shared" si="3"/>
        <v>8.3333333333333329E-2</v>
      </c>
      <c r="AZ13" s="777"/>
      <c r="BA13" s="778">
        <f t="shared" si="10"/>
        <v>0.25</v>
      </c>
      <c r="BB13" s="778">
        <f t="shared" si="10"/>
        <v>0</v>
      </c>
      <c r="BC13" s="13" t="s">
        <v>44</v>
      </c>
      <c r="BD13" s="779">
        <f>SUM(Z13,AI13,AR13,BA13)</f>
        <v>1</v>
      </c>
      <c r="BE13" s="779">
        <f t="shared" si="11"/>
        <v>0.25</v>
      </c>
      <c r="BF13" s="224">
        <f t="shared" si="12"/>
        <v>1</v>
      </c>
      <c r="BG13" s="17">
        <f t="shared" si="4"/>
        <v>0.5</v>
      </c>
      <c r="BH13" s="17">
        <f t="shared" si="5"/>
        <v>0.33333333333333331</v>
      </c>
      <c r="BI13" s="17">
        <f t="shared" si="6"/>
        <v>0.25</v>
      </c>
      <c r="BJ13" s="593">
        <f t="shared" si="13"/>
        <v>0.25</v>
      </c>
      <c r="BK13" s="593"/>
    </row>
    <row r="14" spans="1:63" s="744" customFormat="1" ht="264" x14ac:dyDescent="0.3">
      <c r="A14" s="768" t="s">
        <v>48</v>
      </c>
      <c r="B14" s="768" t="s">
        <v>17</v>
      </c>
      <c r="C14" s="769" t="s">
        <v>416</v>
      </c>
      <c r="D14" s="770" t="s">
        <v>417</v>
      </c>
      <c r="E14" s="770" t="s">
        <v>423</v>
      </c>
      <c r="F14" s="780"/>
      <c r="G14" s="772"/>
      <c r="H14" s="772"/>
      <c r="I14" s="772"/>
      <c r="J14" s="772">
        <v>1</v>
      </c>
      <c r="K14" s="768" t="s">
        <v>456</v>
      </c>
      <c r="L14" s="773" t="s">
        <v>427</v>
      </c>
      <c r="M14" s="774" t="s">
        <v>8</v>
      </c>
      <c r="N14" s="774" t="s">
        <v>407</v>
      </c>
      <c r="O14" s="775" t="s">
        <v>438</v>
      </c>
      <c r="P14" s="775" t="s">
        <v>439</v>
      </c>
      <c r="Q14" s="776" t="s">
        <v>73</v>
      </c>
      <c r="R14" s="768" t="s">
        <v>17</v>
      </c>
      <c r="S14" s="768" t="s">
        <v>1125</v>
      </c>
      <c r="T14" s="777">
        <f t="shared" si="0"/>
        <v>8.3333333333333329E-2</v>
      </c>
      <c r="U14" s="777">
        <f t="shared" si="0"/>
        <v>8.3333333333333329E-2</v>
      </c>
      <c r="V14" s="777">
        <f t="shared" si="0"/>
        <v>8.3333333333333329E-2</v>
      </c>
      <c r="W14" s="777">
        <f t="shared" si="0"/>
        <v>8.3333333333333329E-2</v>
      </c>
      <c r="X14" s="777">
        <f t="shared" si="0"/>
        <v>8.3333333333333329E-2</v>
      </c>
      <c r="Y14" s="777">
        <f t="shared" si="0"/>
        <v>8.3333333333333329E-2</v>
      </c>
      <c r="Z14" s="778">
        <f t="shared" si="7"/>
        <v>0.25</v>
      </c>
      <c r="AA14" s="778">
        <f t="shared" si="7"/>
        <v>0.25</v>
      </c>
      <c r="AB14" s="13" t="s">
        <v>915</v>
      </c>
      <c r="AC14" s="777">
        <f t="shared" si="1"/>
        <v>8.3333333333333329E-2</v>
      </c>
      <c r="AD14" s="777"/>
      <c r="AE14" s="777">
        <f t="shared" si="1"/>
        <v>8.3333333333333329E-2</v>
      </c>
      <c r="AF14" s="777"/>
      <c r="AG14" s="777">
        <f t="shared" si="1"/>
        <v>8.3333333333333329E-2</v>
      </c>
      <c r="AH14" s="777"/>
      <c r="AI14" s="778">
        <f t="shared" si="8"/>
        <v>0.25</v>
      </c>
      <c r="AJ14" s="778">
        <f t="shared" si="8"/>
        <v>0</v>
      </c>
      <c r="AK14" s="13" t="s">
        <v>44</v>
      </c>
      <c r="AL14" s="777">
        <f t="shared" si="2"/>
        <v>8.3333333333333329E-2</v>
      </c>
      <c r="AM14" s="777"/>
      <c r="AN14" s="777">
        <f t="shared" si="2"/>
        <v>8.3333333333333329E-2</v>
      </c>
      <c r="AO14" s="777"/>
      <c r="AP14" s="777">
        <f t="shared" si="2"/>
        <v>8.3333333333333329E-2</v>
      </c>
      <c r="AQ14" s="777"/>
      <c r="AR14" s="778">
        <f t="shared" si="9"/>
        <v>0.25</v>
      </c>
      <c r="AS14" s="778">
        <f t="shared" si="9"/>
        <v>0</v>
      </c>
      <c r="AT14" s="13" t="s">
        <v>44</v>
      </c>
      <c r="AU14" s="777">
        <f t="shared" si="3"/>
        <v>8.3333333333333329E-2</v>
      </c>
      <c r="AV14" s="777"/>
      <c r="AW14" s="777">
        <f t="shared" si="3"/>
        <v>8.3333333333333329E-2</v>
      </c>
      <c r="AX14" s="777"/>
      <c r="AY14" s="777">
        <f t="shared" si="3"/>
        <v>8.3333333333333329E-2</v>
      </c>
      <c r="AZ14" s="777"/>
      <c r="BA14" s="778">
        <f t="shared" si="10"/>
        <v>0.25</v>
      </c>
      <c r="BB14" s="778">
        <f t="shared" si="10"/>
        <v>0</v>
      </c>
      <c r="BC14" s="13" t="s">
        <v>44</v>
      </c>
      <c r="BD14" s="779">
        <f>SUM(Z14,AI14,AR14,BA14)</f>
        <v>1</v>
      </c>
      <c r="BE14" s="779">
        <f t="shared" si="11"/>
        <v>0.25</v>
      </c>
      <c r="BF14" s="224">
        <f t="shared" si="12"/>
        <v>1</v>
      </c>
      <c r="BG14" s="17">
        <f t="shared" si="4"/>
        <v>0.5</v>
      </c>
      <c r="BH14" s="17">
        <f t="shared" si="5"/>
        <v>0.33333333333333331</v>
      </c>
      <c r="BI14" s="17">
        <f t="shared" si="6"/>
        <v>0.25</v>
      </c>
      <c r="BJ14" s="593">
        <f t="shared" si="13"/>
        <v>0.25</v>
      </c>
      <c r="BK14" s="593"/>
    </row>
    <row r="15" spans="1:63" ht="49.5" customHeight="1" x14ac:dyDescent="0.3">
      <c r="A15" s="781" t="s">
        <v>917</v>
      </c>
      <c r="B15" s="782"/>
      <c r="C15" s="782"/>
      <c r="D15" s="782"/>
      <c r="E15" s="782"/>
      <c r="F15" s="782"/>
      <c r="G15" s="782"/>
      <c r="H15" s="782"/>
      <c r="I15" s="782"/>
      <c r="J15" s="782"/>
      <c r="K15" s="782"/>
      <c r="L15" s="782"/>
      <c r="M15" s="782"/>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2"/>
      <c r="BD15" s="782"/>
      <c r="BE15" s="783"/>
      <c r="BF15" s="784">
        <f>AVERAGE(BF9:BF14)</f>
        <v>0.95386666666666675</v>
      </c>
      <c r="BG15" s="785">
        <f>AVERAGE(BG9:BG14)</f>
        <v>0.47693333333333338</v>
      </c>
      <c r="BH15" s="785">
        <f>AVERAGE(BH9:BH14)</f>
        <v>0.31795555555555549</v>
      </c>
      <c r="BI15" s="785">
        <f>AVERAGE(BI9:BI14)</f>
        <v>0.23846666666666669</v>
      </c>
      <c r="BJ15" s="785">
        <f>AVERAGE(BJ9:XFD14)</f>
        <v>0.23846666666666669</v>
      </c>
    </row>
  </sheetData>
  <sheetProtection algorithmName="SHA-512" hashValue="r9mkyKbkyHsn9opfRKt0Jfh51+1bYj8ZWVePlay+pAR/5eQ2hrr1XPBMuKnTTeBk+KLj3h3gB7BRJK56YctzwA==" saltValue="d5xvBc+/U08tptEdRisUGw==" spinCount="100000" sheet="1" objects="1" scenarios="1" formatCells="0" formatColumns="0"/>
  <dataConsolidate/>
  <mergeCells count="38">
    <mergeCell ref="D1:BE4"/>
    <mergeCell ref="AC7:AD7"/>
    <mergeCell ref="T5:BC5"/>
    <mergeCell ref="AK7:AK8"/>
    <mergeCell ref="AL7:AM7"/>
    <mergeCell ref="BA7:BB7"/>
    <mergeCell ref="BC7:BC8"/>
    <mergeCell ref="A5:S7"/>
    <mergeCell ref="AP7:AQ7"/>
    <mergeCell ref="AR7:AS7"/>
    <mergeCell ref="AT7:AT8"/>
    <mergeCell ref="AU7:AV7"/>
    <mergeCell ref="AW7:AX7"/>
    <mergeCell ref="A1:C4"/>
    <mergeCell ref="AN7:AO7"/>
    <mergeCell ref="BJ5:BJ8"/>
    <mergeCell ref="T6:AB6"/>
    <mergeCell ref="AC6:AK6"/>
    <mergeCell ref="AL6:AT6"/>
    <mergeCell ref="AU6:BC6"/>
    <mergeCell ref="T7:U7"/>
    <mergeCell ref="V7:W7"/>
    <mergeCell ref="X7:Y7"/>
    <mergeCell ref="Z7:AA7"/>
    <mergeCell ref="AB7:AB8"/>
    <mergeCell ref="AY7:AZ7"/>
    <mergeCell ref="AE7:AF7"/>
    <mergeCell ref="AG7:AH7"/>
    <mergeCell ref="AI7:AJ7"/>
    <mergeCell ref="BD5:BE7"/>
    <mergeCell ref="BF5:BI7"/>
    <mergeCell ref="A15:BE15"/>
    <mergeCell ref="BJ9:BK9"/>
    <mergeCell ref="BJ10:BK10"/>
    <mergeCell ref="BJ11:BK11"/>
    <mergeCell ref="BJ12:BK12"/>
    <mergeCell ref="BJ13:BK13"/>
    <mergeCell ref="BJ14:BK14"/>
  </mergeCells>
  <conditionalFormatting sqref="BJ10">
    <cfRule type="cellIs" dxfId="203" priority="16" operator="between">
      <formula>0.7</formula>
      <formula>1</formula>
    </cfRule>
    <cfRule type="cellIs" dxfId="202" priority="17" operator="between">
      <formula>0.51</formula>
      <formula>0.69</formula>
    </cfRule>
    <cfRule type="cellIs" dxfId="201" priority="18" operator="between">
      <formula>0</formula>
      <formula>0.5</formula>
    </cfRule>
  </conditionalFormatting>
  <conditionalFormatting sqref="BJ11">
    <cfRule type="cellIs" dxfId="200" priority="13" operator="between">
      <formula>0.7</formula>
      <formula>1</formula>
    </cfRule>
    <cfRule type="cellIs" dxfId="199" priority="14" operator="between">
      <formula>0.51</formula>
      <formula>0.69</formula>
    </cfRule>
    <cfRule type="cellIs" dxfId="198" priority="15" operator="between">
      <formula>0</formula>
      <formula>0.5</formula>
    </cfRule>
  </conditionalFormatting>
  <conditionalFormatting sqref="BJ12">
    <cfRule type="cellIs" dxfId="197" priority="10" operator="between">
      <formula>0.7</formula>
      <formula>1</formula>
    </cfRule>
    <cfRule type="cellIs" dxfId="196" priority="11" operator="between">
      <formula>0.51</formula>
      <formula>0.69</formula>
    </cfRule>
    <cfRule type="cellIs" dxfId="195" priority="12" operator="between">
      <formula>0</formula>
      <formula>0.5</formula>
    </cfRule>
  </conditionalFormatting>
  <conditionalFormatting sqref="BJ13">
    <cfRule type="cellIs" dxfId="194" priority="7" operator="between">
      <formula>0.7</formula>
      <formula>1</formula>
    </cfRule>
    <cfRule type="cellIs" dxfId="193" priority="8" operator="between">
      <formula>0.51</formula>
      <formula>0.69</formula>
    </cfRule>
    <cfRule type="cellIs" dxfId="192" priority="9" operator="between">
      <formula>0</formula>
      <formula>0.5</formula>
    </cfRule>
  </conditionalFormatting>
  <conditionalFormatting sqref="BJ14">
    <cfRule type="cellIs" dxfId="191" priority="4" operator="between">
      <formula>0.7</formula>
      <formula>1</formula>
    </cfRule>
    <cfRule type="cellIs" dxfId="190" priority="5" operator="between">
      <formula>0.51</formula>
      <formula>0.69</formula>
    </cfRule>
    <cfRule type="cellIs" dxfId="189" priority="6" operator="between">
      <formula>0</formula>
      <formula>0.5</formula>
    </cfRule>
  </conditionalFormatting>
  <conditionalFormatting sqref="BJ9">
    <cfRule type="cellIs" dxfId="188" priority="1" operator="between">
      <formula>0.7</formula>
      <formula>1</formula>
    </cfRule>
    <cfRule type="cellIs" dxfId="187" priority="2" operator="between">
      <formula>0.51</formula>
      <formula>0.69</formula>
    </cfRule>
    <cfRule type="cellIs" dxfId="186" priority="3" operator="between">
      <formula>0</formula>
      <formula>0.5</formula>
    </cfRule>
  </conditionalFormatting>
  <dataValidations count="5">
    <dataValidation allowBlank="1" showInputMessage="1" showErrorMessage="1" prompt="Registre la meta o las metas que se desarrollarán para el cumplimiento del Objetivo en 2021." sqref="F12:F13 G12:I14 E12:E14" xr:uid="{00000000-0002-0000-0000-000000000000}"/>
    <dataValidation allowBlank="1" showInputMessage="1" showErrorMessage="1" prompt="Registre la meta o las metas que se realizarán para cumplir el objetivo estratégico_x000a_" sqref="F10:I11 E10" xr:uid="{00000000-0002-0000-0000-000003000000}"/>
    <dataValidation allowBlank="1" showInputMessage="1" showErrorMessage="1" prompt="Registre el nombre del indicador: _x000a__x000a_Ejemplo Número de visitas técnicas realizadas  " sqref="K9:K11" xr:uid="{00000000-0002-0000-0000-000005000000}"/>
    <dataValidation allowBlank="1" showInputMessage="1" showErrorMessage="1" prompt="Registre el valor absoluto o porcentaje de la meta" sqref="J9:J14" xr:uid="{00000000-0002-0000-0000-000006000000}"/>
    <dataValidation allowBlank="1" showInputMessage="1" showErrorMessage="1" prompt="Describa la estrategia a desarrollar para el cumplimiento del Objetivo_x000a_" sqref="D9:D14" xr:uid="{00000000-0002-0000-0000-000009000000}"/>
  </dataValidations>
  <pageMargins left="0.70866141732283472" right="0.70866141732283472" top="0.74803149606299213" bottom="0.74803149606299213" header="0.31496062992125984" footer="0.31496062992125984"/>
  <pageSetup paperSize="9" scale="60" orientation="landscape" r:id="rId1"/>
  <headerFooter>
    <oddFooter>&amp;C&amp;"Century Gothic,Negrita"&amp;10Nota:&amp;"Century Gothic,Normal"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A000000}">
          <x14:formula1>
            <xm:f>Hoja4!$A$62:$A$67</xm:f>
          </x14:formula1>
          <xm:sqref>N9:N14</xm:sqref>
        </x14:dataValidation>
        <x14:dataValidation type="list" allowBlank="1" showInputMessage="1" showErrorMessage="1" promptTitle="Producto" prompt="Describa el resultado de lo que se espera alcanzar cuando se cumpla la meta" xr:uid="{00000000-0002-0000-0000-00000B000000}">
          <x14:formula1>
            <xm:f>Hoja4!$A$32:$A$38</xm:f>
          </x14:formula1>
          <xm:sqref>Q9:Q14</xm:sqref>
        </x14:dataValidation>
        <x14:dataValidation type="list" allowBlank="1" showInputMessage="1" showErrorMessage="1" xr:uid="{00000000-0002-0000-0000-00000C000000}">
          <x14:formula1>
            <xm:f>Hoja4!$A$2:$A$17</xm:f>
          </x14:formula1>
          <xm:sqref>A9:A14</xm:sqref>
        </x14:dataValidation>
        <x14:dataValidation type="list" allowBlank="1" showInputMessage="1" showErrorMessage="1" xr:uid="{00000000-0002-0000-0000-00000D000000}">
          <x14:formula1>
            <xm:f>Hoja4!$A$50:$A$58</xm:f>
          </x14:formula1>
          <xm:sqref>B9:B14 R9:R14</xm:sqref>
        </x14:dataValidation>
        <x14:dataValidation type="list" allowBlank="1" showInputMessage="1" showErrorMessage="1" xr:uid="{00000000-0002-0000-0000-00000E000000}">
          <x14:formula1>
            <xm:f>Hoja4!$A$20:$A$26</xm:f>
          </x14:formula1>
          <xm:sqref>C9:C14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6A88-1889-4128-B289-A691C0147D5E}">
  <dimension ref="A1:BK1048576"/>
  <sheetViews>
    <sheetView zoomScale="90" zoomScaleNormal="90" zoomScaleSheetLayoutView="90" zoomScalePageLayoutView="55" workbookViewId="0">
      <selection activeCell="D9" sqref="D9"/>
    </sheetView>
  </sheetViews>
  <sheetFormatPr baseColWidth="10" defaultColWidth="0" defaultRowHeight="13.5" customHeight="1" zeroHeight="1" x14ac:dyDescent="0.3"/>
  <cols>
    <col min="1" max="1" width="22.42578125" style="790" customWidth="1"/>
    <col min="2" max="2" width="16.7109375" style="862" customWidth="1"/>
    <col min="3" max="3" width="31.140625" style="790" customWidth="1"/>
    <col min="4" max="4" width="64.140625" style="863" customWidth="1"/>
    <col min="5" max="5" width="30" style="863" customWidth="1"/>
    <col min="6" max="6" width="14.28515625" style="790" hidden="1" customWidth="1"/>
    <col min="7" max="7" width="15" style="790" hidden="1" customWidth="1"/>
    <col min="8" max="8" width="15.5703125" style="790" hidden="1" customWidth="1"/>
    <col min="9" max="9" width="14.42578125" style="790" hidden="1" customWidth="1"/>
    <col min="10" max="10" width="17.140625" style="790" customWidth="1"/>
    <col min="11" max="14" width="22.42578125" style="790" customWidth="1"/>
    <col min="15" max="15" width="53" style="790" customWidth="1"/>
    <col min="16" max="16" width="35.7109375" style="790" customWidth="1"/>
    <col min="17" max="17" width="24.42578125" style="790" customWidth="1"/>
    <col min="18" max="18" width="22.42578125" style="790" customWidth="1"/>
    <col min="19" max="19" width="22.42578125" style="862" customWidth="1"/>
    <col min="20" max="27" width="11.7109375" style="790" customWidth="1"/>
    <col min="28" max="28" width="20" style="790" bestFit="1" customWidth="1"/>
    <col min="29" max="36" width="11.7109375" style="790" customWidth="1"/>
    <col min="37" max="37" width="20.42578125" style="790" customWidth="1"/>
    <col min="38" max="45" width="11.7109375" style="790" customWidth="1"/>
    <col min="46" max="46" width="20" style="790" bestFit="1" customWidth="1"/>
    <col min="47" max="54" width="11.7109375" style="790" customWidth="1"/>
    <col min="55" max="55" width="20" style="790" bestFit="1" customWidth="1"/>
    <col min="56" max="56" width="18.140625" style="790" bestFit="1" customWidth="1"/>
    <col min="57" max="57" width="15.5703125" style="790" customWidth="1"/>
    <col min="58" max="60" width="11.5703125" style="790" customWidth="1"/>
    <col min="61" max="61" width="11.7109375" style="790" customWidth="1"/>
    <col min="62" max="62" width="18.85546875" style="790" customWidth="1"/>
    <col min="63" max="63" width="16.42578125" style="790" customWidth="1"/>
    <col min="64" max="16384" width="22.42578125" style="790" hidden="1"/>
  </cols>
  <sheetData>
    <row r="1" spans="1:63" ht="26.25" customHeight="1" x14ac:dyDescent="0.3">
      <c r="A1" s="788"/>
      <c r="B1" s="788"/>
      <c r="C1" s="788"/>
      <c r="D1" s="789" t="s">
        <v>414</v>
      </c>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9"/>
      <c r="AS1" s="789"/>
      <c r="AT1" s="789"/>
      <c r="AU1" s="789"/>
      <c r="AV1" s="789"/>
      <c r="AW1" s="789"/>
      <c r="AX1" s="789"/>
      <c r="AY1" s="789"/>
      <c r="AZ1" s="789"/>
      <c r="BA1" s="789"/>
      <c r="BB1" s="789"/>
      <c r="BC1" s="789"/>
      <c r="BD1" s="789"/>
      <c r="BE1" s="789"/>
      <c r="BF1" s="789"/>
      <c r="BG1" s="789"/>
      <c r="BH1" s="789"/>
      <c r="BI1" s="789"/>
      <c r="BJ1" s="659" t="s">
        <v>512</v>
      </c>
      <c r="BK1" s="661"/>
    </row>
    <row r="2" spans="1:63" ht="26.25" customHeight="1" x14ac:dyDescent="0.3">
      <c r="A2" s="788"/>
      <c r="B2" s="788"/>
      <c r="C2" s="788"/>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c r="BB2" s="789"/>
      <c r="BC2" s="789"/>
      <c r="BD2" s="789"/>
      <c r="BE2" s="789"/>
      <c r="BF2" s="789"/>
      <c r="BG2" s="789"/>
      <c r="BH2" s="789"/>
      <c r="BI2" s="789"/>
      <c r="BJ2" s="659" t="s">
        <v>513</v>
      </c>
      <c r="BK2" s="661"/>
    </row>
    <row r="3" spans="1:63" ht="26.25" customHeight="1" x14ac:dyDescent="0.3">
      <c r="A3" s="788"/>
      <c r="B3" s="788"/>
      <c r="C3" s="788"/>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c r="AM3" s="789"/>
      <c r="AN3" s="789"/>
      <c r="AO3" s="789"/>
      <c r="AP3" s="789"/>
      <c r="AQ3" s="789"/>
      <c r="AR3" s="789"/>
      <c r="AS3" s="789"/>
      <c r="AT3" s="789"/>
      <c r="AU3" s="789"/>
      <c r="AV3" s="789"/>
      <c r="AW3" s="789"/>
      <c r="AX3" s="789"/>
      <c r="AY3" s="789"/>
      <c r="AZ3" s="789"/>
      <c r="BA3" s="789"/>
      <c r="BB3" s="789"/>
      <c r="BC3" s="789"/>
      <c r="BD3" s="789"/>
      <c r="BE3" s="789"/>
      <c r="BF3" s="789"/>
      <c r="BG3" s="789"/>
      <c r="BH3" s="789"/>
      <c r="BI3" s="789"/>
      <c r="BJ3" s="659" t="s">
        <v>514</v>
      </c>
      <c r="BK3" s="661"/>
    </row>
    <row r="4" spans="1:63" ht="26.25" customHeight="1" x14ac:dyDescent="0.3">
      <c r="A4" s="788"/>
      <c r="B4" s="788"/>
      <c r="C4" s="788"/>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c r="BA4" s="789"/>
      <c r="BB4" s="789"/>
      <c r="BC4" s="789"/>
      <c r="BD4" s="789"/>
      <c r="BE4" s="789"/>
      <c r="BF4" s="789"/>
      <c r="BG4" s="789"/>
      <c r="BH4" s="789"/>
      <c r="BI4" s="789"/>
      <c r="BJ4" s="791" t="s">
        <v>515</v>
      </c>
      <c r="BK4" s="792"/>
    </row>
    <row r="5" spans="1:63" ht="13.5" customHeight="1" x14ac:dyDescent="0.3">
      <c r="A5" s="793" t="s">
        <v>400</v>
      </c>
      <c r="B5" s="793"/>
      <c r="C5" s="793"/>
      <c r="D5" s="793"/>
      <c r="E5" s="793"/>
      <c r="F5" s="793"/>
      <c r="G5" s="793"/>
      <c r="H5" s="793"/>
      <c r="I5" s="793"/>
      <c r="J5" s="793"/>
      <c r="K5" s="793"/>
      <c r="L5" s="793"/>
      <c r="M5" s="793"/>
      <c r="N5" s="793"/>
      <c r="O5" s="793"/>
      <c r="P5" s="793"/>
      <c r="Q5" s="793"/>
      <c r="R5" s="793"/>
      <c r="S5" s="793"/>
      <c r="T5" s="794" t="s">
        <v>22</v>
      </c>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c r="AT5" s="794"/>
      <c r="AU5" s="794"/>
      <c r="AV5" s="794"/>
      <c r="AW5" s="794"/>
      <c r="AX5" s="794"/>
      <c r="AY5" s="794"/>
      <c r="AZ5" s="794"/>
      <c r="BA5" s="794"/>
      <c r="BB5" s="794"/>
      <c r="BC5" s="794"/>
      <c r="BD5" s="795" t="s">
        <v>446</v>
      </c>
      <c r="BE5" s="796"/>
      <c r="BF5" s="797" t="s">
        <v>441</v>
      </c>
      <c r="BG5" s="798"/>
      <c r="BH5" s="798"/>
      <c r="BI5" s="799"/>
      <c r="BJ5" s="797" t="s">
        <v>23</v>
      </c>
      <c r="BK5" s="799"/>
    </row>
    <row r="6" spans="1:63" s="806" customFormat="1" ht="12.75" x14ac:dyDescent="0.25">
      <c r="A6" s="793"/>
      <c r="B6" s="793"/>
      <c r="C6" s="793"/>
      <c r="D6" s="793"/>
      <c r="E6" s="793"/>
      <c r="F6" s="793"/>
      <c r="G6" s="793"/>
      <c r="H6" s="793"/>
      <c r="I6" s="793"/>
      <c r="J6" s="793"/>
      <c r="K6" s="793"/>
      <c r="L6" s="793"/>
      <c r="M6" s="793"/>
      <c r="N6" s="793"/>
      <c r="O6" s="793"/>
      <c r="P6" s="793"/>
      <c r="Q6" s="793"/>
      <c r="R6" s="793"/>
      <c r="S6" s="793"/>
      <c r="T6" s="800" t="s">
        <v>24</v>
      </c>
      <c r="U6" s="800"/>
      <c r="V6" s="800"/>
      <c r="W6" s="800"/>
      <c r="X6" s="800"/>
      <c r="Y6" s="800"/>
      <c r="Z6" s="800"/>
      <c r="AA6" s="800"/>
      <c r="AB6" s="800"/>
      <c r="AC6" s="800" t="s">
        <v>25</v>
      </c>
      <c r="AD6" s="800"/>
      <c r="AE6" s="800"/>
      <c r="AF6" s="800"/>
      <c r="AG6" s="800"/>
      <c r="AH6" s="800"/>
      <c r="AI6" s="800"/>
      <c r="AJ6" s="800"/>
      <c r="AK6" s="800"/>
      <c r="AL6" s="800" t="s">
        <v>26</v>
      </c>
      <c r="AM6" s="800"/>
      <c r="AN6" s="800"/>
      <c r="AO6" s="800"/>
      <c r="AP6" s="800"/>
      <c r="AQ6" s="800"/>
      <c r="AR6" s="800"/>
      <c r="AS6" s="800"/>
      <c r="AT6" s="800"/>
      <c r="AU6" s="800" t="s">
        <v>27</v>
      </c>
      <c r="AV6" s="800"/>
      <c r="AW6" s="800"/>
      <c r="AX6" s="800"/>
      <c r="AY6" s="800"/>
      <c r="AZ6" s="800"/>
      <c r="BA6" s="800"/>
      <c r="BB6" s="800"/>
      <c r="BC6" s="800"/>
      <c r="BD6" s="801"/>
      <c r="BE6" s="802"/>
      <c r="BF6" s="803"/>
      <c r="BG6" s="804"/>
      <c r="BH6" s="804"/>
      <c r="BI6" s="805"/>
      <c r="BJ6" s="803"/>
      <c r="BK6" s="805"/>
    </row>
    <row r="7" spans="1:63" ht="13.5" customHeight="1" x14ac:dyDescent="0.3">
      <c r="A7" s="793"/>
      <c r="B7" s="793"/>
      <c r="C7" s="793"/>
      <c r="D7" s="793"/>
      <c r="E7" s="793"/>
      <c r="F7" s="793"/>
      <c r="G7" s="793"/>
      <c r="H7" s="793"/>
      <c r="I7" s="793"/>
      <c r="J7" s="793"/>
      <c r="K7" s="793"/>
      <c r="L7" s="793"/>
      <c r="M7" s="793"/>
      <c r="N7" s="793"/>
      <c r="O7" s="793"/>
      <c r="P7" s="793"/>
      <c r="Q7" s="793"/>
      <c r="R7" s="793"/>
      <c r="S7" s="793"/>
      <c r="T7" s="807" t="s">
        <v>28</v>
      </c>
      <c r="U7" s="808"/>
      <c r="V7" s="807" t="s">
        <v>29</v>
      </c>
      <c r="W7" s="808"/>
      <c r="X7" s="807" t="s">
        <v>30</v>
      </c>
      <c r="Y7" s="808"/>
      <c r="Z7" s="809" t="s">
        <v>31</v>
      </c>
      <c r="AA7" s="809"/>
      <c r="AB7" s="810" t="s">
        <v>32</v>
      </c>
      <c r="AC7" s="807" t="s">
        <v>33</v>
      </c>
      <c r="AD7" s="808"/>
      <c r="AE7" s="807" t="s">
        <v>34</v>
      </c>
      <c r="AF7" s="808"/>
      <c r="AG7" s="807" t="s">
        <v>35</v>
      </c>
      <c r="AH7" s="808"/>
      <c r="AI7" s="809" t="s">
        <v>31</v>
      </c>
      <c r="AJ7" s="809"/>
      <c r="AK7" s="810" t="s">
        <v>32</v>
      </c>
      <c r="AL7" s="807" t="s">
        <v>36</v>
      </c>
      <c r="AM7" s="808"/>
      <c r="AN7" s="807" t="s">
        <v>37</v>
      </c>
      <c r="AO7" s="808"/>
      <c r="AP7" s="807" t="s">
        <v>38</v>
      </c>
      <c r="AQ7" s="808"/>
      <c r="AR7" s="809" t="s">
        <v>31</v>
      </c>
      <c r="AS7" s="809"/>
      <c r="AT7" s="810" t="s">
        <v>32</v>
      </c>
      <c r="AU7" s="807" t="s">
        <v>39</v>
      </c>
      <c r="AV7" s="808"/>
      <c r="AW7" s="807" t="s">
        <v>40</v>
      </c>
      <c r="AX7" s="808"/>
      <c r="AY7" s="807" t="s">
        <v>41</v>
      </c>
      <c r="AZ7" s="808"/>
      <c r="BA7" s="809" t="s">
        <v>31</v>
      </c>
      <c r="BB7" s="809"/>
      <c r="BC7" s="810" t="s">
        <v>32</v>
      </c>
      <c r="BD7" s="811"/>
      <c r="BE7" s="812"/>
      <c r="BF7" s="813"/>
      <c r="BG7" s="814"/>
      <c r="BH7" s="814"/>
      <c r="BI7" s="815"/>
      <c r="BJ7" s="803"/>
      <c r="BK7" s="805"/>
    </row>
    <row r="8" spans="1:63" s="821" customFormat="1" ht="51" customHeight="1" x14ac:dyDescent="0.25">
      <c r="A8" s="816" t="s">
        <v>21</v>
      </c>
      <c r="B8" s="816" t="s">
        <v>6</v>
      </c>
      <c r="C8" s="816" t="s">
        <v>0</v>
      </c>
      <c r="D8" s="816" t="s">
        <v>398</v>
      </c>
      <c r="E8" s="816" t="s">
        <v>397</v>
      </c>
      <c r="F8" s="816" t="s">
        <v>402</v>
      </c>
      <c r="G8" s="816" t="s">
        <v>405</v>
      </c>
      <c r="H8" s="816" t="s">
        <v>404</v>
      </c>
      <c r="I8" s="816" t="s">
        <v>403</v>
      </c>
      <c r="J8" s="816" t="s">
        <v>516</v>
      </c>
      <c r="K8" s="816" t="s">
        <v>1</v>
      </c>
      <c r="L8" s="816" t="s">
        <v>2</v>
      </c>
      <c r="M8" s="816" t="s">
        <v>3</v>
      </c>
      <c r="N8" s="816" t="s">
        <v>406</v>
      </c>
      <c r="O8" s="816" t="s">
        <v>4</v>
      </c>
      <c r="P8" s="816" t="s">
        <v>5</v>
      </c>
      <c r="Q8" s="816" t="s">
        <v>517</v>
      </c>
      <c r="R8" s="816" t="s">
        <v>6</v>
      </c>
      <c r="S8" s="816" t="s">
        <v>7</v>
      </c>
      <c r="T8" s="816" t="s">
        <v>42</v>
      </c>
      <c r="U8" s="816" t="s">
        <v>43</v>
      </c>
      <c r="V8" s="816" t="s">
        <v>42</v>
      </c>
      <c r="W8" s="816" t="s">
        <v>43</v>
      </c>
      <c r="X8" s="816" t="s">
        <v>42</v>
      </c>
      <c r="Y8" s="816" t="s">
        <v>43</v>
      </c>
      <c r="Z8" s="816" t="s">
        <v>42</v>
      </c>
      <c r="AA8" s="816" t="s">
        <v>43</v>
      </c>
      <c r="AB8" s="810"/>
      <c r="AC8" s="816" t="s">
        <v>42</v>
      </c>
      <c r="AD8" s="816" t="s">
        <v>43</v>
      </c>
      <c r="AE8" s="816" t="s">
        <v>42</v>
      </c>
      <c r="AF8" s="816" t="s">
        <v>43</v>
      </c>
      <c r="AG8" s="816" t="s">
        <v>42</v>
      </c>
      <c r="AH8" s="816" t="s">
        <v>43</v>
      </c>
      <c r="AI8" s="817" t="s">
        <v>42</v>
      </c>
      <c r="AJ8" s="818" t="s">
        <v>43</v>
      </c>
      <c r="AK8" s="810"/>
      <c r="AL8" s="816" t="s">
        <v>42</v>
      </c>
      <c r="AM8" s="816" t="s">
        <v>43</v>
      </c>
      <c r="AN8" s="816" t="s">
        <v>42</v>
      </c>
      <c r="AO8" s="816" t="s">
        <v>43</v>
      </c>
      <c r="AP8" s="816" t="s">
        <v>42</v>
      </c>
      <c r="AQ8" s="816" t="s">
        <v>43</v>
      </c>
      <c r="AR8" s="817" t="s">
        <v>42</v>
      </c>
      <c r="AS8" s="818" t="s">
        <v>43</v>
      </c>
      <c r="AT8" s="810"/>
      <c r="AU8" s="816" t="s">
        <v>42</v>
      </c>
      <c r="AV8" s="816" t="s">
        <v>43</v>
      </c>
      <c r="AW8" s="816" t="s">
        <v>42</v>
      </c>
      <c r="AX8" s="816" t="s">
        <v>43</v>
      </c>
      <c r="AY8" s="816" t="s">
        <v>42</v>
      </c>
      <c r="AZ8" s="816" t="s">
        <v>43</v>
      </c>
      <c r="BA8" s="817" t="s">
        <v>42</v>
      </c>
      <c r="BB8" s="818" t="s">
        <v>43</v>
      </c>
      <c r="BC8" s="810"/>
      <c r="BD8" s="819" t="s">
        <v>42</v>
      </c>
      <c r="BE8" s="820" t="s">
        <v>43</v>
      </c>
      <c r="BF8" s="820" t="s">
        <v>442</v>
      </c>
      <c r="BG8" s="820" t="s">
        <v>443</v>
      </c>
      <c r="BH8" s="820" t="s">
        <v>444</v>
      </c>
      <c r="BI8" s="820" t="s">
        <v>445</v>
      </c>
      <c r="BJ8" s="813"/>
      <c r="BK8" s="815"/>
    </row>
    <row r="9" spans="1:63" s="834" customFormat="1" ht="164.25" customHeight="1" x14ac:dyDescent="0.3">
      <c r="A9" s="822" t="s">
        <v>49</v>
      </c>
      <c r="B9" s="822" t="s">
        <v>15</v>
      </c>
      <c r="C9" s="823" t="s">
        <v>459</v>
      </c>
      <c r="D9" s="824" t="s">
        <v>460</v>
      </c>
      <c r="E9" s="823" t="s">
        <v>918</v>
      </c>
      <c r="F9" s="825"/>
      <c r="G9" s="825"/>
      <c r="H9" s="825"/>
      <c r="I9" s="825"/>
      <c r="J9" s="826">
        <v>1</v>
      </c>
      <c r="K9" s="823" t="s">
        <v>919</v>
      </c>
      <c r="L9" s="827" t="s">
        <v>461</v>
      </c>
      <c r="M9" s="827" t="s">
        <v>8</v>
      </c>
      <c r="N9" s="827" t="s">
        <v>82</v>
      </c>
      <c r="O9" s="828" t="s">
        <v>462</v>
      </c>
      <c r="P9" s="829" t="s">
        <v>463</v>
      </c>
      <c r="Q9" s="829" t="s">
        <v>74</v>
      </c>
      <c r="R9" s="822" t="s">
        <v>15</v>
      </c>
      <c r="S9" s="822" t="s">
        <v>464</v>
      </c>
      <c r="T9" s="830">
        <f t="shared" ref="T9:Y14" si="0">8.33/100</f>
        <v>8.3299999999999999E-2</v>
      </c>
      <c r="U9" s="830">
        <f t="shared" si="0"/>
        <v>8.3299999999999999E-2</v>
      </c>
      <c r="V9" s="830">
        <f t="shared" ref="V9:V14" si="1">8.33/100</f>
        <v>8.3299999999999999E-2</v>
      </c>
      <c r="W9" s="830">
        <f t="shared" si="0"/>
        <v>8.3299999999999999E-2</v>
      </c>
      <c r="X9" s="830">
        <f t="shared" ref="X9:X14" si="2">8.33/100</f>
        <v>8.3299999999999999E-2</v>
      </c>
      <c r="Y9" s="830">
        <f t="shared" si="0"/>
        <v>8.3299999999999999E-2</v>
      </c>
      <c r="Z9" s="778">
        <f t="shared" ref="Z9:Z14" si="3">SUM(T9,V9,X9)</f>
        <v>0.24990000000000001</v>
      </c>
      <c r="AA9" s="778">
        <f>SUM(U9,W9,Y9)</f>
        <v>0.24990000000000001</v>
      </c>
      <c r="AB9" s="46" t="s">
        <v>1004</v>
      </c>
      <c r="AC9" s="830">
        <f t="shared" ref="AC9:AC14" si="4">8.33/100</f>
        <v>8.3299999999999999E-2</v>
      </c>
      <c r="AD9" s="831"/>
      <c r="AE9" s="830">
        <f t="shared" ref="AE9:AE14" si="5">8.33/100</f>
        <v>8.3299999999999999E-2</v>
      </c>
      <c r="AF9" s="831"/>
      <c r="AG9" s="830">
        <f t="shared" ref="AG9:AG14" si="6">8.33/100</f>
        <v>8.3299999999999999E-2</v>
      </c>
      <c r="AH9" s="831"/>
      <c r="AI9" s="778">
        <f t="shared" ref="AI9:AI14" si="7">SUM(AC9,AE9,AG9)</f>
        <v>0.24990000000000001</v>
      </c>
      <c r="AJ9" s="832">
        <f t="shared" ref="AJ9:AJ14" si="8">SUM(AD9,AF9,AH9)</f>
        <v>0</v>
      </c>
      <c r="AK9" s="46" t="s">
        <v>44</v>
      </c>
      <c r="AL9" s="830">
        <f t="shared" ref="AL9:AL14" si="9">8.33/100</f>
        <v>8.3299999999999999E-2</v>
      </c>
      <c r="AM9" s="831"/>
      <c r="AN9" s="830">
        <f t="shared" ref="AN9:AN14" si="10">8.33/100</f>
        <v>8.3299999999999999E-2</v>
      </c>
      <c r="AO9" s="831"/>
      <c r="AP9" s="830">
        <f t="shared" ref="AP9:AP14" si="11">8.33/100</f>
        <v>8.3299999999999999E-2</v>
      </c>
      <c r="AQ9" s="831"/>
      <c r="AR9" s="778">
        <f t="shared" ref="AR9:AR14" si="12">SUM(AL9,AN9,AP9)</f>
        <v>0.24990000000000001</v>
      </c>
      <c r="AS9" s="832">
        <f t="shared" ref="AS9:AS14" si="13">SUM(AM9,AO9,AQ9)</f>
        <v>0</v>
      </c>
      <c r="AT9" s="46" t="s">
        <v>44</v>
      </c>
      <c r="AU9" s="830">
        <f t="shared" ref="AU9:AU14" si="14">8.33/100</f>
        <v>8.3299999999999999E-2</v>
      </c>
      <c r="AV9" s="831"/>
      <c r="AW9" s="830">
        <f t="shared" ref="AW9:AW14" si="15">8.33/100</f>
        <v>8.3299999999999999E-2</v>
      </c>
      <c r="AX9" s="831"/>
      <c r="AY9" s="830">
        <f t="shared" ref="AY9:AY14" si="16">8.33/100</f>
        <v>8.3299999999999999E-2</v>
      </c>
      <c r="AZ9" s="831"/>
      <c r="BA9" s="778">
        <f t="shared" ref="BA9:BA14" si="17">SUM(AU9,AW9,AY9)</f>
        <v>0.24990000000000001</v>
      </c>
      <c r="BB9" s="832">
        <f t="shared" ref="BB9:BB14" si="18">SUM(AV9,AX9,AZ9)</f>
        <v>0</v>
      </c>
      <c r="BC9" s="46" t="s">
        <v>44</v>
      </c>
      <c r="BD9" s="833">
        <f t="shared" ref="BD9:BE14" si="19">Z9+AI9+AR9+BA9</f>
        <v>0.99960000000000004</v>
      </c>
      <c r="BE9" s="833">
        <f t="shared" si="19"/>
        <v>0.24990000000000001</v>
      </c>
      <c r="BF9" s="148">
        <f t="shared" ref="BF9:BF14" si="20">IFERROR(AA9/Z9,"")</f>
        <v>1</v>
      </c>
      <c r="BG9" s="148">
        <f t="shared" ref="BG9:BG14" si="21">IFERROR((AA9+AJ9)/(Z9+AI9),"")</f>
        <v>0.5</v>
      </c>
      <c r="BH9" s="148">
        <f t="shared" ref="BH9:BH14" si="22">IFERROR((AA9+AJ9+AS9)/(Z9+AI9+AR9),"")</f>
        <v>0.33333333333333331</v>
      </c>
      <c r="BI9" s="148">
        <f t="shared" ref="BI9:BI14" si="23">IFERROR((AA9+AJ9+AS9+BB9)/(Z9+AI9+AR9+BA9),"")</f>
        <v>0.25</v>
      </c>
      <c r="BJ9" s="593">
        <f t="shared" ref="BJ9:BJ14" si="24">BE9/BD9</f>
        <v>0.25</v>
      </c>
      <c r="BK9" s="593"/>
    </row>
    <row r="10" spans="1:63" s="834" customFormat="1" ht="164.25" customHeight="1" x14ac:dyDescent="0.3">
      <c r="A10" s="822" t="s">
        <v>49</v>
      </c>
      <c r="B10" s="822" t="s">
        <v>15</v>
      </c>
      <c r="C10" s="823" t="s">
        <v>459</v>
      </c>
      <c r="D10" s="824" t="s">
        <v>460</v>
      </c>
      <c r="E10" s="823" t="s">
        <v>920</v>
      </c>
      <c r="F10" s="825"/>
      <c r="G10" s="825"/>
      <c r="H10" s="825"/>
      <c r="I10" s="825"/>
      <c r="J10" s="826">
        <v>1</v>
      </c>
      <c r="K10" s="823" t="s">
        <v>921</v>
      </c>
      <c r="L10" s="827" t="s">
        <v>465</v>
      </c>
      <c r="M10" s="827" t="s">
        <v>8</v>
      </c>
      <c r="N10" s="827" t="s">
        <v>82</v>
      </c>
      <c r="O10" s="828" t="s">
        <v>466</v>
      </c>
      <c r="P10" s="829" t="s">
        <v>467</v>
      </c>
      <c r="Q10" s="829" t="s">
        <v>74</v>
      </c>
      <c r="R10" s="822" t="s">
        <v>15</v>
      </c>
      <c r="S10" s="822" t="s">
        <v>464</v>
      </c>
      <c r="T10" s="830">
        <f t="shared" si="0"/>
        <v>8.3299999999999999E-2</v>
      </c>
      <c r="U10" s="830">
        <f t="shared" si="0"/>
        <v>8.3299999999999999E-2</v>
      </c>
      <c r="V10" s="830">
        <f t="shared" si="1"/>
        <v>8.3299999999999999E-2</v>
      </c>
      <c r="W10" s="830">
        <f t="shared" si="0"/>
        <v>8.3299999999999999E-2</v>
      </c>
      <c r="X10" s="830">
        <f t="shared" si="2"/>
        <v>8.3299999999999999E-2</v>
      </c>
      <c r="Y10" s="830">
        <f t="shared" si="0"/>
        <v>8.3299999999999999E-2</v>
      </c>
      <c r="Z10" s="778">
        <f t="shared" si="3"/>
        <v>0.24990000000000001</v>
      </c>
      <c r="AA10" s="832">
        <f t="shared" ref="AA10:AA15" si="25">SUM(U10,W10,Y10)</f>
        <v>0.24990000000000001</v>
      </c>
      <c r="AB10" s="323" t="s">
        <v>1005</v>
      </c>
      <c r="AC10" s="830">
        <f t="shared" si="4"/>
        <v>8.3299999999999999E-2</v>
      </c>
      <c r="AD10" s="831"/>
      <c r="AE10" s="830">
        <f t="shared" si="5"/>
        <v>8.3299999999999999E-2</v>
      </c>
      <c r="AF10" s="831"/>
      <c r="AG10" s="830">
        <f t="shared" si="6"/>
        <v>8.3299999999999999E-2</v>
      </c>
      <c r="AH10" s="831"/>
      <c r="AI10" s="778">
        <f t="shared" si="7"/>
        <v>0.24990000000000001</v>
      </c>
      <c r="AJ10" s="832">
        <f t="shared" si="8"/>
        <v>0</v>
      </c>
      <c r="AK10" s="46" t="s">
        <v>44</v>
      </c>
      <c r="AL10" s="830">
        <f t="shared" si="9"/>
        <v>8.3299999999999999E-2</v>
      </c>
      <c r="AM10" s="831"/>
      <c r="AN10" s="830">
        <f t="shared" si="10"/>
        <v>8.3299999999999999E-2</v>
      </c>
      <c r="AO10" s="831"/>
      <c r="AP10" s="830">
        <f t="shared" si="11"/>
        <v>8.3299999999999999E-2</v>
      </c>
      <c r="AQ10" s="831"/>
      <c r="AR10" s="778">
        <f t="shared" si="12"/>
        <v>0.24990000000000001</v>
      </c>
      <c r="AS10" s="832">
        <f t="shared" si="13"/>
        <v>0</v>
      </c>
      <c r="AT10" s="46" t="s">
        <v>44</v>
      </c>
      <c r="AU10" s="830">
        <f t="shared" si="14"/>
        <v>8.3299999999999999E-2</v>
      </c>
      <c r="AV10" s="831"/>
      <c r="AW10" s="830">
        <f t="shared" si="15"/>
        <v>8.3299999999999999E-2</v>
      </c>
      <c r="AX10" s="831"/>
      <c r="AY10" s="830">
        <f t="shared" si="16"/>
        <v>8.3299999999999999E-2</v>
      </c>
      <c r="AZ10" s="831"/>
      <c r="BA10" s="778">
        <f t="shared" si="17"/>
        <v>0.24990000000000001</v>
      </c>
      <c r="BB10" s="832">
        <f t="shared" si="18"/>
        <v>0</v>
      </c>
      <c r="BC10" s="46" t="s">
        <v>44</v>
      </c>
      <c r="BD10" s="833">
        <f t="shared" si="19"/>
        <v>0.99960000000000004</v>
      </c>
      <c r="BE10" s="833">
        <f t="shared" si="19"/>
        <v>0.24990000000000001</v>
      </c>
      <c r="BF10" s="148">
        <f t="shared" si="20"/>
        <v>1</v>
      </c>
      <c r="BG10" s="148">
        <f t="shared" si="21"/>
        <v>0.5</v>
      </c>
      <c r="BH10" s="148">
        <f t="shared" si="22"/>
        <v>0.33333333333333331</v>
      </c>
      <c r="BI10" s="148">
        <f t="shared" si="23"/>
        <v>0.25</v>
      </c>
      <c r="BJ10" s="593">
        <f t="shared" si="24"/>
        <v>0.25</v>
      </c>
      <c r="BK10" s="593"/>
    </row>
    <row r="11" spans="1:63" s="834" customFormat="1" ht="164.25" customHeight="1" x14ac:dyDescent="0.3">
      <c r="A11" s="822" t="s">
        <v>49</v>
      </c>
      <c r="B11" s="822" t="s">
        <v>15</v>
      </c>
      <c r="C11" s="823" t="s">
        <v>459</v>
      </c>
      <c r="D11" s="824" t="s">
        <v>460</v>
      </c>
      <c r="E11" s="823" t="s">
        <v>468</v>
      </c>
      <c r="F11" s="825"/>
      <c r="G11" s="825"/>
      <c r="H11" s="825"/>
      <c r="I11" s="825"/>
      <c r="J11" s="826">
        <v>1</v>
      </c>
      <c r="K11" s="823" t="s">
        <v>922</v>
      </c>
      <c r="L11" s="827" t="s">
        <v>469</v>
      </c>
      <c r="M11" s="827" t="s">
        <v>8</v>
      </c>
      <c r="N11" s="827" t="s">
        <v>82</v>
      </c>
      <c r="O11" s="828" t="s">
        <v>470</v>
      </c>
      <c r="P11" s="828" t="s">
        <v>471</v>
      </c>
      <c r="Q11" s="829" t="s">
        <v>74</v>
      </c>
      <c r="R11" s="822" t="s">
        <v>15</v>
      </c>
      <c r="S11" s="822" t="s">
        <v>464</v>
      </c>
      <c r="T11" s="830">
        <f t="shared" si="0"/>
        <v>8.3299999999999999E-2</v>
      </c>
      <c r="U11" s="830">
        <f t="shared" si="0"/>
        <v>8.3299999999999999E-2</v>
      </c>
      <c r="V11" s="830">
        <f t="shared" si="1"/>
        <v>8.3299999999999999E-2</v>
      </c>
      <c r="W11" s="830">
        <f t="shared" si="0"/>
        <v>8.3299999999999999E-2</v>
      </c>
      <c r="X11" s="830">
        <f t="shared" si="2"/>
        <v>8.3299999999999999E-2</v>
      </c>
      <c r="Y11" s="830">
        <f t="shared" si="0"/>
        <v>8.3299999999999999E-2</v>
      </c>
      <c r="Z11" s="778">
        <f t="shared" si="3"/>
        <v>0.24990000000000001</v>
      </c>
      <c r="AA11" s="832">
        <f t="shared" si="25"/>
        <v>0.24990000000000001</v>
      </c>
      <c r="AB11" s="46" t="s">
        <v>1006</v>
      </c>
      <c r="AC11" s="830">
        <f t="shared" si="4"/>
        <v>8.3299999999999999E-2</v>
      </c>
      <c r="AD11" s="831"/>
      <c r="AE11" s="830">
        <f t="shared" si="5"/>
        <v>8.3299999999999999E-2</v>
      </c>
      <c r="AF11" s="831"/>
      <c r="AG11" s="830">
        <f t="shared" si="6"/>
        <v>8.3299999999999999E-2</v>
      </c>
      <c r="AH11" s="831"/>
      <c r="AI11" s="778">
        <f t="shared" si="7"/>
        <v>0.24990000000000001</v>
      </c>
      <c r="AJ11" s="832">
        <f t="shared" si="8"/>
        <v>0</v>
      </c>
      <c r="AK11" s="46" t="s">
        <v>44</v>
      </c>
      <c r="AL11" s="830">
        <f t="shared" si="9"/>
        <v>8.3299999999999999E-2</v>
      </c>
      <c r="AM11" s="831"/>
      <c r="AN11" s="830">
        <f t="shared" si="10"/>
        <v>8.3299999999999999E-2</v>
      </c>
      <c r="AO11" s="831"/>
      <c r="AP11" s="830">
        <f t="shared" si="11"/>
        <v>8.3299999999999999E-2</v>
      </c>
      <c r="AQ11" s="831"/>
      <c r="AR11" s="778">
        <f t="shared" si="12"/>
        <v>0.24990000000000001</v>
      </c>
      <c r="AS11" s="832">
        <f t="shared" si="13"/>
        <v>0</v>
      </c>
      <c r="AT11" s="46" t="s">
        <v>44</v>
      </c>
      <c r="AU11" s="830">
        <f t="shared" si="14"/>
        <v>8.3299999999999999E-2</v>
      </c>
      <c r="AV11" s="831"/>
      <c r="AW11" s="830">
        <f t="shared" si="15"/>
        <v>8.3299999999999999E-2</v>
      </c>
      <c r="AX11" s="831"/>
      <c r="AY11" s="830">
        <f t="shared" si="16"/>
        <v>8.3299999999999999E-2</v>
      </c>
      <c r="AZ11" s="831"/>
      <c r="BA11" s="778">
        <f t="shared" si="17"/>
        <v>0.24990000000000001</v>
      </c>
      <c r="BB11" s="832">
        <f t="shared" si="18"/>
        <v>0</v>
      </c>
      <c r="BC11" s="46" t="s">
        <v>44</v>
      </c>
      <c r="BD11" s="833">
        <f t="shared" si="19"/>
        <v>0.99960000000000004</v>
      </c>
      <c r="BE11" s="833">
        <f t="shared" si="19"/>
        <v>0.24990000000000001</v>
      </c>
      <c r="BF11" s="148">
        <f t="shared" si="20"/>
        <v>1</v>
      </c>
      <c r="BG11" s="148">
        <f t="shared" si="21"/>
        <v>0.5</v>
      </c>
      <c r="BH11" s="148">
        <f t="shared" si="22"/>
        <v>0.33333333333333331</v>
      </c>
      <c r="BI11" s="148">
        <f t="shared" si="23"/>
        <v>0.25</v>
      </c>
      <c r="BJ11" s="593">
        <f t="shared" si="24"/>
        <v>0.25</v>
      </c>
      <c r="BK11" s="593"/>
    </row>
    <row r="12" spans="1:63" s="834" customFormat="1" ht="164.25" customHeight="1" x14ac:dyDescent="0.3">
      <c r="A12" s="822" t="s">
        <v>49</v>
      </c>
      <c r="B12" s="822" t="s">
        <v>15</v>
      </c>
      <c r="C12" s="823" t="s">
        <v>459</v>
      </c>
      <c r="D12" s="824" t="s">
        <v>460</v>
      </c>
      <c r="E12" s="823" t="s">
        <v>472</v>
      </c>
      <c r="F12" s="826"/>
      <c r="G12" s="826"/>
      <c r="H12" s="826"/>
      <c r="I12" s="826"/>
      <c r="J12" s="826">
        <v>1</v>
      </c>
      <c r="K12" s="823" t="s">
        <v>923</v>
      </c>
      <c r="L12" s="835" t="s">
        <v>473</v>
      </c>
      <c r="M12" s="827" t="s">
        <v>8</v>
      </c>
      <c r="N12" s="827" t="s">
        <v>82</v>
      </c>
      <c r="O12" s="836" t="s">
        <v>474</v>
      </c>
      <c r="P12" s="836" t="s">
        <v>475</v>
      </c>
      <c r="Q12" s="829" t="s">
        <v>74</v>
      </c>
      <c r="R12" s="822" t="s">
        <v>15</v>
      </c>
      <c r="S12" s="822" t="s">
        <v>464</v>
      </c>
      <c r="T12" s="830">
        <f t="shared" si="0"/>
        <v>8.3299999999999999E-2</v>
      </c>
      <c r="U12" s="830">
        <f t="shared" si="0"/>
        <v>8.3299999999999999E-2</v>
      </c>
      <c r="V12" s="830">
        <f t="shared" si="1"/>
        <v>8.3299999999999999E-2</v>
      </c>
      <c r="W12" s="830">
        <f t="shared" si="0"/>
        <v>8.3299999999999999E-2</v>
      </c>
      <c r="X12" s="830">
        <f t="shared" si="2"/>
        <v>8.3299999999999999E-2</v>
      </c>
      <c r="Y12" s="830">
        <f t="shared" si="0"/>
        <v>8.3299999999999999E-2</v>
      </c>
      <c r="Z12" s="778">
        <f t="shared" si="3"/>
        <v>0.24990000000000001</v>
      </c>
      <c r="AA12" s="778">
        <f t="shared" si="25"/>
        <v>0.24990000000000001</v>
      </c>
      <c r="AB12" s="323" t="s">
        <v>1007</v>
      </c>
      <c r="AC12" s="830">
        <f t="shared" si="4"/>
        <v>8.3299999999999999E-2</v>
      </c>
      <c r="AD12" s="831"/>
      <c r="AE12" s="830">
        <f t="shared" si="5"/>
        <v>8.3299999999999999E-2</v>
      </c>
      <c r="AF12" s="831"/>
      <c r="AG12" s="830">
        <f t="shared" si="6"/>
        <v>8.3299999999999999E-2</v>
      </c>
      <c r="AH12" s="831"/>
      <c r="AI12" s="778">
        <f>SUM(AC12,AE12,AG12)</f>
        <v>0.24990000000000001</v>
      </c>
      <c r="AJ12" s="832">
        <f>SUM(AD12,AF12,AH12)</f>
        <v>0</v>
      </c>
      <c r="AK12" s="46" t="s">
        <v>44</v>
      </c>
      <c r="AL12" s="830">
        <f t="shared" si="9"/>
        <v>8.3299999999999999E-2</v>
      </c>
      <c r="AM12" s="831"/>
      <c r="AN12" s="830">
        <f t="shared" si="10"/>
        <v>8.3299999999999999E-2</v>
      </c>
      <c r="AO12" s="831"/>
      <c r="AP12" s="830">
        <f t="shared" si="11"/>
        <v>8.3299999999999999E-2</v>
      </c>
      <c r="AQ12" s="831"/>
      <c r="AR12" s="778">
        <f t="shared" si="12"/>
        <v>0.24990000000000001</v>
      </c>
      <c r="AS12" s="832">
        <f t="shared" si="13"/>
        <v>0</v>
      </c>
      <c r="AT12" s="46" t="s">
        <v>44</v>
      </c>
      <c r="AU12" s="830">
        <f t="shared" si="14"/>
        <v>8.3299999999999999E-2</v>
      </c>
      <c r="AV12" s="831"/>
      <c r="AW12" s="830">
        <f t="shared" si="15"/>
        <v>8.3299999999999999E-2</v>
      </c>
      <c r="AX12" s="831"/>
      <c r="AY12" s="830">
        <f t="shared" si="16"/>
        <v>8.3299999999999999E-2</v>
      </c>
      <c r="AZ12" s="831"/>
      <c r="BA12" s="778">
        <f t="shared" si="17"/>
        <v>0.24990000000000001</v>
      </c>
      <c r="BB12" s="832">
        <f t="shared" si="18"/>
        <v>0</v>
      </c>
      <c r="BC12" s="46" t="s">
        <v>44</v>
      </c>
      <c r="BD12" s="833">
        <f t="shared" si="19"/>
        <v>0.99960000000000004</v>
      </c>
      <c r="BE12" s="833">
        <f t="shared" si="19"/>
        <v>0.24990000000000001</v>
      </c>
      <c r="BF12" s="148">
        <f t="shared" si="20"/>
        <v>1</v>
      </c>
      <c r="BG12" s="148">
        <f t="shared" si="21"/>
        <v>0.5</v>
      </c>
      <c r="BH12" s="148">
        <f t="shared" si="22"/>
        <v>0.33333333333333331</v>
      </c>
      <c r="BI12" s="148">
        <f t="shared" si="23"/>
        <v>0.25</v>
      </c>
      <c r="BJ12" s="593">
        <f t="shared" si="24"/>
        <v>0.25</v>
      </c>
      <c r="BK12" s="593"/>
    </row>
    <row r="13" spans="1:63" s="834" customFormat="1" ht="164.25" customHeight="1" x14ac:dyDescent="0.3">
      <c r="A13" s="822" t="s">
        <v>49</v>
      </c>
      <c r="B13" s="822" t="s">
        <v>15</v>
      </c>
      <c r="C13" s="823" t="s">
        <v>459</v>
      </c>
      <c r="D13" s="824" t="s">
        <v>460</v>
      </c>
      <c r="E13" s="823" t="s">
        <v>476</v>
      </c>
      <c r="F13" s="837"/>
      <c r="G13" s="826"/>
      <c r="H13" s="826"/>
      <c r="I13" s="826"/>
      <c r="J13" s="838">
        <v>1</v>
      </c>
      <c r="K13" s="823" t="s">
        <v>924</v>
      </c>
      <c r="L13" s="835" t="s">
        <v>477</v>
      </c>
      <c r="M13" s="827" t="s">
        <v>8</v>
      </c>
      <c r="N13" s="827" t="s">
        <v>82</v>
      </c>
      <c r="O13" s="836" t="s">
        <v>478</v>
      </c>
      <c r="P13" s="835" t="s">
        <v>479</v>
      </c>
      <c r="Q13" s="829" t="s">
        <v>74</v>
      </c>
      <c r="R13" s="822" t="s">
        <v>15</v>
      </c>
      <c r="S13" s="822" t="s">
        <v>464</v>
      </c>
      <c r="T13" s="830">
        <f t="shared" si="0"/>
        <v>8.3299999999999999E-2</v>
      </c>
      <c r="U13" s="830">
        <f t="shared" si="0"/>
        <v>8.3299999999999999E-2</v>
      </c>
      <c r="V13" s="830">
        <f t="shared" si="1"/>
        <v>8.3299999999999999E-2</v>
      </c>
      <c r="W13" s="830">
        <f t="shared" si="0"/>
        <v>8.3299999999999999E-2</v>
      </c>
      <c r="X13" s="830">
        <f t="shared" si="2"/>
        <v>8.3299999999999999E-2</v>
      </c>
      <c r="Y13" s="830">
        <f t="shared" si="0"/>
        <v>8.3299999999999999E-2</v>
      </c>
      <c r="Z13" s="778">
        <f t="shared" si="3"/>
        <v>0.24990000000000001</v>
      </c>
      <c r="AA13" s="778">
        <f t="shared" si="25"/>
        <v>0.24990000000000001</v>
      </c>
      <c r="AB13" s="46" t="s">
        <v>1008</v>
      </c>
      <c r="AC13" s="830">
        <f t="shared" si="4"/>
        <v>8.3299999999999999E-2</v>
      </c>
      <c r="AD13" s="831"/>
      <c r="AE13" s="830">
        <f t="shared" si="5"/>
        <v>8.3299999999999999E-2</v>
      </c>
      <c r="AF13" s="831"/>
      <c r="AG13" s="830">
        <f t="shared" si="6"/>
        <v>8.3299999999999999E-2</v>
      </c>
      <c r="AH13" s="831"/>
      <c r="AI13" s="778">
        <f t="shared" si="7"/>
        <v>0.24990000000000001</v>
      </c>
      <c r="AJ13" s="832">
        <f t="shared" si="8"/>
        <v>0</v>
      </c>
      <c r="AK13" s="46" t="s">
        <v>44</v>
      </c>
      <c r="AL13" s="830">
        <f t="shared" si="9"/>
        <v>8.3299999999999999E-2</v>
      </c>
      <c r="AM13" s="831"/>
      <c r="AN13" s="830">
        <f t="shared" si="10"/>
        <v>8.3299999999999999E-2</v>
      </c>
      <c r="AO13" s="831"/>
      <c r="AP13" s="830">
        <f t="shared" si="11"/>
        <v>8.3299999999999999E-2</v>
      </c>
      <c r="AQ13" s="831"/>
      <c r="AR13" s="778">
        <f t="shared" si="12"/>
        <v>0.24990000000000001</v>
      </c>
      <c r="AS13" s="832">
        <f t="shared" si="13"/>
        <v>0</v>
      </c>
      <c r="AT13" s="46" t="s">
        <v>44</v>
      </c>
      <c r="AU13" s="830">
        <f t="shared" si="14"/>
        <v>8.3299999999999999E-2</v>
      </c>
      <c r="AV13" s="831"/>
      <c r="AW13" s="830">
        <f t="shared" si="15"/>
        <v>8.3299999999999999E-2</v>
      </c>
      <c r="AX13" s="831"/>
      <c r="AY13" s="830">
        <f t="shared" si="16"/>
        <v>8.3299999999999999E-2</v>
      </c>
      <c r="AZ13" s="831"/>
      <c r="BA13" s="778">
        <f t="shared" si="17"/>
        <v>0.24990000000000001</v>
      </c>
      <c r="BB13" s="832">
        <f t="shared" si="18"/>
        <v>0</v>
      </c>
      <c r="BC13" s="46" t="s">
        <v>44</v>
      </c>
      <c r="BD13" s="833">
        <f t="shared" si="19"/>
        <v>0.99960000000000004</v>
      </c>
      <c r="BE13" s="833">
        <f t="shared" si="19"/>
        <v>0.24990000000000001</v>
      </c>
      <c r="BF13" s="148">
        <f t="shared" si="20"/>
        <v>1</v>
      </c>
      <c r="BG13" s="148">
        <f t="shared" si="21"/>
        <v>0.5</v>
      </c>
      <c r="BH13" s="148">
        <f t="shared" si="22"/>
        <v>0.33333333333333331</v>
      </c>
      <c r="BI13" s="148">
        <f t="shared" si="23"/>
        <v>0.25</v>
      </c>
      <c r="BJ13" s="593">
        <f t="shared" si="24"/>
        <v>0.25</v>
      </c>
      <c r="BK13" s="593"/>
    </row>
    <row r="14" spans="1:63" s="834" customFormat="1" ht="164.25" customHeight="1" x14ac:dyDescent="0.3">
      <c r="A14" s="822" t="s">
        <v>49</v>
      </c>
      <c r="B14" s="822" t="s">
        <v>15</v>
      </c>
      <c r="C14" s="823" t="s">
        <v>459</v>
      </c>
      <c r="D14" s="824" t="s">
        <v>460</v>
      </c>
      <c r="E14" s="823" t="s">
        <v>925</v>
      </c>
      <c r="F14" s="837"/>
      <c r="G14" s="826"/>
      <c r="H14" s="826"/>
      <c r="I14" s="826"/>
      <c r="J14" s="838">
        <v>1</v>
      </c>
      <c r="K14" s="823" t="s">
        <v>926</v>
      </c>
      <c r="L14" s="835" t="s">
        <v>477</v>
      </c>
      <c r="M14" s="827" t="s">
        <v>8</v>
      </c>
      <c r="N14" s="827" t="s">
        <v>82</v>
      </c>
      <c r="O14" s="836" t="s">
        <v>480</v>
      </c>
      <c r="P14" s="835" t="s">
        <v>481</v>
      </c>
      <c r="Q14" s="829" t="s">
        <v>74</v>
      </c>
      <c r="R14" s="822" t="s">
        <v>15</v>
      </c>
      <c r="S14" s="822" t="s">
        <v>464</v>
      </c>
      <c r="T14" s="830">
        <f t="shared" si="0"/>
        <v>8.3299999999999999E-2</v>
      </c>
      <c r="U14" s="830">
        <f t="shared" si="0"/>
        <v>8.3299999999999999E-2</v>
      </c>
      <c r="V14" s="830">
        <f t="shared" si="1"/>
        <v>8.3299999999999999E-2</v>
      </c>
      <c r="W14" s="830">
        <f t="shared" si="0"/>
        <v>8.3299999999999999E-2</v>
      </c>
      <c r="X14" s="830">
        <f t="shared" si="2"/>
        <v>8.3299999999999999E-2</v>
      </c>
      <c r="Y14" s="830">
        <f t="shared" si="0"/>
        <v>8.3299999999999999E-2</v>
      </c>
      <c r="Z14" s="778">
        <f t="shared" si="3"/>
        <v>0.24990000000000001</v>
      </c>
      <c r="AA14" s="778">
        <f t="shared" si="25"/>
        <v>0.24990000000000001</v>
      </c>
      <c r="AB14" s="46" t="s">
        <v>1009</v>
      </c>
      <c r="AC14" s="830">
        <f t="shared" si="4"/>
        <v>8.3299999999999999E-2</v>
      </c>
      <c r="AD14" s="831"/>
      <c r="AE14" s="830">
        <f t="shared" si="5"/>
        <v>8.3299999999999999E-2</v>
      </c>
      <c r="AF14" s="831"/>
      <c r="AG14" s="830">
        <f t="shared" si="6"/>
        <v>8.3299999999999999E-2</v>
      </c>
      <c r="AH14" s="831"/>
      <c r="AI14" s="778">
        <f t="shared" si="7"/>
        <v>0.24990000000000001</v>
      </c>
      <c r="AJ14" s="832">
        <f t="shared" si="8"/>
        <v>0</v>
      </c>
      <c r="AK14" s="46" t="s">
        <v>44</v>
      </c>
      <c r="AL14" s="830">
        <f t="shared" si="9"/>
        <v>8.3299999999999999E-2</v>
      </c>
      <c r="AM14" s="831"/>
      <c r="AN14" s="830">
        <f t="shared" si="10"/>
        <v>8.3299999999999999E-2</v>
      </c>
      <c r="AO14" s="831"/>
      <c r="AP14" s="830">
        <f t="shared" si="11"/>
        <v>8.3299999999999999E-2</v>
      </c>
      <c r="AQ14" s="831"/>
      <c r="AR14" s="778">
        <f t="shared" si="12"/>
        <v>0.24990000000000001</v>
      </c>
      <c r="AS14" s="832">
        <f t="shared" si="13"/>
        <v>0</v>
      </c>
      <c r="AT14" s="46" t="s">
        <v>44</v>
      </c>
      <c r="AU14" s="830">
        <f t="shared" si="14"/>
        <v>8.3299999999999999E-2</v>
      </c>
      <c r="AV14" s="831"/>
      <c r="AW14" s="830">
        <f t="shared" si="15"/>
        <v>8.3299999999999999E-2</v>
      </c>
      <c r="AX14" s="831"/>
      <c r="AY14" s="830">
        <f t="shared" si="16"/>
        <v>8.3299999999999999E-2</v>
      </c>
      <c r="AZ14" s="831"/>
      <c r="BA14" s="778">
        <f t="shared" si="17"/>
        <v>0.24990000000000001</v>
      </c>
      <c r="BB14" s="832">
        <f t="shared" si="18"/>
        <v>0</v>
      </c>
      <c r="BC14" s="46" t="s">
        <v>44</v>
      </c>
      <c r="BD14" s="833">
        <f t="shared" si="19"/>
        <v>0.99960000000000004</v>
      </c>
      <c r="BE14" s="833">
        <f t="shared" si="19"/>
        <v>0.24990000000000001</v>
      </c>
      <c r="BF14" s="148">
        <f t="shared" si="20"/>
        <v>1</v>
      </c>
      <c r="BG14" s="148">
        <f t="shared" si="21"/>
        <v>0.5</v>
      </c>
      <c r="BH14" s="148">
        <f t="shared" si="22"/>
        <v>0.33333333333333331</v>
      </c>
      <c r="BI14" s="148">
        <f t="shared" si="23"/>
        <v>0.25</v>
      </c>
      <c r="BJ14" s="593">
        <f t="shared" si="24"/>
        <v>0.25</v>
      </c>
      <c r="BK14" s="593"/>
    </row>
    <row r="15" spans="1:63" s="834" customFormat="1" ht="164.25" customHeight="1" x14ac:dyDescent="0.3">
      <c r="A15" s="822" t="s">
        <v>49</v>
      </c>
      <c r="B15" s="822" t="s">
        <v>15</v>
      </c>
      <c r="C15" s="823" t="s">
        <v>459</v>
      </c>
      <c r="D15" s="824" t="s">
        <v>460</v>
      </c>
      <c r="E15" s="823" t="s">
        <v>927</v>
      </c>
      <c r="F15" s="826"/>
      <c r="G15" s="826"/>
      <c r="H15" s="826"/>
      <c r="I15" s="826"/>
      <c r="J15" s="826">
        <v>1</v>
      </c>
      <c r="K15" s="823" t="s">
        <v>928</v>
      </c>
      <c r="L15" s="835" t="s">
        <v>482</v>
      </c>
      <c r="M15" s="827" t="s">
        <v>8</v>
      </c>
      <c r="N15" s="827" t="s">
        <v>82</v>
      </c>
      <c r="O15" s="828" t="s">
        <v>483</v>
      </c>
      <c r="P15" s="837" t="s">
        <v>484</v>
      </c>
      <c r="Q15" s="829" t="s">
        <v>74</v>
      </c>
      <c r="R15" s="822" t="s">
        <v>15</v>
      </c>
      <c r="S15" s="822" t="s">
        <v>464</v>
      </c>
      <c r="T15" s="839"/>
      <c r="U15" s="840"/>
      <c r="V15" s="839"/>
      <c r="W15" s="840"/>
      <c r="X15" s="831">
        <f>25/100</f>
        <v>0.25</v>
      </c>
      <c r="Y15" s="831">
        <f>25/100</f>
        <v>0.25</v>
      </c>
      <c r="Z15" s="225">
        <f>T15+V15+X15</f>
        <v>0.25</v>
      </c>
      <c r="AA15" s="778">
        <f t="shared" si="25"/>
        <v>0.25</v>
      </c>
      <c r="AB15" s="38" t="s">
        <v>1010</v>
      </c>
      <c r="AC15" s="839"/>
      <c r="AD15" s="840"/>
      <c r="AE15" s="839"/>
      <c r="AF15" s="840"/>
      <c r="AG15" s="831">
        <f>25/100</f>
        <v>0.25</v>
      </c>
      <c r="AH15" s="840"/>
      <c r="AI15" s="225">
        <f>AC15+AE15+AG15</f>
        <v>0.25</v>
      </c>
      <c r="AJ15" s="225"/>
      <c r="AK15" s="38" t="s">
        <v>44</v>
      </c>
      <c r="AL15" s="839"/>
      <c r="AM15" s="840"/>
      <c r="AN15" s="839"/>
      <c r="AO15" s="840"/>
      <c r="AP15" s="831">
        <f>25/100</f>
        <v>0.25</v>
      </c>
      <c r="AQ15" s="840"/>
      <c r="AR15" s="225">
        <f>AL15+AN15+AP15</f>
        <v>0.25</v>
      </c>
      <c r="AS15" s="225"/>
      <c r="AT15" s="38" t="s">
        <v>44</v>
      </c>
      <c r="AU15" s="839"/>
      <c r="AV15" s="840"/>
      <c r="AW15" s="839"/>
      <c r="AX15" s="840"/>
      <c r="AY15" s="831">
        <f>25/100</f>
        <v>0.25</v>
      </c>
      <c r="AZ15" s="840"/>
      <c r="BA15" s="225">
        <f>AU15+AW15+AY15</f>
        <v>0.25</v>
      </c>
      <c r="BB15" s="50"/>
      <c r="BC15" s="38" t="s">
        <v>44</v>
      </c>
      <c r="BD15" s="841">
        <f>Z15+AI15+AR15+BA15</f>
        <v>1</v>
      </c>
      <c r="BE15" s="833">
        <f>AA15+AJ15+AS15+BB15</f>
        <v>0.25</v>
      </c>
      <c r="BF15" s="148">
        <f>IFERROR(AA15/Z15,"")</f>
        <v>1</v>
      </c>
      <c r="BG15" s="148">
        <f>IFERROR((AA15+AJ15)/(Z15+AI15),"")</f>
        <v>0.5</v>
      </c>
      <c r="BH15" s="148">
        <f>IFERROR((AA15+AJ15+AS15)/(Z15+AI15+AR15),"")</f>
        <v>0.33333333333333331</v>
      </c>
      <c r="BI15" s="148">
        <f>IFERROR((AA15+AJ15+AS15+BB15)/(Z15+AI15+AR15+BA15),"")</f>
        <v>0.25</v>
      </c>
      <c r="BJ15" s="593">
        <f>BE15/BD15</f>
        <v>0.25</v>
      </c>
      <c r="BK15" s="593"/>
    </row>
    <row r="16" spans="1:63" s="834" customFormat="1" ht="164.25" customHeight="1" x14ac:dyDescent="0.3">
      <c r="A16" s="822" t="s">
        <v>49</v>
      </c>
      <c r="B16" s="822" t="s">
        <v>15</v>
      </c>
      <c r="C16" s="823" t="s">
        <v>459</v>
      </c>
      <c r="D16" s="824" t="s">
        <v>460</v>
      </c>
      <c r="E16" s="823" t="s">
        <v>929</v>
      </c>
      <c r="F16" s="826"/>
      <c r="G16" s="826"/>
      <c r="H16" s="826"/>
      <c r="I16" s="826"/>
      <c r="J16" s="826">
        <v>1</v>
      </c>
      <c r="K16" s="823" t="s">
        <v>930</v>
      </c>
      <c r="L16" s="835" t="s">
        <v>485</v>
      </c>
      <c r="M16" s="827" t="s">
        <v>8</v>
      </c>
      <c r="N16" s="827" t="s">
        <v>82</v>
      </c>
      <c r="O16" s="828" t="s">
        <v>486</v>
      </c>
      <c r="P16" s="837" t="s">
        <v>487</v>
      </c>
      <c r="Q16" s="829" t="s">
        <v>74</v>
      </c>
      <c r="R16" s="822" t="s">
        <v>15</v>
      </c>
      <c r="S16" s="822" t="s">
        <v>464</v>
      </c>
      <c r="T16" s="830">
        <f t="shared" ref="T16:Y18" si="26">8.33/100</f>
        <v>8.3299999999999999E-2</v>
      </c>
      <c r="U16" s="830">
        <f t="shared" si="26"/>
        <v>8.3299999999999999E-2</v>
      </c>
      <c r="V16" s="830">
        <f t="shared" si="26"/>
        <v>8.3299999999999999E-2</v>
      </c>
      <c r="W16" s="830">
        <f t="shared" si="26"/>
        <v>8.3299999999999999E-2</v>
      </c>
      <c r="X16" s="830">
        <f t="shared" si="26"/>
        <v>8.3299999999999999E-2</v>
      </c>
      <c r="Y16" s="830">
        <f t="shared" si="26"/>
        <v>8.3299999999999999E-2</v>
      </c>
      <c r="Z16" s="778">
        <f t="shared" ref="Z16:AA18" si="27">SUM(T16,V16,X16)</f>
        <v>0.24990000000000001</v>
      </c>
      <c r="AA16" s="778">
        <f t="shared" si="27"/>
        <v>0.24990000000000001</v>
      </c>
      <c r="AB16" s="46" t="s">
        <v>1011</v>
      </c>
      <c r="AC16" s="830">
        <f>8.33/100</f>
        <v>8.3299999999999999E-2</v>
      </c>
      <c r="AD16" s="831"/>
      <c r="AE16" s="830">
        <f>8.33/100</f>
        <v>8.3299999999999999E-2</v>
      </c>
      <c r="AF16" s="831"/>
      <c r="AG16" s="830">
        <f>8.33/100</f>
        <v>8.3299999999999999E-2</v>
      </c>
      <c r="AH16" s="831"/>
      <c r="AI16" s="778">
        <f t="shared" ref="AI16:AJ18" si="28">SUM(AC16,AE16,AG16)</f>
        <v>0.24990000000000001</v>
      </c>
      <c r="AJ16" s="832">
        <f t="shared" si="28"/>
        <v>0</v>
      </c>
      <c r="AK16" s="46" t="s">
        <v>44</v>
      </c>
      <c r="AL16" s="830">
        <f>8.33/100</f>
        <v>8.3299999999999999E-2</v>
      </c>
      <c r="AM16" s="831"/>
      <c r="AN16" s="830">
        <f>8.33/100</f>
        <v>8.3299999999999999E-2</v>
      </c>
      <c r="AO16" s="831"/>
      <c r="AP16" s="830">
        <f>8.33/100</f>
        <v>8.3299999999999999E-2</v>
      </c>
      <c r="AQ16" s="831"/>
      <c r="AR16" s="778">
        <f t="shared" ref="AR16:AS18" si="29">SUM(AL16,AN16,AP16)</f>
        <v>0.24990000000000001</v>
      </c>
      <c r="AS16" s="832">
        <f t="shared" si="29"/>
        <v>0</v>
      </c>
      <c r="AT16" s="46" t="s">
        <v>44</v>
      </c>
      <c r="AU16" s="830">
        <f>8.33/100</f>
        <v>8.3299999999999999E-2</v>
      </c>
      <c r="AV16" s="831"/>
      <c r="AW16" s="830">
        <f>8.33/100</f>
        <v>8.3299999999999999E-2</v>
      </c>
      <c r="AX16" s="831"/>
      <c r="AY16" s="830">
        <f>8.33/100</f>
        <v>8.3299999999999999E-2</v>
      </c>
      <c r="AZ16" s="831"/>
      <c r="BA16" s="778">
        <f t="shared" ref="BA16:BB18" si="30">SUM(AU16,AW16,AY16)</f>
        <v>0.24990000000000001</v>
      </c>
      <c r="BB16" s="832">
        <f t="shared" si="30"/>
        <v>0</v>
      </c>
      <c r="BC16" s="46" t="s">
        <v>44</v>
      </c>
      <c r="BD16" s="833">
        <f t="shared" ref="BD16:BE18" si="31">Z16+AI16+AR16+BA16</f>
        <v>0.99960000000000004</v>
      </c>
      <c r="BE16" s="833">
        <f t="shared" si="31"/>
        <v>0.24990000000000001</v>
      </c>
      <c r="BF16" s="148">
        <f>IFERROR(AA16/Z16,"")</f>
        <v>1</v>
      </c>
      <c r="BG16" s="15">
        <f>IFERROR((AA16+AJ16)/(Z16+AI16),"")</f>
        <v>0.5</v>
      </c>
      <c r="BH16" s="15">
        <f>IFERROR((AA16+AJ16+AS16)/(Z16+AI16+AR16),"")</f>
        <v>0.33333333333333331</v>
      </c>
      <c r="BI16" s="15">
        <f>IFERROR((AA16+AJ16+AS16+BB16)/(Z16+AI16+AR16+BA16),"")</f>
        <v>0.25</v>
      </c>
      <c r="BJ16" s="593">
        <f>BE16/BD16</f>
        <v>0.25</v>
      </c>
      <c r="BK16" s="593"/>
    </row>
    <row r="17" spans="1:63" s="834" customFormat="1" ht="164.25" customHeight="1" x14ac:dyDescent="0.3">
      <c r="A17" s="822" t="s">
        <v>49</v>
      </c>
      <c r="B17" s="822" t="s">
        <v>15</v>
      </c>
      <c r="C17" s="823" t="s">
        <v>459</v>
      </c>
      <c r="D17" s="824" t="s">
        <v>460</v>
      </c>
      <c r="E17" s="823" t="s">
        <v>931</v>
      </c>
      <c r="F17" s="837"/>
      <c r="G17" s="826"/>
      <c r="H17" s="837"/>
      <c r="I17" s="837"/>
      <c r="J17" s="826">
        <v>1</v>
      </c>
      <c r="K17" s="823" t="s">
        <v>932</v>
      </c>
      <c r="L17" s="835" t="s">
        <v>488</v>
      </c>
      <c r="M17" s="827" t="s">
        <v>8</v>
      </c>
      <c r="N17" s="827" t="s">
        <v>82</v>
      </c>
      <c r="O17" s="836" t="s">
        <v>489</v>
      </c>
      <c r="P17" s="837" t="s">
        <v>490</v>
      </c>
      <c r="Q17" s="829" t="s">
        <v>74</v>
      </c>
      <c r="R17" s="822" t="s">
        <v>15</v>
      </c>
      <c r="S17" s="822" t="s">
        <v>464</v>
      </c>
      <c r="T17" s="830">
        <f t="shared" si="26"/>
        <v>8.3299999999999999E-2</v>
      </c>
      <c r="U17" s="830">
        <f t="shared" si="26"/>
        <v>8.3299999999999999E-2</v>
      </c>
      <c r="V17" s="830">
        <f t="shared" si="26"/>
        <v>8.3299999999999999E-2</v>
      </c>
      <c r="W17" s="830">
        <f t="shared" si="26"/>
        <v>8.3299999999999999E-2</v>
      </c>
      <c r="X17" s="830">
        <f t="shared" si="26"/>
        <v>8.3299999999999999E-2</v>
      </c>
      <c r="Y17" s="830">
        <f t="shared" si="26"/>
        <v>8.3299999999999999E-2</v>
      </c>
      <c r="Z17" s="778">
        <f t="shared" si="27"/>
        <v>0.24990000000000001</v>
      </c>
      <c r="AA17" s="778">
        <f t="shared" si="27"/>
        <v>0.24990000000000001</v>
      </c>
      <c r="AB17" s="46" t="s">
        <v>1012</v>
      </c>
      <c r="AC17" s="830">
        <f>8.33/100</f>
        <v>8.3299999999999999E-2</v>
      </c>
      <c r="AD17" s="831"/>
      <c r="AE17" s="830">
        <f>8.33/100</f>
        <v>8.3299999999999999E-2</v>
      </c>
      <c r="AF17" s="831"/>
      <c r="AG17" s="830">
        <f>8.33/100</f>
        <v>8.3299999999999999E-2</v>
      </c>
      <c r="AH17" s="831"/>
      <c r="AI17" s="778">
        <f t="shared" si="28"/>
        <v>0.24990000000000001</v>
      </c>
      <c r="AJ17" s="832">
        <f t="shared" si="28"/>
        <v>0</v>
      </c>
      <c r="AK17" s="46" t="s">
        <v>44</v>
      </c>
      <c r="AL17" s="830">
        <f>8.33/100</f>
        <v>8.3299999999999999E-2</v>
      </c>
      <c r="AM17" s="831"/>
      <c r="AN17" s="830">
        <f>8.33/100</f>
        <v>8.3299999999999999E-2</v>
      </c>
      <c r="AO17" s="831"/>
      <c r="AP17" s="830">
        <f>8.33/100</f>
        <v>8.3299999999999999E-2</v>
      </c>
      <c r="AQ17" s="831"/>
      <c r="AR17" s="778">
        <f t="shared" si="29"/>
        <v>0.24990000000000001</v>
      </c>
      <c r="AS17" s="832">
        <f t="shared" si="29"/>
        <v>0</v>
      </c>
      <c r="AT17" s="46" t="s">
        <v>44</v>
      </c>
      <c r="AU17" s="830">
        <f>8.33/100</f>
        <v>8.3299999999999999E-2</v>
      </c>
      <c r="AV17" s="831"/>
      <c r="AW17" s="830">
        <f>8.33/100</f>
        <v>8.3299999999999999E-2</v>
      </c>
      <c r="AX17" s="831"/>
      <c r="AY17" s="830">
        <f>8.33/100</f>
        <v>8.3299999999999999E-2</v>
      </c>
      <c r="AZ17" s="831"/>
      <c r="BA17" s="778">
        <f t="shared" si="30"/>
        <v>0.24990000000000001</v>
      </c>
      <c r="BB17" s="832">
        <f t="shared" si="30"/>
        <v>0</v>
      </c>
      <c r="BC17" s="46" t="s">
        <v>44</v>
      </c>
      <c r="BD17" s="833">
        <f t="shared" si="31"/>
        <v>0.99960000000000004</v>
      </c>
      <c r="BE17" s="833">
        <f t="shared" si="31"/>
        <v>0.24990000000000001</v>
      </c>
      <c r="BF17" s="148">
        <f>IFERROR(AA17/Z17,"")</f>
        <v>1</v>
      </c>
      <c r="BG17" s="15">
        <f>IFERROR((AA17+AJ17)/(Z17+AI17),"")</f>
        <v>0.5</v>
      </c>
      <c r="BH17" s="15">
        <f>IFERROR((AA17+AJ17+AS17)/(Z17+AI17+AR17),"")</f>
        <v>0.33333333333333331</v>
      </c>
      <c r="BI17" s="15">
        <f>IFERROR((AA17+AJ17+AS17+BB17)/(Z17+AI17+AR17+BA17),"")</f>
        <v>0.25</v>
      </c>
      <c r="BJ17" s="593">
        <f>BE17/BD17</f>
        <v>0.25</v>
      </c>
      <c r="BK17" s="593"/>
    </row>
    <row r="18" spans="1:63" s="834" customFormat="1" ht="185.25" customHeight="1" x14ac:dyDescent="0.3">
      <c r="A18" s="822" t="s">
        <v>49</v>
      </c>
      <c r="B18" s="822" t="s">
        <v>15</v>
      </c>
      <c r="C18" s="823" t="s">
        <v>459</v>
      </c>
      <c r="D18" s="824" t="s">
        <v>460</v>
      </c>
      <c r="E18" s="823" t="s">
        <v>933</v>
      </c>
      <c r="F18" s="837"/>
      <c r="G18" s="826"/>
      <c r="H18" s="837"/>
      <c r="I18" s="837"/>
      <c r="J18" s="826">
        <v>1</v>
      </c>
      <c r="K18" s="823" t="s">
        <v>934</v>
      </c>
      <c r="L18" s="835" t="str">
        <f>'[1]DE-FT-15 (Pág 1 de 2)'!$J$21</f>
        <v>Porcentaje de actividades ejecutadas de acuerdo al  Plan de Tratamiento de Riesgos de Seguridad y Privacidad de la Información. 
-------------------------------------------------------------------------------------------------------
 Porcentaje de actividades programadas de acuerdo al  Plan de Tratamiento de Riesgos de Seguridad y Privacidad de la Información.</v>
      </c>
      <c r="M18" s="827" t="s">
        <v>8</v>
      </c>
      <c r="N18" s="827" t="s">
        <v>82</v>
      </c>
      <c r="O18" s="836" t="s">
        <v>491</v>
      </c>
      <c r="P18" s="837" t="s">
        <v>492</v>
      </c>
      <c r="Q18" s="827" t="s">
        <v>8</v>
      </c>
      <c r="R18" s="827" t="s">
        <v>82</v>
      </c>
      <c r="S18" s="822" t="s">
        <v>464</v>
      </c>
      <c r="T18" s="830">
        <f t="shared" si="26"/>
        <v>8.3299999999999999E-2</v>
      </c>
      <c r="U18" s="830">
        <f t="shared" si="26"/>
        <v>8.3299999999999999E-2</v>
      </c>
      <c r="V18" s="830">
        <f t="shared" si="26"/>
        <v>8.3299999999999999E-2</v>
      </c>
      <c r="W18" s="830">
        <f t="shared" si="26"/>
        <v>8.3299999999999999E-2</v>
      </c>
      <c r="X18" s="830">
        <f t="shared" si="26"/>
        <v>8.3299999999999999E-2</v>
      </c>
      <c r="Y18" s="830">
        <f t="shared" si="26"/>
        <v>8.3299999999999999E-2</v>
      </c>
      <c r="Z18" s="778">
        <f t="shared" si="27"/>
        <v>0.24990000000000001</v>
      </c>
      <c r="AA18" s="778">
        <f t="shared" si="27"/>
        <v>0.24990000000000001</v>
      </c>
      <c r="AB18" s="46" t="s">
        <v>1013</v>
      </c>
      <c r="AC18" s="830">
        <f>8.33/100</f>
        <v>8.3299999999999999E-2</v>
      </c>
      <c r="AD18" s="831"/>
      <c r="AE18" s="830">
        <f>8.33/100</f>
        <v>8.3299999999999999E-2</v>
      </c>
      <c r="AF18" s="831"/>
      <c r="AG18" s="830">
        <f>8.33/100</f>
        <v>8.3299999999999999E-2</v>
      </c>
      <c r="AH18" s="831"/>
      <c r="AI18" s="778">
        <f t="shared" si="28"/>
        <v>0.24990000000000001</v>
      </c>
      <c r="AJ18" s="832">
        <f t="shared" si="28"/>
        <v>0</v>
      </c>
      <c r="AK18" s="46" t="s">
        <v>44</v>
      </c>
      <c r="AL18" s="830">
        <f>8.33/100</f>
        <v>8.3299999999999999E-2</v>
      </c>
      <c r="AM18" s="831"/>
      <c r="AN18" s="830">
        <f>8.33/100</f>
        <v>8.3299999999999999E-2</v>
      </c>
      <c r="AO18" s="831"/>
      <c r="AP18" s="830">
        <f>8.33/100</f>
        <v>8.3299999999999999E-2</v>
      </c>
      <c r="AQ18" s="831"/>
      <c r="AR18" s="778">
        <f t="shared" si="29"/>
        <v>0.24990000000000001</v>
      </c>
      <c r="AS18" s="832">
        <f t="shared" si="29"/>
        <v>0</v>
      </c>
      <c r="AT18" s="46" t="s">
        <v>44</v>
      </c>
      <c r="AU18" s="830">
        <f>8.33/100</f>
        <v>8.3299999999999999E-2</v>
      </c>
      <c r="AV18" s="831"/>
      <c r="AW18" s="830">
        <f>8.33/100</f>
        <v>8.3299999999999999E-2</v>
      </c>
      <c r="AX18" s="831"/>
      <c r="AY18" s="830">
        <f>8.33/100</f>
        <v>8.3299999999999999E-2</v>
      </c>
      <c r="AZ18" s="831"/>
      <c r="BA18" s="778">
        <f t="shared" si="30"/>
        <v>0.24990000000000001</v>
      </c>
      <c r="BB18" s="832">
        <f t="shared" si="30"/>
        <v>0</v>
      </c>
      <c r="BC18" s="46" t="s">
        <v>44</v>
      </c>
      <c r="BD18" s="833">
        <f t="shared" si="31"/>
        <v>0.99960000000000004</v>
      </c>
      <c r="BE18" s="833">
        <f t="shared" si="31"/>
        <v>0.24990000000000001</v>
      </c>
      <c r="BF18" s="148">
        <f>IFERROR(AA18/Z18,"")</f>
        <v>1</v>
      </c>
      <c r="BG18" s="15">
        <f>IFERROR((AA18+AJ18)/(Z18+AI18),"")</f>
        <v>0.5</v>
      </c>
      <c r="BH18" s="15">
        <f>IFERROR((AA18+AJ18+AS18)/(Z18+AI18+AR18),"")</f>
        <v>0.33333333333333331</v>
      </c>
      <c r="BI18" s="15">
        <f>IFERROR((AA18+AJ18+AS18+BB18)/(Z18+AI18+AR18+BA18),"")</f>
        <v>0.25</v>
      </c>
      <c r="BJ18" s="593">
        <f>BE18/BD18</f>
        <v>0.25</v>
      </c>
      <c r="BK18" s="593"/>
    </row>
    <row r="19" spans="1:63" ht="37.5" customHeight="1" x14ac:dyDescent="0.3">
      <c r="A19" s="842" t="s">
        <v>917</v>
      </c>
      <c r="B19" s="843"/>
      <c r="C19" s="843"/>
      <c r="D19" s="843"/>
      <c r="E19" s="843"/>
      <c r="F19" s="843"/>
      <c r="G19" s="843"/>
      <c r="H19" s="843"/>
      <c r="I19" s="843"/>
      <c r="J19" s="843"/>
      <c r="K19" s="843"/>
      <c r="L19" s="843"/>
      <c r="M19" s="843"/>
      <c r="N19" s="843"/>
      <c r="O19" s="843"/>
      <c r="P19" s="843"/>
      <c r="Q19" s="843"/>
      <c r="R19" s="843"/>
      <c r="S19" s="843"/>
      <c r="T19" s="843"/>
      <c r="U19" s="843"/>
      <c r="V19" s="843"/>
      <c r="W19" s="843"/>
      <c r="X19" s="843"/>
      <c r="Y19" s="843"/>
      <c r="Z19" s="843"/>
      <c r="AA19" s="843"/>
      <c r="AB19" s="843"/>
      <c r="AC19" s="843"/>
      <c r="AD19" s="843"/>
      <c r="AE19" s="843"/>
      <c r="AF19" s="843"/>
      <c r="AG19" s="843"/>
      <c r="AH19" s="843"/>
      <c r="AI19" s="843"/>
      <c r="AJ19" s="843"/>
      <c r="AK19" s="843"/>
      <c r="AL19" s="843"/>
      <c r="AM19" s="843"/>
      <c r="AN19" s="843"/>
      <c r="AO19" s="843"/>
      <c r="AP19" s="843"/>
      <c r="AQ19" s="843"/>
      <c r="AR19" s="843"/>
      <c r="AS19" s="843"/>
      <c r="AT19" s="843"/>
      <c r="AU19" s="843"/>
      <c r="AV19" s="843"/>
      <c r="AW19" s="843"/>
      <c r="AX19" s="843"/>
      <c r="AY19" s="843"/>
      <c r="AZ19" s="843"/>
      <c r="BA19" s="843"/>
      <c r="BB19" s="843"/>
      <c r="BC19" s="843"/>
      <c r="BD19" s="844"/>
      <c r="BE19" s="785">
        <f>AVERAGE(BE13:BE18)</f>
        <v>0.24991666666666668</v>
      </c>
      <c r="BF19" s="785">
        <f>AVERAGE(BF9:BF18)</f>
        <v>1</v>
      </c>
      <c r="BG19" s="785">
        <f>AVERAGE(BG9:BG18)</f>
        <v>0.5</v>
      </c>
      <c r="BH19" s="785">
        <f>AVERAGE(BH9:BH18)</f>
        <v>0.33333333333333337</v>
      </c>
      <c r="BI19" s="785">
        <f>AVERAGE(BI9:BI18)</f>
        <v>0.25</v>
      </c>
      <c r="BJ19" s="845">
        <f>AVERAGE(BJ9:BK18)</f>
        <v>0.25</v>
      </c>
      <c r="BK19" s="846"/>
    </row>
    <row r="20" spans="1:63" ht="61.5" hidden="1" customHeight="1" x14ac:dyDescent="0.3">
      <c r="A20" s="847"/>
      <c r="B20" s="847"/>
      <c r="C20" s="848"/>
      <c r="D20" s="849"/>
      <c r="E20" s="848"/>
      <c r="F20" s="850"/>
      <c r="G20" s="851"/>
      <c r="H20" s="851"/>
      <c r="I20" s="851"/>
      <c r="J20" s="851"/>
      <c r="K20" s="850"/>
      <c r="L20" s="852"/>
      <c r="M20" s="852"/>
      <c r="N20" s="853"/>
      <c r="O20" s="854"/>
      <c r="P20" s="852"/>
      <c r="Q20" s="855"/>
      <c r="R20" s="855"/>
      <c r="S20" s="855"/>
      <c r="T20" s="856"/>
      <c r="U20" s="856"/>
      <c r="V20" s="856"/>
      <c r="W20" s="856"/>
      <c r="X20" s="856"/>
      <c r="Y20" s="856"/>
      <c r="Z20" s="58"/>
      <c r="AA20" s="58"/>
      <c r="AB20" s="59"/>
      <c r="AC20" s="856"/>
      <c r="AD20" s="856"/>
      <c r="AE20" s="856"/>
      <c r="AF20" s="856"/>
      <c r="AG20" s="856"/>
      <c r="AH20" s="856"/>
      <c r="AI20" s="58"/>
      <c r="AJ20" s="58"/>
      <c r="AK20" s="59"/>
      <c r="AL20" s="856"/>
      <c r="AM20" s="856"/>
      <c r="AN20" s="856"/>
      <c r="AO20" s="856"/>
      <c r="AP20" s="856"/>
      <c r="AQ20" s="856"/>
      <c r="AR20" s="58"/>
      <c r="AS20" s="58"/>
      <c r="AT20" s="59"/>
      <c r="AU20" s="856"/>
      <c r="AV20" s="856"/>
      <c r="AW20" s="856"/>
      <c r="AX20" s="856"/>
      <c r="AY20" s="856"/>
      <c r="AZ20" s="856"/>
      <c r="BA20" s="58"/>
      <c r="BB20" s="58"/>
      <c r="BC20" s="59"/>
      <c r="BD20" s="857"/>
      <c r="BE20" s="857"/>
      <c r="BF20" s="74"/>
      <c r="BG20" s="74"/>
      <c r="BH20" s="74"/>
      <c r="BI20" s="74"/>
      <c r="BJ20" s="858"/>
      <c r="BK20" s="859"/>
    </row>
    <row r="21" spans="1:63" ht="61.5" hidden="1" customHeight="1" x14ac:dyDescent="0.3">
      <c r="A21" s="847"/>
      <c r="B21" s="847"/>
      <c r="C21" s="848"/>
      <c r="D21" s="849"/>
      <c r="E21" s="848"/>
      <c r="F21" s="850"/>
      <c r="G21" s="850"/>
      <c r="H21" s="850"/>
      <c r="I21" s="850"/>
      <c r="J21" s="850"/>
      <c r="K21" s="850"/>
      <c r="L21" s="852"/>
      <c r="M21" s="852"/>
      <c r="N21" s="853"/>
      <c r="O21" s="854"/>
      <c r="P21" s="852"/>
      <c r="Q21" s="855"/>
      <c r="R21" s="855"/>
      <c r="S21" s="855"/>
      <c r="T21" s="856"/>
      <c r="U21" s="856"/>
      <c r="V21" s="856"/>
      <c r="W21" s="856"/>
      <c r="X21" s="856"/>
      <c r="Y21" s="856"/>
      <c r="Z21" s="58"/>
      <c r="AA21" s="58"/>
      <c r="AB21" s="59"/>
      <c r="AC21" s="856"/>
      <c r="AD21" s="856"/>
      <c r="AE21" s="856"/>
      <c r="AF21" s="856"/>
      <c r="AG21" s="856"/>
      <c r="AH21" s="856"/>
      <c r="AI21" s="58"/>
      <c r="AJ21" s="58"/>
      <c r="AK21" s="59"/>
      <c r="AL21" s="856"/>
      <c r="AM21" s="856"/>
      <c r="AN21" s="856"/>
      <c r="AO21" s="856"/>
      <c r="AP21" s="856"/>
      <c r="AQ21" s="856"/>
      <c r="AR21" s="58"/>
      <c r="AS21" s="58"/>
      <c r="AT21" s="59"/>
      <c r="AU21" s="856"/>
      <c r="AV21" s="856"/>
      <c r="AW21" s="856"/>
      <c r="AX21" s="856"/>
      <c r="AY21" s="856"/>
      <c r="AZ21" s="856"/>
      <c r="BA21" s="58"/>
      <c r="BB21" s="58"/>
      <c r="BC21" s="59"/>
      <c r="BD21" s="857"/>
      <c r="BE21" s="857"/>
      <c r="BF21" s="74"/>
      <c r="BG21" s="74"/>
      <c r="BH21" s="74"/>
      <c r="BI21" s="74"/>
      <c r="BJ21" s="858"/>
      <c r="BK21" s="859"/>
    </row>
    <row r="22" spans="1:63" ht="61.5" hidden="1" customHeight="1" x14ac:dyDescent="0.3">
      <c r="A22" s="847"/>
      <c r="B22" s="847"/>
      <c r="C22" s="848"/>
      <c r="D22" s="849"/>
      <c r="E22" s="848"/>
      <c r="F22" s="851"/>
      <c r="G22" s="851"/>
      <c r="H22" s="851"/>
      <c r="I22" s="851"/>
      <c r="J22" s="851"/>
      <c r="K22" s="850"/>
      <c r="L22" s="850"/>
      <c r="M22" s="852"/>
      <c r="N22" s="853"/>
      <c r="O22" s="854"/>
      <c r="P22" s="852"/>
      <c r="Q22" s="855"/>
      <c r="R22" s="855"/>
      <c r="S22" s="855"/>
      <c r="T22" s="860"/>
      <c r="U22" s="856"/>
      <c r="V22" s="860"/>
      <c r="W22" s="856"/>
      <c r="X22" s="860"/>
      <c r="Y22" s="856"/>
      <c r="Z22" s="58"/>
      <c r="AA22" s="58"/>
      <c r="AB22" s="59"/>
      <c r="AC22" s="860"/>
      <c r="AD22" s="856"/>
      <c r="AE22" s="860"/>
      <c r="AF22" s="856"/>
      <c r="AG22" s="860"/>
      <c r="AH22" s="856"/>
      <c r="AI22" s="58"/>
      <c r="AJ22" s="58"/>
      <c r="AK22" s="59"/>
      <c r="AL22" s="860"/>
      <c r="AM22" s="856"/>
      <c r="AN22" s="860"/>
      <c r="AO22" s="856"/>
      <c r="AP22" s="860"/>
      <c r="AQ22" s="856"/>
      <c r="AR22" s="58"/>
      <c r="AS22" s="58"/>
      <c r="AT22" s="59"/>
      <c r="AU22" s="860"/>
      <c r="AV22" s="856"/>
      <c r="AW22" s="860"/>
      <c r="AX22" s="856"/>
      <c r="AY22" s="860"/>
      <c r="AZ22" s="856"/>
      <c r="BA22" s="58"/>
      <c r="BB22" s="58"/>
      <c r="BC22" s="59"/>
      <c r="BD22" s="857"/>
      <c r="BE22" s="857"/>
      <c r="BF22" s="74"/>
      <c r="BG22" s="74"/>
      <c r="BH22" s="74"/>
      <c r="BI22" s="74"/>
      <c r="BJ22" s="858"/>
      <c r="BK22" s="859"/>
    </row>
    <row r="23" spans="1:63" ht="61.5" hidden="1" customHeight="1" x14ac:dyDescent="0.3">
      <c r="A23" s="861"/>
    </row>
    <row r="1048576" ht="25.5" hidden="1" customHeight="1" x14ac:dyDescent="0.3"/>
  </sheetData>
  <sheetProtection algorithmName="SHA-512" hashValue="/oWDk5mqX0CvnSb0YYYH1OdXWr791U4KnruT0J6v6b9hqH7RX2+kKoY+tWtE4o4Qyz+LY9YqDYoqOCgBYgpd0Q==" saltValue="DqyGAC1JnFMXWHQw39+0lA==" spinCount="100000" sheet="1" objects="1" scenarios="1" formatCells="0" formatColumns="0"/>
  <dataConsolidate/>
  <mergeCells count="50">
    <mergeCell ref="A1:C4"/>
    <mergeCell ref="D1:BI4"/>
    <mergeCell ref="BJ1:BK1"/>
    <mergeCell ref="BJ2:BK2"/>
    <mergeCell ref="BJ3:BK3"/>
    <mergeCell ref="BJ4:BK4"/>
    <mergeCell ref="A5:S7"/>
    <mergeCell ref="T5:BC5"/>
    <mergeCell ref="BD5:BE7"/>
    <mergeCell ref="BF5:BI7"/>
    <mergeCell ref="BJ5:BK8"/>
    <mergeCell ref="T6:AB6"/>
    <mergeCell ref="AC6:AK6"/>
    <mergeCell ref="AL6:AT6"/>
    <mergeCell ref="AU6:BC6"/>
    <mergeCell ref="T7:U7"/>
    <mergeCell ref="AP7:AQ7"/>
    <mergeCell ref="V7:W7"/>
    <mergeCell ref="X7:Y7"/>
    <mergeCell ref="Z7:AA7"/>
    <mergeCell ref="AB7:AB8"/>
    <mergeCell ref="AC7:AD7"/>
    <mergeCell ref="AE7:AF7"/>
    <mergeCell ref="AG7:AH7"/>
    <mergeCell ref="AI7:AJ7"/>
    <mergeCell ref="AK7:AK8"/>
    <mergeCell ref="AL7:AM7"/>
    <mergeCell ref="AN7:AO7"/>
    <mergeCell ref="BJ13:BK13"/>
    <mergeCell ref="AR7:AS7"/>
    <mergeCell ref="AT7:AT8"/>
    <mergeCell ref="AU7:AV7"/>
    <mergeCell ref="AW7:AX7"/>
    <mergeCell ref="AY7:AZ7"/>
    <mergeCell ref="BA7:BB7"/>
    <mergeCell ref="BC7:BC8"/>
    <mergeCell ref="BJ9:BK9"/>
    <mergeCell ref="BJ10:BK10"/>
    <mergeCell ref="BJ11:BK11"/>
    <mergeCell ref="BJ12:BK12"/>
    <mergeCell ref="BJ20:BK20"/>
    <mergeCell ref="BJ21:BK21"/>
    <mergeCell ref="BJ22:BK22"/>
    <mergeCell ref="A19:BD19"/>
    <mergeCell ref="BJ14:BK14"/>
    <mergeCell ref="BJ15:BK15"/>
    <mergeCell ref="BJ16:BK16"/>
    <mergeCell ref="BJ17:BK17"/>
    <mergeCell ref="BJ18:BK18"/>
    <mergeCell ref="BJ19:BK19"/>
  </mergeCells>
  <conditionalFormatting sqref="BJ20:BJ22">
    <cfRule type="cellIs" dxfId="185" priority="31" operator="between">
      <formula>0.7</formula>
      <formula>1</formula>
    </cfRule>
    <cfRule type="cellIs" dxfId="184" priority="32" operator="between">
      <formula>0.51</formula>
      <formula>0.69</formula>
    </cfRule>
    <cfRule type="cellIs" dxfId="183" priority="33" operator="between">
      <formula>0</formula>
      <formula>0.5</formula>
    </cfRule>
  </conditionalFormatting>
  <conditionalFormatting sqref="BJ9">
    <cfRule type="cellIs" dxfId="182" priority="25" operator="between">
      <formula>0.7</formula>
      <formula>1</formula>
    </cfRule>
    <cfRule type="cellIs" dxfId="181" priority="26" operator="between">
      <formula>0.51</formula>
      <formula>0.69</formula>
    </cfRule>
    <cfRule type="cellIs" dxfId="180" priority="27" operator="between">
      <formula>0</formula>
      <formula>0.5</formula>
    </cfRule>
  </conditionalFormatting>
  <conditionalFormatting sqref="BJ10">
    <cfRule type="cellIs" dxfId="179" priority="22" operator="between">
      <formula>0.7</formula>
      <formula>1</formula>
    </cfRule>
    <cfRule type="cellIs" dxfId="178" priority="23" operator="between">
      <formula>0.51</formula>
      <formula>0.69</formula>
    </cfRule>
    <cfRule type="cellIs" dxfId="177" priority="24" operator="between">
      <formula>0</formula>
      <formula>0.5</formula>
    </cfRule>
  </conditionalFormatting>
  <conditionalFormatting sqref="BJ11">
    <cfRule type="cellIs" dxfId="176" priority="19" operator="between">
      <formula>0.7</formula>
      <formula>1</formula>
    </cfRule>
    <cfRule type="cellIs" dxfId="175" priority="20" operator="between">
      <formula>0.51</formula>
      <formula>0.69</formula>
    </cfRule>
    <cfRule type="cellIs" dxfId="174" priority="21" operator="between">
      <formula>0</formula>
      <formula>0.5</formula>
    </cfRule>
  </conditionalFormatting>
  <conditionalFormatting sqref="BJ12">
    <cfRule type="cellIs" dxfId="173" priority="16" operator="between">
      <formula>0.7</formula>
      <formula>1</formula>
    </cfRule>
    <cfRule type="cellIs" dxfId="172" priority="17" operator="between">
      <formula>0.51</formula>
      <formula>0.69</formula>
    </cfRule>
    <cfRule type="cellIs" dxfId="171" priority="18" operator="between">
      <formula>0</formula>
      <formula>0.5</formula>
    </cfRule>
  </conditionalFormatting>
  <conditionalFormatting sqref="BJ13">
    <cfRule type="cellIs" dxfId="170" priority="13" operator="between">
      <formula>0.7</formula>
      <formula>1</formula>
    </cfRule>
    <cfRule type="cellIs" dxfId="169" priority="14" operator="between">
      <formula>0.51</formula>
      <formula>0.69</formula>
    </cfRule>
    <cfRule type="cellIs" dxfId="168" priority="15" operator="between">
      <formula>0</formula>
      <formula>0.5</formula>
    </cfRule>
  </conditionalFormatting>
  <conditionalFormatting sqref="BJ14:BJ15">
    <cfRule type="cellIs" dxfId="167" priority="10" operator="between">
      <formula>0.7</formula>
      <formula>1</formula>
    </cfRule>
    <cfRule type="cellIs" dxfId="166" priority="11" operator="between">
      <formula>0.51</formula>
      <formula>0.69</formula>
    </cfRule>
    <cfRule type="cellIs" dxfId="165" priority="12" operator="between">
      <formula>0</formula>
      <formula>0.5</formula>
    </cfRule>
  </conditionalFormatting>
  <conditionalFormatting sqref="BJ16">
    <cfRule type="cellIs" dxfId="164" priority="7" operator="between">
      <formula>0.7</formula>
      <formula>1</formula>
    </cfRule>
    <cfRule type="cellIs" dxfId="163" priority="8" operator="between">
      <formula>0.51</formula>
      <formula>0.69</formula>
    </cfRule>
    <cfRule type="cellIs" dxfId="162" priority="9" operator="between">
      <formula>0</formula>
      <formula>0.5</formula>
    </cfRule>
  </conditionalFormatting>
  <conditionalFormatting sqref="BJ17">
    <cfRule type="cellIs" dxfId="161" priority="4" operator="between">
      <formula>0.7</formula>
      <formula>1</formula>
    </cfRule>
    <cfRule type="cellIs" dxfId="160" priority="5" operator="between">
      <formula>0.51</formula>
      <formula>0.69</formula>
    </cfRule>
    <cfRule type="cellIs" dxfId="159" priority="6" operator="between">
      <formula>0</formula>
      <formula>0.5</formula>
    </cfRule>
  </conditionalFormatting>
  <conditionalFormatting sqref="BJ18">
    <cfRule type="cellIs" dxfId="158" priority="1" operator="between">
      <formula>0.7</formula>
      <formula>1</formula>
    </cfRule>
    <cfRule type="cellIs" dxfId="157" priority="2" operator="between">
      <formula>0.51</formula>
      <formula>0.69</formula>
    </cfRule>
    <cfRule type="cellIs" dxfId="156" priority="3" operator="between">
      <formula>0</formula>
      <formula>0.5</formula>
    </cfRule>
  </conditionalFormatting>
  <dataValidations count="11">
    <dataValidation allowBlank="1" showInputMessage="1" showErrorMessage="1" promptTitle="Producto" prompt="Describa el resultado de lo que se espera alcanzar cuando se cumpla la meta" sqref="P9:P10" xr:uid="{66913D28-33EF-4970-A18C-F007ED267AF7}"/>
    <dataValidation allowBlank="1" showInputMessage="1" showErrorMessage="1" prompt="Describa la estrategia a desarrollar para el cumplimiento del Objetivo_x000a_" sqref="D9:D18" xr:uid="{CE111B1D-4048-40CF-8B77-4134F9363E3A}"/>
    <dataValidation allowBlank="1" showInputMessage="1" showErrorMessage="1" prompt="Registre el valor absoluto o porcentaje de la meta" sqref="J9:J12 J15:J18 J20" xr:uid="{4C3F576C-34C3-49C9-8237-D1BED3B049D2}"/>
    <dataValidation allowBlank="1" showInputMessage="1" showErrorMessage="1" prompt="Registre el nombre del indicador: _x000a__x000a_Ejemplo Número de visitas técnicas realizadas  " sqref="K9:K11 L22 K17 K20:K22" xr:uid="{40818E41-F504-4334-A582-5E9A401235D7}"/>
    <dataValidation allowBlank="1" showInputMessage="1" showErrorMessage="1" prompt="Registre la o las variables que va a medir el indicador:_x000a_Ejemplo:  (Número de visitas técnicas realizadas/Número de visitas técnicas programadas en el periodo)*100" sqref="L9:L11 L17:L18 L20:L21" xr:uid="{3E527985-F602-415D-AA79-9AAFCF89DDD2}"/>
    <dataValidation allowBlank="1" showInputMessage="1" showErrorMessage="1" prompt="Registre el nombre de la(s) persona(s) que desarrollan la actividad, máximo 3 " sqref="S20:S22" xr:uid="{836B950F-ED30-43D8-A217-4F9463DC7CFB}"/>
    <dataValidation allowBlank="1" showInputMessage="1" showErrorMessage="1" prompt="Registre la meta o las metas que se realizarán para cumplir el objetivo estratégico_x000a_" sqref="F10:I11 E10" xr:uid="{18D76882-658F-4E97-8B1B-5A5552924FD6}"/>
    <dataValidation allowBlank="1" showInputMessage="1" showErrorMessage="1" promptTitle="Actividades" prompt="Registre las actividades macro que se requieren realizar para lograr la meta" sqref="O9:O10" xr:uid="{4CC9CB08-F286-4AB4-BACD-56F2E69D2435}"/>
    <dataValidation allowBlank="1" showInputMessage="1" showErrorMessage="1" prompt="Registre el o los productos o entregables que servirán de evidencia  " sqref="P14 P11 P20:P22" xr:uid="{B29FD7FD-76F4-43BC-9D16-FCA4CE99D6CE}"/>
    <dataValidation allowBlank="1" showInputMessage="1" showErrorMessage="1" prompt="Registre las actividades macro que se requieren para cumplir las metas" sqref="P13 O13:O14 O11 O20:O22" xr:uid="{F66CCE72-3377-4D49-A31F-10490D140980}"/>
    <dataValidation allowBlank="1" showInputMessage="1" showErrorMessage="1" prompt="Registre la meta o las metas que se desarrollarán para el cumplimiento del Objetivo en 2021." sqref="E12:E14 J21:J22 F12:F13 G12:I14 E17:I18 E20:I22" xr:uid="{5E62849B-6F01-4FC3-B175-151C4631A243}"/>
  </dataValidations>
  <pageMargins left="0.70866141732283472" right="0.70866141732283472" top="0.74803149606299213" bottom="0.74803149606299213" header="0.31496062992125984" footer="0.31496062992125984"/>
  <pageSetup paperSize="9" scale="14" orientation="landscape" r:id="rId1"/>
  <headerFooter>
    <oddFooter>&amp;C&amp;"Century Gothic,Negrita"&amp;10Nota:&amp;"Century Gothic,Normal" Si este documento se encuentra impreso se considera Copia no Controlada. La versión vigente está publicada en el sitio web del Instituto Distrital de la Gestión del Riesgo y Cambio Climático.</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0B9CA-D5D8-45BC-BD1E-6AEFC5CF1056}">
  <dimension ref="A1:BJ12"/>
  <sheetViews>
    <sheetView topLeftCell="D1" zoomScale="62" zoomScaleNormal="62" zoomScalePageLayoutView="55" workbookViewId="0">
      <selection activeCell="D1" sqref="A1:XFD1048576"/>
    </sheetView>
  </sheetViews>
  <sheetFormatPr baseColWidth="10" defaultColWidth="0" defaultRowHeight="16.5" x14ac:dyDescent="0.3"/>
  <cols>
    <col min="1" max="1" width="22.42578125" style="731" customWidth="1"/>
    <col min="2" max="2" width="21.28515625" style="786" customWidth="1"/>
    <col min="3" max="3" width="31.140625" style="731" customWidth="1"/>
    <col min="4" max="4" width="43.42578125" style="787" customWidth="1"/>
    <col min="5" max="5" width="30" style="787" customWidth="1"/>
    <col min="6" max="6" width="14.28515625" style="731" hidden="1" customWidth="1"/>
    <col min="7" max="7" width="15" style="731" hidden="1" customWidth="1"/>
    <col min="8" max="8" width="15.5703125" style="731" hidden="1" customWidth="1"/>
    <col min="9" max="9" width="14.7109375" style="731" hidden="1" customWidth="1"/>
    <col min="10" max="10" width="17.140625" style="731" customWidth="1"/>
    <col min="11" max="11" width="37.28515625" style="731" customWidth="1"/>
    <col min="12" max="12" width="33.28515625" style="731" customWidth="1"/>
    <col min="13" max="14" width="22.42578125" style="731" customWidth="1"/>
    <col min="15" max="15" width="53" style="731" customWidth="1"/>
    <col min="16" max="16" width="35.7109375" style="731" customWidth="1"/>
    <col min="17" max="17" width="24.42578125" style="731" customWidth="1"/>
    <col min="18" max="18" width="22.42578125" style="731" customWidth="1"/>
    <col min="19" max="19" width="22.42578125" style="786" customWidth="1"/>
    <col min="20" max="27" width="18.7109375" style="731" customWidth="1"/>
    <col min="28" max="28" width="25.28515625" style="731" customWidth="1"/>
    <col min="29" max="36" width="18.7109375" style="731" customWidth="1"/>
    <col min="37" max="37" width="20" style="731" bestFit="1" customWidth="1"/>
    <col min="38" max="45" width="18.7109375" style="731" customWidth="1"/>
    <col min="46" max="46" width="20" style="731" bestFit="1" customWidth="1"/>
    <col min="47" max="54" width="18.7109375" style="731" customWidth="1"/>
    <col min="55" max="55" width="20" style="731" bestFit="1" customWidth="1"/>
    <col min="56" max="56" width="20" style="731" customWidth="1"/>
    <col min="57" max="57" width="23.7109375" style="731" customWidth="1"/>
    <col min="58" max="61" width="17.7109375" style="731" customWidth="1"/>
    <col min="62" max="62" width="36.5703125" style="731" customWidth="1"/>
    <col min="63" max="16384" width="22.42578125" style="731" hidden="1"/>
  </cols>
  <sheetData>
    <row r="1" spans="1:62" ht="26.25" customHeight="1" x14ac:dyDescent="0.3">
      <c r="A1" s="724"/>
      <c r="B1" s="725"/>
      <c r="C1" s="726"/>
      <c r="D1" s="727" t="s">
        <v>414</v>
      </c>
      <c r="E1" s="864"/>
      <c r="F1" s="864"/>
      <c r="G1" s="864"/>
      <c r="H1" s="864"/>
      <c r="I1" s="864"/>
      <c r="J1" s="864"/>
      <c r="K1" s="864"/>
      <c r="L1" s="864"/>
      <c r="M1" s="864"/>
      <c r="N1" s="864"/>
      <c r="O1" s="864"/>
      <c r="P1" s="864"/>
      <c r="Q1" s="864"/>
      <c r="R1" s="864"/>
      <c r="S1" s="864"/>
      <c r="T1" s="864"/>
      <c r="U1" s="864"/>
      <c r="V1" s="864"/>
      <c r="W1" s="864"/>
      <c r="X1" s="864"/>
      <c r="Y1" s="864"/>
      <c r="Z1" s="864"/>
      <c r="AA1" s="864"/>
      <c r="AB1" s="864"/>
      <c r="AC1" s="864"/>
      <c r="AD1" s="864"/>
      <c r="AE1" s="864"/>
      <c r="AF1" s="864"/>
      <c r="AG1" s="864"/>
      <c r="AH1" s="864"/>
      <c r="AI1" s="864"/>
      <c r="AJ1" s="864"/>
      <c r="AK1" s="864"/>
      <c r="AL1" s="864"/>
      <c r="AM1" s="864"/>
      <c r="AN1" s="864"/>
      <c r="AO1" s="864"/>
      <c r="AP1" s="864"/>
      <c r="AQ1" s="864"/>
      <c r="AR1" s="864"/>
      <c r="AS1" s="864"/>
      <c r="AT1" s="864"/>
      <c r="AU1" s="864"/>
      <c r="AV1" s="864"/>
      <c r="AW1" s="864"/>
      <c r="AX1" s="864"/>
      <c r="AY1" s="864"/>
      <c r="AZ1" s="864"/>
      <c r="BA1" s="864"/>
      <c r="BB1" s="864"/>
      <c r="BC1" s="864"/>
      <c r="BD1" s="864"/>
      <c r="BE1" s="864"/>
      <c r="BF1" s="865"/>
      <c r="BG1" s="865"/>
      <c r="BH1" s="865"/>
      <c r="BI1" s="865"/>
      <c r="BJ1" s="730" t="s">
        <v>447</v>
      </c>
    </row>
    <row r="2" spans="1:62" ht="26.25" customHeight="1" x14ac:dyDescent="0.3">
      <c r="A2" s="732"/>
      <c r="B2" s="866"/>
      <c r="C2" s="734"/>
      <c r="D2" s="727"/>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E2" s="864"/>
      <c r="AF2" s="864"/>
      <c r="AG2" s="864"/>
      <c r="AH2" s="864"/>
      <c r="AI2" s="864"/>
      <c r="AJ2" s="864"/>
      <c r="AK2" s="864"/>
      <c r="AL2" s="864"/>
      <c r="AM2" s="864"/>
      <c r="AN2" s="864"/>
      <c r="AO2" s="864"/>
      <c r="AP2" s="864"/>
      <c r="AQ2" s="864"/>
      <c r="AR2" s="864"/>
      <c r="AS2" s="864"/>
      <c r="AT2" s="864"/>
      <c r="AU2" s="864"/>
      <c r="AV2" s="864"/>
      <c r="AW2" s="864"/>
      <c r="AX2" s="864"/>
      <c r="AY2" s="864"/>
      <c r="AZ2" s="864"/>
      <c r="BA2" s="864"/>
      <c r="BB2" s="864"/>
      <c r="BC2" s="864"/>
      <c r="BD2" s="864"/>
      <c r="BE2" s="864"/>
      <c r="BF2" s="865"/>
      <c r="BG2" s="865"/>
      <c r="BH2" s="865"/>
      <c r="BI2" s="865"/>
      <c r="BJ2" s="730" t="s">
        <v>448</v>
      </c>
    </row>
    <row r="3" spans="1:62" ht="26.25" customHeight="1" x14ac:dyDescent="0.3">
      <c r="A3" s="732"/>
      <c r="B3" s="866"/>
      <c r="C3" s="734"/>
      <c r="D3" s="727"/>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864"/>
      <c r="AJ3" s="864"/>
      <c r="AK3" s="864"/>
      <c r="AL3" s="864"/>
      <c r="AM3" s="864"/>
      <c r="AN3" s="864"/>
      <c r="AO3" s="864"/>
      <c r="AP3" s="864"/>
      <c r="AQ3" s="864"/>
      <c r="AR3" s="864"/>
      <c r="AS3" s="864"/>
      <c r="AT3" s="864"/>
      <c r="AU3" s="864"/>
      <c r="AV3" s="864"/>
      <c r="AW3" s="864"/>
      <c r="AX3" s="864"/>
      <c r="AY3" s="864"/>
      <c r="AZ3" s="864"/>
      <c r="BA3" s="864"/>
      <c r="BB3" s="864"/>
      <c r="BC3" s="864"/>
      <c r="BD3" s="864"/>
      <c r="BE3" s="864"/>
      <c r="BF3" s="865"/>
      <c r="BG3" s="865"/>
      <c r="BH3" s="865"/>
      <c r="BI3" s="865"/>
      <c r="BJ3" s="730" t="s">
        <v>493</v>
      </c>
    </row>
    <row r="4" spans="1:62" ht="26.25" customHeight="1" x14ac:dyDescent="0.3">
      <c r="A4" s="732"/>
      <c r="B4" s="866"/>
      <c r="C4" s="734"/>
      <c r="D4" s="727"/>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864"/>
      <c r="AI4" s="864"/>
      <c r="AJ4" s="864"/>
      <c r="AK4" s="864"/>
      <c r="AL4" s="864"/>
      <c r="AM4" s="864"/>
      <c r="AN4" s="864"/>
      <c r="AO4" s="864"/>
      <c r="AP4" s="864"/>
      <c r="AQ4" s="864"/>
      <c r="AR4" s="864"/>
      <c r="AS4" s="864"/>
      <c r="AT4" s="864"/>
      <c r="AU4" s="864"/>
      <c r="AV4" s="864"/>
      <c r="AW4" s="864"/>
      <c r="AX4" s="864"/>
      <c r="AY4" s="864"/>
      <c r="AZ4" s="864"/>
      <c r="BA4" s="864"/>
      <c r="BB4" s="864"/>
      <c r="BC4" s="864"/>
      <c r="BD4" s="864"/>
      <c r="BE4" s="864"/>
      <c r="BF4" s="865"/>
      <c r="BG4" s="865"/>
      <c r="BH4" s="865"/>
      <c r="BI4" s="865"/>
      <c r="BJ4" s="735" t="s">
        <v>449</v>
      </c>
    </row>
    <row r="5" spans="1:62" s="744" customFormat="1" ht="18" customHeight="1" x14ac:dyDescent="0.3">
      <c r="A5" s="736" t="s">
        <v>400</v>
      </c>
      <c r="B5" s="736"/>
      <c r="C5" s="736"/>
      <c r="D5" s="736"/>
      <c r="E5" s="736"/>
      <c r="F5" s="736"/>
      <c r="G5" s="736"/>
      <c r="H5" s="736"/>
      <c r="I5" s="736"/>
      <c r="J5" s="736"/>
      <c r="K5" s="736"/>
      <c r="L5" s="736"/>
      <c r="M5" s="736"/>
      <c r="N5" s="736"/>
      <c r="O5" s="736"/>
      <c r="P5" s="736"/>
      <c r="Q5" s="736"/>
      <c r="R5" s="736"/>
      <c r="S5" s="736"/>
      <c r="T5" s="737" t="s">
        <v>22</v>
      </c>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95" t="s">
        <v>446</v>
      </c>
      <c r="BE5" s="796"/>
      <c r="BF5" s="797" t="s">
        <v>441</v>
      </c>
      <c r="BG5" s="798"/>
      <c r="BH5" s="798"/>
      <c r="BI5" s="799"/>
      <c r="BJ5" s="867" t="s">
        <v>23</v>
      </c>
    </row>
    <row r="6" spans="1:62" s="744" customFormat="1" x14ac:dyDescent="0.3">
      <c r="A6" s="736"/>
      <c r="B6" s="736"/>
      <c r="C6" s="736"/>
      <c r="D6" s="736"/>
      <c r="E6" s="736"/>
      <c r="F6" s="736"/>
      <c r="G6" s="736"/>
      <c r="H6" s="736"/>
      <c r="I6" s="736"/>
      <c r="J6" s="736"/>
      <c r="K6" s="736"/>
      <c r="L6" s="736"/>
      <c r="M6" s="736"/>
      <c r="N6" s="736"/>
      <c r="O6" s="736"/>
      <c r="P6" s="736"/>
      <c r="Q6" s="736"/>
      <c r="R6" s="736"/>
      <c r="S6" s="736"/>
      <c r="T6" s="745" t="s">
        <v>24</v>
      </c>
      <c r="U6" s="745"/>
      <c r="V6" s="745"/>
      <c r="W6" s="745"/>
      <c r="X6" s="745"/>
      <c r="Y6" s="745"/>
      <c r="Z6" s="745"/>
      <c r="AA6" s="745"/>
      <c r="AB6" s="745"/>
      <c r="AC6" s="745" t="s">
        <v>25</v>
      </c>
      <c r="AD6" s="745"/>
      <c r="AE6" s="745"/>
      <c r="AF6" s="745"/>
      <c r="AG6" s="745"/>
      <c r="AH6" s="745"/>
      <c r="AI6" s="745"/>
      <c r="AJ6" s="745"/>
      <c r="AK6" s="745"/>
      <c r="AL6" s="745" t="s">
        <v>26</v>
      </c>
      <c r="AM6" s="745"/>
      <c r="AN6" s="745"/>
      <c r="AO6" s="745"/>
      <c r="AP6" s="745"/>
      <c r="AQ6" s="745"/>
      <c r="AR6" s="745"/>
      <c r="AS6" s="745"/>
      <c r="AT6" s="745"/>
      <c r="AU6" s="745" t="s">
        <v>27</v>
      </c>
      <c r="AV6" s="745"/>
      <c r="AW6" s="745"/>
      <c r="AX6" s="745"/>
      <c r="AY6" s="745"/>
      <c r="AZ6" s="745"/>
      <c r="BA6" s="745"/>
      <c r="BB6" s="745"/>
      <c r="BC6" s="745"/>
      <c r="BD6" s="801"/>
      <c r="BE6" s="802"/>
      <c r="BF6" s="803"/>
      <c r="BG6" s="804"/>
      <c r="BH6" s="804"/>
      <c r="BI6" s="805"/>
      <c r="BJ6" s="867"/>
    </row>
    <row r="7" spans="1:62" s="744" customFormat="1" x14ac:dyDescent="0.3">
      <c r="A7" s="736"/>
      <c r="B7" s="736"/>
      <c r="C7" s="736"/>
      <c r="D7" s="736"/>
      <c r="E7" s="736"/>
      <c r="F7" s="736"/>
      <c r="G7" s="736"/>
      <c r="H7" s="736"/>
      <c r="I7" s="736"/>
      <c r="J7" s="736"/>
      <c r="K7" s="736"/>
      <c r="L7" s="736"/>
      <c r="M7" s="736"/>
      <c r="N7" s="736"/>
      <c r="O7" s="736"/>
      <c r="P7" s="736"/>
      <c r="Q7" s="736"/>
      <c r="R7" s="736"/>
      <c r="S7" s="736"/>
      <c r="T7" s="751" t="s">
        <v>28</v>
      </c>
      <c r="U7" s="751"/>
      <c r="V7" s="751" t="s">
        <v>29</v>
      </c>
      <c r="W7" s="751"/>
      <c r="X7" s="751" t="s">
        <v>30</v>
      </c>
      <c r="Y7" s="751"/>
      <c r="Z7" s="752" t="s">
        <v>31</v>
      </c>
      <c r="AA7" s="752"/>
      <c r="AB7" s="754" t="s">
        <v>32</v>
      </c>
      <c r="AC7" s="751" t="s">
        <v>33</v>
      </c>
      <c r="AD7" s="751"/>
      <c r="AE7" s="751" t="s">
        <v>34</v>
      </c>
      <c r="AF7" s="751"/>
      <c r="AG7" s="751" t="s">
        <v>35</v>
      </c>
      <c r="AH7" s="751"/>
      <c r="AI7" s="752" t="s">
        <v>31</v>
      </c>
      <c r="AJ7" s="752"/>
      <c r="AK7" s="754" t="s">
        <v>32</v>
      </c>
      <c r="AL7" s="751" t="s">
        <v>36</v>
      </c>
      <c r="AM7" s="751"/>
      <c r="AN7" s="751" t="s">
        <v>37</v>
      </c>
      <c r="AO7" s="751"/>
      <c r="AP7" s="751" t="s">
        <v>38</v>
      </c>
      <c r="AQ7" s="751"/>
      <c r="AR7" s="752" t="s">
        <v>31</v>
      </c>
      <c r="AS7" s="752"/>
      <c r="AT7" s="754" t="s">
        <v>32</v>
      </c>
      <c r="AU7" s="751" t="s">
        <v>39</v>
      </c>
      <c r="AV7" s="751"/>
      <c r="AW7" s="751" t="s">
        <v>40</v>
      </c>
      <c r="AX7" s="751"/>
      <c r="AY7" s="751" t="s">
        <v>41</v>
      </c>
      <c r="AZ7" s="751"/>
      <c r="BA7" s="752" t="s">
        <v>31</v>
      </c>
      <c r="BB7" s="752"/>
      <c r="BC7" s="754" t="s">
        <v>32</v>
      </c>
      <c r="BD7" s="811"/>
      <c r="BE7" s="812"/>
      <c r="BF7" s="813"/>
      <c r="BG7" s="814"/>
      <c r="BH7" s="814"/>
      <c r="BI7" s="815"/>
      <c r="BJ7" s="867"/>
    </row>
    <row r="8" spans="1:62" s="767" customFormat="1" ht="102" customHeight="1" x14ac:dyDescent="0.25">
      <c r="A8" s="760" t="s">
        <v>21</v>
      </c>
      <c r="B8" s="760" t="s">
        <v>6</v>
      </c>
      <c r="C8" s="760" t="s">
        <v>0</v>
      </c>
      <c r="D8" s="760" t="s">
        <v>398</v>
      </c>
      <c r="E8" s="760" t="s">
        <v>397</v>
      </c>
      <c r="F8" s="760" t="s">
        <v>402</v>
      </c>
      <c r="G8" s="760" t="s">
        <v>405</v>
      </c>
      <c r="H8" s="760" t="s">
        <v>404</v>
      </c>
      <c r="I8" s="760" t="s">
        <v>403</v>
      </c>
      <c r="J8" s="760" t="s">
        <v>415</v>
      </c>
      <c r="K8" s="760" t="s">
        <v>1</v>
      </c>
      <c r="L8" s="760" t="s">
        <v>2</v>
      </c>
      <c r="M8" s="760" t="s">
        <v>3</v>
      </c>
      <c r="N8" s="760" t="s">
        <v>406</v>
      </c>
      <c r="O8" s="760" t="s">
        <v>4</v>
      </c>
      <c r="P8" s="760" t="s">
        <v>5</v>
      </c>
      <c r="Q8" s="760" t="s">
        <v>401</v>
      </c>
      <c r="R8" s="760" t="s">
        <v>6</v>
      </c>
      <c r="S8" s="760" t="s">
        <v>7</v>
      </c>
      <c r="T8" s="761" t="s">
        <v>42</v>
      </c>
      <c r="U8" s="762" t="s">
        <v>43</v>
      </c>
      <c r="V8" s="761" t="s">
        <v>42</v>
      </c>
      <c r="W8" s="762" t="s">
        <v>43</v>
      </c>
      <c r="X8" s="761" t="s">
        <v>42</v>
      </c>
      <c r="Y8" s="762" t="s">
        <v>43</v>
      </c>
      <c r="Z8" s="763" t="s">
        <v>42</v>
      </c>
      <c r="AA8" s="764" t="s">
        <v>43</v>
      </c>
      <c r="AB8" s="754"/>
      <c r="AC8" s="761" t="s">
        <v>42</v>
      </c>
      <c r="AD8" s="762" t="s">
        <v>43</v>
      </c>
      <c r="AE8" s="761" t="s">
        <v>42</v>
      </c>
      <c r="AF8" s="762" t="s">
        <v>43</v>
      </c>
      <c r="AG8" s="761" t="s">
        <v>42</v>
      </c>
      <c r="AH8" s="762" t="s">
        <v>43</v>
      </c>
      <c r="AI8" s="763" t="s">
        <v>42</v>
      </c>
      <c r="AJ8" s="764" t="s">
        <v>43</v>
      </c>
      <c r="AK8" s="754"/>
      <c r="AL8" s="761" t="s">
        <v>42</v>
      </c>
      <c r="AM8" s="762" t="s">
        <v>43</v>
      </c>
      <c r="AN8" s="761" t="s">
        <v>42</v>
      </c>
      <c r="AO8" s="762" t="s">
        <v>43</v>
      </c>
      <c r="AP8" s="761" t="s">
        <v>42</v>
      </c>
      <c r="AQ8" s="762" t="s">
        <v>43</v>
      </c>
      <c r="AR8" s="763" t="s">
        <v>42</v>
      </c>
      <c r="AS8" s="764" t="s">
        <v>43</v>
      </c>
      <c r="AT8" s="754"/>
      <c r="AU8" s="761" t="s">
        <v>42</v>
      </c>
      <c r="AV8" s="762" t="s">
        <v>43</v>
      </c>
      <c r="AW8" s="761" t="s">
        <v>42</v>
      </c>
      <c r="AX8" s="762" t="s">
        <v>43</v>
      </c>
      <c r="AY8" s="761" t="s">
        <v>42</v>
      </c>
      <c r="AZ8" s="762" t="s">
        <v>43</v>
      </c>
      <c r="BA8" s="763" t="s">
        <v>42</v>
      </c>
      <c r="BB8" s="764" t="s">
        <v>43</v>
      </c>
      <c r="BC8" s="754"/>
      <c r="BD8" s="868" t="s">
        <v>42</v>
      </c>
      <c r="BE8" s="869" t="s">
        <v>43</v>
      </c>
      <c r="BF8" s="869" t="s">
        <v>442</v>
      </c>
      <c r="BG8" s="869" t="s">
        <v>443</v>
      </c>
      <c r="BH8" s="869" t="s">
        <v>444</v>
      </c>
      <c r="BI8" s="869" t="s">
        <v>445</v>
      </c>
      <c r="BJ8" s="867"/>
    </row>
    <row r="9" spans="1:62" s="744" customFormat="1" ht="181.5" x14ac:dyDescent="0.3">
      <c r="A9" s="768" t="s">
        <v>52</v>
      </c>
      <c r="B9" s="768" t="s">
        <v>17</v>
      </c>
      <c r="C9" s="769" t="s">
        <v>416</v>
      </c>
      <c r="D9" s="770" t="s">
        <v>494</v>
      </c>
      <c r="E9" s="770" t="s">
        <v>495</v>
      </c>
      <c r="F9" s="771"/>
      <c r="G9" s="771"/>
      <c r="H9" s="771"/>
      <c r="I9" s="771"/>
      <c r="J9" s="772">
        <v>1</v>
      </c>
      <c r="K9" s="768" t="s">
        <v>496</v>
      </c>
      <c r="L9" s="768" t="s">
        <v>497</v>
      </c>
      <c r="M9" s="774" t="s">
        <v>8</v>
      </c>
      <c r="N9" s="774" t="s">
        <v>407</v>
      </c>
      <c r="O9" s="870" t="s">
        <v>498</v>
      </c>
      <c r="P9" s="776" t="s">
        <v>499</v>
      </c>
      <c r="Q9" s="776" t="s">
        <v>77</v>
      </c>
      <c r="R9" s="768" t="s">
        <v>17</v>
      </c>
      <c r="S9" s="768" t="s">
        <v>500</v>
      </c>
      <c r="T9" s="777"/>
      <c r="U9" s="777"/>
      <c r="V9" s="777"/>
      <c r="W9" s="777"/>
      <c r="X9" s="777"/>
      <c r="Y9" s="777"/>
      <c r="Z9" s="778">
        <f>SUM(T9,V9,X9)</f>
        <v>0</v>
      </c>
      <c r="AA9" s="778">
        <f>SUM(U9,W9,Y9)</f>
        <v>0</v>
      </c>
      <c r="AB9" s="13" t="s">
        <v>44</v>
      </c>
      <c r="AC9" s="777"/>
      <c r="AD9" s="777"/>
      <c r="AE9" s="777"/>
      <c r="AF9" s="777"/>
      <c r="AG9" s="777">
        <v>0.5</v>
      </c>
      <c r="AH9" s="777"/>
      <c r="AI9" s="871">
        <f t="shared" ref="AI9:AJ11" si="0">SUM(AC9,AE9,AG9)</f>
        <v>0.5</v>
      </c>
      <c r="AJ9" s="778">
        <f t="shared" si="0"/>
        <v>0</v>
      </c>
      <c r="AK9" s="13" t="s">
        <v>44</v>
      </c>
      <c r="AL9" s="777"/>
      <c r="AM9" s="777"/>
      <c r="AN9" s="777"/>
      <c r="AO9" s="777"/>
      <c r="AP9" s="777"/>
      <c r="AQ9" s="777"/>
      <c r="AR9" s="871">
        <f t="shared" ref="AR9:AS11" si="1">SUM(AL9,AN9,AP9)</f>
        <v>0</v>
      </c>
      <c r="AS9" s="778">
        <f t="shared" si="1"/>
        <v>0</v>
      </c>
      <c r="AT9" s="13" t="s">
        <v>44</v>
      </c>
      <c r="AU9" s="777"/>
      <c r="AV9" s="777"/>
      <c r="AW9" s="777"/>
      <c r="AX9" s="777"/>
      <c r="AY9" s="777">
        <v>0.5</v>
      </c>
      <c r="AZ9" s="777"/>
      <c r="BA9" s="778">
        <f t="shared" ref="BA9:BB11" si="2">SUM(AU9,AW9,AY9)</f>
        <v>0.5</v>
      </c>
      <c r="BB9" s="778">
        <f t="shared" si="2"/>
        <v>0</v>
      </c>
      <c r="BC9" s="13" t="s">
        <v>44</v>
      </c>
      <c r="BD9" s="779">
        <f t="shared" ref="BD9:BE11" si="3">SUM(Z9,AI9,AR9,BA9)</f>
        <v>1</v>
      </c>
      <c r="BE9" s="779">
        <f t="shared" si="3"/>
        <v>0</v>
      </c>
      <c r="BF9" s="15" t="str">
        <f>IFERROR(AA9/Z9,"")</f>
        <v/>
      </c>
      <c r="BG9" s="15">
        <f>IFERROR((AA9+AJ9)/(Z9+AI9),"")</f>
        <v>0</v>
      </c>
      <c r="BH9" s="15">
        <f>IFERROR((AA9+AJ9+AS9)/(Z9+AI9+AR9),"")</f>
        <v>0</v>
      </c>
      <c r="BI9" s="15">
        <f>IFERROR((AA9+AJ9+AS9+BB9)/(Z9+AI9+AR9+BA9),"")</f>
        <v>0</v>
      </c>
      <c r="BJ9" s="872" t="e">
        <f>BD9/#REF!</f>
        <v>#REF!</v>
      </c>
    </row>
    <row r="10" spans="1:62" s="744" customFormat="1" ht="165" x14ac:dyDescent="0.3">
      <c r="A10" s="768" t="s">
        <v>52</v>
      </c>
      <c r="B10" s="768" t="s">
        <v>17</v>
      </c>
      <c r="C10" s="769" t="s">
        <v>416</v>
      </c>
      <c r="D10" s="769" t="s">
        <v>416</v>
      </c>
      <c r="E10" s="770" t="s">
        <v>501</v>
      </c>
      <c r="F10" s="771"/>
      <c r="G10" s="771"/>
      <c r="H10" s="771"/>
      <c r="I10" s="771"/>
      <c r="J10" s="772">
        <v>1</v>
      </c>
      <c r="K10" s="768" t="s">
        <v>502</v>
      </c>
      <c r="L10" s="768" t="s">
        <v>503</v>
      </c>
      <c r="M10" s="774" t="s">
        <v>8</v>
      </c>
      <c r="N10" s="774" t="s">
        <v>407</v>
      </c>
      <c r="O10" s="870" t="s">
        <v>504</v>
      </c>
      <c r="P10" s="776" t="s">
        <v>505</v>
      </c>
      <c r="Q10" s="776" t="s">
        <v>77</v>
      </c>
      <c r="R10" s="768" t="s">
        <v>17</v>
      </c>
      <c r="S10" s="768" t="s">
        <v>500</v>
      </c>
      <c r="T10" s="777"/>
      <c r="U10" s="777"/>
      <c r="V10" s="777"/>
      <c r="W10" s="777"/>
      <c r="X10" s="777"/>
      <c r="Y10" s="777"/>
      <c r="Z10" s="778">
        <f>SUM(T10,V10,X10)</f>
        <v>0</v>
      </c>
      <c r="AA10" s="778">
        <f>SUM(U10,W10,Y10)</f>
        <v>0</v>
      </c>
      <c r="AB10" s="13" t="s">
        <v>44</v>
      </c>
      <c r="AC10" s="777"/>
      <c r="AD10" s="777"/>
      <c r="AE10" s="777"/>
      <c r="AF10" s="777"/>
      <c r="AG10" s="777">
        <f>33.33/100</f>
        <v>0.33329999999999999</v>
      </c>
      <c r="AH10" s="777"/>
      <c r="AI10" s="871">
        <f t="shared" si="0"/>
        <v>0.33329999999999999</v>
      </c>
      <c r="AJ10" s="778">
        <f t="shared" si="0"/>
        <v>0</v>
      </c>
      <c r="AK10" s="13" t="s">
        <v>44</v>
      </c>
      <c r="AL10" s="777"/>
      <c r="AM10" s="777"/>
      <c r="AN10" s="777"/>
      <c r="AO10" s="777"/>
      <c r="AP10" s="777">
        <f>33.33/100</f>
        <v>0.33329999999999999</v>
      </c>
      <c r="AQ10" s="777"/>
      <c r="AR10" s="871">
        <f t="shared" si="1"/>
        <v>0.33329999999999999</v>
      </c>
      <c r="AS10" s="778">
        <f t="shared" si="1"/>
        <v>0</v>
      </c>
      <c r="AT10" s="13" t="s">
        <v>44</v>
      </c>
      <c r="AU10" s="777"/>
      <c r="AV10" s="777"/>
      <c r="AW10" s="777"/>
      <c r="AX10" s="777"/>
      <c r="AY10" s="777">
        <f>33.33/100</f>
        <v>0.33329999999999999</v>
      </c>
      <c r="AZ10" s="777"/>
      <c r="BA10" s="778">
        <f t="shared" si="2"/>
        <v>0.33329999999999999</v>
      </c>
      <c r="BB10" s="778">
        <f t="shared" si="2"/>
        <v>0</v>
      </c>
      <c r="BC10" s="13" t="s">
        <v>44</v>
      </c>
      <c r="BD10" s="779">
        <f t="shared" si="3"/>
        <v>0.99990000000000001</v>
      </c>
      <c r="BE10" s="779">
        <f t="shared" si="3"/>
        <v>0</v>
      </c>
      <c r="BF10" s="15" t="str">
        <f>IFERROR(AA10/Z10,"")</f>
        <v/>
      </c>
      <c r="BG10" s="15">
        <f>IFERROR((AA10+AJ10)/(Z10+AI10),"")</f>
        <v>0</v>
      </c>
      <c r="BH10" s="15">
        <f>IFERROR((AA10+AJ10+AS10)/(Z10+AI10+AR10),"")</f>
        <v>0</v>
      </c>
      <c r="BI10" s="15">
        <f>IFERROR((AA10+AJ10+AS10+BB10)/(Z10+AI10+AR10+BA10),"")</f>
        <v>0</v>
      </c>
      <c r="BJ10" s="872" t="e">
        <f>BD10/#REF!</f>
        <v>#REF!</v>
      </c>
    </row>
    <row r="11" spans="1:62" s="744" customFormat="1" ht="165" hidden="1" x14ac:dyDescent="0.3">
      <c r="A11" s="768" t="s">
        <v>52</v>
      </c>
      <c r="B11" s="768" t="s">
        <v>17</v>
      </c>
      <c r="C11" s="769" t="s">
        <v>416</v>
      </c>
      <c r="D11" s="769" t="s">
        <v>416</v>
      </c>
      <c r="E11" s="770" t="s">
        <v>506</v>
      </c>
      <c r="F11" s="771"/>
      <c r="G11" s="771"/>
      <c r="H11" s="771"/>
      <c r="I11" s="771"/>
      <c r="J11" s="772">
        <v>1</v>
      </c>
      <c r="K11" s="768" t="s">
        <v>507</v>
      </c>
      <c r="L11" s="773" t="s">
        <v>508</v>
      </c>
      <c r="M11" s="774" t="s">
        <v>8</v>
      </c>
      <c r="N11" s="774" t="s">
        <v>407</v>
      </c>
      <c r="O11" s="775" t="s">
        <v>509</v>
      </c>
      <c r="P11" s="775" t="s">
        <v>510</v>
      </c>
      <c r="Q11" s="776" t="s">
        <v>77</v>
      </c>
      <c r="R11" s="768" t="s">
        <v>17</v>
      </c>
      <c r="S11" s="768" t="s">
        <v>500</v>
      </c>
      <c r="T11" s="873"/>
      <c r="U11" s="873"/>
      <c r="V11" s="873"/>
      <c r="W11" s="873"/>
      <c r="X11" s="873"/>
      <c r="Y11" s="873"/>
      <c r="Z11" s="778"/>
      <c r="AA11" s="778"/>
      <c r="AB11" s="13"/>
      <c r="AC11" s="873"/>
      <c r="AD11" s="873"/>
      <c r="AE11" s="873"/>
      <c r="AF11" s="873"/>
      <c r="AG11" s="874">
        <v>1</v>
      </c>
      <c r="AH11" s="873"/>
      <c r="AI11" s="832">
        <f t="shared" si="0"/>
        <v>1</v>
      </c>
      <c r="AJ11" s="832">
        <f t="shared" si="0"/>
        <v>0</v>
      </c>
      <c r="AK11" s="13"/>
      <c r="AL11" s="873"/>
      <c r="AM11" s="873"/>
      <c r="AN11" s="873"/>
      <c r="AO11" s="873"/>
      <c r="AP11" s="874">
        <v>1</v>
      </c>
      <c r="AQ11" s="873"/>
      <c r="AR11" s="832">
        <f t="shared" si="1"/>
        <v>1</v>
      </c>
      <c r="AS11" s="832">
        <f t="shared" si="1"/>
        <v>0</v>
      </c>
      <c r="AT11" s="13" t="s">
        <v>44</v>
      </c>
      <c r="AU11" s="873"/>
      <c r="AV11" s="873"/>
      <c r="AW11" s="873"/>
      <c r="AX11" s="873"/>
      <c r="AY11" s="874">
        <v>1</v>
      </c>
      <c r="AZ11" s="873"/>
      <c r="BA11" s="832">
        <f t="shared" si="2"/>
        <v>1</v>
      </c>
      <c r="BB11" s="832">
        <f t="shared" si="2"/>
        <v>0</v>
      </c>
      <c r="BC11" s="13" t="s">
        <v>511</v>
      </c>
      <c r="BD11" s="875">
        <f t="shared" si="3"/>
        <v>3</v>
      </c>
      <c r="BE11" s="875">
        <f t="shared" si="3"/>
        <v>0</v>
      </c>
      <c r="BF11" s="15" t="str">
        <f>IFERROR(AA11/Z11,"")</f>
        <v/>
      </c>
      <c r="BG11" s="15">
        <f>IFERROR((AA11+AJ11)/(Z11+AI11),"")</f>
        <v>0</v>
      </c>
      <c r="BH11" s="15">
        <f>IFERROR((AA11+AJ11+AS11)/(Z11+AI11+AR11),"")</f>
        <v>0</v>
      </c>
      <c r="BI11" s="15">
        <f>IFERROR((AA11+AJ11+AS11+BB11)/(Z11+AI11+AR11+BA11),"")</f>
        <v>0</v>
      </c>
      <c r="BJ11" s="872"/>
    </row>
    <row r="12" spans="1:62" ht="65.25" customHeight="1" x14ac:dyDescent="0.3"/>
  </sheetData>
  <sheetProtection algorithmName="SHA-512" hashValue="Kg/DqSYB8vd/+cgcyogt996+IrfJmHxW0QiGXt9BBpAFisyY4nmbPMJFMPP/sZ/LyV1yyqswcwGEffGDX3WF8A==" saltValue="cwInmxmIL3/0ZCZAYtHQwQ==" spinCount="100000" sheet="1" objects="1" scenarios="1" formatCells="0" formatColumns="0"/>
  <dataConsolidate/>
  <mergeCells count="31">
    <mergeCell ref="A1:C4"/>
    <mergeCell ref="D1:BE4"/>
    <mergeCell ref="A5:S7"/>
    <mergeCell ref="T5:BC5"/>
    <mergeCell ref="BD5:BE7"/>
    <mergeCell ref="AC7:AD7"/>
    <mergeCell ref="AE7:AF7"/>
    <mergeCell ref="AG7:AH7"/>
    <mergeCell ref="AI7:AJ7"/>
    <mergeCell ref="AT7:AT8"/>
    <mergeCell ref="AU7:AV7"/>
    <mergeCell ref="AW7:AX7"/>
    <mergeCell ref="AY7:AZ7"/>
    <mergeCell ref="BA7:BB7"/>
    <mergeCell ref="BC7:BC8"/>
    <mergeCell ref="BJ5:BJ8"/>
    <mergeCell ref="T6:AB6"/>
    <mergeCell ref="AC6:AK6"/>
    <mergeCell ref="AL6:AT6"/>
    <mergeCell ref="AU6:BC6"/>
    <mergeCell ref="T7:U7"/>
    <mergeCell ref="V7:W7"/>
    <mergeCell ref="X7:Y7"/>
    <mergeCell ref="Z7:AA7"/>
    <mergeCell ref="AB7:AB8"/>
    <mergeCell ref="BF5:BI7"/>
    <mergeCell ref="AK7:AK8"/>
    <mergeCell ref="AL7:AM7"/>
    <mergeCell ref="AN7:AO7"/>
    <mergeCell ref="AP7:AQ7"/>
    <mergeCell ref="AR7:AS7"/>
  </mergeCells>
  <conditionalFormatting sqref="BJ9:BJ11">
    <cfRule type="cellIs" dxfId="155" priority="1" operator="between">
      <formula>0.7</formula>
      <formula>1</formula>
    </cfRule>
    <cfRule type="cellIs" dxfId="154" priority="2" operator="between">
      <formula>0.51</formula>
      <formula>0.69</formula>
    </cfRule>
    <cfRule type="cellIs" dxfId="153" priority="3" operator="between">
      <formula>0</formula>
      <formula>0.5</formula>
    </cfRule>
  </conditionalFormatting>
  <dataValidations count="4">
    <dataValidation allowBlank="1" showInputMessage="1" showErrorMessage="1" prompt="Describa la estrategia a desarrollar para el cumplimiento del Objetivo_x000a_" sqref="D9" xr:uid="{EB0DC41B-F946-437C-AFFA-1396E7861D70}"/>
    <dataValidation allowBlank="1" showInputMessage="1" showErrorMessage="1" prompt="Registre el valor absoluto o porcentaje de la meta" sqref="J9:J11" xr:uid="{BF6FD26C-8C10-427A-8515-5F8D0D1083B5}"/>
    <dataValidation allowBlank="1" showInputMessage="1" showErrorMessage="1" prompt="Registre el nombre del indicador: _x000a__x000a_Ejemplo Número de visitas técnicas realizadas  " sqref="K9:K11" xr:uid="{240280F1-7D6A-499C-A325-BA0153C06169}"/>
    <dataValidation allowBlank="1" showInputMessage="1" showErrorMessage="1" prompt="Registre la meta o las metas que se realizarán para cumplir el objetivo estratégico_x000a_" sqref="F10:I11 E10" xr:uid="{35CCCFE0-455F-4BCB-B566-F2CF5CD0565D}"/>
  </dataValidations>
  <pageMargins left="0.70866141732283472" right="0.70866141732283472" top="0.74803149606299213" bottom="0.74803149606299213" header="0.31496062992125984" footer="0.31496062992125984"/>
  <pageSetup paperSize="9" scale="60" orientation="landscape" r:id="rId1"/>
  <headerFooter>
    <oddFooter>&amp;C&amp;"Century Gothic,Negrita"&amp;10Nota:&amp;"Century Gothic,Normal" Si este documento se encuentra impreso se considera Copia no Controlada. La versión vigente está publicada en el sitio web del Instituto Distrital de la Gestión del Riesgo y Cambio Climático.</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DFC46-8237-4A59-B3A4-952ECE217BAE}">
  <dimension ref="A1:BK1048568"/>
  <sheetViews>
    <sheetView zoomScale="90" zoomScaleNormal="90" zoomScaleSheetLayoutView="68" zoomScalePageLayoutView="55" workbookViewId="0">
      <selection activeCell="D9" sqref="D9"/>
    </sheetView>
  </sheetViews>
  <sheetFormatPr baseColWidth="10" defaultColWidth="0" defaultRowHeight="13.5" x14ac:dyDescent="0.3"/>
  <cols>
    <col min="1" max="1" width="22.42578125" style="965" customWidth="1"/>
    <col min="2" max="2" width="16.7109375" style="964" customWidth="1"/>
    <col min="3" max="3" width="31.140625" style="965" customWidth="1"/>
    <col min="4" max="4" width="43.42578125" style="966" customWidth="1"/>
    <col min="5" max="5" width="30" style="966" customWidth="1"/>
    <col min="6" max="6" width="14.28515625" style="965" hidden="1" customWidth="1"/>
    <col min="7" max="7" width="15" style="965" hidden="1" customWidth="1"/>
    <col min="8" max="8" width="15.5703125" style="965" customWidth="1"/>
    <col min="9" max="9" width="14.42578125" style="965" hidden="1" customWidth="1"/>
    <col min="10" max="10" width="17.140625" style="965" hidden="1" customWidth="1"/>
    <col min="11" max="11" width="34.7109375" style="965" customWidth="1"/>
    <col min="12" max="12" width="33.85546875" style="965" customWidth="1"/>
    <col min="13" max="14" width="22.42578125" style="965" customWidth="1"/>
    <col min="15" max="15" width="53" style="965" customWidth="1"/>
    <col min="16" max="16" width="35.7109375" style="965" customWidth="1"/>
    <col min="17" max="17" width="24.42578125" style="965" customWidth="1"/>
    <col min="18" max="18" width="22.42578125" style="965" customWidth="1"/>
    <col min="19" max="19" width="22.42578125" style="964" customWidth="1"/>
    <col min="20" max="27" width="13.7109375" style="965" customWidth="1"/>
    <col min="28" max="28" width="20" style="965" bestFit="1" customWidth="1"/>
    <col min="29" max="36" width="13.7109375" style="965" customWidth="1"/>
    <col min="37" max="37" width="24" style="965" customWidth="1"/>
    <col min="38" max="45" width="13.7109375" style="965" customWidth="1"/>
    <col min="46" max="46" width="27.140625" style="965" customWidth="1"/>
    <col min="47" max="54" width="13.7109375" style="965" customWidth="1"/>
    <col min="55" max="55" width="25.140625" style="965" customWidth="1"/>
    <col min="56" max="56" width="18.140625" style="965" bestFit="1" customWidth="1"/>
    <col min="57" max="57" width="15.5703125" style="965" customWidth="1"/>
    <col min="58" max="60" width="11.5703125" style="965" customWidth="1"/>
    <col min="61" max="61" width="11.7109375" style="965" customWidth="1"/>
    <col min="62" max="62" width="31.42578125" style="965" customWidth="1"/>
    <col min="63" max="63" width="0" style="965" hidden="1" customWidth="1"/>
    <col min="64" max="16384" width="22.42578125" style="965" hidden="1"/>
  </cols>
  <sheetData>
    <row r="1" spans="1:62" s="879" customFormat="1" ht="26.25" customHeight="1" x14ac:dyDescent="0.3">
      <c r="A1" s="876"/>
      <c r="B1" s="876"/>
      <c r="C1" s="876"/>
      <c r="D1" s="877" t="s">
        <v>414</v>
      </c>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877"/>
      <c r="AT1" s="877"/>
      <c r="AU1" s="877"/>
      <c r="AV1" s="877"/>
      <c r="AW1" s="877"/>
      <c r="AX1" s="877"/>
      <c r="AY1" s="877"/>
      <c r="AZ1" s="877"/>
      <c r="BA1" s="877"/>
      <c r="BB1" s="877"/>
      <c r="BC1" s="877"/>
      <c r="BD1" s="877"/>
      <c r="BE1" s="877"/>
      <c r="BF1" s="877"/>
      <c r="BG1" s="877"/>
      <c r="BH1" s="877"/>
      <c r="BI1" s="877"/>
      <c r="BJ1" s="878" t="s">
        <v>512</v>
      </c>
    </row>
    <row r="2" spans="1:62" s="879" customFormat="1" ht="26.25" customHeight="1" x14ac:dyDescent="0.3">
      <c r="A2" s="876"/>
      <c r="B2" s="876"/>
      <c r="C2" s="876"/>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N2" s="877"/>
      <c r="AO2" s="877"/>
      <c r="AP2" s="877"/>
      <c r="AQ2" s="877"/>
      <c r="AR2" s="877"/>
      <c r="AS2" s="877"/>
      <c r="AT2" s="877"/>
      <c r="AU2" s="877"/>
      <c r="AV2" s="877"/>
      <c r="AW2" s="877"/>
      <c r="AX2" s="877"/>
      <c r="AY2" s="877"/>
      <c r="AZ2" s="877"/>
      <c r="BA2" s="877"/>
      <c r="BB2" s="877"/>
      <c r="BC2" s="877"/>
      <c r="BD2" s="877"/>
      <c r="BE2" s="877"/>
      <c r="BF2" s="877"/>
      <c r="BG2" s="877"/>
      <c r="BH2" s="877"/>
      <c r="BI2" s="877"/>
      <c r="BJ2" s="878" t="s">
        <v>513</v>
      </c>
    </row>
    <row r="3" spans="1:62" s="879" customFormat="1" ht="26.25" customHeight="1" x14ac:dyDescent="0.3">
      <c r="A3" s="876"/>
      <c r="B3" s="876"/>
      <c r="C3" s="876"/>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c r="AV3" s="877"/>
      <c r="AW3" s="877"/>
      <c r="AX3" s="877"/>
      <c r="AY3" s="877"/>
      <c r="AZ3" s="877"/>
      <c r="BA3" s="877"/>
      <c r="BB3" s="877"/>
      <c r="BC3" s="877"/>
      <c r="BD3" s="877"/>
      <c r="BE3" s="877"/>
      <c r="BF3" s="877"/>
      <c r="BG3" s="877"/>
      <c r="BH3" s="877"/>
      <c r="BI3" s="877"/>
      <c r="BJ3" s="878" t="s">
        <v>514</v>
      </c>
    </row>
    <row r="4" spans="1:62" s="879" customFormat="1" ht="26.25" customHeight="1" x14ac:dyDescent="0.3">
      <c r="A4" s="876"/>
      <c r="B4" s="876"/>
      <c r="C4" s="876"/>
      <c r="D4" s="877"/>
      <c r="E4" s="877"/>
      <c r="F4" s="877"/>
      <c r="G4" s="877"/>
      <c r="H4" s="877"/>
      <c r="I4" s="877"/>
      <c r="J4" s="877"/>
      <c r="K4" s="877"/>
      <c r="L4" s="877"/>
      <c r="M4" s="877"/>
      <c r="N4" s="877"/>
      <c r="O4" s="877"/>
      <c r="P4" s="877"/>
      <c r="Q4" s="877"/>
      <c r="R4" s="877"/>
      <c r="S4" s="877"/>
      <c r="T4" s="877"/>
      <c r="U4" s="877"/>
      <c r="V4" s="877"/>
      <c r="W4" s="877"/>
      <c r="X4" s="877"/>
      <c r="Y4" s="877"/>
      <c r="Z4" s="877"/>
      <c r="AA4" s="877"/>
      <c r="AB4" s="877"/>
      <c r="AC4" s="877"/>
      <c r="AD4" s="877"/>
      <c r="AE4" s="877"/>
      <c r="AF4" s="877"/>
      <c r="AG4" s="877"/>
      <c r="AH4" s="877"/>
      <c r="AI4" s="877"/>
      <c r="AJ4" s="877"/>
      <c r="AK4" s="877"/>
      <c r="AL4" s="877"/>
      <c r="AM4" s="877"/>
      <c r="AN4" s="877"/>
      <c r="AO4" s="877"/>
      <c r="AP4" s="877"/>
      <c r="AQ4" s="877"/>
      <c r="AR4" s="877"/>
      <c r="AS4" s="877"/>
      <c r="AT4" s="877"/>
      <c r="AU4" s="877"/>
      <c r="AV4" s="877"/>
      <c r="AW4" s="877"/>
      <c r="AX4" s="877"/>
      <c r="AY4" s="877"/>
      <c r="AZ4" s="877"/>
      <c r="BA4" s="877"/>
      <c r="BB4" s="877"/>
      <c r="BC4" s="877"/>
      <c r="BD4" s="877"/>
      <c r="BE4" s="877"/>
      <c r="BF4" s="877"/>
      <c r="BG4" s="877"/>
      <c r="BH4" s="877"/>
      <c r="BI4" s="877"/>
      <c r="BJ4" s="880" t="s">
        <v>515</v>
      </c>
    </row>
    <row r="5" spans="1:62" s="879" customFormat="1" ht="13.5" customHeight="1" x14ac:dyDescent="0.3">
      <c r="A5" s="881" t="s">
        <v>400</v>
      </c>
      <c r="B5" s="881"/>
      <c r="C5" s="881"/>
      <c r="D5" s="881"/>
      <c r="E5" s="881"/>
      <c r="F5" s="881"/>
      <c r="G5" s="881"/>
      <c r="H5" s="881"/>
      <c r="I5" s="881"/>
      <c r="J5" s="881"/>
      <c r="K5" s="881"/>
      <c r="L5" s="881"/>
      <c r="M5" s="881"/>
      <c r="N5" s="881"/>
      <c r="O5" s="881"/>
      <c r="P5" s="881"/>
      <c r="Q5" s="881"/>
      <c r="R5" s="881"/>
      <c r="S5" s="881"/>
      <c r="T5" s="882" t="s">
        <v>22</v>
      </c>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c r="AW5" s="882"/>
      <c r="AX5" s="882"/>
      <c r="AY5" s="882"/>
      <c r="AZ5" s="882"/>
      <c r="BA5" s="882"/>
      <c r="BB5" s="882"/>
      <c r="BC5" s="882"/>
      <c r="BD5" s="883" t="s">
        <v>446</v>
      </c>
      <c r="BE5" s="884"/>
      <c r="BF5" s="885" t="s">
        <v>441</v>
      </c>
      <c r="BG5" s="886"/>
      <c r="BH5" s="886"/>
      <c r="BI5" s="887"/>
      <c r="BJ5" s="885" t="s">
        <v>23</v>
      </c>
    </row>
    <row r="6" spans="1:62" s="894" customFormat="1" ht="12.75" x14ac:dyDescent="0.25">
      <c r="A6" s="881"/>
      <c r="B6" s="881"/>
      <c r="C6" s="881"/>
      <c r="D6" s="881"/>
      <c r="E6" s="881"/>
      <c r="F6" s="881"/>
      <c r="G6" s="881"/>
      <c r="H6" s="881"/>
      <c r="I6" s="881"/>
      <c r="J6" s="881"/>
      <c r="K6" s="881"/>
      <c r="L6" s="881"/>
      <c r="M6" s="881"/>
      <c r="N6" s="881"/>
      <c r="O6" s="881"/>
      <c r="P6" s="881"/>
      <c r="Q6" s="881"/>
      <c r="R6" s="881"/>
      <c r="S6" s="881"/>
      <c r="T6" s="888" t="s">
        <v>24</v>
      </c>
      <c r="U6" s="888"/>
      <c r="V6" s="888"/>
      <c r="W6" s="888"/>
      <c r="X6" s="888"/>
      <c r="Y6" s="888"/>
      <c r="Z6" s="888"/>
      <c r="AA6" s="888"/>
      <c r="AB6" s="888"/>
      <c r="AC6" s="888" t="s">
        <v>25</v>
      </c>
      <c r="AD6" s="888"/>
      <c r="AE6" s="888"/>
      <c r="AF6" s="888"/>
      <c r="AG6" s="888"/>
      <c r="AH6" s="888"/>
      <c r="AI6" s="888"/>
      <c r="AJ6" s="888"/>
      <c r="AK6" s="888"/>
      <c r="AL6" s="888" t="s">
        <v>26</v>
      </c>
      <c r="AM6" s="888"/>
      <c r="AN6" s="888"/>
      <c r="AO6" s="888"/>
      <c r="AP6" s="888"/>
      <c r="AQ6" s="888"/>
      <c r="AR6" s="888"/>
      <c r="AS6" s="888"/>
      <c r="AT6" s="888"/>
      <c r="AU6" s="888" t="s">
        <v>27</v>
      </c>
      <c r="AV6" s="888"/>
      <c r="AW6" s="888"/>
      <c r="AX6" s="888"/>
      <c r="AY6" s="888"/>
      <c r="AZ6" s="888"/>
      <c r="BA6" s="888"/>
      <c r="BB6" s="888"/>
      <c r="BC6" s="888"/>
      <c r="BD6" s="889"/>
      <c r="BE6" s="890"/>
      <c r="BF6" s="891"/>
      <c r="BG6" s="892"/>
      <c r="BH6" s="892"/>
      <c r="BI6" s="893"/>
      <c r="BJ6" s="891"/>
    </row>
    <row r="7" spans="1:62" s="879" customFormat="1" ht="13.5" customHeight="1" x14ac:dyDescent="0.3">
      <c r="A7" s="881"/>
      <c r="B7" s="881"/>
      <c r="C7" s="881"/>
      <c r="D7" s="881"/>
      <c r="E7" s="881"/>
      <c r="F7" s="881"/>
      <c r="G7" s="881"/>
      <c r="H7" s="881"/>
      <c r="I7" s="881"/>
      <c r="J7" s="881"/>
      <c r="K7" s="881"/>
      <c r="L7" s="881"/>
      <c r="M7" s="881"/>
      <c r="N7" s="881"/>
      <c r="O7" s="881"/>
      <c r="P7" s="881"/>
      <c r="Q7" s="881"/>
      <c r="R7" s="881"/>
      <c r="S7" s="881"/>
      <c r="T7" s="895" t="s">
        <v>28</v>
      </c>
      <c r="U7" s="895"/>
      <c r="V7" s="895" t="s">
        <v>29</v>
      </c>
      <c r="W7" s="895"/>
      <c r="X7" s="895" t="s">
        <v>30</v>
      </c>
      <c r="Y7" s="895"/>
      <c r="Z7" s="895" t="s">
        <v>31</v>
      </c>
      <c r="AA7" s="895"/>
      <c r="AB7" s="896" t="s">
        <v>32</v>
      </c>
      <c r="AC7" s="895" t="s">
        <v>33</v>
      </c>
      <c r="AD7" s="895"/>
      <c r="AE7" s="895" t="s">
        <v>34</v>
      </c>
      <c r="AF7" s="895"/>
      <c r="AG7" s="895" t="s">
        <v>35</v>
      </c>
      <c r="AH7" s="895"/>
      <c r="AI7" s="895" t="s">
        <v>31</v>
      </c>
      <c r="AJ7" s="895"/>
      <c r="AK7" s="896" t="s">
        <v>32</v>
      </c>
      <c r="AL7" s="895" t="s">
        <v>36</v>
      </c>
      <c r="AM7" s="895"/>
      <c r="AN7" s="895" t="s">
        <v>37</v>
      </c>
      <c r="AO7" s="895"/>
      <c r="AP7" s="895" t="s">
        <v>38</v>
      </c>
      <c r="AQ7" s="895"/>
      <c r="AR7" s="895" t="s">
        <v>31</v>
      </c>
      <c r="AS7" s="895"/>
      <c r="AT7" s="896" t="s">
        <v>32</v>
      </c>
      <c r="AU7" s="895" t="s">
        <v>39</v>
      </c>
      <c r="AV7" s="895"/>
      <c r="AW7" s="895" t="s">
        <v>40</v>
      </c>
      <c r="AX7" s="895"/>
      <c r="AY7" s="895" t="s">
        <v>41</v>
      </c>
      <c r="AZ7" s="895"/>
      <c r="BA7" s="895" t="s">
        <v>31</v>
      </c>
      <c r="BB7" s="895"/>
      <c r="BC7" s="896" t="s">
        <v>32</v>
      </c>
      <c r="BD7" s="897"/>
      <c r="BE7" s="898"/>
      <c r="BF7" s="899"/>
      <c r="BG7" s="900"/>
      <c r="BH7" s="900"/>
      <c r="BI7" s="901"/>
      <c r="BJ7" s="891"/>
    </row>
    <row r="8" spans="1:62" s="909" customFormat="1" ht="83.25" customHeight="1" x14ac:dyDescent="0.25">
      <c r="A8" s="902" t="s">
        <v>21</v>
      </c>
      <c r="B8" s="902" t="s">
        <v>6</v>
      </c>
      <c r="C8" s="902" t="s">
        <v>0</v>
      </c>
      <c r="D8" s="902" t="s">
        <v>398</v>
      </c>
      <c r="E8" s="902" t="s">
        <v>397</v>
      </c>
      <c r="F8" s="902" t="s">
        <v>402</v>
      </c>
      <c r="G8" s="902" t="s">
        <v>405</v>
      </c>
      <c r="H8" s="902" t="s">
        <v>404</v>
      </c>
      <c r="I8" s="902" t="s">
        <v>403</v>
      </c>
      <c r="J8" s="902" t="s">
        <v>516</v>
      </c>
      <c r="K8" s="902" t="s">
        <v>1</v>
      </c>
      <c r="L8" s="902" t="s">
        <v>2</v>
      </c>
      <c r="M8" s="902" t="s">
        <v>3</v>
      </c>
      <c r="N8" s="902" t="s">
        <v>406</v>
      </c>
      <c r="O8" s="902" t="s">
        <v>4</v>
      </c>
      <c r="P8" s="902" t="s">
        <v>5</v>
      </c>
      <c r="Q8" s="902" t="s">
        <v>517</v>
      </c>
      <c r="R8" s="902" t="s">
        <v>6</v>
      </c>
      <c r="S8" s="902" t="s">
        <v>7</v>
      </c>
      <c r="T8" s="903" t="s">
        <v>42</v>
      </c>
      <c r="U8" s="904" t="s">
        <v>43</v>
      </c>
      <c r="V8" s="903" t="s">
        <v>42</v>
      </c>
      <c r="W8" s="904" t="s">
        <v>43</v>
      </c>
      <c r="X8" s="903" t="s">
        <v>42</v>
      </c>
      <c r="Y8" s="904" t="s">
        <v>43</v>
      </c>
      <c r="Z8" s="905" t="s">
        <v>42</v>
      </c>
      <c r="AA8" s="906" t="s">
        <v>43</v>
      </c>
      <c r="AB8" s="896"/>
      <c r="AC8" s="903" t="s">
        <v>42</v>
      </c>
      <c r="AD8" s="904" t="s">
        <v>43</v>
      </c>
      <c r="AE8" s="903" t="s">
        <v>42</v>
      </c>
      <c r="AF8" s="904" t="s">
        <v>43</v>
      </c>
      <c r="AG8" s="903" t="s">
        <v>42</v>
      </c>
      <c r="AH8" s="904" t="s">
        <v>43</v>
      </c>
      <c r="AI8" s="905" t="s">
        <v>42</v>
      </c>
      <c r="AJ8" s="906" t="s">
        <v>43</v>
      </c>
      <c r="AK8" s="896"/>
      <c r="AL8" s="903" t="s">
        <v>42</v>
      </c>
      <c r="AM8" s="904" t="s">
        <v>43</v>
      </c>
      <c r="AN8" s="903" t="s">
        <v>42</v>
      </c>
      <c r="AO8" s="904" t="s">
        <v>43</v>
      </c>
      <c r="AP8" s="903" t="s">
        <v>42</v>
      </c>
      <c r="AQ8" s="904" t="s">
        <v>43</v>
      </c>
      <c r="AR8" s="905" t="s">
        <v>42</v>
      </c>
      <c r="AS8" s="906" t="s">
        <v>43</v>
      </c>
      <c r="AT8" s="896"/>
      <c r="AU8" s="903" t="s">
        <v>42</v>
      </c>
      <c r="AV8" s="904" t="s">
        <v>43</v>
      </c>
      <c r="AW8" s="903" t="s">
        <v>42</v>
      </c>
      <c r="AX8" s="904" t="s">
        <v>43</v>
      </c>
      <c r="AY8" s="903" t="s">
        <v>42</v>
      </c>
      <c r="AZ8" s="904" t="s">
        <v>43</v>
      </c>
      <c r="BA8" s="905" t="s">
        <v>42</v>
      </c>
      <c r="BB8" s="906" t="s">
        <v>43</v>
      </c>
      <c r="BC8" s="896"/>
      <c r="BD8" s="907" t="s">
        <v>42</v>
      </c>
      <c r="BE8" s="908" t="s">
        <v>43</v>
      </c>
      <c r="BF8" s="908" t="s">
        <v>442</v>
      </c>
      <c r="BG8" s="908" t="s">
        <v>443</v>
      </c>
      <c r="BH8" s="908" t="s">
        <v>444</v>
      </c>
      <c r="BI8" s="908" t="s">
        <v>445</v>
      </c>
      <c r="BJ8" s="899"/>
    </row>
    <row r="9" spans="1:62" s="924" customFormat="1" ht="114" customHeight="1" x14ac:dyDescent="0.3">
      <c r="A9" s="910" t="s">
        <v>51</v>
      </c>
      <c r="B9" s="910" t="s">
        <v>16</v>
      </c>
      <c r="C9" s="911" t="s">
        <v>416</v>
      </c>
      <c r="D9" s="912" t="s">
        <v>518</v>
      </c>
      <c r="E9" s="912" t="s">
        <v>519</v>
      </c>
      <c r="F9" s="913" t="s">
        <v>520</v>
      </c>
      <c r="G9" s="914">
        <v>3000000</v>
      </c>
      <c r="H9" s="914">
        <v>3500000</v>
      </c>
      <c r="I9" s="914">
        <v>3500000</v>
      </c>
      <c r="J9" s="914">
        <v>3500000</v>
      </c>
      <c r="K9" s="915" t="s">
        <v>521</v>
      </c>
      <c r="L9" s="916" t="str">
        <f>'[2]DE-FT-15 (Pág 1 de 2)'!$J$22</f>
        <v>∑ ( Personas Informadas sobre Gestión del Riesgo )</v>
      </c>
      <c r="M9" s="917" t="s">
        <v>522</v>
      </c>
      <c r="N9" s="917" t="s">
        <v>84</v>
      </c>
      <c r="O9" s="918" t="s">
        <v>523</v>
      </c>
      <c r="P9" s="919" t="s">
        <v>524</v>
      </c>
      <c r="Q9" s="920" t="s">
        <v>76</v>
      </c>
      <c r="R9" s="910" t="s">
        <v>16</v>
      </c>
      <c r="S9" s="910" t="s">
        <v>525</v>
      </c>
      <c r="T9" s="35">
        <v>100000</v>
      </c>
      <c r="U9" s="35">
        <v>147894</v>
      </c>
      <c r="V9" s="37">
        <v>300000</v>
      </c>
      <c r="W9" s="35">
        <v>449600</v>
      </c>
      <c r="X9" s="37">
        <v>300000</v>
      </c>
      <c r="Y9" s="35">
        <v>444943</v>
      </c>
      <c r="Z9" s="921">
        <f t="shared" ref="Z9:AA12" si="0">SUM(T9,V9,X9)</f>
        <v>700000</v>
      </c>
      <c r="AA9" s="921">
        <f t="shared" si="0"/>
        <v>1042437</v>
      </c>
      <c r="AB9" s="98" t="s">
        <v>936</v>
      </c>
      <c r="AC9" s="37">
        <v>300000</v>
      </c>
      <c r="AD9" s="35"/>
      <c r="AE9" s="37">
        <v>300000</v>
      </c>
      <c r="AF9" s="35"/>
      <c r="AG9" s="37">
        <v>300000</v>
      </c>
      <c r="AH9" s="35"/>
      <c r="AI9" s="921">
        <f t="shared" ref="AI9:AJ12" si="1">SUM(AC9,AE9,AG9)</f>
        <v>900000</v>
      </c>
      <c r="AJ9" s="921">
        <f t="shared" si="1"/>
        <v>0</v>
      </c>
      <c r="AK9" s="98"/>
      <c r="AL9" s="37">
        <v>300000</v>
      </c>
      <c r="AM9" s="35"/>
      <c r="AN9" s="37">
        <v>300000</v>
      </c>
      <c r="AO9" s="35"/>
      <c r="AP9" s="37">
        <v>300000</v>
      </c>
      <c r="AQ9" s="35"/>
      <c r="AR9" s="921">
        <f t="shared" ref="AR9:AS12" si="2">SUM(AL9,AN9,AP9)</f>
        <v>900000</v>
      </c>
      <c r="AS9" s="921">
        <f t="shared" si="2"/>
        <v>0</v>
      </c>
      <c r="AT9" s="40" t="s">
        <v>44</v>
      </c>
      <c r="AU9" s="37">
        <v>600000</v>
      </c>
      <c r="AV9" s="35"/>
      <c r="AW9" s="37">
        <v>300000</v>
      </c>
      <c r="AX9" s="35"/>
      <c r="AY9" s="37">
        <v>100000</v>
      </c>
      <c r="AZ9" s="35"/>
      <c r="BA9" s="921">
        <f t="shared" ref="BA9:BB12" si="3">SUM(AU9,AW9,AY9)</f>
        <v>1000000</v>
      </c>
      <c r="BB9" s="921">
        <f t="shared" si="3"/>
        <v>0</v>
      </c>
      <c r="BC9" s="40" t="s">
        <v>44</v>
      </c>
      <c r="BD9" s="922">
        <f t="shared" ref="BD9:BE12" si="4">Z9+AI9+AR9+BA9</f>
        <v>3500000</v>
      </c>
      <c r="BE9" s="922">
        <f t="shared" si="4"/>
        <v>1042437</v>
      </c>
      <c r="BF9" s="923">
        <f>IFERROR(AA9/Z9,"")</f>
        <v>1.4891957142857142</v>
      </c>
      <c r="BG9" s="923">
        <f>IFERROR((AA9+AJ9)/(Z9+AI9),"")</f>
        <v>0.65152312499999998</v>
      </c>
      <c r="BH9" s="923">
        <f>IFERROR((AA9+AJ9+AS9)/(Z9+AI9+AR9),"")</f>
        <v>0.41697479999999998</v>
      </c>
      <c r="BI9" s="923">
        <f>IFERROR((AA9+AJ9+AS9+BB9)/(Z9+AI9+AR9+BA9),"")</f>
        <v>0.29783914285714286</v>
      </c>
      <c r="BJ9" s="430">
        <f>BE9/BD9</f>
        <v>0.29783914285714286</v>
      </c>
    </row>
    <row r="10" spans="1:62" s="924" customFormat="1" ht="111.75" customHeight="1" x14ac:dyDescent="0.3">
      <c r="A10" s="910" t="s">
        <v>51</v>
      </c>
      <c r="B10" s="910" t="s">
        <v>16</v>
      </c>
      <c r="C10" s="911" t="s">
        <v>416</v>
      </c>
      <c r="D10" s="912" t="s">
        <v>518</v>
      </c>
      <c r="E10" s="912" t="s">
        <v>526</v>
      </c>
      <c r="F10" s="925">
        <v>1</v>
      </c>
      <c r="G10" s="925">
        <v>1</v>
      </c>
      <c r="H10" s="925">
        <v>1</v>
      </c>
      <c r="I10" s="925">
        <v>1</v>
      </c>
      <c r="J10" s="925">
        <v>1</v>
      </c>
      <c r="K10" s="915" t="s">
        <v>527</v>
      </c>
      <c r="L10" s="916" t="str">
        <f>'[3]DE-FT-15 (Pág 1 de 2)'!$J$22</f>
        <v>Número de contenidos y comunicados de prensa publicados 
------------------------------------------------------------------------------------------------------- * 100
 Número de contenidos y comunicados de prensa solicitados</v>
      </c>
      <c r="M10" s="917" t="s">
        <v>522</v>
      </c>
      <c r="N10" s="917" t="s">
        <v>407</v>
      </c>
      <c r="O10" s="926" t="s">
        <v>528</v>
      </c>
      <c r="P10" s="919" t="s">
        <v>529</v>
      </c>
      <c r="Q10" s="920" t="s">
        <v>76</v>
      </c>
      <c r="R10" s="910" t="s">
        <v>16</v>
      </c>
      <c r="S10" s="910" t="s">
        <v>525</v>
      </c>
      <c r="T10" s="927">
        <f>8.33/100</f>
        <v>8.3299999999999999E-2</v>
      </c>
      <c r="U10" s="927">
        <v>8.1600000000000006E-2</v>
      </c>
      <c r="V10" s="927">
        <f>8.33/100</f>
        <v>8.3299999999999999E-2</v>
      </c>
      <c r="W10" s="927">
        <v>8.3099999999999993E-2</v>
      </c>
      <c r="X10" s="927">
        <f>8.33/100</f>
        <v>8.3299999999999999E-2</v>
      </c>
      <c r="Y10" s="927">
        <v>8.3099999999999993E-2</v>
      </c>
      <c r="Z10" s="928">
        <f t="shared" si="0"/>
        <v>0.24990000000000001</v>
      </c>
      <c r="AA10" s="929">
        <f t="shared" si="0"/>
        <v>0.24780000000000002</v>
      </c>
      <c r="AB10" s="40" t="s">
        <v>937</v>
      </c>
      <c r="AC10" s="927">
        <f>8.33/100</f>
        <v>8.3299999999999999E-2</v>
      </c>
      <c r="AD10" s="930"/>
      <c r="AE10" s="927">
        <f>8.33/100</f>
        <v>8.3299999999999999E-2</v>
      </c>
      <c r="AF10" s="930"/>
      <c r="AG10" s="927">
        <f>8.33/100</f>
        <v>8.3299999999999999E-2</v>
      </c>
      <c r="AH10" s="930"/>
      <c r="AI10" s="928">
        <f t="shared" si="1"/>
        <v>0.24990000000000001</v>
      </c>
      <c r="AJ10" s="921">
        <f t="shared" si="1"/>
        <v>0</v>
      </c>
      <c r="AK10" s="40" t="s">
        <v>44</v>
      </c>
      <c r="AL10" s="927">
        <f>8.33/100</f>
        <v>8.3299999999999999E-2</v>
      </c>
      <c r="AM10" s="930"/>
      <c r="AN10" s="927">
        <f>8.33/100</f>
        <v>8.3299999999999999E-2</v>
      </c>
      <c r="AO10" s="930"/>
      <c r="AP10" s="927">
        <f>8.33/100</f>
        <v>8.3299999999999999E-2</v>
      </c>
      <c r="AQ10" s="930"/>
      <c r="AR10" s="928">
        <f t="shared" si="2"/>
        <v>0.24990000000000001</v>
      </c>
      <c r="AS10" s="921">
        <f t="shared" si="2"/>
        <v>0</v>
      </c>
      <c r="AT10" s="40" t="s">
        <v>44</v>
      </c>
      <c r="AU10" s="927">
        <f>8.33/100</f>
        <v>8.3299999999999999E-2</v>
      </c>
      <c r="AV10" s="930"/>
      <c r="AW10" s="927">
        <f>8.33/100</f>
        <v>8.3299999999999999E-2</v>
      </c>
      <c r="AX10" s="930"/>
      <c r="AY10" s="927">
        <f>8.33/100</f>
        <v>8.3299999999999999E-2</v>
      </c>
      <c r="AZ10" s="930"/>
      <c r="BA10" s="928">
        <f t="shared" si="3"/>
        <v>0.24990000000000001</v>
      </c>
      <c r="BB10" s="921">
        <f t="shared" si="3"/>
        <v>0</v>
      </c>
      <c r="BC10" s="40" t="s">
        <v>44</v>
      </c>
      <c r="BD10" s="922">
        <f t="shared" si="4"/>
        <v>0.99960000000000004</v>
      </c>
      <c r="BE10" s="922">
        <f t="shared" si="4"/>
        <v>0.24780000000000002</v>
      </c>
      <c r="BF10" s="923">
        <f>IFERROR(AA10/Z10,"")</f>
        <v>0.99159663865546221</v>
      </c>
      <c r="BG10" s="923">
        <f>IFERROR((AA10+AJ10)/(Z10+AI10),"")</f>
        <v>0.49579831932773111</v>
      </c>
      <c r="BH10" s="923">
        <f>IFERROR((AA10+AJ10+AS10)/(Z10+AI10+AR10),"")</f>
        <v>0.33053221288515405</v>
      </c>
      <c r="BI10" s="923">
        <f>IFERROR((AA10+AJ10+AS10+BB10)/(Z10+AI10+AR10+BA10),"")</f>
        <v>0.24789915966386555</v>
      </c>
      <c r="BJ10" s="430">
        <f>BE10/BD10</f>
        <v>0.24789915966386555</v>
      </c>
    </row>
    <row r="11" spans="1:62" s="924" customFormat="1" ht="83.25" customHeight="1" x14ac:dyDescent="0.3">
      <c r="A11" s="910" t="s">
        <v>51</v>
      </c>
      <c r="B11" s="910" t="s">
        <v>16</v>
      </c>
      <c r="C11" s="911" t="s">
        <v>416</v>
      </c>
      <c r="D11" s="915" t="s">
        <v>518</v>
      </c>
      <c r="E11" s="931" t="s">
        <v>530</v>
      </c>
      <c r="F11" s="925">
        <v>1</v>
      </c>
      <c r="G11" s="925">
        <v>1</v>
      </c>
      <c r="H11" s="925">
        <v>1</v>
      </c>
      <c r="I11" s="925">
        <v>1</v>
      </c>
      <c r="J11" s="925">
        <v>1</v>
      </c>
      <c r="K11" s="915" t="s">
        <v>531</v>
      </c>
      <c r="L11" s="917" t="s">
        <v>532</v>
      </c>
      <c r="M11" s="917" t="s">
        <v>522</v>
      </c>
      <c r="N11" s="917" t="s">
        <v>407</v>
      </c>
      <c r="O11" s="926" t="s">
        <v>533</v>
      </c>
      <c r="P11" s="919" t="s">
        <v>534</v>
      </c>
      <c r="Q11" s="920" t="s">
        <v>76</v>
      </c>
      <c r="R11" s="910" t="s">
        <v>16</v>
      </c>
      <c r="S11" s="910" t="s">
        <v>525</v>
      </c>
      <c r="T11" s="927">
        <f>8.33/100</f>
        <v>8.3299999999999999E-2</v>
      </c>
      <c r="U11" s="927">
        <f>8.33/100</f>
        <v>8.3299999999999999E-2</v>
      </c>
      <c r="V11" s="927">
        <f>8.33/100</f>
        <v>8.3299999999999999E-2</v>
      </c>
      <c r="W11" s="927">
        <f>8.33/100</f>
        <v>8.3299999999999999E-2</v>
      </c>
      <c r="X11" s="927">
        <f>8.33/100</f>
        <v>8.3299999999999999E-2</v>
      </c>
      <c r="Y11" s="927">
        <f>8.33/100</f>
        <v>8.3299999999999999E-2</v>
      </c>
      <c r="Z11" s="928">
        <f t="shared" si="0"/>
        <v>0.24990000000000001</v>
      </c>
      <c r="AA11" s="929">
        <f t="shared" si="0"/>
        <v>0.24990000000000001</v>
      </c>
      <c r="AB11" s="40" t="s">
        <v>938</v>
      </c>
      <c r="AC11" s="927">
        <f>8.33/100</f>
        <v>8.3299999999999999E-2</v>
      </c>
      <c r="AD11" s="930"/>
      <c r="AE11" s="927">
        <f>8.33/100</f>
        <v>8.3299999999999999E-2</v>
      </c>
      <c r="AF11" s="930"/>
      <c r="AG11" s="927">
        <f>8.33/100</f>
        <v>8.3299999999999999E-2</v>
      </c>
      <c r="AH11" s="930"/>
      <c r="AI11" s="928">
        <f t="shared" si="1"/>
        <v>0.24990000000000001</v>
      </c>
      <c r="AJ11" s="921">
        <f t="shared" si="1"/>
        <v>0</v>
      </c>
      <c r="AK11" s="40" t="s">
        <v>44</v>
      </c>
      <c r="AL11" s="927">
        <f>8.33/100</f>
        <v>8.3299999999999999E-2</v>
      </c>
      <c r="AM11" s="930"/>
      <c r="AN11" s="927">
        <f>8.33/100</f>
        <v>8.3299999999999999E-2</v>
      </c>
      <c r="AO11" s="930"/>
      <c r="AP11" s="927">
        <f>8.33/100</f>
        <v>8.3299999999999999E-2</v>
      </c>
      <c r="AQ11" s="930"/>
      <c r="AR11" s="928">
        <f t="shared" si="2"/>
        <v>0.24990000000000001</v>
      </c>
      <c r="AS11" s="921">
        <f t="shared" si="2"/>
        <v>0</v>
      </c>
      <c r="AT11" s="40" t="s">
        <v>44</v>
      </c>
      <c r="AU11" s="927">
        <f>8.33/100</f>
        <v>8.3299999999999999E-2</v>
      </c>
      <c r="AV11" s="930"/>
      <c r="AW11" s="927">
        <f>8.33/100</f>
        <v>8.3299999999999999E-2</v>
      </c>
      <c r="AX11" s="930"/>
      <c r="AY11" s="927">
        <f>8.33/100</f>
        <v>8.3299999999999999E-2</v>
      </c>
      <c r="AZ11" s="930"/>
      <c r="BA11" s="928">
        <f t="shared" si="3"/>
        <v>0.24990000000000001</v>
      </c>
      <c r="BB11" s="921">
        <f t="shared" si="3"/>
        <v>0</v>
      </c>
      <c r="BC11" s="40" t="s">
        <v>44</v>
      </c>
      <c r="BD11" s="922">
        <f t="shared" si="4"/>
        <v>0.99960000000000004</v>
      </c>
      <c r="BE11" s="922">
        <f t="shared" si="4"/>
        <v>0.24990000000000001</v>
      </c>
      <c r="BF11" s="923">
        <f>IFERROR(AA11/Z11,"")</f>
        <v>1</v>
      </c>
      <c r="BG11" s="923">
        <f>IFERROR((AA11+AJ11)/(Z11+AI11),"")</f>
        <v>0.5</v>
      </c>
      <c r="BH11" s="923">
        <f>IFERROR((AA11+AJ11+AS11)/(Z11+AI11+AR11),"")</f>
        <v>0.33333333333333331</v>
      </c>
      <c r="BI11" s="923">
        <f>IFERROR((AA11+AJ11+AS11+BB11)/(Z11+AI11+AR11+BA11),"")</f>
        <v>0.25</v>
      </c>
      <c r="BJ11" s="430">
        <f>BE11/BD11</f>
        <v>0.25</v>
      </c>
    </row>
    <row r="12" spans="1:62" s="924" customFormat="1" ht="83.25" customHeight="1" x14ac:dyDescent="0.3">
      <c r="A12" s="910" t="s">
        <v>51</v>
      </c>
      <c r="B12" s="910" t="s">
        <v>16</v>
      </c>
      <c r="C12" s="911" t="s">
        <v>416</v>
      </c>
      <c r="D12" s="912" t="s">
        <v>518</v>
      </c>
      <c r="E12" s="911" t="s">
        <v>535</v>
      </c>
      <c r="F12" s="913" t="s">
        <v>520</v>
      </c>
      <c r="G12" s="914">
        <v>1200</v>
      </c>
      <c r="H12" s="914">
        <v>30000</v>
      </c>
      <c r="I12" s="925"/>
      <c r="J12" s="932" t="s">
        <v>536</v>
      </c>
      <c r="K12" s="931" t="s">
        <v>537</v>
      </c>
      <c r="L12" s="933" t="str">
        <f>'[4]DE-FT-15 (Pág 1 de 2)'!$J$22</f>
        <v>Número de Piezas gráficas realizadas 
------------------------------------------------------------------------------------------------------- * 100
 Numero de piezas solicitadas</v>
      </c>
      <c r="M12" s="917" t="s">
        <v>522</v>
      </c>
      <c r="N12" s="917" t="s">
        <v>407</v>
      </c>
      <c r="O12" s="926" t="s">
        <v>538</v>
      </c>
      <c r="P12" s="919" t="s">
        <v>539</v>
      </c>
      <c r="Q12" s="920" t="s">
        <v>76</v>
      </c>
      <c r="R12" s="910" t="s">
        <v>16</v>
      </c>
      <c r="S12" s="910" t="s">
        <v>525</v>
      </c>
      <c r="T12" s="927">
        <f>8.33/100</f>
        <v>8.3299999999999999E-2</v>
      </c>
      <c r="U12" s="927">
        <f>8.33/100</f>
        <v>8.3299999999999999E-2</v>
      </c>
      <c r="V12" s="927">
        <f>8.33/100</f>
        <v>8.3299999999999999E-2</v>
      </c>
      <c r="W12" s="927">
        <f>8.33/100</f>
        <v>8.3299999999999999E-2</v>
      </c>
      <c r="X12" s="927">
        <f>8.33/100</f>
        <v>8.3299999999999999E-2</v>
      </c>
      <c r="Y12" s="927">
        <f>8.33/100</f>
        <v>8.3299999999999999E-2</v>
      </c>
      <c r="Z12" s="928">
        <f t="shared" si="0"/>
        <v>0.24990000000000001</v>
      </c>
      <c r="AA12" s="929">
        <f t="shared" si="0"/>
        <v>0.24990000000000001</v>
      </c>
      <c r="AB12" s="40" t="s">
        <v>939</v>
      </c>
      <c r="AC12" s="927">
        <f>8.33/100</f>
        <v>8.3299999999999999E-2</v>
      </c>
      <c r="AD12" s="930"/>
      <c r="AE12" s="927">
        <f>8.33/100</f>
        <v>8.3299999999999999E-2</v>
      </c>
      <c r="AF12" s="930"/>
      <c r="AG12" s="927">
        <f>8.33/100</f>
        <v>8.3299999999999999E-2</v>
      </c>
      <c r="AH12" s="930"/>
      <c r="AI12" s="928">
        <f t="shared" si="1"/>
        <v>0.24990000000000001</v>
      </c>
      <c r="AJ12" s="921">
        <f t="shared" si="1"/>
        <v>0</v>
      </c>
      <c r="AK12" s="40" t="s">
        <v>44</v>
      </c>
      <c r="AL12" s="927">
        <f>8.33/100</f>
        <v>8.3299999999999999E-2</v>
      </c>
      <c r="AM12" s="930"/>
      <c r="AN12" s="927">
        <f>8.33/100</f>
        <v>8.3299999999999999E-2</v>
      </c>
      <c r="AO12" s="930"/>
      <c r="AP12" s="927">
        <f>8.33/100</f>
        <v>8.3299999999999999E-2</v>
      </c>
      <c r="AQ12" s="930"/>
      <c r="AR12" s="928">
        <f t="shared" si="2"/>
        <v>0.24990000000000001</v>
      </c>
      <c r="AS12" s="921">
        <f t="shared" si="2"/>
        <v>0</v>
      </c>
      <c r="AT12" s="40" t="s">
        <v>44</v>
      </c>
      <c r="AU12" s="927">
        <f>8.33/100</f>
        <v>8.3299999999999999E-2</v>
      </c>
      <c r="AV12" s="930"/>
      <c r="AW12" s="927">
        <f>8.33/100</f>
        <v>8.3299999999999999E-2</v>
      </c>
      <c r="AX12" s="930"/>
      <c r="AY12" s="927">
        <f>8.33/100</f>
        <v>8.3299999999999999E-2</v>
      </c>
      <c r="AZ12" s="930"/>
      <c r="BA12" s="928">
        <f t="shared" si="3"/>
        <v>0.24990000000000001</v>
      </c>
      <c r="BB12" s="921">
        <f t="shared" si="3"/>
        <v>0</v>
      </c>
      <c r="BC12" s="40" t="s">
        <v>44</v>
      </c>
      <c r="BD12" s="922">
        <f t="shared" si="4"/>
        <v>0.99960000000000004</v>
      </c>
      <c r="BE12" s="922">
        <f t="shared" si="4"/>
        <v>0.24990000000000001</v>
      </c>
      <c r="BF12" s="923">
        <f>IFERROR(AA12/Z12,"")</f>
        <v>1</v>
      </c>
      <c r="BG12" s="923">
        <f>IFERROR((AA12+AJ12)/(Z12+AI12),"")</f>
        <v>0.5</v>
      </c>
      <c r="BH12" s="923">
        <f>IFERROR((AA12+AJ12+AS12)/(Z12+AI12+AR12),"")</f>
        <v>0.33333333333333331</v>
      </c>
      <c r="BI12" s="923">
        <f>IFERROR((AA12+AJ12+AS12+BB12)/(Z12+AI12+AR12+BA12),"")</f>
        <v>0.25</v>
      </c>
      <c r="BJ12" s="430">
        <f>BE12/BD12</f>
        <v>0.25</v>
      </c>
    </row>
    <row r="13" spans="1:62" s="924" customFormat="1" ht="30" customHeight="1" x14ac:dyDescent="0.3">
      <c r="A13" s="934" t="s">
        <v>935</v>
      </c>
      <c r="B13" s="935"/>
      <c r="C13" s="935"/>
      <c r="D13" s="935"/>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5"/>
      <c r="AO13" s="935"/>
      <c r="AP13" s="935"/>
      <c r="AQ13" s="935"/>
      <c r="AR13" s="935"/>
      <c r="AS13" s="935"/>
      <c r="AT13" s="935"/>
      <c r="AU13" s="935"/>
      <c r="AV13" s="935"/>
      <c r="AW13" s="935"/>
      <c r="AX13" s="935"/>
      <c r="AY13" s="935"/>
      <c r="AZ13" s="935"/>
      <c r="BA13" s="935"/>
      <c r="BB13" s="935"/>
      <c r="BC13" s="935"/>
      <c r="BD13" s="935"/>
      <c r="BE13" s="936"/>
      <c r="BF13" s="937">
        <f>AVERAGE(BF9:BF12)</f>
        <v>1.120198088235294</v>
      </c>
      <c r="BG13" s="937">
        <f>AVERAGE(BG9:BG12)</f>
        <v>0.53683036108193272</v>
      </c>
      <c r="BH13" s="937">
        <f>AVERAGE(BH9:BH12)</f>
        <v>0.35354341988795512</v>
      </c>
      <c r="BI13" s="937">
        <f>AVERAGE(BI9:BI12)</f>
        <v>0.26143457563025208</v>
      </c>
      <c r="BJ13" s="226">
        <f>AVERAGE(BJ9:BJ12)</f>
        <v>0.26143457563025208</v>
      </c>
    </row>
    <row r="14" spans="1:62" s="924" customFormat="1" ht="83.25" hidden="1" customHeight="1" x14ac:dyDescent="0.3">
      <c r="A14" s="910"/>
      <c r="B14" s="910"/>
      <c r="C14" s="911"/>
      <c r="D14" s="915"/>
      <c r="E14" s="938"/>
      <c r="F14" s="916"/>
      <c r="G14" s="925"/>
      <c r="H14" s="925"/>
      <c r="I14" s="925"/>
      <c r="J14" s="939"/>
      <c r="K14" s="916"/>
      <c r="L14" s="933"/>
      <c r="M14" s="933"/>
      <c r="N14" s="917"/>
      <c r="O14" s="940"/>
      <c r="P14" s="933"/>
      <c r="Q14" s="920"/>
      <c r="R14" s="920"/>
      <c r="S14" s="920"/>
      <c r="T14" s="941"/>
      <c r="U14" s="35"/>
      <c r="V14" s="941"/>
      <c r="W14" s="35"/>
      <c r="X14" s="941"/>
      <c r="Y14" s="35"/>
      <c r="Z14" s="51"/>
      <c r="AA14" s="51"/>
      <c r="AB14" s="98"/>
      <c r="AC14" s="941"/>
      <c r="AD14" s="35"/>
      <c r="AE14" s="941"/>
      <c r="AF14" s="35"/>
      <c r="AG14" s="941"/>
      <c r="AH14" s="35"/>
      <c r="AI14" s="51"/>
      <c r="AJ14" s="51"/>
      <c r="AK14" s="98"/>
      <c r="AL14" s="941"/>
      <c r="AM14" s="35"/>
      <c r="AN14" s="941"/>
      <c r="AO14" s="35"/>
      <c r="AP14" s="941"/>
      <c r="AQ14" s="35"/>
      <c r="AR14" s="51"/>
      <c r="AS14" s="51"/>
      <c r="AT14" s="98"/>
      <c r="AU14" s="941"/>
      <c r="AV14" s="35"/>
      <c r="AW14" s="941"/>
      <c r="AX14" s="35"/>
      <c r="AY14" s="941"/>
      <c r="AZ14" s="35"/>
      <c r="BA14" s="51"/>
      <c r="BB14" s="51"/>
      <c r="BC14" s="98"/>
      <c r="BD14" s="942"/>
      <c r="BE14" s="942"/>
      <c r="BF14" s="943"/>
      <c r="BG14" s="943"/>
      <c r="BH14" s="943"/>
      <c r="BI14" s="943"/>
      <c r="BJ14" s="430"/>
    </row>
    <row r="15" spans="1:62" s="879" customFormat="1" ht="61.5" hidden="1" customHeight="1" x14ac:dyDescent="0.3">
      <c r="A15" s="944"/>
      <c r="B15" s="944"/>
      <c r="C15" s="945"/>
      <c r="D15" s="946"/>
      <c r="E15" s="945"/>
      <c r="F15" s="947"/>
      <c r="G15" s="947"/>
      <c r="H15" s="947"/>
      <c r="I15" s="947"/>
      <c r="J15" s="947"/>
      <c r="K15" s="948"/>
      <c r="L15" s="949"/>
      <c r="M15" s="949"/>
      <c r="N15" s="950"/>
      <c r="O15" s="951"/>
      <c r="P15" s="948"/>
      <c r="Q15" s="952"/>
      <c r="R15" s="952"/>
      <c r="S15" s="952"/>
      <c r="T15" s="953"/>
      <c r="U15" s="72"/>
      <c r="V15" s="953"/>
      <c r="W15" s="72"/>
      <c r="X15" s="953"/>
      <c r="Y15" s="72"/>
      <c r="Z15" s="60"/>
      <c r="AA15" s="60"/>
      <c r="AB15" s="73"/>
      <c r="AC15" s="953"/>
      <c r="AD15" s="72"/>
      <c r="AE15" s="953"/>
      <c r="AF15" s="72"/>
      <c r="AG15" s="953"/>
      <c r="AH15" s="72"/>
      <c r="AI15" s="60"/>
      <c r="AJ15" s="60"/>
      <c r="AK15" s="73"/>
      <c r="AL15" s="953"/>
      <c r="AM15" s="72"/>
      <c r="AN15" s="953"/>
      <c r="AO15" s="72"/>
      <c r="AP15" s="953"/>
      <c r="AQ15" s="72"/>
      <c r="AR15" s="60"/>
      <c r="AS15" s="60"/>
      <c r="AT15" s="73"/>
      <c r="AU15" s="953"/>
      <c r="AV15" s="72"/>
      <c r="AW15" s="953"/>
      <c r="AX15" s="72"/>
      <c r="AY15" s="953"/>
      <c r="AZ15" s="72"/>
      <c r="BA15" s="60"/>
      <c r="BB15" s="60"/>
      <c r="BC15" s="73"/>
      <c r="BD15" s="954"/>
      <c r="BE15" s="954"/>
      <c r="BF15" s="955"/>
      <c r="BG15" s="955"/>
      <c r="BH15" s="955"/>
      <c r="BI15" s="955"/>
      <c r="BJ15" s="431"/>
    </row>
    <row r="16" spans="1:62" s="879" customFormat="1" ht="61.5" hidden="1" customHeight="1" x14ac:dyDescent="0.3">
      <c r="A16" s="944"/>
      <c r="B16" s="944"/>
      <c r="C16" s="945"/>
      <c r="D16" s="946"/>
      <c r="E16" s="945"/>
      <c r="F16" s="947"/>
      <c r="G16" s="947"/>
      <c r="H16" s="947"/>
      <c r="I16" s="947"/>
      <c r="J16" s="947"/>
      <c r="K16" s="948"/>
      <c r="L16" s="949"/>
      <c r="M16" s="949"/>
      <c r="N16" s="950"/>
      <c r="O16" s="951"/>
      <c r="P16" s="948"/>
      <c r="Q16" s="952"/>
      <c r="R16" s="952"/>
      <c r="S16" s="952"/>
      <c r="T16" s="953"/>
      <c r="U16" s="72"/>
      <c r="V16" s="953"/>
      <c r="W16" s="72"/>
      <c r="X16" s="953"/>
      <c r="Y16" s="72"/>
      <c r="Z16" s="60"/>
      <c r="AA16" s="60"/>
      <c r="AB16" s="73"/>
      <c r="AC16" s="953"/>
      <c r="AD16" s="72"/>
      <c r="AE16" s="953"/>
      <c r="AF16" s="72"/>
      <c r="AG16" s="953"/>
      <c r="AH16" s="72"/>
      <c r="AI16" s="60"/>
      <c r="AJ16" s="60"/>
      <c r="AK16" s="73"/>
      <c r="AL16" s="953"/>
      <c r="AM16" s="72"/>
      <c r="AN16" s="953"/>
      <c r="AO16" s="72"/>
      <c r="AP16" s="953"/>
      <c r="AQ16" s="72"/>
      <c r="AR16" s="60"/>
      <c r="AS16" s="60"/>
      <c r="AT16" s="73"/>
      <c r="AU16" s="953"/>
      <c r="AV16" s="72"/>
      <c r="AW16" s="953"/>
      <c r="AX16" s="72"/>
      <c r="AY16" s="953"/>
      <c r="AZ16" s="72"/>
      <c r="BA16" s="60"/>
      <c r="BB16" s="60"/>
      <c r="BC16" s="73"/>
      <c r="BD16" s="954"/>
      <c r="BE16" s="954"/>
      <c r="BF16" s="955"/>
      <c r="BG16" s="955"/>
      <c r="BH16" s="955"/>
      <c r="BI16" s="955"/>
      <c r="BJ16" s="431"/>
    </row>
    <row r="17" spans="1:62" s="879" customFormat="1" ht="61.5" hidden="1" customHeight="1" x14ac:dyDescent="0.3">
      <c r="A17" s="944"/>
      <c r="B17" s="944"/>
      <c r="C17" s="945"/>
      <c r="D17" s="946"/>
      <c r="E17" s="945"/>
      <c r="F17" s="948"/>
      <c r="G17" s="947"/>
      <c r="H17" s="948"/>
      <c r="I17" s="948"/>
      <c r="J17" s="947"/>
      <c r="K17" s="948"/>
      <c r="L17" s="949"/>
      <c r="M17" s="949"/>
      <c r="N17" s="950"/>
      <c r="O17" s="956"/>
      <c r="P17" s="949"/>
      <c r="Q17" s="952"/>
      <c r="R17" s="952"/>
      <c r="S17" s="952"/>
      <c r="T17" s="72"/>
      <c r="U17" s="72"/>
      <c r="V17" s="72"/>
      <c r="W17" s="72"/>
      <c r="X17" s="72"/>
      <c r="Y17" s="72"/>
      <c r="Z17" s="60"/>
      <c r="AA17" s="60"/>
      <c r="AB17" s="73"/>
      <c r="AC17" s="72"/>
      <c r="AD17" s="72"/>
      <c r="AE17" s="72"/>
      <c r="AF17" s="72"/>
      <c r="AG17" s="72"/>
      <c r="AH17" s="72"/>
      <c r="AI17" s="60"/>
      <c r="AJ17" s="60"/>
      <c r="AK17" s="73"/>
      <c r="AL17" s="72"/>
      <c r="AM17" s="72"/>
      <c r="AN17" s="72"/>
      <c r="AO17" s="72"/>
      <c r="AP17" s="72"/>
      <c r="AQ17" s="72"/>
      <c r="AR17" s="60"/>
      <c r="AS17" s="60"/>
      <c r="AT17" s="73"/>
      <c r="AU17" s="72"/>
      <c r="AV17" s="72"/>
      <c r="AW17" s="72"/>
      <c r="AX17" s="72"/>
      <c r="AY17" s="72"/>
      <c r="AZ17" s="72"/>
      <c r="BA17" s="60"/>
      <c r="BB17" s="60"/>
      <c r="BC17" s="73"/>
      <c r="BD17" s="954"/>
      <c r="BE17" s="954"/>
      <c r="BF17" s="955"/>
      <c r="BG17" s="955"/>
      <c r="BH17" s="955"/>
      <c r="BI17" s="955"/>
      <c r="BJ17" s="431"/>
    </row>
    <row r="18" spans="1:62" s="879" customFormat="1" ht="61.5" hidden="1" customHeight="1" x14ac:dyDescent="0.3">
      <c r="A18" s="944"/>
      <c r="B18" s="944"/>
      <c r="C18" s="945"/>
      <c r="D18" s="946"/>
      <c r="E18" s="945"/>
      <c r="F18" s="948"/>
      <c r="G18" s="947"/>
      <c r="H18" s="948"/>
      <c r="I18" s="948"/>
      <c r="J18" s="947"/>
      <c r="K18" s="948"/>
      <c r="L18" s="949"/>
      <c r="M18" s="949"/>
      <c r="N18" s="950"/>
      <c r="O18" s="956"/>
      <c r="P18" s="949"/>
      <c r="Q18" s="952"/>
      <c r="R18" s="952"/>
      <c r="S18" s="952"/>
      <c r="T18" s="72"/>
      <c r="U18" s="72"/>
      <c r="V18" s="72"/>
      <c r="W18" s="72"/>
      <c r="X18" s="72"/>
      <c r="Y18" s="72"/>
      <c r="Z18" s="60"/>
      <c r="AA18" s="60"/>
      <c r="AB18" s="73"/>
      <c r="AC18" s="72"/>
      <c r="AD18" s="72"/>
      <c r="AE18" s="72"/>
      <c r="AF18" s="72"/>
      <c r="AG18" s="72"/>
      <c r="AH18" s="72"/>
      <c r="AI18" s="60"/>
      <c r="AJ18" s="60"/>
      <c r="AK18" s="73"/>
      <c r="AL18" s="72"/>
      <c r="AM18" s="72"/>
      <c r="AN18" s="72"/>
      <c r="AO18" s="72"/>
      <c r="AP18" s="72"/>
      <c r="AQ18" s="72"/>
      <c r="AR18" s="60"/>
      <c r="AS18" s="60"/>
      <c r="AT18" s="73"/>
      <c r="AU18" s="72"/>
      <c r="AV18" s="72"/>
      <c r="AW18" s="72"/>
      <c r="AX18" s="72"/>
      <c r="AY18" s="72"/>
      <c r="AZ18" s="72"/>
      <c r="BA18" s="60"/>
      <c r="BB18" s="60"/>
      <c r="BC18" s="73"/>
      <c r="BD18" s="954"/>
      <c r="BE18" s="954"/>
      <c r="BF18" s="955"/>
      <c r="BG18" s="955"/>
      <c r="BH18" s="955"/>
      <c r="BI18" s="955"/>
      <c r="BJ18" s="431"/>
    </row>
    <row r="19" spans="1:62" s="879" customFormat="1" ht="61.5" hidden="1" customHeight="1" x14ac:dyDescent="0.3">
      <c r="A19" s="944"/>
      <c r="B19" s="944"/>
      <c r="C19" s="945"/>
      <c r="D19" s="946"/>
      <c r="E19" s="945"/>
      <c r="F19" s="948"/>
      <c r="G19" s="947"/>
      <c r="H19" s="947"/>
      <c r="I19" s="947"/>
      <c r="J19" s="947"/>
      <c r="K19" s="948"/>
      <c r="L19" s="949"/>
      <c r="M19" s="949"/>
      <c r="N19" s="950"/>
      <c r="O19" s="956"/>
      <c r="P19" s="949"/>
      <c r="Q19" s="952"/>
      <c r="R19" s="952"/>
      <c r="S19" s="952"/>
      <c r="T19" s="72"/>
      <c r="U19" s="72"/>
      <c r="V19" s="72"/>
      <c r="W19" s="72"/>
      <c r="X19" s="72"/>
      <c r="Y19" s="72"/>
      <c r="Z19" s="60"/>
      <c r="AA19" s="60"/>
      <c r="AB19" s="73"/>
      <c r="AC19" s="72"/>
      <c r="AD19" s="72"/>
      <c r="AE19" s="72"/>
      <c r="AF19" s="72"/>
      <c r="AG19" s="72"/>
      <c r="AH19" s="72"/>
      <c r="AI19" s="60"/>
      <c r="AJ19" s="60"/>
      <c r="AK19" s="73"/>
      <c r="AL19" s="72"/>
      <c r="AM19" s="72"/>
      <c r="AN19" s="72"/>
      <c r="AO19" s="72"/>
      <c r="AP19" s="72"/>
      <c r="AQ19" s="72"/>
      <c r="AR19" s="60"/>
      <c r="AS19" s="60"/>
      <c r="AT19" s="73"/>
      <c r="AU19" s="72"/>
      <c r="AV19" s="72"/>
      <c r="AW19" s="72"/>
      <c r="AX19" s="72"/>
      <c r="AY19" s="72"/>
      <c r="AZ19" s="72"/>
      <c r="BA19" s="60"/>
      <c r="BB19" s="60"/>
      <c r="BC19" s="73"/>
      <c r="BD19" s="954"/>
      <c r="BE19" s="954"/>
      <c r="BF19" s="955"/>
      <c r="BG19" s="955"/>
      <c r="BH19" s="955"/>
      <c r="BI19" s="955"/>
      <c r="BJ19" s="431"/>
    </row>
    <row r="20" spans="1:62" s="879" customFormat="1" ht="61.5" hidden="1" customHeight="1" x14ac:dyDescent="0.3">
      <c r="A20" s="944"/>
      <c r="B20" s="944"/>
      <c r="C20" s="945"/>
      <c r="D20" s="946"/>
      <c r="E20" s="945"/>
      <c r="F20" s="948"/>
      <c r="G20" s="947"/>
      <c r="H20" s="947"/>
      <c r="I20" s="947"/>
      <c r="J20" s="947"/>
      <c r="K20" s="948"/>
      <c r="L20" s="949"/>
      <c r="M20" s="949"/>
      <c r="N20" s="950"/>
      <c r="O20" s="956"/>
      <c r="P20" s="949"/>
      <c r="Q20" s="952"/>
      <c r="R20" s="952"/>
      <c r="S20" s="952"/>
      <c r="T20" s="72"/>
      <c r="U20" s="72"/>
      <c r="V20" s="72"/>
      <c r="W20" s="72"/>
      <c r="X20" s="72"/>
      <c r="Y20" s="72"/>
      <c r="Z20" s="60"/>
      <c r="AA20" s="60"/>
      <c r="AB20" s="73"/>
      <c r="AC20" s="72"/>
      <c r="AD20" s="72"/>
      <c r="AE20" s="72"/>
      <c r="AF20" s="72"/>
      <c r="AG20" s="72"/>
      <c r="AH20" s="72"/>
      <c r="AI20" s="60"/>
      <c r="AJ20" s="60"/>
      <c r="AK20" s="73"/>
      <c r="AL20" s="72"/>
      <c r="AM20" s="72"/>
      <c r="AN20" s="72"/>
      <c r="AO20" s="72"/>
      <c r="AP20" s="72"/>
      <c r="AQ20" s="72"/>
      <c r="AR20" s="60"/>
      <c r="AS20" s="60"/>
      <c r="AT20" s="73"/>
      <c r="AU20" s="72"/>
      <c r="AV20" s="72"/>
      <c r="AW20" s="72"/>
      <c r="AX20" s="72"/>
      <c r="AY20" s="72"/>
      <c r="AZ20" s="72"/>
      <c r="BA20" s="60"/>
      <c r="BB20" s="60"/>
      <c r="BC20" s="73"/>
      <c r="BD20" s="954"/>
      <c r="BE20" s="954"/>
      <c r="BF20" s="955"/>
      <c r="BG20" s="955"/>
      <c r="BH20" s="955"/>
      <c r="BI20" s="955"/>
      <c r="BJ20" s="431"/>
    </row>
    <row r="21" spans="1:62" s="879" customFormat="1" ht="61.5" hidden="1" customHeight="1" x14ac:dyDescent="0.3">
      <c r="A21" s="944"/>
      <c r="B21" s="944"/>
      <c r="C21" s="945"/>
      <c r="D21" s="946"/>
      <c r="E21" s="945"/>
      <c r="F21" s="948"/>
      <c r="G21" s="948"/>
      <c r="H21" s="948"/>
      <c r="I21" s="948"/>
      <c r="J21" s="948"/>
      <c r="K21" s="948"/>
      <c r="L21" s="949"/>
      <c r="M21" s="949"/>
      <c r="N21" s="950"/>
      <c r="O21" s="956"/>
      <c r="P21" s="949"/>
      <c r="Q21" s="952"/>
      <c r="R21" s="952"/>
      <c r="S21" s="952"/>
      <c r="T21" s="72"/>
      <c r="U21" s="72"/>
      <c r="V21" s="72"/>
      <c r="W21" s="72"/>
      <c r="X21" s="72"/>
      <c r="Y21" s="72"/>
      <c r="Z21" s="60"/>
      <c r="AA21" s="60"/>
      <c r="AB21" s="73"/>
      <c r="AC21" s="72"/>
      <c r="AD21" s="72"/>
      <c r="AE21" s="72"/>
      <c r="AF21" s="72"/>
      <c r="AG21" s="72"/>
      <c r="AH21" s="72"/>
      <c r="AI21" s="60"/>
      <c r="AJ21" s="60"/>
      <c r="AK21" s="73"/>
      <c r="AL21" s="72"/>
      <c r="AM21" s="72"/>
      <c r="AN21" s="72"/>
      <c r="AO21" s="72"/>
      <c r="AP21" s="72"/>
      <c r="AQ21" s="72"/>
      <c r="AR21" s="60"/>
      <c r="AS21" s="60"/>
      <c r="AT21" s="73"/>
      <c r="AU21" s="72"/>
      <c r="AV21" s="72"/>
      <c r="AW21" s="72"/>
      <c r="AX21" s="72"/>
      <c r="AY21" s="72"/>
      <c r="AZ21" s="72"/>
      <c r="BA21" s="60"/>
      <c r="BB21" s="60"/>
      <c r="BC21" s="73"/>
      <c r="BD21" s="954"/>
      <c r="BE21" s="954"/>
      <c r="BF21" s="955"/>
      <c r="BG21" s="955"/>
      <c r="BH21" s="955"/>
      <c r="BI21" s="955"/>
      <c r="BJ21" s="431"/>
    </row>
    <row r="22" spans="1:62" s="879" customFormat="1" ht="61.5" hidden="1" customHeight="1" x14ac:dyDescent="0.3">
      <c r="A22" s="944"/>
      <c r="B22" s="944"/>
      <c r="C22" s="945"/>
      <c r="D22" s="946"/>
      <c r="E22" s="945"/>
      <c r="F22" s="947"/>
      <c r="G22" s="947"/>
      <c r="H22" s="947"/>
      <c r="I22" s="947"/>
      <c r="J22" s="947"/>
      <c r="K22" s="948"/>
      <c r="L22" s="948"/>
      <c r="M22" s="949"/>
      <c r="N22" s="950"/>
      <c r="O22" s="956"/>
      <c r="P22" s="949"/>
      <c r="Q22" s="952"/>
      <c r="R22" s="952"/>
      <c r="S22" s="952"/>
      <c r="T22" s="957"/>
      <c r="U22" s="72"/>
      <c r="V22" s="957"/>
      <c r="W22" s="72"/>
      <c r="X22" s="957"/>
      <c r="Y22" s="72"/>
      <c r="Z22" s="60"/>
      <c r="AA22" s="60"/>
      <c r="AB22" s="73"/>
      <c r="AC22" s="957"/>
      <c r="AD22" s="72"/>
      <c r="AE22" s="957"/>
      <c r="AF22" s="72"/>
      <c r="AG22" s="957"/>
      <c r="AH22" s="72"/>
      <c r="AI22" s="60"/>
      <c r="AJ22" s="60"/>
      <c r="AK22" s="73"/>
      <c r="AL22" s="957"/>
      <c r="AM22" s="72"/>
      <c r="AN22" s="957"/>
      <c r="AO22" s="72"/>
      <c r="AP22" s="957"/>
      <c r="AQ22" s="72"/>
      <c r="AR22" s="60"/>
      <c r="AS22" s="60"/>
      <c r="AT22" s="73"/>
      <c r="AU22" s="957"/>
      <c r="AV22" s="72"/>
      <c r="AW22" s="957"/>
      <c r="AX22" s="72"/>
      <c r="AY22" s="957"/>
      <c r="AZ22" s="72"/>
      <c r="BA22" s="60"/>
      <c r="BB22" s="60"/>
      <c r="BC22" s="73"/>
      <c r="BD22" s="954"/>
      <c r="BE22" s="954"/>
      <c r="BF22" s="955"/>
      <c r="BG22" s="955"/>
      <c r="BH22" s="955"/>
      <c r="BI22" s="955"/>
      <c r="BJ22" s="431"/>
    </row>
    <row r="23" spans="1:62" s="879" customFormat="1" ht="61.5" hidden="1" customHeight="1" x14ac:dyDescent="0.3">
      <c r="A23" s="958"/>
      <c r="B23" s="959"/>
      <c r="D23" s="960"/>
      <c r="E23" s="960"/>
      <c r="S23" s="959"/>
    </row>
    <row r="24" spans="1:62" s="879" customFormat="1" hidden="1" x14ac:dyDescent="0.3">
      <c r="B24" s="959"/>
      <c r="D24" s="960"/>
      <c r="E24" s="960"/>
      <c r="S24" s="959"/>
    </row>
    <row r="25" spans="1:62" s="879" customFormat="1" hidden="1" x14ac:dyDescent="0.3">
      <c r="B25" s="959"/>
      <c r="D25" s="960"/>
      <c r="E25" s="960"/>
      <c r="S25" s="959"/>
    </row>
    <row r="26" spans="1:62" s="879" customFormat="1" hidden="1" x14ac:dyDescent="0.3">
      <c r="B26" s="959"/>
      <c r="D26" s="960"/>
      <c r="E26" s="960"/>
      <c r="S26" s="959"/>
    </row>
    <row r="27" spans="1:62" s="879" customFormat="1" hidden="1" x14ac:dyDescent="0.3">
      <c r="B27" s="959"/>
      <c r="D27" s="960"/>
      <c r="E27" s="960"/>
      <c r="S27" s="959"/>
    </row>
    <row r="28" spans="1:62" s="879" customFormat="1" hidden="1" x14ac:dyDescent="0.3">
      <c r="B28" s="959"/>
      <c r="D28" s="960"/>
      <c r="E28" s="960"/>
      <c r="S28" s="959"/>
    </row>
    <row r="29" spans="1:62" s="879" customFormat="1" hidden="1" x14ac:dyDescent="0.3">
      <c r="B29" s="959"/>
      <c r="D29" s="960"/>
      <c r="E29" s="960"/>
      <c r="S29" s="959"/>
    </row>
    <row r="30" spans="1:62" s="879" customFormat="1" hidden="1" x14ac:dyDescent="0.3">
      <c r="B30" s="959"/>
      <c r="D30" s="960"/>
      <c r="E30" s="960"/>
      <c r="S30" s="959"/>
    </row>
    <row r="31" spans="1:62" s="879" customFormat="1" hidden="1" x14ac:dyDescent="0.3">
      <c r="B31" s="959"/>
      <c r="D31" s="960"/>
      <c r="E31" s="960"/>
      <c r="S31" s="959"/>
    </row>
    <row r="32" spans="1:62" s="879" customFormat="1" hidden="1" x14ac:dyDescent="0.3">
      <c r="B32" s="959"/>
      <c r="D32" s="960"/>
      <c r="E32" s="960"/>
      <c r="S32" s="959"/>
    </row>
    <row r="33" spans="2:19" s="879" customFormat="1" hidden="1" x14ac:dyDescent="0.3">
      <c r="B33" s="959"/>
      <c r="D33" s="960"/>
      <c r="E33" s="960"/>
      <c r="S33" s="959"/>
    </row>
    <row r="34" spans="2:19" s="879" customFormat="1" hidden="1" x14ac:dyDescent="0.3">
      <c r="B34" s="959"/>
      <c r="D34" s="960"/>
      <c r="E34" s="960"/>
      <c r="S34" s="959"/>
    </row>
    <row r="35" spans="2:19" s="879" customFormat="1" hidden="1" x14ac:dyDescent="0.3">
      <c r="B35" s="959"/>
      <c r="D35" s="960"/>
      <c r="E35" s="960"/>
      <c r="S35" s="959"/>
    </row>
    <row r="36" spans="2:19" s="879" customFormat="1" hidden="1" x14ac:dyDescent="0.3">
      <c r="B36" s="959"/>
      <c r="D36" s="960"/>
      <c r="E36" s="960"/>
      <c r="S36" s="959"/>
    </row>
    <row r="37" spans="2:19" s="879" customFormat="1" hidden="1" x14ac:dyDescent="0.3">
      <c r="B37" s="959"/>
      <c r="D37" s="960"/>
      <c r="E37" s="960"/>
      <c r="S37" s="959"/>
    </row>
    <row r="38" spans="2:19" s="879" customFormat="1" hidden="1" x14ac:dyDescent="0.3">
      <c r="B38" s="959"/>
      <c r="D38" s="960"/>
      <c r="E38" s="960"/>
      <c r="S38" s="959"/>
    </row>
    <row r="39" spans="2:19" s="879" customFormat="1" hidden="1" x14ac:dyDescent="0.3">
      <c r="B39" s="959"/>
      <c r="D39" s="960"/>
      <c r="E39" s="960"/>
      <c r="S39" s="959"/>
    </row>
    <row r="40" spans="2:19" s="879" customFormat="1" hidden="1" x14ac:dyDescent="0.3">
      <c r="B40" s="959"/>
      <c r="D40" s="960"/>
      <c r="E40" s="960"/>
      <c r="S40" s="959"/>
    </row>
    <row r="41" spans="2:19" s="879" customFormat="1" hidden="1" x14ac:dyDescent="0.3">
      <c r="B41" s="959"/>
      <c r="D41" s="960"/>
      <c r="E41" s="960"/>
      <c r="S41" s="959"/>
    </row>
    <row r="42" spans="2:19" s="879" customFormat="1" hidden="1" x14ac:dyDescent="0.3">
      <c r="B42" s="959"/>
      <c r="D42" s="960"/>
      <c r="E42" s="960"/>
      <c r="S42" s="959"/>
    </row>
    <row r="43" spans="2:19" s="879" customFormat="1" hidden="1" x14ac:dyDescent="0.3">
      <c r="B43" s="959"/>
      <c r="D43" s="960"/>
      <c r="E43" s="960"/>
      <c r="S43" s="959"/>
    </row>
    <row r="44" spans="2:19" s="879" customFormat="1" hidden="1" x14ac:dyDescent="0.3">
      <c r="B44" s="959"/>
      <c r="D44" s="960"/>
      <c r="E44" s="960"/>
      <c r="S44" s="959"/>
    </row>
    <row r="45" spans="2:19" s="879" customFormat="1" hidden="1" x14ac:dyDescent="0.3">
      <c r="B45" s="959"/>
      <c r="D45" s="960"/>
      <c r="E45" s="960"/>
      <c r="S45" s="959"/>
    </row>
    <row r="46" spans="2:19" s="879" customFormat="1" hidden="1" x14ac:dyDescent="0.3">
      <c r="B46" s="959"/>
      <c r="D46" s="960"/>
      <c r="E46" s="960"/>
      <c r="S46" s="959"/>
    </row>
    <row r="47" spans="2:19" s="879" customFormat="1" hidden="1" x14ac:dyDescent="0.3">
      <c r="B47" s="959"/>
      <c r="D47" s="960"/>
      <c r="E47" s="960"/>
      <c r="S47" s="959"/>
    </row>
    <row r="48" spans="2:19" s="879" customFormat="1" hidden="1" x14ac:dyDescent="0.3">
      <c r="B48" s="959"/>
      <c r="D48" s="960"/>
      <c r="E48" s="960"/>
      <c r="S48" s="959"/>
    </row>
    <row r="49" spans="2:19" s="879" customFormat="1" hidden="1" x14ac:dyDescent="0.3">
      <c r="B49" s="959"/>
      <c r="D49" s="960"/>
      <c r="E49" s="960"/>
      <c r="S49" s="959"/>
    </row>
    <row r="50" spans="2:19" s="879" customFormat="1" hidden="1" x14ac:dyDescent="0.3">
      <c r="B50" s="959"/>
      <c r="D50" s="960"/>
      <c r="E50" s="960"/>
      <c r="S50" s="959"/>
    </row>
    <row r="51" spans="2:19" s="879" customFormat="1" hidden="1" x14ac:dyDescent="0.3">
      <c r="B51" s="959"/>
      <c r="D51" s="960"/>
      <c r="E51" s="960"/>
      <c r="S51" s="959"/>
    </row>
    <row r="52" spans="2:19" s="879" customFormat="1" hidden="1" x14ac:dyDescent="0.3">
      <c r="B52" s="959"/>
      <c r="D52" s="960"/>
      <c r="E52" s="960"/>
      <c r="S52" s="959"/>
    </row>
    <row r="53" spans="2:19" s="879" customFormat="1" hidden="1" x14ac:dyDescent="0.3">
      <c r="B53" s="959"/>
      <c r="D53" s="960"/>
      <c r="E53" s="960"/>
      <c r="S53" s="959"/>
    </row>
    <row r="54" spans="2:19" s="879" customFormat="1" hidden="1" x14ac:dyDescent="0.3">
      <c r="B54" s="959"/>
      <c r="D54" s="960"/>
      <c r="E54" s="960"/>
      <c r="S54" s="959"/>
    </row>
    <row r="55" spans="2:19" s="879" customFormat="1" hidden="1" x14ac:dyDescent="0.3">
      <c r="B55" s="959"/>
      <c r="D55" s="960"/>
      <c r="E55" s="960"/>
      <c r="S55" s="959"/>
    </row>
    <row r="56" spans="2:19" s="879" customFormat="1" hidden="1" x14ac:dyDescent="0.3">
      <c r="B56" s="959"/>
      <c r="D56" s="960"/>
      <c r="E56" s="960"/>
      <c r="S56" s="959"/>
    </row>
    <row r="57" spans="2:19" s="879" customFormat="1" hidden="1" x14ac:dyDescent="0.3">
      <c r="B57" s="959"/>
      <c r="D57" s="960"/>
      <c r="E57" s="960"/>
      <c r="S57" s="959"/>
    </row>
    <row r="58" spans="2:19" s="879" customFormat="1" hidden="1" x14ac:dyDescent="0.3">
      <c r="B58" s="959"/>
      <c r="D58" s="960"/>
      <c r="E58" s="960"/>
      <c r="S58" s="959"/>
    </row>
    <row r="59" spans="2:19" s="879" customFormat="1" hidden="1" x14ac:dyDescent="0.3">
      <c r="B59" s="959"/>
      <c r="D59" s="960"/>
      <c r="E59" s="960"/>
      <c r="S59" s="959"/>
    </row>
    <row r="60" spans="2:19" s="879" customFormat="1" hidden="1" x14ac:dyDescent="0.3">
      <c r="B60" s="959"/>
      <c r="D60" s="960"/>
      <c r="E60" s="960"/>
      <c r="S60" s="959"/>
    </row>
    <row r="61" spans="2:19" s="879" customFormat="1" hidden="1" x14ac:dyDescent="0.3">
      <c r="B61" s="959"/>
      <c r="D61" s="960"/>
      <c r="E61" s="960"/>
      <c r="S61" s="959"/>
    </row>
    <row r="62" spans="2:19" s="879" customFormat="1" hidden="1" x14ac:dyDescent="0.3">
      <c r="B62" s="959"/>
      <c r="D62" s="960"/>
      <c r="E62" s="960"/>
      <c r="S62" s="959"/>
    </row>
    <row r="63" spans="2:19" s="879" customFormat="1" hidden="1" x14ac:dyDescent="0.3">
      <c r="B63" s="959"/>
      <c r="D63" s="960"/>
      <c r="E63" s="960"/>
      <c r="S63" s="959"/>
    </row>
    <row r="64" spans="2:19" s="879" customFormat="1" hidden="1" x14ac:dyDescent="0.3">
      <c r="B64" s="959"/>
      <c r="D64" s="960"/>
      <c r="E64" s="960"/>
      <c r="S64" s="959"/>
    </row>
    <row r="65" spans="2:19" s="879" customFormat="1" hidden="1" x14ac:dyDescent="0.3">
      <c r="B65" s="959"/>
      <c r="D65" s="960"/>
      <c r="E65" s="960"/>
      <c r="S65" s="959"/>
    </row>
    <row r="66" spans="2:19" s="879" customFormat="1" hidden="1" x14ac:dyDescent="0.3">
      <c r="B66" s="959"/>
      <c r="D66" s="960"/>
      <c r="E66" s="960"/>
      <c r="S66" s="959"/>
    </row>
    <row r="67" spans="2:19" s="879" customFormat="1" hidden="1" x14ac:dyDescent="0.3">
      <c r="B67" s="959"/>
      <c r="D67" s="960"/>
      <c r="E67" s="960"/>
      <c r="S67" s="959"/>
    </row>
    <row r="68" spans="2:19" s="879" customFormat="1" hidden="1" x14ac:dyDescent="0.3">
      <c r="B68" s="959"/>
      <c r="D68" s="960"/>
      <c r="E68" s="960"/>
      <c r="S68" s="959"/>
    </row>
    <row r="69" spans="2:19" s="879" customFormat="1" hidden="1" x14ac:dyDescent="0.3">
      <c r="B69" s="959"/>
      <c r="D69" s="960"/>
      <c r="E69" s="960"/>
      <c r="S69" s="959"/>
    </row>
    <row r="70" spans="2:19" s="879" customFormat="1" hidden="1" x14ac:dyDescent="0.3">
      <c r="B70" s="959"/>
      <c r="D70" s="960"/>
      <c r="E70" s="960"/>
      <c r="S70" s="959"/>
    </row>
    <row r="71" spans="2:19" s="879" customFormat="1" hidden="1" x14ac:dyDescent="0.3">
      <c r="B71" s="959"/>
      <c r="D71" s="960"/>
      <c r="E71" s="960"/>
      <c r="S71" s="959"/>
    </row>
    <row r="72" spans="2:19" s="879" customFormat="1" hidden="1" x14ac:dyDescent="0.3">
      <c r="B72" s="959"/>
      <c r="D72" s="960"/>
      <c r="E72" s="960"/>
      <c r="S72" s="959"/>
    </row>
    <row r="73" spans="2:19" s="879" customFormat="1" hidden="1" x14ac:dyDescent="0.3">
      <c r="B73" s="959"/>
      <c r="D73" s="960"/>
      <c r="E73" s="960"/>
      <c r="S73" s="959"/>
    </row>
    <row r="74" spans="2:19" s="879" customFormat="1" hidden="1" x14ac:dyDescent="0.3">
      <c r="B74" s="959"/>
      <c r="D74" s="960"/>
      <c r="E74" s="960"/>
      <c r="S74" s="959"/>
    </row>
    <row r="75" spans="2:19" s="879" customFormat="1" hidden="1" x14ac:dyDescent="0.3">
      <c r="B75" s="959"/>
      <c r="D75" s="960"/>
      <c r="E75" s="960"/>
      <c r="S75" s="959"/>
    </row>
    <row r="76" spans="2:19" s="879" customFormat="1" hidden="1" x14ac:dyDescent="0.3">
      <c r="B76" s="959"/>
      <c r="D76" s="960"/>
      <c r="E76" s="960"/>
      <c r="S76" s="959"/>
    </row>
    <row r="77" spans="2:19" s="879" customFormat="1" hidden="1" x14ac:dyDescent="0.3">
      <c r="B77" s="959"/>
      <c r="D77" s="960"/>
      <c r="E77" s="960"/>
      <c r="S77" s="959"/>
    </row>
    <row r="78" spans="2:19" s="879" customFormat="1" hidden="1" x14ac:dyDescent="0.3">
      <c r="B78" s="959"/>
      <c r="D78" s="960"/>
      <c r="E78" s="960"/>
      <c r="S78" s="959"/>
    </row>
    <row r="79" spans="2:19" s="879" customFormat="1" hidden="1" x14ac:dyDescent="0.3">
      <c r="B79" s="959"/>
      <c r="D79" s="960"/>
      <c r="E79" s="960"/>
      <c r="S79" s="959"/>
    </row>
    <row r="80" spans="2:19" s="879" customFormat="1" hidden="1" x14ac:dyDescent="0.3">
      <c r="B80" s="959"/>
      <c r="D80" s="960"/>
      <c r="E80" s="960"/>
      <c r="S80" s="959"/>
    </row>
    <row r="81" spans="2:19" s="879" customFormat="1" hidden="1" x14ac:dyDescent="0.3">
      <c r="B81" s="959"/>
      <c r="D81" s="960"/>
      <c r="E81" s="960"/>
      <c r="S81" s="959"/>
    </row>
    <row r="82" spans="2:19" s="879" customFormat="1" hidden="1" x14ac:dyDescent="0.3">
      <c r="B82" s="959"/>
      <c r="D82" s="960"/>
      <c r="E82" s="960"/>
      <c r="S82" s="959"/>
    </row>
    <row r="83" spans="2:19" s="879" customFormat="1" hidden="1" x14ac:dyDescent="0.3">
      <c r="B83" s="959"/>
      <c r="D83" s="960"/>
      <c r="E83" s="960"/>
      <c r="S83" s="959"/>
    </row>
    <row r="84" spans="2:19" s="879" customFormat="1" hidden="1" x14ac:dyDescent="0.3">
      <c r="B84" s="959"/>
      <c r="D84" s="960"/>
      <c r="E84" s="960"/>
      <c r="S84" s="959"/>
    </row>
    <row r="85" spans="2:19" s="879" customFormat="1" hidden="1" x14ac:dyDescent="0.3">
      <c r="B85" s="959"/>
      <c r="D85" s="960"/>
      <c r="E85" s="960"/>
      <c r="S85" s="959"/>
    </row>
    <row r="86" spans="2:19" s="879" customFormat="1" hidden="1" x14ac:dyDescent="0.3">
      <c r="B86" s="959"/>
      <c r="D86" s="960"/>
      <c r="E86" s="960"/>
      <c r="S86" s="959"/>
    </row>
    <row r="87" spans="2:19" s="879" customFormat="1" hidden="1" x14ac:dyDescent="0.3">
      <c r="B87" s="959"/>
      <c r="D87" s="960"/>
      <c r="E87" s="960"/>
      <c r="S87" s="959"/>
    </row>
    <row r="88" spans="2:19" s="879" customFormat="1" hidden="1" x14ac:dyDescent="0.3">
      <c r="B88" s="959"/>
      <c r="D88" s="960"/>
      <c r="E88" s="960"/>
      <c r="S88" s="959"/>
    </row>
    <row r="89" spans="2:19" s="879" customFormat="1" hidden="1" x14ac:dyDescent="0.3">
      <c r="B89" s="959"/>
      <c r="D89" s="960"/>
      <c r="E89" s="960"/>
      <c r="S89" s="959"/>
    </row>
    <row r="90" spans="2:19" s="879" customFormat="1" hidden="1" x14ac:dyDescent="0.3">
      <c r="B90" s="959"/>
      <c r="D90" s="960"/>
      <c r="E90" s="960"/>
      <c r="S90" s="959"/>
    </row>
    <row r="91" spans="2:19" s="879" customFormat="1" hidden="1" x14ac:dyDescent="0.3">
      <c r="B91" s="959"/>
      <c r="D91" s="960"/>
      <c r="E91" s="960"/>
      <c r="S91" s="959"/>
    </row>
    <row r="92" spans="2:19" s="879" customFormat="1" hidden="1" x14ac:dyDescent="0.3">
      <c r="B92" s="959"/>
      <c r="D92" s="960"/>
      <c r="E92" s="960"/>
      <c r="S92" s="959"/>
    </row>
    <row r="93" spans="2:19" s="879" customFormat="1" hidden="1" x14ac:dyDescent="0.3">
      <c r="B93" s="959"/>
      <c r="D93" s="960"/>
      <c r="E93" s="960"/>
      <c r="S93" s="959"/>
    </row>
    <row r="94" spans="2:19" s="879" customFormat="1" hidden="1" x14ac:dyDescent="0.3">
      <c r="B94" s="959"/>
      <c r="D94" s="960"/>
      <c r="E94" s="960"/>
      <c r="S94" s="959"/>
    </row>
    <row r="95" spans="2:19" s="879" customFormat="1" hidden="1" x14ac:dyDescent="0.3">
      <c r="B95" s="959"/>
      <c r="D95" s="960"/>
      <c r="E95" s="960"/>
      <c r="S95" s="959"/>
    </row>
    <row r="96" spans="2:19" s="879" customFormat="1" hidden="1" x14ac:dyDescent="0.3">
      <c r="B96" s="959"/>
      <c r="D96" s="960"/>
      <c r="E96" s="960"/>
      <c r="S96" s="959"/>
    </row>
    <row r="97" spans="2:19" s="879" customFormat="1" hidden="1" x14ac:dyDescent="0.3">
      <c r="B97" s="959"/>
      <c r="D97" s="960"/>
      <c r="E97" s="960"/>
      <c r="S97" s="959"/>
    </row>
    <row r="98" spans="2:19" s="879" customFormat="1" hidden="1" x14ac:dyDescent="0.3">
      <c r="B98" s="959"/>
      <c r="D98" s="960"/>
      <c r="E98" s="960"/>
      <c r="S98" s="959"/>
    </row>
    <row r="99" spans="2:19" s="879" customFormat="1" hidden="1" x14ac:dyDescent="0.3">
      <c r="B99" s="959"/>
      <c r="D99" s="960"/>
      <c r="E99" s="960"/>
      <c r="S99" s="959"/>
    </row>
    <row r="100" spans="2:19" s="879" customFormat="1" hidden="1" x14ac:dyDescent="0.3">
      <c r="B100" s="959"/>
      <c r="D100" s="960"/>
      <c r="E100" s="960"/>
      <c r="S100" s="959"/>
    </row>
    <row r="101" spans="2:19" s="879" customFormat="1" hidden="1" x14ac:dyDescent="0.3">
      <c r="B101" s="959"/>
      <c r="D101" s="960"/>
      <c r="E101" s="960"/>
      <c r="S101" s="959"/>
    </row>
    <row r="102" spans="2:19" s="879" customFormat="1" hidden="1" x14ac:dyDescent="0.3">
      <c r="B102" s="959"/>
      <c r="D102" s="960"/>
      <c r="E102" s="960"/>
      <c r="S102" s="959"/>
    </row>
    <row r="103" spans="2:19" s="879" customFormat="1" hidden="1" x14ac:dyDescent="0.3">
      <c r="B103" s="959"/>
      <c r="D103" s="960"/>
      <c r="E103" s="960"/>
      <c r="S103" s="959"/>
    </row>
    <row r="104" spans="2:19" s="879" customFormat="1" hidden="1" x14ac:dyDescent="0.3">
      <c r="B104" s="959"/>
      <c r="D104" s="960"/>
      <c r="E104" s="960"/>
      <c r="S104" s="959"/>
    </row>
    <row r="105" spans="2:19" s="879" customFormat="1" hidden="1" x14ac:dyDescent="0.3">
      <c r="B105" s="959"/>
      <c r="D105" s="960"/>
      <c r="E105" s="960"/>
      <c r="S105" s="959"/>
    </row>
    <row r="106" spans="2:19" s="879" customFormat="1" hidden="1" x14ac:dyDescent="0.3">
      <c r="B106" s="959"/>
      <c r="D106" s="960"/>
      <c r="E106" s="960"/>
      <c r="S106" s="959"/>
    </row>
    <row r="107" spans="2:19" s="879" customFormat="1" hidden="1" x14ac:dyDescent="0.3">
      <c r="B107" s="959"/>
      <c r="D107" s="960"/>
      <c r="E107" s="960"/>
      <c r="S107" s="959"/>
    </row>
    <row r="108" spans="2:19" s="879" customFormat="1" hidden="1" x14ac:dyDescent="0.3">
      <c r="B108" s="959"/>
      <c r="D108" s="960"/>
      <c r="E108" s="960"/>
      <c r="S108" s="959"/>
    </row>
    <row r="109" spans="2:19" s="879" customFormat="1" hidden="1" x14ac:dyDescent="0.3">
      <c r="B109" s="959"/>
      <c r="D109" s="960"/>
      <c r="E109" s="960"/>
      <c r="S109" s="959"/>
    </row>
    <row r="110" spans="2:19" s="879" customFormat="1" hidden="1" x14ac:dyDescent="0.3">
      <c r="B110" s="959"/>
      <c r="D110" s="960"/>
      <c r="E110" s="960"/>
      <c r="S110" s="959"/>
    </row>
    <row r="111" spans="2:19" s="879" customFormat="1" hidden="1" x14ac:dyDescent="0.3">
      <c r="B111" s="959"/>
      <c r="D111" s="960"/>
      <c r="E111" s="960"/>
      <c r="S111" s="959"/>
    </row>
    <row r="112" spans="2:19" s="879" customFormat="1" hidden="1" x14ac:dyDescent="0.3">
      <c r="B112" s="959"/>
      <c r="D112" s="960"/>
      <c r="E112" s="960"/>
      <c r="S112" s="959"/>
    </row>
    <row r="113" spans="2:19" s="879" customFormat="1" hidden="1" x14ac:dyDescent="0.3">
      <c r="B113" s="959"/>
      <c r="D113" s="960"/>
      <c r="E113" s="960"/>
      <c r="S113" s="959"/>
    </row>
    <row r="114" spans="2:19" s="879" customFormat="1" hidden="1" x14ac:dyDescent="0.3">
      <c r="B114" s="959"/>
      <c r="D114" s="960"/>
      <c r="E114" s="960"/>
      <c r="S114" s="959"/>
    </row>
    <row r="115" spans="2:19" s="879" customFormat="1" hidden="1" x14ac:dyDescent="0.3">
      <c r="B115" s="959"/>
      <c r="D115" s="960"/>
      <c r="E115" s="960"/>
      <c r="S115" s="959"/>
    </row>
    <row r="116" spans="2:19" s="879" customFormat="1" hidden="1" x14ac:dyDescent="0.3">
      <c r="B116" s="959"/>
      <c r="D116" s="960"/>
      <c r="E116" s="960"/>
      <c r="S116" s="959"/>
    </row>
    <row r="117" spans="2:19" s="879" customFormat="1" hidden="1" x14ac:dyDescent="0.3">
      <c r="B117" s="959"/>
      <c r="D117" s="960"/>
      <c r="E117" s="960"/>
      <c r="S117" s="959"/>
    </row>
    <row r="118" spans="2:19" s="879" customFormat="1" hidden="1" x14ac:dyDescent="0.3">
      <c r="B118" s="959"/>
      <c r="D118" s="960"/>
      <c r="E118" s="960"/>
      <c r="S118" s="959"/>
    </row>
    <row r="119" spans="2:19" s="879" customFormat="1" hidden="1" x14ac:dyDescent="0.3">
      <c r="B119" s="959"/>
      <c r="D119" s="960"/>
      <c r="E119" s="960"/>
      <c r="S119" s="959"/>
    </row>
    <row r="120" spans="2:19" s="879" customFormat="1" hidden="1" x14ac:dyDescent="0.3">
      <c r="B120" s="959"/>
      <c r="D120" s="960"/>
      <c r="E120" s="960"/>
      <c r="S120" s="959"/>
    </row>
    <row r="121" spans="2:19" s="879" customFormat="1" hidden="1" x14ac:dyDescent="0.3">
      <c r="B121" s="959"/>
      <c r="D121" s="960"/>
      <c r="E121" s="960"/>
      <c r="S121" s="959"/>
    </row>
    <row r="122" spans="2:19" s="879" customFormat="1" hidden="1" x14ac:dyDescent="0.3">
      <c r="B122" s="959"/>
      <c r="D122" s="960"/>
      <c r="E122" s="960"/>
      <c r="S122" s="959"/>
    </row>
    <row r="123" spans="2:19" s="879" customFormat="1" hidden="1" x14ac:dyDescent="0.3">
      <c r="B123" s="959"/>
      <c r="D123" s="960"/>
      <c r="E123" s="960"/>
      <c r="S123" s="959"/>
    </row>
    <row r="124" spans="2:19" s="879" customFormat="1" hidden="1" x14ac:dyDescent="0.3">
      <c r="B124" s="959"/>
      <c r="D124" s="960"/>
      <c r="E124" s="960"/>
      <c r="S124" s="959"/>
    </row>
    <row r="125" spans="2:19" s="879" customFormat="1" hidden="1" x14ac:dyDescent="0.3">
      <c r="B125" s="959"/>
      <c r="D125" s="960"/>
      <c r="E125" s="960"/>
      <c r="S125" s="959"/>
    </row>
    <row r="126" spans="2:19" s="879" customFormat="1" hidden="1" x14ac:dyDescent="0.3">
      <c r="B126" s="959"/>
      <c r="D126" s="960"/>
      <c r="E126" s="960"/>
      <c r="S126" s="959"/>
    </row>
    <row r="127" spans="2:19" s="879" customFormat="1" hidden="1" x14ac:dyDescent="0.3">
      <c r="B127" s="959"/>
      <c r="D127" s="960"/>
      <c r="E127" s="960"/>
      <c r="S127" s="959"/>
    </row>
    <row r="128" spans="2:19" s="879" customFormat="1" hidden="1" x14ac:dyDescent="0.3">
      <c r="B128" s="959"/>
      <c r="D128" s="960"/>
      <c r="E128" s="960"/>
      <c r="S128" s="959"/>
    </row>
    <row r="129" spans="2:19" s="879" customFormat="1" hidden="1" x14ac:dyDescent="0.3">
      <c r="B129" s="959"/>
      <c r="D129" s="960"/>
      <c r="E129" s="960"/>
      <c r="S129" s="959"/>
    </row>
    <row r="130" spans="2:19" s="879" customFormat="1" hidden="1" x14ac:dyDescent="0.3">
      <c r="B130" s="959"/>
      <c r="D130" s="960"/>
      <c r="E130" s="960"/>
      <c r="S130" s="959"/>
    </row>
    <row r="131" spans="2:19" s="879" customFormat="1" hidden="1" x14ac:dyDescent="0.3">
      <c r="B131" s="959"/>
      <c r="D131" s="960"/>
      <c r="E131" s="960"/>
      <c r="S131" s="959"/>
    </row>
    <row r="132" spans="2:19" s="879" customFormat="1" hidden="1" x14ac:dyDescent="0.3">
      <c r="B132" s="959"/>
      <c r="D132" s="960"/>
      <c r="E132" s="960"/>
      <c r="S132" s="959"/>
    </row>
    <row r="133" spans="2:19" s="879" customFormat="1" hidden="1" x14ac:dyDescent="0.3">
      <c r="B133" s="959"/>
      <c r="D133" s="960"/>
      <c r="E133" s="960"/>
      <c r="S133" s="959"/>
    </row>
    <row r="134" spans="2:19" s="879" customFormat="1" hidden="1" x14ac:dyDescent="0.3">
      <c r="B134" s="959"/>
      <c r="D134" s="960"/>
      <c r="E134" s="960"/>
      <c r="S134" s="959"/>
    </row>
    <row r="135" spans="2:19" s="879" customFormat="1" hidden="1" x14ac:dyDescent="0.3">
      <c r="B135" s="959"/>
      <c r="D135" s="960"/>
      <c r="E135" s="960"/>
      <c r="S135" s="959"/>
    </row>
    <row r="136" spans="2:19" s="879" customFormat="1" hidden="1" x14ac:dyDescent="0.3">
      <c r="B136" s="959"/>
      <c r="D136" s="960"/>
      <c r="E136" s="960"/>
      <c r="S136" s="959"/>
    </row>
    <row r="137" spans="2:19" s="879" customFormat="1" hidden="1" x14ac:dyDescent="0.3">
      <c r="B137" s="959"/>
      <c r="D137" s="960"/>
      <c r="E137" s="960"/>
      <c r="S137" s="959"/>
    </row>
    <row r="138" spans="2:19" s="879" customFormat="1" hidden="1" x14ac:dyDescent="0.3">
      <c r="B138" s="959"/>
      <c r="D138" s="960"/>
      <c r="E138" s="960"/>
      <c r="S138" s="959"/>
    </row>
    <row r="139" spans="2:19" s="879" customFormat="1" hidden="1" x14ac:dyDescent="0.3">
      <c r="B139" s="959"/>
      <c r="D139" s="960"/>
      <c r="E139" s="960"/>
      <c r="S139" s="959"/>
    </row>
    <row r="140" spans="2:19" s="879" customFormat="1" hidden="1" x14ac:dyDescent="0.3">
      <c r="B140" s="959"/>
      <c r="D140" s="960"/>
      <c r="E140" s="960"/>
      <c r="S140" s="959"/>
    </row>
    <row r="141" spans="2:19" s="879" customFormat="1" hidden="1" x14ac:dyDescent="0.3">
      <c r="B141" s="959"/>
      <c r="D141" s="960"/>
      <c r="E141" s="960"/>
      <c r="S141" s="959"/>
    </row>
    <row r="142" spans="2:19" s="879" customFormat="1" hidden="1" x14ac:dyDescent="0.3">
      <c r="B142" s="959"/>
      <c r="D142" s="960"/>
      <c r="E142" s="960"/>
      <c r="S142" s="959"/>
    </row>
    <row r="143" spans="2:19" s="879" customFormat="1" hidden="1" x14ac:dyDescent="0.3">
      <c r="B143" s="959"/>
      <c r="D143" s="960"/>
      <c r="E143" s="960"/>
      <c r="S143" s="959"/>
    </row>
    <row r="144" spans="2:19" s="879" customFormat="1" hidden="1" x14ac:dyDescent="0.3">
      <c r="B144" s="959"/>
      <c r="D144" s="960"/>
      <c r="E144" s="960"/>
      <c r="S144" s="959"/>
    </row>
    <row r="145" spans="2:19" s="879" customFormat="1" hidden="1" x14ac:dyDescent="0.3">
      <c r="B145" s="959"/>
      <c r="D145" s="960"/>
      <c r="E145" s="960"/>
      <c r="S145" s="959"/>
    </row>
    <row r="146" spans="2:19" s="879" customFormat="1" hidden="1" x14ac:dyDescent="0.3">
      <c r="B146" s="959"/>
      <c r="D146" s="960"/>
      <c r="E146" s="960"/>
      <c r="S146" s="959"/>
    </row>
    <row r="147" spans="2:19" s="879" customFormat="1" hidden="1" x14ac:dyDescent="0.3">
      <c r="B147" s="959"/>
      <c r="D147" s="960"/>
      <c r="E147" s="960"/>
      <c r="S147" s="959"/>
    </row>
    <row r="148" spans="2:19" s="879" customFormat="1" hidden="1" x14ac:dyDescent="0.3">
      <c r="B148" s="959"/>
      <c r="D148" s="960"/>
      <c r="E148" s="960"/>
      <c r="S148" s="959"/>
    </row>
    <row r="149" spans="2:19" s="879" customFormat="1" hidden="1" x14ac:dyDescent="0.3">
      <c r="B149" s="959"/>
      <c r="D149" s="960"/>
      <c r="E149" s="960"/>
      <c r="S149" s="959"/>
    </row>
    <row r="150" spans="2:19" s="879" customFormat="1" hidden="1" x14ac:dyDescent="0.3">
      <c r="B150" s="959"/>
      <c r="D150" s="960"/>
      <c r="E150" s="960"/>
      <c r="S150" s="959"/>
    </row>
    <row r="151" spans="2:19" s="879" customFormat="1" hidden="1" x14ac:dyDescent="0.3">
      <c r="B151" s="959"/>
      <c r="D151" s="960"/>
      <c r="E151" s="960"/>
      <c r="S151" s="959"/>
    </row>
    <row r="152" spans="2:19" s="879" customFormat="1" hidden="1" x14ac:dyDescent="0.3">
      <c r="B152" s="959"/>
      <c r="D152" s="960"/>
      <c r="E152" s="960"/>
      <c r="S152" s="959"/>
    </row>
    <row r="153" spans="2:19" s="879" customFormat="1" hidden="1" x14ac:dyDescent="0.3">
      <c r="B153" s="959"/>
      <c r="D153" s="960"/>
      <c r="E153" s="960"/>
      <c r="S153" s="959"/>
    </row>
    <row r="154" spans="2:19" s="879" customFormat="1" hidden="1" x14ac:dyDescent="0.3">
      <c r="B154" s="959"/>
      <c r="D154" s="960"/>
      <c r="E154" s="960"/>
      <c r="S154" s="959"/>
    </row>
    <row r="155" spans="2:19" s="879" customFormat="1" hidden="1" x14ac:dyDescent="0.3">
      <c r="B155" s="959"/>
      <c r="D155" s="960"/>
      <c r="E155" s="960"/>
      <c r="S155" s="959"/>
    </row>
    <row r="156" spans="2:19" s="879" customFormat="1" hidden="1" x14ac:dyDescent="0.3">
      <c r="B156" s="959"/>
      <c r="D156" s="960"/>
      <c r="E156" s="960"/>
      <c r="S156" s="959"/>
    </row>
    <row r="157" spans="2:19" s="879" customFormat="1" hidden="1" x14ac:dyDescent="0.3">
      <c r="B157" s="959"/>
      <c r="D157" s="960"/>
      <c r="E157" s="960"/>
      <c r="S157" s="959"/>
    </row>
    <row r="158" spans="2:19" s="879" customFormat="1" hidden="1" x14ac:dyDescent="0.3">
      <c r="B158" s="959"/>
      <c r="D158" s="960"/>
      <c r="E158" s="960"/>
      <c r="S158" s="959"/>
    </row>
    <row r="159" spans="2:19" s="879" customFormat="1" hidden="1" x14ac:dyDescent="0.3">
      <c r="B159" s="959"/>
      <c r="D159" s="960"/>
      <c r="E159" s="960"/>
      <c r="S159" s="959"/>
    </row>
    <row r="160" spans="2:19" s="879" customFormat="1" hidden="1" x14ac:dyDescent="0.3">
      <c r="B160" s="959"/>
      <c r="D160" s="960"/>
      <c r="E160" s="960"/>
      <c r="S160" s="959"/>
    </row>
    <row r="161" spans="2:19" s="879" customFormat="1" hidden="1" x14ac:dyDescent="0.3">
      <c r="B161" s="959"/>
      <c r="D161" s="960"/>
      <c r="E161" s="960"/>
      <c r="S161" s="959"/>
    </row>
    <row r="162" spans="2:19" s="879" customFormat="1" hidden="1" x14ac:dyDescent="0.3">
      <c r="B162" s="959"/>
      <c r="D162" s="960"/>
      <c r="E162" s="960"/>
      <c r="S162" s="959"/>
    </row>
    <row r="163" spans="2:19" s="879" customFormat="1" hidden="1" x14ac:dyDescent="0.3">
      <c r="B163" s="959"/>
      <c r="D163" s="960"/>
      <c r="E163" s="960"/>
      <c r="S163" s="959"/>
    </row>
    <row r="164" spans="2:19" s="879" customFormat="1" hidden="1" x14ac:dyDescent="0.3">
      <c r="B164" s="959"/>
      <c r="D164" s="960"/>
      <c r="E164" s="960"/>
      <c r="S164" s="959"/>
    </row>
    <row r="165" spans="2:19" s="879" customFormat="1" hidden="1" x14ac:dyDescent="0.3">
      <c r="B165" s="959"/>
      <c r="D165" s="960"/>
      <c r="E165" s="960"/>
      <c r="S165" s="959"/>
    </row>
    <row r="166" spans="2:19" s="879" customFormat="1" hidden="1" x14ac:dyDescent="0.3">
      <c r="B166" s="959"/>
      <c r="D166" s="960"/>
      <c r="E166" s="960"/>
      <c r="S166" s="959"/>
    </row>
    <row r="167" spans="2:19" s="879" customFormat="1" hidden="1" x14ac:dyDescent="0.3">
      <c r="B167" s="959"/>
      <c r="D167" s="960"/>
      <c r="E167" s="960"/>
      <c r="S167" s="959"/>
    </row>
    <row r="168" spans="2:19" s="879" customFormat="1" hidden="1" x14ac:dyDescent="0.3">
      <c r="B168" s="959"/>
      <c r="D168" s="960"/>
      <c r="E168" s="960"/>
      <c r="S168" s="959"/>
    </row>
    <row r="169" spans="2:19" s="879" customFormat="1" hidden="1" x14ac:dyDescent="0.3">
      <c r="B169" s="959"/>
      <c r="D169" s="960"/>
      <c r="E169" s="960"/>
      <c r="S169" s="959"/>
    </row>
    <row r="170" spans="2:19" s="879" customFormat="1" hidden="1" x14ac:dyDescent="0.3">
      <c r="B170" s="959"/>
      <c r="D170" s="960"/>
      <c r="E170" s="960"/>
      <c r="S170" s="959"/>
    </row>
    <row r="171" spans="2:19" s="879" customFormat="1" hidden="1" x14ac:dyDescent="0.3">
      <c r="B171" s="959"/>
      <c r="D171" s="960"/>
      <c r="E171" s="960"/>
      <c r="S171" s="959"/>
    </row>
    <row r="172" spans="2:19" s="879" customFormat="1" hidden="1" x14ac:dyDescent="0.3">
      <c r="B172" s="959"/>
      <c r="D172" s="960"/>
      <c r="E172" s="960"/>
      <c r="S172" s="959"/>
    </row>
    <row r="173" spans="2:19" s="879" customFormat="1" hidden="1" x14ac:dyDescent="0.3">
      <c r="B173" s="959"/>
      <c r="D173" s="960"/>
      <c r="E173" s="960"/>
      <c r="S173" s="959"/>
    </row>
    <row r="174" spans="2:19" s="879" customFormat="1" hidden="1" x14ac:dyDescent="0.3">
      <c r="B174" s="959"/>
      <c r="D174" s="960"/>
      <c r="E174" s="960"/>
      <c r="S174" s="959"/>
    </row>
    <row r="175" spans="2:19" s="879" customFormat="1" hidden="1" x14ac:dyDescent="0.3">
      <c r="B175" s="959"/>
      <c r="D175" s="960"/>
      <c r="E175" s="960"/>
      <c r="S175" s="959"/>
    </row>
    <row r="176" spans="2:19" s="879" customFormat="1" hidden="1" x14ac:dyDescent="0.3">
      <c r="B176" s="959"/>
      <c r="D176" s="960"/>
      <c r="E176" s="960"/>
      <c r="S176" s="959"/>
    </row>
    <row r="177" spans="2:19" s="879" customFormat="1" hidden="1" x14ac:dyDescent="0.3">
      <c r="B177" s="959"/>
      <c r="D177" s="960"/>
      <c r="E177" s="960"/>
      <c r="S177" s="959"/>
    </row>
    <row r="178" spans="2:19" s="879" customFormat="1" hidden="1" x14ac:dyDescent="0.3">
      <c r="B178" s="959"/>
      <c r="D178" s="960"/>
      <c r="E178" s="960"/>
      <c r="S178" s="959"/>
    </row>
    <row r="179" spans="2:19" s="879" customFormat="1" hidden="1" x14ac:dyDescent="0.3">
      <c r="B179" s="959"/>
      <c r="D179" s="960"/>
      <c r="E179" s="960"/>
      <c r="S179" s="959"/>
    </row>
    <row r="180" spans="2:19" s="879" customFormat="1" hidden="1" x14ac:dyDescent="0.3">
      <c r="B180" s="959"/>
      <c r="D180" s="960"/>
      <c r="E180" s="960"/>
      <c r="S180" s="959"/>
    </row>
    <row r="181" spans="2:19" s="879" customFormat="1" hidden="1" x14ac:dyDescent="0.3">
      <c r="B181" s="959"/>
      <c r="D181" s="960"/>
      <c r="E181" s="960"/>
      <c r="S181" s="959"/>
    </row>
    <row r="182" spans="2:19" s="879" customFormat="1" hidden="1" x14ac:dyDescent="0.3">
      <c r="B182" s="959"/>
      <c r="D182" s="960"/>
      <c r="E182" s="960"/>
      <c r="S182" s="959"/>
    </row>
    <row r="183" spans="2:19" s="879" customFormat="1" hidden="1" x14ac:dyDescent="0.3">
      <c r="B183" s="959"/>
      <c r="D183" s="960"/>
      <c r="E183" s="960"/>
      <c r="S183" s="959"/>
    </row>
    <row r="184" spans="2:19" s="879" customFormat="1" hidden="1" x14ac:dyDescent="0.3">
      <c r="B184" s="959"/>
      <c r="D184" s="960"/>
      <c r="E184" s="960"/>
      <c r="S184" s="959"/>
    </row>
    <row r="185" spans="2:19" s="879" customFormat="1" hidden="1" x14ac:dyDescent="0.3">
      <c r="B185" s="959"/>
      <c r="D185" s="960"/>
      <c r="E185" s="960"/>
      <c r="S185" s="959"/>
    </row>
    <row r="186" spans="2:19" s="879" customFormat="1" hidden="1" x14ac:dyDescent="0.3">
      <c r="B186" s="959"/>
      <c r="D186" s="960"/>
      <c r="E186" s="960"/>
      <c r="S186" s="959"/>
    </row>
    <row r="187" spans="2:19" s="879" customFormat="1" hidden="1" x14ac:dyDescent="0.3">
      <c r="B187" s="959"/>
      <c r="D187" s="960"/>
      <c r="E187" s="960"/>
      <c r="S187" s="959"/>
    </row>
    <row r="188" spans="2:19" s="879" customFormat="1" hidden="1" x14ac:dyDescent="0.3">
      <c r="B188" s="959"/>
      <c r="D188" s="960"/>
      <c r="E188" s="960"/>
      <c r="S188" s="959"/>
    </row>
    <row r="189" spans="2:19" s="879" customFormat="1" hidden="1" x14ac:dyDescent="0.3">
      <c r="B189" s="959"/>
      <c r="D189" s="960"/>
      <c r="E189" s="960"/>
      <c r="S189" s="959"/>
    </row>
    <row r="190" spans="2:19" s="879" customFormat="1" hidden="1" x14ac:dyDescent="0.3">
      <c r="B190" s="959"/>
      <c r="D190" s="960"/>
      <c r="E190" s="960"/>
      <c r="S190" s="959"/>
    </row>
    <row r="191" spans="2:19" s="879" customFormat="1" hidden="1" x14ac:dyDescent="0.3">
      <c r="B191" s="959"/>
      <c r="D191" s="960"/>
      <c r="E191" s="960"/>
      <c r="S191" s="959"/>
    </row>
    <row r="192" spans="2:19" s="879" customFormat="1" hidden="1" x14ac:dyDescent="0.3">
      <c r="B192" s="959"/>
      <c r="D192" s="960"/>
      <c r="E192" s="960"/>
      <c r="S192" s="959"/>
    </row>
    <row r="193" spans="2:19" s="879" customFormat="1" hidden="1" x14ac:dyDescent="0.3">
      <c r="B193" s="959"/>
      <c r="D193" s="960"/>
      <c r="E193" s="960"/>
      <c r="S193" s="959"/>
    </row>
    <row r="194" spans="2:19" s="879" customFormat="1" hidden="1" x14ac:dyDescent="0.3">
      <c r="B194" s="959"/>
      <c r="D194" s="960"/>
      <c r="E194" s="960"/>
      <c r="S194" s="959"/>
    </row>
    <row r="195" spans="2:19" s="879" customFormat="1" hidden="1" x14ac:dyDescent="0.3">
      <c r="B195" s="959"/>
      <c r="D195" s="960"/>
      <c r="E195" s="960"/>
      <c r="S195" s="959"/>
    </row>
    <row r="196" spans="2:19" s="879" customFormat="1" hidden="1" x14ac:dyDescent="0.3">
      <c r="B196" s="959"/>
      <c r="D196" s="960"/>
      <c r="E196" s="960"/>
      <c r="S196" s="959"/>
    </row>
    <row r="197" spans="2:19" s="879" customFormat="1" hidden="1" x14ac:dyDescent="0.3">
      <c r="B197" s="959"/>
      <c r="D197" s="960"/>
      <c r="E197" s="960"/>
      <c r="S197" s="959"/>
    </row>
    <row r="198" spans="2:19" s="879" customFormat="1" hidden="1" x14ac:dyDescent="0.3">
      <c r="B198" s="959"/>
      <c r="D198" s="960"/>
      <c r="E198" s="960"/>
      <c r="S198" s="959"/>
    </row>
    <row r="199" spans="2:19" s="879" customFormat="1" hidden="1" x14ac:dyDescent="0.3">
      <c r="B199" s="959"/>
      <c r="D199" s="960"/>
      <c r="E199" s="960"/>
      <c r="S199" s="959"/>
    </row>
    <row r="200" spans="2:19" s="879" customFormat="1" hidden="1" x14ac:dyDescent="0.3">
      <c r="B200" s="959"/>
      <c r="D200" s="960"/>
      <c r="E200" s="960"/>
      <c r="S200" s="959"/>
    </row>
    <row r="201" spans="2:19" s="879" customFormat="1" hidden="1" x14ac:dyDescent="0.3">
      <c r="B201" s="959"/>
      <c r="D201" s="960"/>
      <c r="E201" s="960"/>
      <c r="S201" s="959"/>
    </row>
    <row r="202" spans="2:19" s="879" customFormat="1" hidden="1" x14ac:dyDescent="0.3">
      <c r="B202" s="959"/>
      <c r="D202" s="960"/>
      <c r="E202" s="960"/>
      <c r="S202" s="959"/>
    </row>
    <row r="203" spans="2:19" s="879" customFormat="1" hidden="1" x14ac:dyDescent="0.3">
      <c r="B203" s="959"/>
      <c r="D203" s="960"/>
      <c r="E203" s="960"/>
      <c r="S203" s="959"/>
    </row>
    <row r="204" spans="2:19" s="879" customFormat="1" hidden="1" x14ac:dyDescent="0.3">
      <c r="B204" s="959"/>
      <c r="D204" s="960"/>
      <c r="E204" s="960"/>
      <c r="S204" s="959"/>
    </row>
    <row r="205" spans="2:19" s="879" customFormat="1" hidden="1" x14ac:dyDescent="0.3">
      <c r="B205" s="959"/>
      <c r="D205" s="960"/>
      <c r="E205" s="960"/>
      <c r="S205" s="959"/>
    </row>
    <row r="206" spans="2:19" s="879" customFormat="1" hidden="1" x14ac:dyDescent="0.3">
      <c r="B206" s="959"/>
      <c r="D206" s="960"/>
      <c r="E206" s="960"/>
      <c r="S206" s="959"/>
    </row>
    <row r="207" spans="2:19" s="879" customFormat="1" hidden="1" x14ac:dyDescent="0.3">
      <c r="B207" s="959"/>
      <c r="D207" s="960"/>
      <c r="E207" s="960"/>
      <c r="S207" s="959"/>
    </row>
    <row r="208" spans="2:19" s="879" customFormat="1" hidden="1" x14ac:dyDescent="0.3">
      <c r="B208" s="959"/>
      <c r="D208" s="960"/>
      <c r="E208" s="960"/>
      <c r="S208" s="959"/>
    </row>
    <row r="209" spans="2:19" s="879" customFormat="1" hidden="1" x14ac:dyDescent="0.3">
      <c r="B209" s="959"/>
      <c r="D209" s="960"/>
      <c r="E209" s="960"/>
      <c r="S209" s="959"/>
    </row>
    <row r="210" spans="2:19" s="879" customFormat="1" hidden="1" x14ac:dyDescent="0.3">
      <c r="B210" s="959"/>
      <c r="D210" s="960"/>
      <c r="E210" s="960"/>
      <c r="S210" s="959"/>
    </row>
    <row r="211" spans="2:19" s="879" customFormat="1" hidden="1" x14ac:dyDescent="0.3">
      <c r="B211" s="959"/>
      <c r="D211" s="960"/>
      <c r="E211" s="960"/>
      <c r="S211" s="959"/>
    </row>
    <row r="212" spans="2:19" s="879" customFormat="1" hidden="1" x14ac:dyDescent="0.3">
      <c r="B212" s="959"/>
      <c r="D212" s="960"/>
      <c r="E212" s="960"/>
      <c r="S212" s="959"/>
    </row>
    <row r="213" spans="2:19" s="879" customFormat="1" hidden="1" x14ac:dyDescent="0.3">
      <c r="B213" s="959"/>
      <c r="D213" s="960"/>
      <c r="E213" s="960"/>
      <c r="S213" s="959"/>
    </row>
    <row r="214" spans="2:19" s="879" customFormat="1" hidden="1" x14ac:dyDescent="0.3">
      <c r="B214" s="959"/>
      <c r="D214" s="960"/>
      <c r="E214" s="960"/>
      <c r="S214" s="959"/>
    </row>
    <row r="215" spans="2:19" s="879" customFormat="1" hidden="1" x14ac:dyDescent="0.3">
      <c r="B215" s="959"/>
      <c r="D215" s="960"/>
      <c r="E215" s="960"/>
      <c r="S215" s="959"/>
    </row>
    <row r="216" spans="2:19" s="879" customFormat="1" hidden="1" x14ac:dyDescent="0.3">
      <c r="B216" s="959"/>
      <c r="D216" s="960"/>
      <c r="E216" s="960"/>
      <c r="S216" s="959"/>
    </row>
    <row r="217" spans="2:19" s="879" customFormat="1" hidden="1" x14ac:dyDescent="0.3">
      <c r="B217" s="959"/>
      <c r="D217" s="960"/>
      <c r="E217" s="960"/>
      <c r="S217" s="959"/>
    </row>
    <row r="218" spans="2:19" s="879" customFormat="1" hidden="1" x14ac:dyDescent="0.3">
      <c r="B218" s="959"/>
      <c r="D218" s="960"/>
      <c r="E218" s="960"/>
      <c r="S218" s="959"/>
    </row>
    <row r="219" spans="2:19" s="879" customFormat="1" hidden="1" x14ac:dyDescent="0.3">
      <c r="B219" s="959"/>
      <c r="D219" s="960"/>
      <c r="E219" s="960"/>
      <c r="S219" s="959"/>
    </row>
    <row r="220" spans="2:19" s="879" customFormat="1" hidden="1" x14ac:dyDescent="0.3">
      <c r="B220" s="959"/>
      <c r="D220" s="960"/>
      <c r="E220" s="960"/>
      <c r="S220" s="959"/>
    </row>
    <row r="221" spans="2:19" s="879" customFormat="1" hidden="1" x14ac:dyDescent="0.3">
      <c r="B221" s="959"/>
      <c r="D221" s="960"/>
      <c r="E221" s="960"/>
      <c r="S221" s="959"/>
    </row>
    <row r="222" spans="2:19" s="879" customFormat="1" hidden="1" x14ac:dyDescent="0.3">
      <c r="B222" s="959"/>
      <c r="D222" s="960"/>
      <c r="E222" s="960"/>
      <c r="S222" s="959"/>
    </row>
    <row r="223" spans="2:19" s="879" customFormat="1" hidden="1" x14ac:dyDescent="0.3">
      <c r="B223" s="959"/>
      <c r="D223" s="960"/>
      <c r="E223" s="960"/>
      <c r="S223" s="959"/>
    </row>
    <row r="224" spans="2:19" s="879" customFormat="1" hidden="1" x14ac:dyDescent="0.3">
      <c r="B224" s="959"/>
      <c r="D224" s="960"/>
      <c r="E224" s="960"/>
      <c r="S224" s="959"/>
    </row>
    <row r="225" spans="2:19" s="879" customFormat="1" hidden="1" x14ac:dyDescent="0.3">
      <c r="B225" s="959"/>
      <c r="D225" s="960"/>
      <c r="E225" s="960"/>
      <c r="S225" s="959"/>
    </row>
    <row r="226" spans="2:19" s="879" customFormat="1" hidden="1" x14ac:dyDescent="0.3">
      <c r="B226" s="959"/>
      <c r="D226" s="960"/>
      <c r="E226" s="960"/>
      <c r="S226" s="959"/>
    </row>
    <row r="227" spans="2:19" s="879" customFormat="1" hidden="1" x14ac:dyDescent="0.3">
      <c r="B227" s="959"/>
      <c r="D227" s="960"/>
      <c r="E227" s="960"/>
      <c r="S227" s="959"/>
    </row>
    <row r="228" spans="2:19" s="879" customFormat="1" hidden="1" x14ac:dyDescent="0.3">
      <c r="B228" s="959"/>
      <c r="D228" s="960"/>
      <c r="E228" s="960"/>
      <c r="S228" s="959"/>
    </row>
    <row r="229" spans="2:19" s="879" customFormat="1" hidden="1" x14ac:dyDescent="0.3">
      <c r="B229" s="959"/>
      <c r="D229" s="960"/>
      <c r="E229" s="960"/>
      <c r="S229" s="959"/>
    </row>
    <row r="230" spans="2:19" s="879" customFormat="1" hidden="1" x14ac:dyDescent="0.3">
      <c r="B230" s="959"/>
      <c r="D230" s="960"/>
      <c r="E230" s="960"/>
      <c r="S230" s="959"/>
    </row>
    <row r="231" spans="2:19" s="879" customFormat="1" hidden="1" x14ac:dyDescent="0.3">
      <c r="B231" s="959"/>
      <c r="D231" s="960"/>
      <c r="E231" s="960"/>
      <c r="S231" s="959"/>
    </row>
    <row r="232" spans="2:19" s="879" customFormat="1" hidden="1" x14ac:dyDescent="0.3">
      <c r="B232" s="959"/>
      <c r="D232" s="960"/>
      <c r="E232" s="960"/>
      <c r="S232" s="959"/>
    </row>
    <row r="233" spans="2:19" s="879" customFormat="1" hidden="1" x14ac:dyDescent="0.3">
      <c r="B233" s="959"/>
      <c r="D233" s="960"/>
      <c r="E233" s="960"/>
      <c r="S233" s="959"/>
    </row>
    <row r="234" spans="2:19" s="879" customFormat="1" hidden="1" x14ac:dyDescent="0.3">
      <c r="B234" s="959"/>
      <c r="D234" s="960"/>
      <c r="E234" s="960"/>
      <c r="S234" s="959"/>
    </row>
    <row r="235" spans="2:19" s="879" customFormat="1" hidden="1" x14ac:dyDescent="0.3">
      <c r="B235" s="959"/>
      <c r="D235" s="960"/>
      <c r="E235" s="960"/>
      <c r="S235" s="959"/>
    </row>
    <row r="236" spans="2:19" s="879" customFormat="1" hidden="1" x14ac:dyDescent="0.3">
      <c r="B236" s="959"/>
      <c r="D236" s="960"/>
      <c r="E236" s="960"/>
      <c r="S236" s="959"/>
    </row>
    <row r="237" spans="2:19" s="879" customFormat="1" hidden="1" x14ac:dyDescent="0.3">
      <c r="B237" s="959"/>
      <c r="D237" s="960"/>
      <c r="E237" s="960"/>
      <c r="S237" s="959"/>
    </row>
    <row r="238" spans="2:19" s="879" customFormat="1" hidden="1" x14ac:dyDescent="0.3">
      <c r="B238" s="959"/>
      <c r="D238" s="960"/>
      <c r="E238" s="960"/>
      <c r="S238" s="959"/>
    </row>
    <row r="239" spans="2:19" s="879" customFormat="1" hidden="1" x14ac:dyDescent="0.3">
      <c r="B239" s="959"/>
      <c r="D239" s="960"/>
      <c r="E239" s="960"/>
      <c r="S239" s="959"/>
    </row>
    <row r="240" spans="2:19" s="879" customFormat="1" hidden="1" x14ac:dyDescent="0.3">
      <c r="B240" s="959"/>
      <c r="D240" s="960"/>
      <c r="E240" s="960"/>
      <c r="S240" s="959"/>
    </row>
    <row r="241" spans="2:19" s="879" customFormat="1" hidden="1" x14ac:dyDescent="0.3">
      <c r="B241" s="959"/>
      <c r="D241" s="960"/>
      <c r="E241" s="960"/>
      <c r="S241" s="959"/>
    </row>
    <row r="242" spans="2:19" s="879" customFormat="1" hidden="1" x14ac:dyDescent="0.3">
      <c r="B242" s="959"/>
      <c r="D242" s="960"/>
      <c r="E242" s="960"/>
      <c r="S242" s="959"/>
    </row>
    <row r="243" spans="2:19" s="879" customFormat="1" hidden="1" x14ac:dyDescent="0.3">
      <c r="B243" s="959"/>
      <c r="D243" s="960"/>
      <c r="E243" s="960"/>
      <c r="S243" s="959"/>
    </row>
    <row r="244" spans="2:19" s="879" customFormat="1" hidden="1" x14ac:dyDescent="0.3">
      <c r="B244" s="959"/>
      <c r="D244" s="960"/>
      <c r="E244" s="960"/>
      <c r="S244" s="959"/>
    </row>
    <row r="245" spans="2:19" s="879" customFormat="1" hidden="1" x14ac:dyDescent="0.3">
      <c r="B245" s="959"/>
      <c r="D245" s="960"/>
      <c r="E245" s="960"/>
      <c r="S245" s="959"/>
    </row>
    <row r="246" spans="2:19" s="879" customFormat="1" hidden="1" x14ac:dyDescent="0.3">
      <c r="B246" s="959"/>
      <c r="D246" s="960"/>
      <c r="E246" s="960"/>
      <c r="S246" s="959"/>
    </row>
    <row r="247" spans="2:19" s="879" customFormat="1" hidden="1" x14ac:dyDescent="0.3">
      <c r="B247" s="959"/>
      <c r="D247" s="960"/>
      <c r="E247" s="960"/>
      <c r="S247" s="959"/>
    </row>
    <row r="248" spans="2:19" s="879" customFormat="1" hidden="1" x14ac:dyDescent="0.3">
      <c r="B248" s="959"/>
      <c r="D248" s="960"/>
      <c r="E248" s="960"/>
      <c r="S248" s="959"/>
    </row>
    <row r="249" spans="2:19" s="879" customFormat="1" hidden="1" x14ac:dyDescent="0.3">
      <c r="B249" s="959"/>
      <c r="D249" s="960"/>
      <c r="E249" s="960"/>
      <c r="S249" s="959"/>
    </row>
    <row r="250" spans="2:19" s="879" customFormat="1" hidden="1" x14ac:dyDescent="0.3">
      <c r="B250" s="959"/>
      <c r="D250" s="960"/>
      <c r="E250" s="960"/>
      <c r="S250" s="959"/>
    </row>
    <row r="251" spans="2:19" s="879" customFormat="1" hidden="1" x14ac:dyDescent="0.3">
      <c r="B251" s="959"/>
      <c r="D251" s="960"/>
      <c r="E251" s="960"/>
      <c r="S251" s="959"/>
    </row>
    <row r="252" spans="2:19" s="879" customFormat="1" hidden="1" x14ac:dyDescent="0.3">
      <c r="B252" s="959"/>
      <c r="D252" s="960"/>
      <c r="E252" s="960"/>
      <c r="S252" s="959"/>
    </row>
    <row r="253" spans="2:19" s="879" customFormat="1" hidden="1" x14ac:dyDescent="0.3">
      <c r="B253" s="959"/>
      <c r="D253" s="960"/>
      <c r="E253" s="960"/>
      <c r="S253" s="959"/>
    </row>
    <row r="254" spans="2:19" s="879" customFormat="1" hidden="1" x14ac:dyDescent="0.3">
      <c r="B254" s="959"/>
      <c r="D254" s="960"/>
      <c r="E254" s="960"/>
      <c r="S254" s="959"/>
    </row>
    <row r="255" spans="2:19" s="879" customFormat="1" hidden="1" x14ac:dyDescent="0.3">
      <c r="B255" s="959"/>
      <c r="D255" s="960"/>
      <c r="E255" s="960"/>
      <c r="S255" s="959"/>
    </row>
    <row r="256" spans="2:19" s="879" customFormat="1" hidden="1" x14ac:dyDescent="0.3">
      <c r="B256" s="959"/>
      <c r="D256" s="960"/>
      <c r="E256" s="960"/>
      <c r="S256" s="959"/>
    </row>
    <row r="257" spans="2:19" s="879" customFormat="1" hidden="1" x14ac:dyDescent="0.3">
      <c r="B257" s="959"/>
      <c r="D257" s="960"/>
      <c r="E257" s="960"/>
      <c r="S257" s="959"/>
    </row>
    <row r="258" spans="2:19" s="879" customFormat="1" hidden="1" x14ac:dyDescent="0.3">
      <c r="B258" s="959"/>
      <c r="D258" s="960"/>
      <c r="E258" s="960"/>
      <c r="S258" s="959"/>
    </row>
    <row r="259" spans="2:19" s="879" customFormat="1" hidden="1" x14ac:dyDescent="0.3">
      <c r="B259" s="959"/>
      <c r="D259" s="960"/>
      <c r="E259" s="960"/>
      <c r="S259" s="959"/>
    </row>
    <row r="260" spans="2:19" s="879" customFormat="1" hidden="1" x14ac:dyDescent="0.3">
      <c r="B260" s="959"/>
      <c r="D260" s="960"/>
      <c r="E260" s="960"/>
      <c r="S260" s="959"/>
    </row>
    <row r="261" spans="2:19" s="879" customFormat="1" hidden="1" x14ac:dyDescent="0.3">
      <c r="B261" s="959"/>
      <c r="D261" s="960"/>
      <c r="E261" s="960"/>
      <c r="S261" s="959"/>
    </row>
    <row r="262" spans="2:19" s="879" customFormat="1" hidden="1" x14ac:dyDescent="0.3">
      <c r="B262" s="959"/>
      <c r="D262" s="960"/>
      <c r="E262" s="960"/>
      <c r="S262" s="959"/>
    </row>
    <row r="263" spans="2:19" s="879" customFormat="1" hidden="1" x14ac:dyDescent="0.3">
      <c r="B263" s="959"/>
      <c r="D263" s="960"/>
      <c r="E263" s="960"/>
      <c r="S263" s="959"/>
    </row>
    <row r="264" spans="2:19" s="879" customFormat="1" hidden="1" x14ac:dyDescent="0.3">
      <c r="B264" s="959"/>
      <c r="D264" s="960"/>
      <c r="E264" s="960"/>
      <c r="S264" s="959"/>
    </row>
    <row r="265" spans="2:19" s="879" customFormat="1" hidden="1" x14ac:dyDescent="0.3">
      <c r="B265" s="959"/>
      <c r="D265" s="960"/>
      <c r="E265" s="960"/>
      <c r="S265" s="959"/>
    </row>
    <row r="266" spans="2:19" s="879" customFormat="1" hidden="1" x14ac:dyDescent="0.3">
      <c r="B266" s="959"/>
      <c r="D266" s="960"/>
      <c r="E266" s="960"/>
      <c r="S266" s="959"/>
    </row>
    <row r="267" spans="2:19" s="879" customFormat="1" hidden="1" x14ac:dyDescent="0.3">
      <c r="B267" s="959"/>
      <c r="D267" s="960"/>
      <c r="E267" s="960"/>
      <c r="S267" s="959"/>
    </row>
    <row r="268" spans="2:19" s="879" customFormat="1" hidden="1" x14ac:dyDescent="0.3">
      <c r="B268" s="959"/>
      <c r="D268" s="960"/>
      <c r="E268" s="960"/>
      <c r="S268" s="959"/>
    </row>
    <row r="269" spans="2:19" s="879" customFormat="1" hidden="1" x14ac:dyDescent="0.3">
      <c r="B269" s="959"/>
      <c r="D269" s="960"/>
      <c r="E269" s="960"/>
      <c r="S269" s="959"/>
    </row>
    <row r="270" spans="2:19" s="879" customFormat="1" hidden="1" x14ac:dyDescent="0.3">
      <c r="B270" s="959"/>
      <c r="D270" s="960"/>
      <c r="E270" s="960"/>
      <c r="S270" s="959"/>
    </row>
    <row r="271" spans="2:19" s="879" customFormat="1" hidden="1" x14ac:dyDescent="0.3">
      <c r="B271" s="959"/>
      <c r="D271" s="960"/>
      <c r="E271" s="960"/>
      <c r="S271" s="959"/>
    </row>
    <row r="272" spans="2:19" s="879" customFormat="1" hidden="1" x14ac:dyDescent="0.3">
      <c r="B272" s="959"/>
      <c r="D272" s="960"/>
      <c r="E272" s="960"/>
      <c r="S272" s="959"/>
    </row>
    <row r="273" spans="2:19" s="879" customFormat="1" hidden="1" x14ac:dyDescent="0.3">
      <c r="B273" s="959"/>
      <c r="D273" s="960"/>
      <c r="E273" s="960"/>
      <c r="S273" s="959"/>
    </row>
    <row r="274" spans="2:19" s="879" customFormat="1" hidden="1" x14ac:dyDescent="0.3">
      <c r="B274" s="959"/>
      <c r="D274" s="960"/>
      <c r="E274" s="960"/>
      <c r="S274" s="959"/>
    </row>
    <row r="275" spans="2:19" s="879" customFormat="1" hidden="1" x14ac:dyDescent="0.3">
      <c r="B275" s="959"/>
      <c r="D275" s="960"/>
      <c r="E275" s="960"/>
      <c r="S275" s="959"/>
    </row>
    <row r="276" spans="2:19" s="879" customFormat="1" hidden="1" x14ac:dyDescent="0.3">
      <c r="B276" s="959"/>
      <c r="D276" s="960"/>
      <c r="E276" s="960"/>
      <c r="S276" s="959"/>
    </row>
    <row r="277" spans="2:19" s="879" customFormat="1" hidden="1" x14ac:dyDescent="0.3">
      <c r="B277" s="959"/>
      <c r="D277" s="960"/>
      <c r="E277" s="960"/>
      <c r="S277" s="959"/>
    </row>
    <row r="278" spans="2:19" s="879" customFormat="1" hidden="1" x14ac:dyDescent="0.3">
      <c r="B278" s="959"/>
      <c r="D278" s="960"/>
      <c r="E278" s="960"/>
      <c r="S278" s="959"/>
    </row>
    <row r="279" spans="2:19" s="879" customFormat="1" hidden="1" x14ac:dyDescent="0.3">
      <c r="B279" s="959"/>
      <c r="D279" s="960"/>
      <c r="E279" s="960"/>
      <c r="S279" s="959"/>
    </row>
    <row r="280" spans="2:19" s="879" customFormat="1" hidden="1" x14ac:dyDescent="0.3">
      <c r="B280" s="959"/>
      <c r="D280" s="960"/>
      <c r="E280" s="960"/>
      <c r="S280" s="959"/>
    </row>
    <row r="281" spans="2:19" s="879" customFormat="1" hidden="1" x14ac:dyDescent="0.3">
      <c r="B281" s="959"/>
      <c r="D281" s="960"/>
      <c r="E281" s="960"/>
      <c r="S281" s="959"/>
    </row>
    <row r="282" spans="2:19" s="879" customFormat="1" hidden="1" x14ac:dyDescent="0.3">
      <c r="B282" s="959"/>
      <c r="D282" s="960"/>
      <c r="E282" s="960"/>
      <c r="S282" s="959"/>
    </row>
    <row r="283" spans="2:19" s="879" customFormat="1" hidden="1" x14ac:dyDescent="0.3">
      <c r="B283" s="959"/>
      <c r="D283" s="960"/>
      <c r="E283" s="960"/>
      <c r="S283" s="959"/>
    </row>
    <row r="284" spans="2:19" s="879" customFormat="1" hidden="1" x14ac:dyDescent="0.3">
      <c r="B284" s="959"/>
      <c r="D284" s="960"/>
      <c r="E284" s="960"/>
      <c r="S284" s="959"/>
    </row>
    <row r="285" spans="2:19" s="879" customFormat="1" hidden="1" x14ac:dyDescent="0.3">
      <c r="B285" s="959"/>
      <c r="D285" s="960"/>
      <c r="E285" s="960"/>
      <c r="S285" s="959"/>
    </row>
    <row r="286" spans="2:19" s="879" customFormat="1" hidden="1" x14ac:dyDescent="0.3">
      <c r="B286" s="959"/>
      <c r="D286" s="960"/>
      <c r="E286" s="960"/>
      <c r="S286" s="959"/>
    </row>
    <row r="287" spans="2:19" s="879" customFormat="1" hidden="1" x14ac:dyDescent="0.3">
      <c r="B287" s="959"/>
      <c r="D287" s="960"/>
      <c r="E287" s="960"/>
      <c r="S287" s="959"/>
    </row>
    <row r="288" spans="2:19" s="879" customFormat="1" hidden="1" x14ac:dyDescent="0.3">
      <c r="B288" s="959"/>
      <c r="D288" s="960"/>
      <c r="E288" s="960"/>
      <c r="S288" s="959"/>
    </row>
    <row r="289" spans="2:19" s="879" customFormat="1" hidden="1" x14ac:dyDescent="0.3">
      <c r="B289" s="959"/>
      <c r="D289" s="960"/>
      <c r="E289" s="960"/>
      <c r="S289" s="959"/>
    </row>
    <row r="290" spans="2:19" s="879" customFormat="1" hidden="1" x14ac:dyDescent="0.3">
      <c r="B290" s="959"/>
      <c r="D290" s="960"/>
      <c r="E290" s="960"/>
      <c r="S290" s="959"/>
    </row>
    <row r="291" spans="2:19" s="879" customFormat="1" hidden="1" x14ac:dyDescent="0.3">
      <c r="B291" s="959"/>
      <c r="D291" s="960"/>
      <c r="E291" s="960"/>
      <c r="S291" s="959"/>
    </row>
    <row r="292" spans="2:19" s="879" customFormat="1" hidden="1" x14ac:dyDescent="0.3">
      <c r="B292" s="959"/>
      <c r="D292" s="960"/>
      <c r="E292" s="960"/>
      <c r="S292" s="959"/>
    </row>
    <row r="293" spans="2:19" s="879" customFormat="1" hidden="1" x14ac:dyDescent="0.3">
      <c r="B293" s="959"/>
      <c r="D293" s="960"/>
      <c r="E293" s="960"/>
      <c r="S293" s="959"/>
    </row>
    <row r="294" spans="2:19" s="879" customFormat="1" hidden="1" x14ac:dyDescent="0.3">
      <c r="B294" s="959"/>
      <c r="D294" s="960"/>
      <c r="E294" s="960"/>
      <c r="S294" s="959"/>
    </row>
    <row r="295" spans="2:19" s="879" customFormat="1" hidden="1" x14ac:dyDescent="0.3">
      <c r="B295" s="959"/>
      <c r="D295" s="960"/>
      <c r="E295" s="960"/>
      <c r="S295" s="959"/>
    </row>
    <row r="296" spans="2:19" s="879" customFormat="1" hidden="1" x14ac:dyDescent="0.3">
      <c r="B296" s="959"/>
      <c r="D296" s="960"/>
      <c r="E296" s="960"/>
      <c r="S296" s="959"/>
    </row>
    <row r="297" spans="2:19" s="879" customFormat="1" hidden="1" x14ac:dyDescent="0.3">
      <c r="B297" s="959"/>
      <c r="D297" s="960"/>
      <c r="E297" s="960"/>
      <c r="S297" s="959"/>
    </row>
    <row r="298" spans="2:19" s="879" customFormat="1" hidden="1" x14ac:dyDescent="0.3">
      <c r="B298" s="959"/>
      <c r="D298" s="960"/>
      <c r="E298" s="960"/>
      <c r="S298" s="959"/>
    </row>
    <row r="299" spans="2:19" s="879" customFormat="1" hidden="1" x14ac:dyDescent="0.3">
      <c r="B299" s="959"/>
      <c r="D299" s="960"/>
      <c r="E299" s="960"/>
      <c r="S299" s="959"/>
    </row>
    <row r="300" spans="2:19" s="879" customFormat="1" hidden="1" x14ac:dyDescent="0.3">
      <c r="B300" s="959"/>
      <c r="D300" s="960"/>
      <c r="E300" s="960"/>
      <c r="S300" s="959"/>
    </row>
    <row r="301" spans="2:19" s="879" customFormat="1" hidden="1" x14ac:dyDescent="0.3">
      <c r="B301" s="959"/>
      <c r="D301" s="960"/>
      <c r="E301" s="960"/>
      <c r="S301" s="959"/>
    </row>
    <row r="302" spans="2:19" s="879" customFormat="1" hidden="1" x14ac:dyDescent="0.3">
      <c r="B302" s="959"/>
      <c r="D302" s="960"/>
      <c r="E302" s="960"/>
      <c r="S302" s="959"/>
    </row>
    <row r="303" spans="2:19" s="879" customFormat="1" hidden="1" x14ac:dyDescent="0.3">
      <c r="B303" s="959"/>
      <c r="D303" s="960"/>
      <c r="E303" s="960"/>
      <c r="S303" s="959"/>
    </row>
    <row r="304" spans="2:19" s="879" customFormat="1" hidden="1" x14ac:dyDescent="0.3">
      <c r="B304" s="959"/>
      <c r="D304" s="960"/>
      <c r="E304" s="960"/>
      <c r="S304" s="959"/>
    </row>
    <row r="305" spans="2:19" s="879" customFormat="1" hidden="1" x14ac:dyDescent="0.3">
      <c r="B305" s="959"/>
      <c r="D305" s="960"/>
      <c r="E305" s="960"/>
      <c r="S305" s="959"/>
    </row>
    <row r="306" spans="2:19" s="879" customFormat="1" hidden="1" x14ac:dyDescent="0.3">
      <c r="B306" s="959"/>
      <c r="D306" s="960"/>
      <c r="E306" s="960"/>
      <c r="S306" s="959"/>
    </row>
    <row r="307" spans="2:19" s="879" customFormat="1" hidden="1" x14ac:dyDescent="0.3">
      <c r="B307" s="959"/>
      <c r="D307" s="960"/>
      <c r="E307" s="960"/>
      <c r="S307" s="959"/>
    </row>
    <row r="308" spans="2:19" s="879" customFormat="1" hidden="1" x14ac:dyDescent="0.3">
      <c r="B308" s="959"/>
      <c r="D308" s="960"/>
      <c r="E308" s="960"/>
      <c r="S308" s="959"/>
    </row>
    <row r="309" spans="2:19" s="879" customFormat="1" hidden="1" x14ac:dyDescent="0.3">
      <c r="B309" s="959"/>
      <c r="D309" s="960"/>
      <c r="E309" s="960"/>
      <c r="S309" s="959"/>
    </row>
    <row r="310" spans="2:19" s="879" customFormat="1" hidden="1" x14ac:dyDescent="0.3">
      <c r="B310" s="959"/>
      <c r="D310" s="960"/>
      <c r="E310" s="960"/>
      <c r="S310" s="959"/>
    </row>
    <row r="311" spans="2:19" s="879" customFormat="1" hidden="1" x14ac:dyDescent="0.3">
      <c r="B311" s="959"/>
      <c r="D311" s="960"/>
      <c r="E311" s="960"/>
      <c r="S311" s="959"/>
    </row>
    <row r="312" spans="2:19" s="879" customFormat="1" hidden="1" x14ac:dyDescent="0.3">
      <c r="B312" s="959"/>
      <c r="D312" s="960"/>
      <c r="E312" s="960"/>
      <c r="S312" s="959"/>
    </row>
    <row r="313" spans="2:19" s="879" customFormat="1" hidden="1" x14ac:dyDescent="0.3">
      <c r="B313" s="959"/>
      <c r="D313" s="960"/>
      <c r="E313" s="960"/>
      <c r="S313" s="959"/>
    </row>
    <row r="314" spans="2:19" s="879" customFormat="1" hidden="1" x14ac:dyDescent="0.3">
      <c r="B314" s="959"/>
      <c r="D314" s="960"/>
      <c r="E314" s="960"/>
      <c r="S314" s="959"/>
    </row>
    <row r="315" spans="2:19" s="879" customFormat="1" hidden="1" x14ac:dyDescent="0.3">
      <c r="B315" s="959"/>
      <c r="D315" s="960"/>
      <c r="E315" s="960"/>
      <c r="S315" s="959"/>
    </row>
    <row r="316" spans="2:19" s="879" customFormat="1" hidden="1" x14ac:dyDescent="0.3">
      <c r="B316" s="959"/>
      <c r="D316" s="960"/>
      <c r="E316" s="960"/>
      <c r="S316" s="959"/>
    </row>
    <row r="317" spans="2:19" s="879" customFormat="1" hidden="1" x14ac:dyDescent="0.3">
      <c r="B317" s="959"/>
      <c r="D317" s="960"/>
      <c r="E317" s="960"/>
      <c r="S317" s="959"/>
    </row>
    <row r="318" spans="2:19" s="879" customFormat="1" hidden="1" x14ac:dyDescent="0.3">
      <c r="B318" s="959"/>
      <c r="D318" s="960"/>
      <c r="E318" s="960"/>
      <c r="S318" s="959"/>
    </row>
    <row r="319" spans="2:19" s="879" customFormat="1" hidden="1" x14ac:dyDescent="0.3">
      <c r="B319" s="959"/>
      <c r="D319" s="960"/>
      <c r="E319" s="960"/>
      <c r="S319" s="959"/>
    </row>
    <row r="320" spans="2:19" s="879" customFormat="1" hidden="1" x14ac:dyDescent="0.3">
      <c r="B320" s="959"/>
      <c r="D320" s="960"/>
      <c r="E320" s="960"/>
      <c r="S320" s="959"/>
    </row>
    <row r="321" spans="2:19" s="879" customFormat="1" hidden="1" x14ac:dyDescent="0.3">
      <c r="B321" s="959"/>
      <c r="D321" s="960"/>
      <c r="E321" s="960"/>
      <c r="S321" s="959"/>
    </row>
    <row r="322" spans="2:19" s="879" customFormat="1" hidden="1" x14ac:dyDescent="0.3">
      <c r="B322" s="959"/>
      <c r="D322" s="960"/>
      <c r="E322" s="960"/>
      <c r="S322" s="959"/>
    </row>
    <row r="323" spans="2:19" s="879" customFormat="1" hidden="1" x14ac:dyDescent="0.3">
      <c r="B323" s="959"/>
      <c r="D323" s="960"/>
      <c r="E323" s="960"/>
      <c r="S323" s="959"/>
    </row>
    <row r="324" spans="2:19" s="879" customFormat="1" hidden="1" x14ac:dyDescent="0.3">
      <c r="B324" s="959"/>
      <c r="D324" s="960"/>
      <c r="E324" s="960"/>
      <c r="S324" s="959"/>
    </row>
    <row r="325" spans="2:19" s="879" customFormat="1" hidden="1" x14ac:dyDescent="0.3">
      <c r="B325" s="959"/>
      <c r="D325" s="960"/>
      <c r="E325" s="960"/>
      <c r="S325" s="959"/>
    </row>
    <row r="326" spans="2:19" s="879" customFormat="1" hidden="1" x14ac:dyDescent="0.3">
      <c r="B326" s="959"/>
      <c r="D326" s="960"/>
      <c r="E326" s="960"/>
      <c r="S326" s="959"/>
    </row>
    <row r="327" spans="2:19" s="879" customFormat="1" hidden="1" x14ac:dyDescent="0.3">
      <c r="B327" s="959"/>
      <c r="D327" s="960"/>
      <c r="E327" s="960"/>
      <c r="S327" s="959"/>
    </row>
    <row r="328" spans="2:19" s="879" customFormat="1" hidden="1" x14ac:dyDescent="0.3">
      <c r="B328" s="959"/>
      <c r="D328" s="960"/>
      <c r="E328" s="960"/>
      <c r="S328" s="959"/>
    </row>
    <row r="329" spans="2:19" s="879" customFormat="1" hidden="1" x14ac:dyDescent="0.3">
      <c r="B329" s="959"/>
      <c r="D329" s="960"/>
      <c r="E329" s="960"/>
      <c r="S329" s="959"/>
    </row>
    <row r="330" spans="2:19" s="879" customFormat="1" hidden="1" x14ac:dyDescent="0.3">
      <c r="B330" s="959"/>
      <c r="D330" s="960"/>
      <c r="E330" s="960"/>
      <c r="S330" s="959"/>
    </row>
    <row r="331" spans="2:19" s="879" customFormat="1" hidden="1" x14ac:dyDescent="0.3">
      <c r="B331" s="959"/>
      <c r="D331" s="960"/>
      <c r="E331" s="960"/>
      <c r="S331" s="959"/>
    </row>
    <row r="332" spans="2:19" s="879" customFormat="1" hidden="1" x14ac:dyDescent="0.3">
      <c r="B332" s="959"/>
      <c r="D332" s="960"/>
      <c r="E332" s="960"/>
      <c r="S332" s="959"/>
    </row>
    <row r="333" spans="2:19" s="879" customFormat="1" hidden="1" x14ac:dyDescent="0.3">
      <c r="B333" s="959"/>
      <c r="D333" s="960"/>
      <c r="E333" s="960"/>
      <c r="S333" s="959"/>
    </row>
    <row r="334" spans="2:19" s="879" customFormat="1" hidden="1" x14ac:dyDescent="0.3">
      <c r="B334" s="959"/>
      <c r="D334" s="960"/>
      <c r="E334" s="960"/>
      <c r="S334" s="959"/>
    </row>
    <row r="335" spans="2:19" s="879" customFormat="1" hidden="1" x14ac:dyDescent="0.3">
      <c r="B335" s="959"/>
      <c r="D335" s="960"/>
      <c r="E335" s="960"/>
      <c r="S335" s="959"/>
    </row>
    <row r="336" spans="2:19" s="879" customFormat="1" hidden="1" x14ac:dyDescent="0.3">
      <c r="B336" s="959"/>
      <c r="D336" s="960"/>
      <c r="E336" s="960"/>
      <c r="S336" s="959"/>
    </row>
    <row r="337" spans="2:19" s="879" customFormat="1" hidden="1" x14ac:dyDescent="0.3">
      <c r="B337" s="959"/>
      <c r="D337" s="960"/>
      <c r="E337" s="960"/>
      <c r="S337" s="959"/>
    </row>
    <row r="338" spans="2:19" s="879" customFormat="1" hidden="1" x14ac:dyDescent="0.3">
      <c r="B338" s="959"/>
      <c r="D338" s="960"/>
      <c r="E338" s="960"/>
      <c r="S338" s="959"/>
    </row>
    <row r="339" spans="2:19" s="879" customFormat="1" hidden="1" x14ac:dyDescent="0.3">
      <c r="B339" s="959"/>
      <c r="D339" s="960"/>
      <c r="E339" s="960"/>
      <c r="S339" s="959"/>
    </row>
    <row r="340" spans="2:19" s="879" customFormat="1" hidden="1" x14ac:dyDescent="0.3">
      <c r="B340" s="959"/>
      <c r="D340" s="960"/>
      <c r="E340" s="960"/>
      <c r="S340" s="959"/>
    </row>
    <row r="341" spans="2:19" s="879" customFormat="1" hidden="1" x14ac:dyDescent="0.3">
      <c r="B341" s="959"/>
      <c r="D341" s="960"/>
      <c r="E341" s="960"/>
      <c r="S341" s="959"/>
    </row>
    <row r="342" spans="2:19" s="879" customFormat="1" hidden="1" x14ac:dyDescent="0.3">
      <c r="B342" s="959"/>
      <c r="D342" s="960"/>
      <c r="E342" s="960"/>
      <c r="S342" s="959"/>
    </row>
    <row r="343" spans="2:19" s="879" customFormat="1" hidden="1" x14ac:dyDescent="0.3">
      <c r="B343" s="959"/>
      <c r="D343" s="960"/>
      <c r="E343" s="960"/>
      <c r="S343" s="959"/>
    </row>
    <row r="344" spans="2:19" s="879" customFormat="1" hidden="1" x14ac:dyDescent="0.3">
      <c r="B344" s="959"/>
      <c r="D344" s="960"/>
      <c r="E344" s="960"/>
      <c r="S344" s="959"/>
    </row>
    <row r="345" spans="2:19" s="879" customFormat="1" hidden="1" x14ac:dyDescent="0.3">
      <c r="B345" s="959"/>
      <c r="D345" s="960"/>
      <c r="E345" s="960"/>
      <c r="S345" s="959"/>
    </row>
    <row r="346" spans="2:19" s="879" customFormat="1" hidden="1" x14ac:dyDescent="0.3">
      <c r="B346" s="959"/>
      <c r="D346" s="960"/>
      <c r="E346" s="960"/>
      <c r="S346" s="959"/>
    </row>
    <row r="347" spans="2:19" s="879" customFormat="1" hidden="1" x14ac:dyDescent="0.3">
      <c r="B347" s="959"/>
      <c r="D347" s="960"/>
      <c r="E347" s="960"/>
      <c r="S347" s="959"/>
    </row>
    <row r="348" spans="2:19" s="879" customFormat="1" hidden="1" x14ac:dyDescent="0.3">
      <c r="B348" s="959"/>
      <c r="D348" s="960"/>
      <c r="E348" s="960"/>
      <c r="S348" s="959"/>
    </row>
    <row r="349" spans="2:19" s="879" customFormat="1" hidden="1" x14ac:dyDescent="0.3">
      <c r="B349" s="959"/>
      <c r="D349" s="960"/>
      <c r="E349" s="960"/>
      <c r="S349" s="959"/>
    </row>
    <row r="350" spans="2:19" s="879" customFormat="1" hidden="1" x14ac:dyDescent="0.3">
      <c r="B350" s="959"/>
      <c r="D350" s="960"/>
      <c r="E350" s="960"/>
      <c r="S350" s="959"/>
    </row>
    <row r="351" spans="2:19" s="879" customFormat="1" hidden="1" x14ac:dyDescent="0.3">
      <c r="B351" s="959"/>
      <c r="D351" s="960"/>
      <c r="E351" s="960"/>
      <c r="S351" s="959"/>
    </row>
    <row r="352" spans="2:19" s="879" customFormat="1" hidden="1" x14ac:dyDescent="0.3">
      <c r="B352" s="959"/>
      <c r="D352" s="960"/>
      <c r="E352" s="960"/>
      <c r="S352" s="959"/>
    </row>
    <row r="353" spans="2:19" s="879" customFormat="1" hidden="1" x14ac:dyDescent="0.3">
      <c r="B353" s="959"/>
      <c r="D353" s="960"/>
      <c r="E353" s="960"/>
      <c r="S353" s="959"/>
    </row>
    <row r="354" spans="2:19" s="879" customFormat="1" hidden="1" x14ac:dyDescent="0.3">
      <c r="B354" s="959"/>
      <c r="D354" s="960"/>
      <c r="E354" s="960"/>
      <c r="S354" s="959"/>
    </row>
    <row r="355" spans="2:19" s="879" customFormat="1" hidden="1" x14ac:dyDescent="0.3">
      <c r="B355" s="959"/>
      <c r="D355" s="960"/>
      <c r="E355" s="960"/>
      <c r="S355" s="959"/>
    </row>
    <row r="356" spans="2:19" s="879" customFormat="1" hidden="1" x14ac:dyDescent="0.3">
      <c r="B356" s="959"/>
      <c r="D356" s="960"/>
      <c r="E356" s="960"/>
      <c r="S356" s="959"/>
    </row>
    <row r="357" spans="2:19" s="879" customFormat="1" hidden="1" x14ac:dyDescent="0.3">
      <c r="B357" s="959"/>
      <c r="D357" s="960"/>
      <c r="E357" s="960"/>
      <c r="S357" s="959"/>
    </row>
    <row r="358" spans="2:19" s="879" customFormat="1" hidden="1" x14ac:dyDescent="0.3">
      <c r="B358" s="959"/>
      <c r="D358" s="960"/>
      <c r="E358" s="960"/>
      <c r="S358" s="959"/>
    </row>
    <row r="359" spans="2:19" s="879" customFormat="1" hidden="1" x14ac:dyDescent="0.3">
      <c r="B359" s="959"/>
      <c r="D359" s="960"/>
      <c r="E359" s="960"/>
      <c r="S359" s="959"/>
    </row>
    <row r="360" spans="2:19" s="879" customFormat="1" hidden="1" x14ac:dyDescent="0.3">
      <c r="B360" s="959"/>
      <c r="D360" s="960"/>
      <c r="E360" s="960"/>
      <c r="S360" s="959"/>
    </row>
    <row r="361" spans="2:19" s="879" customFormat="1" hidden="1" x14ac:dyDescent="0.3">
      <c r="B361" s="959"/>
      <c r="D361" s="960"/>
      <c r="E361" s="960"/>
      <c r="S361" s="959"/>
    </row>
    <row r="362" spans="2:19" s="879" customFormat="1" hidden="1" x14ac:dyDescent="0.3">
      <c r="B362" s="959"/>
      <c r="D362" s="960"/>
      <c r="E362" s="960"/>
      <c r="S362" s="959"/>
    </row>
    <row r="363" spans="2:19" s="879" customFormat="1" hidden="1" x14ac:dyDescent="0.3">
      <c r="B363" s="959"/>
      <c r="D363" s="960"/>
      <c r="E363" s="960"/>
      <c r="S363" s="959"/>
    </row>
    <row r="364" spans="2:19" s="879" customFormat="1" hidden="1" x14ac:dyDescent="0.3">
      <c r="B364" s="959"/>
      <c r="D364" s="960"/>
      <c r="E364" s="960"/>
      <c r="S364" s="959"/>
    </row>
    <row r="365" spans="2:19" s="879" customFormat="1" hidden="1" x14ac:dyDescent="0.3">
      <c r="B365" s="959"/>
      <c r="D365" s="960"/>
      <c r="E365" s="960"/>
      <c r="S365" s="959"/>
    </row>
    <row r="366" spans="2:19" s="879" customFormat="1" hidden="1" x14ac:dyDescent="0.3">
      <c r="B366" s="959"/>
      <c r="D366" s="960"/>
      <c r="E366" s="960"/>
      <c r="S366" s="959"/>
    </row>
    <row r="367" spans="2:19" s="879" customFormat="1" hidden="1" x14ac:dyDescent="0.3">
      <c r="B367" s="959"/>
      <c r="D367" s="960"/>
      <c r="E367" s="960"/>
      <c r="S367" s="959"/>
    </row>
    <row r="368" spans="2:19" s="879" customFormat="1" hidden="1" x14ac:dyDescent="0.3">
      <c r="B368" s="959"/>
      <c r="D368" s="960"/>
      <c r="E368" s="960"/>
      <c r="S368" s="959"/>
    </row>
    <row r="369" spans="2:19" s="879" customFormat="1" hidden="1" x14ac:dyDescent="0.3">
      <c r="B369" s="959"/>
      <c r="D369" s="960"/>
      <c r="E369" s="960"/>
      <c r="S369" s="959"/>
    </row>
    <row r="370" spans="2:19" s="879" customFormat="1" hidden="1" x14ac:dyDescent="0.3">
      <c r="B370" s="959"/>
      <c r="D370" s="960"/>
      <c r="E370" s="960"/>
      <c r="S370" s="959"/>
    </row>
    <row r="371" spans="2:19" s="879" customFormat="1" hidden="1" x14ac:dyDescent="0.3">
      <c r="B371" s="959"/>
      <c r="D371" s="960"/>
      <c r="E371" s="960"/>
      <c r="S371" s="959"/>
    </row>
    <row r="372" spans="2:19" s="879" customFormat="1" hidden="1" x14ac:dyDescent="0.3">
      <c r="B372" s="959"/>
      <c r="D372" s="960"/>
      <c r="E372" s="960"/>
      <c r="S372" s="959"/>
    </row>
    <row r="373" spans="2:19" s="879" customFormat="1" hidden="1" x14ac:dyDescent="0.3">
      <c r="B373" s="959"/>
      <c r="D373" s="960"/>
      <c r="E373" s="960"/>
      <c r="S373" s="959"/>
    </row>
    <row r="374" spans="2:19" s="879" customFormat="1" hidden="1" x14ac:dyDescent="0.3">
      <c r="B374" s="959"/>
      <c r="D374" s="960"/>
      <c r="E374" s="960"/>
      <c r="S374" s="959"/>
    </row>
    <row r="375" spans="2:19" s="879" customFormat="1" hidden="1" x14ac:dyDescent="0.3">
      <c r="B375" s="959"/>
      <c r="D375" s="960"/>
      <c r="E375" s="960"/>
      <c r="S375" s="959"/>
    </row>
    <row r="376" spans="2:19" s="879" customFormat="1" hidden="1" x14ac:dyDescent="0.3">
      <c r="B376" s="959"/>
      <c r="D376" s="960"/>
      <c r="E376" s="960"/>
      <c r="S376" s="959"/>
    </row>
    <row r="377" spans="2:19" s="879" customFormat="1" hidden="1" x14ac:dyDescent="0.3">
      <c r="B377" s="959"/>
      <c r="D377" s="960"/>
      <c r="E377" s="960"/>
      <c r="S377" s="959"/>
    </row>
    <row r="378" spans="2:19" s="879" customFormat="1" hidden="1" x14ac:dyDescent="0.3">
      <c r="B378" s="959"/>
      <c r="D378" s="960"/>
      <c r="E378" s="960"/>
      <c r="S378" s="959"/>
    </row>
    <row r="379" spans="2:19" s="879" customFormat="1" hidden="1" x14ac:dyDescent="0.3">
      <c r="B379" s="959"/>
      <c r="D379" s="960"/>
      <c r="E379" s="960"/>
      <c r="S379" s="959"/>
    </row>
    <row r="380" spans="2:19" s="879" customFormat="1" hidden="1" x14ac:dyDescent="0.3">
      <c r="B380" s="959"/>
      <c r="D380" s="960"/>
      <c r="E380" s="960"/>
      <c r="S380" s="959"/>
    </row>
    <row r="381" spans="2:19" s="879" customFormat="1" hidden="1" x14ac:dyDescent="0.3">
      <c r="B381" s="959"/>
      <c r="D381" s="960"/>
      <c r="E381" s="960"/>
      <c r="S381" s="959"/>
    </row>
    <row r="382" spans="2:19" s="879" customFormat="1" hidden="1" x14ac:dyDescent="0.3">
      <c r="B382" s="959"/>
      <c r="D382" s="960"/>
      <c r="E382" s="960"/>
      <c r="S382" s="959"/>
    </row>
    <row r="383" spans="2:19" s="879" customFormat="1" hidden="1" x14ac:dyDescent="0.3">
      <c r="B383" s="959"/>
      <c r="D383" s="960"/>
      <c r="E383" s="960"/>
      <c r="S383" s="959"/>
    </row>
    <row r="384" spans="2:19" s="879" customFormat="1" hidden="1" x14ac:dyDescent="0.3">
      <c r="B384" s="959"/>
      <c r="D384" s="960"/>
      <c r="E384" s="960"/>
      <c r="S384" s="959"/>
    </row>
    <row r="385" spans="2:19" s="879" customFormat="1" hidden="1" x14ac:dyDescent="0.3">
      <c r="B385" s="959"/>
      <c r="D385" s="960"/>
      <c r="E385" s="960"/>
      <c r="S385" s="959"/>
    </row>
    <row r="386" spans="2:19" s="879" customFormat="1" hidden="1" x14ac:dyDescent="0.3">
      <c r="B386" s="959"/>
      <c r="D386" s="960"/>
      <c r="E386" s="960"/>
      <c r="S386" s="959"/>
    </row>
    <row r="387" spans="2:19" s="879" customFormat="1" hidden="1" x14ac:dyDescent="0.3">
      <c r="B387" s="959"/>
      <c r="D387" s="960"/>
      <c r="E387" s="960"/>
      <c r="S387" s="959"/>
    </row>
    <row r="388" spans="2:19" s="879" customFormat="1" hidden="1" x14ac:dyDescent="0.3">
      <c r="B388" s="959"/>
      <c r="D388" s="960"/>
      <c r="E388" s="960"/>
      <c r="S388" s="959"/>
    </row>
    <row r="389" spans="2:19" s="879" customFormat="1" hidden="1" x14ac:dyDescent="0.3">
      <c r="B389" s="959"/>
      <c r="D389" s="960"/>
      <c r="E389" s="960"/>
      <c r="S389" s="959"/>
    </row>
    <row r="390" spans="2:19" s="879" customFormat="1" hidden="1" x14ac:dyDescent="0.3">
      <c r="B390" s="959"/>
      <c r="D390" s="960"/>
      <c r="E390" s="960"/>
      <c r="S390" s="959"/>
    </row>
    <row r="391" spans="2:19" s="879" customFormat="1" hidden="1" x14ac:dyDescent="0.3">
      <c r="B391" s="959"/>
      <c r="D391" s="960"/>
      <c r="E391" s="960"/>
      <c r="S391" s="959"/>
    </row>
    <row r="392" spans="2:19" s="879" customFormat="1" hidden="1" x14ac:dyDescent="0.3">
      <c r="B392" s="959"/>
      <c r="D392" s="960"/>
      <c r="E392" s="960"/>
      <c r="S392" s="959"/>
    </row>
    <row r="393" spans="2:19" s="879" customFormat="1" hidden="1" x14ac:dyDescent="0.3">
      <c r="B393" s="959"/>
      <c r="D393" s="960"/>
      <c r="E393" s="960"/>
      <c r="S393" s="959"/>
    </row>
    <row r="394" spans="2:19" s="879" customFormat="1" hidden="1" x14ac:dyDescent="0.3">
      <c r="B394" s="959"/>
      <c r="D394" s="960"/>
      <c r="E394" s="960"/>
      <c r="S394" s="959"/>
    </row>
    <row r="395" spans="2:19" s="879" customFormat="1" hidden="1" x14ac:dyDescent="0.3">
      <c r="B395" s="959"/>
      <c r="D395" s="960"/>
      <c r="E395" s="960"/>
      <c r="S395" s="959"/>
    </row>
    <row r="396" spans="2:19" s="879" customFormat="1" hidden="1" x14ac:dyDescent="0.3">
      <c r="B396" s="959"/>
      <c r="D396" s="960"/>
      <c r="E396" s="960"/>
      <c r="S396" s="959"/>
    </row>
    <row r="397" spans="2:19" s="879" customFormat="1" hidden="1" x14ac:dyDescent="0.3">
      <c r="B397" s="959"/>
      <c r="D397" s="960"/>
      <c r="E397" s="960"/>
      <c r="S397" s="959"/>
    </row>
    <row r="398" spans="2:19" s="879" customFormat="1" hidden="1" x14ac:dyDescent="0.3">
      <c r="B398" s="959"/>
      <c r="D398" s="960"/>
      <c r="E398" s="960"/>
      <c r="S398" s="959"/>
    </row>
    <row r="399" spans="2:19" s="879" customFormat="1" hidden="1" x14ac:dyDescent="0.3">
      <c r="B399" s="959"/>
      <c r="D399" s="960"/>
      <c r="E399" s="960"/>
      <c r="S399" s="959"/>
    </row>
    <row r="400" spans="2:19" s="879" customFormat="1" hidden="1" x14ac:dyDescent="0.3">
      <c r="B400" s="959"/>
      <c r="D400" s="960"/>
      <c r="E400" s="960"/>
      <c r="S400" s="959"/>
    </row>
    <row r="401" spans="2:19" s="879" customFormat="1" hidden="1" x14ac:dyDescent="0.3">
      <c r="B401" s="959"/>
      <c r="D401" s="960"/>
      <c r="E401" s="960"/>
      <c r="S401" s="959"/>
    </row>
    <row r="402" spans="2:19" s="879" customFormat="1" hidden="1" x14ac:dyDescent="0.3">
      <c r="B402" s="959"/>
      <c r="D402" s="960"/>
      <c r="E402" s="960"/>
      <c r="S402" s="959"/>
    </row>
    <row r="403" spans="2:19" s="879" customFormat="1" hidden="1" x14ac:dyDescent="0.3">
      <c r="B403" s="959"/>
      <c r="D403" s="960"/>
      <c r="E403" s="960"/>
      <c r="S403" s="959"/>
    </row>
    <row r="404" spans="2:19" s="879" customFormat="1" hidden="1" x14ac:dyDescent="0.3">
      <c r="B404" s="959"/>
      <c r="D404" s="960"/>
      <c r="E404" s="960"/>
      <c r="S404" s="959"/>
    </row>
    <row r="405" spans="2:19" s="879" customFormat="1" hidden="1" x14ac:dyDescent="0.3">
      <c r="B405" s="959"/>
      <c r="D405" s="960"/>
      <c r="E405" s="960"/>
      <c r="S405" s="959"/>
    </row>
    <row r="406" spans="2:19" s="879" customFormat="1" hidden="1" x14ac:dyDescent="0.3">
      <c r="B406" s="959"/>
      <c r="D406" s="960"/>
      <c r="E406" s="960"/>
      <c r="S406" s="959"/>
    </row>
    <row r="407" spans="2:19" s="879" customFormat="1" hidden="1" x14ac:dyDescent="0.3">
      <c r="B407" s="959"/>
      <c r="D407" s="960"/>
      <c r="E407" s="960"/>
      <c r="S407" s="959"/>
    </row>
    <row r="408" spans="2:19" s="879" customFormat="1" hidden="1" x14ac:dyDescent="0.3">
      <c r="B408" s="959"/>
      <c r="D408" s="960"/>
      <c r="E408" s="960"/>
      <c r="S408" s="959"/>
    </row>
    <row r="409" spans="2:19" s="879" customFormat="1" hidden="1" x14ac:dyDescent="0.3">
      <c r="B409" s="959"/>
      <c r="D409" s="960"/>
      <c r="E409" s="960"/>
      <c r="S409" s="959"/>
    </row>
    <row r="410" spans="2:19" s="879" customFormat="1" hidden="1" x14ac:dyDescent="0.3">
      <c r="B410" s="959"/>
      <c r="D410" s="960"/>
      <c r="E410" s="960"/>
      <c r="S410" s="959"/>
    </row>
    <row r="411" spans="2:19" s="879" customFormat="1" hidden="1" x14ac:dyDescent="0.3">
      <c r="B411" s="959"/>
      <c r="D411" s="960"/>
      <c r="E411" s="960"/>
      <c r="S411" s="959"/>
    </row>
    <row r="412" spans="2:19" s="879" customFormat="1" hidden="1" x14ac:dyDescent="0.3">
      <c r="B412" s="959"/>
      <c r="D412" s="960"/>
      <c r="E412" s="960"/>
      <c r="S412" s="959"/>
    </row>
    <row r="413" spans="2:19" s="879" customFormat="1" hidden="1" x14ac:dyDescent="0.3">
      <c r="B413" s="959"/>
      <c r="D413" s="960"/>
      <c r="E413" s="960"/>
      <c r="S413" s="959"/>
    </row>
    <row r="414" spans="2:19" s="879" customFormat="1" hidden="1" x14ac:dyDescent="0.3">
      <c r="B414" s="959"/>
      <c r="D414" s="960"/>
      <c r="E414" s="960"/>
      <c r="S414" s="959"/>
    </row>
    <row r="415" spans="2:19" s="879" customFormat="1" hidden="1" x14ac:dyDescent="0.3">
      <c r="B415" s="959"/>
      <c r="D415" s="960"/>
      <c r="E415" s="960"/>
      <c r="S415" s="959"/>
    </row>
    <row r="416" spans="2:19" s="879" customFormat="1" hidden="1" x14ac:dyDescent="0.3">
      <c r="B416" s="959"/>
      <c r="D416" s="960"/>
      <c r="E416" s="960"/>
      <c r="S416" s="959"/>
    </row>
    <row r="417" spans="2:19" s="879" customFormat="1" hidden="1" x14ac:dyDescent="0.3">
      <c r="B417" s="959"/>
      <c r="D417" s="960"/>
      <c r="E417" s="960"/>
      <c r="S417" s="959"/>
    </row>
    <row r="418" spans="2:19" s="879" customFormat="1" hidden="1" x14ac:dyDescent="0.3">
      <c r="B418" s="959"/>
      <c r="D418" s="960"/>
      <c r="E418" s="960"/>
      <c r="S418" s="959"/>
    </row>
    <row r="419" spans="2:19" s="879" customFormat="1" hidden="1" x14ac:dyDescent="0.3">
      <c r="B419" s="959"/>
      <c r="D419" s="960"/>
      <c r="E419" s="960"/>
      <c r="S419" s="959"/>
    </row>
    <row r="420" spans="2:19" s="879" customFormat="1" hidden="1" x14ac:dyDescent="0.3">
      <c r="B420" s="959"/>
      <c r="D420" s="960"/>
      <c r="E420" s="960"/>
      <c r="S420" s="959"/>
    </row>
    <row r="421" spans="2:19" s="879" customFormat="1" hidden="1" x14ac:dyDescent="0.3">
      <c r="B421" s="959"/>
      <c r="D421" s="960"/>
      <c r="E421" s="960"/>
      <c r="S421" s="959"/>
    </row>
    <row r="422" spans="2:19" s="879" customFormat="1" hidden="1" x14ac:dyDescent="0.3">
      <c r="B422" s="959"/>
      <c r="D422" s="960"/>
      <c r="E422" s="960"/>
      <c r="S422" s="959"/>
    </row>
    <row r="423" spans="2:19" s="879" customFormat="1" hidden="1" x14ac:dyDescent="0.3">
      <c r="B423" s="959"/>
      <c r="D423" s="960"/>
      <c r="E423" s="960"/>
      <c r="S423" s="959"/>
    </row>
    <row r="424" spans="2:19" s="879" customFormat="1" hidden="1" x14ac:dyDescent="0.3">
      <c r="B424" s="959"/>
      <c r="D424" s="960"/>
      <c r="E424" s="960"/>
      <c r="S424" s="959"/>
    </row>
    <row r="425" spans="2:19" s="879" customFormat="1" hidden="1" x14ac:dyDescent="0.3">
      <c r="B425" s="959"/>
      <c r="D425" s="960"/>
      <c r="E425" s="960"/>
      <c r="S425" s="959"/>
    </row>
    <row r="426" spans="2:19" s="879" customFormat="1" hidden="1" x14ac:dyDescent="0.3">
      <c r="B426" s="959"/>
      <c r="D426" s="960"/>
      <c r="E426" s="960"/>
      <c r="S426" s="959"/>
    </row>
    <row r="427" spans="2:19" s="879" customFormat="1" hidden="1" x14ac:dyDescent="0.3">
      <c r="B427" s="959"/>
      <c r="D427" s="960"/>
      <c r="E427" s="960"/>
      <c r="S427" s="959"/>
    </row>
    <row r="428" spans="2:19" s="879" customFormat="1" hidden="1" x14ac:dyDescent="0.3">
      <c r="B428" s="959"/>
      <c r="D428" s="960"/>
      <c r="E428" s="960"/>
      <c r="S428" s="959"/>
    </row>
    <row r="429" spans="2:19" s="879" customFormat="1" hidden="1" x14ac:dyDescent="0.3">
      <c r="B429" s="959"/>
      <c r="D429" s="960"/>
      <c r="E429" s="960"/>
      <c r="S429" s="959"/>
    </row>
    <row r="430" spans="2:19" s="879" customFormat="1" hidden="1" x14ac:dyDescent="0.3">
      <c r="B430" s="959"/>
      <c r="D430" s="960"/>
      <c r="E430" s="960"/>
      <c r="S430" s="959"/>
    </row>
    <row r="431" spans="2:19" s="879" customFormat="1" hidden="1" x14ac:dyDescent="0.3">
      <c r="B431" s="959"/>
      <c r="D431" s="960"/>
      <c r="E431" s="960"/>
      <c r="S431" s="959"/>
    </row>
    <row r="432" spans="2:19" s="879" customFormat="1" hidden="1" x14ac:dyDescent="0.3">
      <c r="B432" s="959"/>
      <c r="D432" s="960"/>
      <c r="E432" s="960"/>
      <c r="S432" s="959"/>
    </row>
    <row r="433" spans="2:19" s="879" customFormat="1" hidden="1" x14ac:dyDescent="0.3">
      <c r="B433" s="959"/>
      <c r="D433" s="960"/>
      <c r="E433" s="960"/>
      <c r="S433" s="959"/>
    </row>
    <row r="434" spans="2:19" s="879" customFormat="1" hidden="1" x14ac:dyDescent="0.3">
      <c r="B434" s="959"/>
      <c r="D434" s="960"/>
      <c r="E434" s="960"/>
      <c r="S434" s="959"/>
    </row>
    <row r="435" spans="2:19" s="879" customFormat="1" hidden="1" x14ac:dyDescent="0.3">
      <c r="B435" s="959"/>
      <c r="D435" s="960"/>
      <c r="E435" s="960"/>
      <c r="S435" s="959"/>
    </row>
    <row r="436" spans="2:19" s="879" customFormat="1" hidden="1" x14ac:dyDescent="0.3">
      <c r="B436" s="959"/>
      <c r="D436" s="960"/>
      <c r="E436" s="960"/>
      <c r="S436" s="959"/>
    </row>
    <row r="437" spans="2:19" s="879" customFormat="1" hidden="1" x14ac:dyDescent="0.3">
      <c r="B437" s="959"/>
      <c r="D437" s="960"/>
      <c r="E437" s="960"/>
      <c r="S437" s="959"/>
    </row>
    <row r="438" spans="2:19" s="879" customFormat="1" hidden="1" x14ac:dyDescent="0.3">
      <c r="B438" s="959"/>
      <c r="D438" s="960"/>
      <c r="E438" s="960"/>
      <c r="S438" s="959"/>
    </row>
    <row r="439" spans="2:19" s="879" customFormat="1" hidden="1" x14ac:dyDescent="0.3">
      <c r="B439" s="959"/>
      <c r="D439" s="960"/>
      <c r="E439" s="960"/>
      <c r="S439" s="959"/>
    </row>
    <row r="440" spans="2:19" s="879" customFormat="1" hidden="1" x14ac:dyDescent="0.3">
      <c r="B440" s="959"/>
      <c r="D440" s="960"/>
      <c r="E440" s="960"/>
      <c r="S440" s="959"/>
    </row>
    <row r="441" spans="2:19" s="879" customFormat="1" hidden="1" x14ac:dyDescent="0.3">
      <c r="B441" s="959"/>
      <c r="D441" s="960"/>
      <c r="E441" s="960"/>
      <c r="S441" s="959"/>
    </row>
    <row r="442" spans="2:19" s="879" customFormat="1" hidden="1" x14ac:dyDescent="0.3">
      <c r="B442" s="959"/>
      <c r="D442" s="960"/>
      <c r="E442" s="960"/>
      <c r="S442" s="959"/>
    </row>
    <row r="443" spans="2:19" s="879" customFormat="1" hidden="1" x14ac:dyDescent="0.3">
      <c r="B443" s="959"/>
      <c r="D443" s="960"/>
      <c r="E443" s="960"/>
      <c r="S443" s="959"/>
    </row>
    <row r="444" spans="2:19" s="879" customFormat="1" hidden="1" x14ac:dyDescent="0.3">
      <c r="B444" s="959"/>
      <c r="D444" s="960"/>
      <c r="E444" s="960"/>
      <c r="S444" s="959"/>
    </row>
    <row r="445" spans="2:19" s="879" customFormat="1" hidden="1" x14ac:dyDescent="0.3">
      <c r="B445" s="959"/>
      <c r="D445" s="960"/>
      <c r="E445" s="960"/>
      <c r="S445" s="959"/>
    </row>
    <row r="446" spans="2:19" s="879" customFormat="1" hidden="1" x14ac:dyDescent="0.3">
      <c r="B446" s="959"/>
      <c r="D446" s="960"/>
      <c r="E446" s="960"/>
      <c r="S446" s="959"/>
    </row>
    <row r="447" spans="2:19" s="879" customFormat="1" hidden="1" x14ac:dyDescent="0.3">
      <c r="B447" s="959"/>
      <c r="D447" s="960"/>
      <c r="E447" s="960"/>
      <c r="S447" s="959"/>
    </row>
    <row r="448" spans="2:19" s="879" customFormat="1" hidden="1" x14ac:dyDescent="0.3">
      <c r="B448" s="959"/>
      <c r="D448" s="960"/>
      <c r="E448" s="960"/>
      <c r="S448" s="959"/>
    </row>
    <row r="449" spans="2:19" s="879" customFormat="1" hidden="1" x14ac:dyDescent="0.3">
      <c r="B449" s="959"/>
      <c r="D449" s="960"/>
      <c r="E449" s="960"/>
      <c r="S449" s="959"/>
    </row>
    <row r="450" spans="2:19" s="879" customFormat="1" hidden="1" x14ac:dyDescent="0.3">
      <c r="B450" s="959"/>
      <c r="D450" s="960"/>
      <c r="E450" s="960"/>
      <c r="S450" s="959"/>
    </row>
    <row r="451" spans="2:19" s="879" customFormat="1" hidden="1" x14ac:dyDescent="0.3">
      <c r="B451" s="959"/>
      <c r="D451" s="960"/>
      <c r="E451" s="960"/>
      <c r="S451" s="959"/>
    </row>
    <row r="452" spans="2:19" s="879" customFormat="1" hidden="1" x14ac:dyDescent="0.3">
      <c r="B452" s="959"/>
      <c r="D452" s="960"/>
      <c r="E452" s="960"/>
      <c r="S452" s="959"/>
    </row>
    <row r="453" spans="2:19" s="879" customFormat="1" hidden="1" x14ac:dyDescent="0.3">
      <c r="B453" s="959"/>
      <c r="D453" s="960"/>
      <c r="E453" s="960"/>
      <c r="S453" s="959"/>
    </row>
    <row r="454" spans="2:19" s="879" customFormat="1" hidden="1" x14ac:dyDescent="0.3">
      <c r="B454" s="959"/>
      <c r="D454" s="960"/>
      <c r="E454" s="960"/>
      <c r="S454" s="959"/>
    </row>
    <row r="455" spans="2:19" s="879" customFormat="1" hidden="1" x14ac:dyDescent="0.3">
      <c r="B455" s="959"/>
      <c r="D455" s="960"/>
      <c r="E455" s="960"/>
      <c r="S455" s="959"/>
    </row>
    <row r="456" spans="2:19" s="879" customFormat="1" hidden="1" x14ac:dyDescent="0.3">
      <c r="B456" s="959"/>
      <c r="D456" s="960"/>
      <c r="E456" s="960"/>
      <c r="S456" s="959"/>
    </row>
    <row r="457" spans="2:19" s="879" customFormat="1" hidden="1" x14ac:dyDescent="0.3">
      <c r="B457" s="959"/>
      <c r="D457" s="960"/>
      <c r="E457" s="960"/>
      <c r="S457" s="959"/>
    </row>
    <row r="458" spans="2:19" s="879" customFormat="1" hidden="1" x14ac:dyDescent="0.3">
      <c r="B458" s="959"/>
      <c r="D458" s="960"/>
      <c r="E458" s="960"/>
      <c r="S458" s="959"/>
    </row>
    <row r="459" spans="2:19" s="879" customFormat="1" hidden="1" x14ac:dyDescent="0.3">
      <c r="B459" s="959"/>
      <c r="D459" s="960"/>
      <c r="E459" s="960"/>
      <c r="S459" s="959"/>
    </row>
    <row r="460" spans="2:19" s="879" customFormat="1" hidden="1" x14ac:dyDescent="0.3">
      <c r="B460" s="959"/>
      <c r="D460" s="960"/>
      <c r="E460" s="960"/>
      <c r="S460" s="959"/>
    </row>
    <row r="461" spans="2:19" s="879" customFormat="1" hidden="1" x14ac:dyDescent="0.3">
      <c r="B461" s="959"/>
      <c r="D461" s="960"/>
      <c r="E461" s="960"/>
      <c r="S461" s="959"/>
    </row>
    <row r="462" spans="2:19" s="879" customFormat="1" hidden="1" x14ac:dyDescent="0.3">
      <c r="B462" s="959"/>
      <c r="D462" s="960"/>
      <c r="E462" s="960"/>
      <c r="S462" s="959"/>
    </row>
    <row r="463" spans="2:19" s="879" customFormat="1" hidden="1" x14ac:dyDescent="0.3">
      <c r="B463" s="959"/>
      <c r="D463" s="960"/>
      <c r="E463" s="960"/>
      <c r="S463" s="959"/>
    </row>
    <row r="464" spans="2:19" s="879" customFormat="1" hidden="1" x14ac:dyDescent="0.3">
      <c r="B464" s="959"/>
      <c r="D464" s="960"/>
      <c r="E464" s="960"/>
      <c r="S464" s="959"/>
    </row>
    <row r="465" spans="2:19" s="879" customFormat="1" hidden="1" x14ac:dyDescent="0.3">
      <c r="B465" s="959"/>
      <c r="D465" s="960"/>
      <c r="E465" s="960"/>
      <c r="S465" s="959"/>
    </row>
    <row r="466" spans="2:19" s="879" customFormat="1" hidden="1" x14ac:dyDescent="0.3">
      <c r="B466" s="959"/>
      <c r="D466" s="960"/>
      <c r="E466" s="960"/>
      <c r="S466" s="959"/>
    </row>
    <row r="467" spans="2:19" s="879" customFormat="1" hidden="1" x14ac:dyDescent="0.3">
      <c r="B467" s="959"/>
      <c r="D467" s="960"/>
      <c r="E467" s="960"/>
      <c r="S467" s="959"/>
    </row>
    <row r="468" spans="2:19" s="879" customFormat="1" hidden="1" x14ac:dyDescent="0.3">
      <c r="B468" s="959"/>
      <c r="D468" s="960"/>
      <c r="E468" s="960"/>
      <c r="S468" s="959"/>
    </row>
    <row r="469" spans="2:19" s="879" customFormat="1" hidden="1" x14ac:dyDescent="0.3">
      <c r="B469" s="959"/>
      <c r="D469" s="960"/>
      <c r="E469" s="960"/>
      <c r="S469" s="959"/>
    </row>
    <row r="470" spans="2:19" s="879" customFormat="1" hidden="1" x14ac:dyDescent="0.3">
      <c r="B470" s="959"/>
      <c r="D470" s="960"/>
      <c r="E470" s="960"/>
      <c r="S470" s="959"/>
    </row>
    <row r="471" spans="2:19" s="879" customFormat="1" hidden="1" x14ac:dyDescent="0.3">
      <c r="B471" s="959"/>
      <c r="D471" s="960"/>
      <c r="E471" s="960"/>
      <c r="S471" s="959"/>
    </row>
    <row r="472" spans="2:19" s="879" customFormat="1" hidden="1" x14ac:dyDescent="0.3">
      <c r="B472" s="959"/>
      <c r="D472" s="960"/>
      <c r="E472" s="960"/>
      <c r="S472" s="959"/>
    </row>
    <row r="473" spans="2:19" s="879" customFormat="1" hidden="1" x14ac:dyDescent="0.3">
      <c r="B473" s="959"/>
      <c r="D473" s="960"/>
      <c r="E473" s="960"/>
      <c r="S473" s="959"/>
    </row>
    <row r="474" spans="2:19" s="879" customFormat="1" hidden="1" x14ac:dyDescent="0.3">
      <c r="B474" s="959"/>
      <c r="D474" s="960"/>
      <c r="E474" s="960"/>
      <c r="S474" s="959"/>
    </row>
    <row r="475" spans="2:19" s="879" customFormat="1" hidden="1" x14ac:dyDescent="0.3">
      <c r="B475" s="959"/>
      <c r="D475" s="960"/>
      <c r="E475" s="960"/>
      <c r="S475" s="959"/>
    </row>
    <row r="476" spans="2:19" s="879" customFormat="1" hidden="1" x14ac:dyDescent="0.3">
      <c r="B476" s="959"/>
      <c r="D476" s="960"/>
      <c r="E476" s="960"/>
      <c r="S476" s="959"/>
    </row>
    <row r="477" spans="2:19" s="879" customFormat="1" hidden="1" x14ac:dyDescent="0.3">
      <c r="B477" s="959"/>
      <c r="D477" s="960"/>
      <c r="E477" s="960"/>
      <c r="S477" s="959"/>
    </row>
    <row r="478" spans="2:19" s="879" customFormat="1" hidden="1" x14ac:dyDescent="0.3">
      <c r="B478" s="959"/>
      <c r="D478" s="960"/>
      <c r="E478" s="960"/>
      <c r="S478" s="959"/>
    </row>
    <row r="479" spans="2:19" s="879" customFormat="1" hidden="1" x14ac:dyDescent="0.3">
      <c r="B479" s="959"/>
      <c r="D479" s="960"/>
      <c r="E479" s="960"/>
      <c r="S479" s="959"/>
    </row>
    <row r="480" spans="2:19" s="879" customFormat="1" hidden="1" x14ac:dyDescent="0.3">
      <c r="B480" s="959"/>
      <c r="D480" s="960"/>
      <c r="E480" s="960"/>
      <c r="S480" s="959"/>
    </row>
    <row r="481" spans="2:19" s="879" customFormat="1" hidden="1" x14ac:dyDescent="0.3">
      <c r="B481" s="959"/>
      <c r="D481" s="960"/>
      <c r="E481" s="960"/>
      <c r="S481" s="959"/>
    </row>
    <row r="482" spans="2:19" s="879" customFormat="1" hidden="1" x14ac:dyDescent="0.3">
      <c r="B482" s="959"/>
      <c r="D482" s="960"/>
      <c r="E482" s="960"/>
      <c r="S482" s="959"/>
    </row>
    <row r="483" spans="2:19" s="879" customFormat="1" hidden="1" x14ac:dyDescent="0.3">
      <c r="B483" s="959"/>
      <c r="D483" s="960"/>
      <c r="E483" s="960"/>
      <c r="S483" s="959"/>
    </row>
    <row r="484" spans="2:19" s="879" customFormat="1" hidden="1" x14ac:dyDescent="0.3">
      <c r="B484" s="959"/>
      <c r="D484" s="960"/>
      <c r="E484" s="960"/>
      <c r="S484" s="959"/>
    </row>
    <row r="485" spans="2:19" s="879" customFormat="1" hidden="1" x14ac:dyDescent="0.3">
      <c r="B485" s="959"/>
      <c r="D485" s="960"/>
      <c r="E485" s="960"/>
      <c r="S485" s="959"/>
    </row>
    <row r="486" spans="2:19" s="879" customFormat="1" hidden="1" x14ac:dyDescent="0.3">
      <c r="B486" s="959"/>
      <c r="D486" s="960"/>
      <c r="E486" s="960"/>
      <c r="S486" s="959"/>
    </row>
    <row r="487" spans="2:19" s="879" customFormat="1" hidden="1" x14ac:dyDescent="0.3">
      <c r="B487" s="959"/>
      <c r="D487" s="960"/>
      <c r="E487" s="960"/>
      <c r="S487" s="959"/>
    </row>
    <row r="488" spans="2:19" s="879" customFormat="1" hidden="1" x14ac:dyDescent="0.3">
      <c r="B488" s="959"/>
      <c r="D488" s="960"/>
      <c r="E488" s="960"/>
      <c r="S488" s="959"/>
    </row>
    <row r="489" spans="2:19" s="879" customFormat="1" hidden="1" x14ac:dyDescent="0.3">
      <c r="B489" s="959"/>
      <c r="D489" s="960"/>
      <c r="E489" s="960"/>
      <c r="S489" s="959"/>
    </row>
    <row r="490" spans="2:19" s="879" customFormat="1" hidden="1" x14ac:dyDescent="0.3">
      <c r="B490" s="959"/>
      <c r="D490" s="960"/>
      <c r="E490" s="960"/>
      <c r="S490" s="959"/>
    </row>
    <row r="491" spans="2:19" s="879" customFormat="1" hidden="1" x14ac:dyDescent="0.3">
      <c r="B491" s="959"/>
      <c r="D491" s="960"/>
      <c r="E491" s="960"/>
      <c r="S491" s="959"/>
    </row>
    <row r="492" spans="2:19" s="879" customFormat="1" hidden="1" x14ac:dyDescent="0.3">
      <c r="B492" s="959"/>
      <c r="D492" s="960"/>
      <c r="E492" s="960"/>
      <c r="S492" s="959"/>
    </row>
    <row r="493" spans="2:19" s="879" customFormat="1" hidden="1" x14ac:dyDescent="0.3">
      <c r="B493" s="959"/>
      <c r="D493" s="960"/>
      <c r="E493" s="960"/>
      <c r="S493" s="959"/>
    </row>
    <row r="494" spans="2:19" s="879" customFormat="1" hidden="1" x14ac:dyDescent="0.3">
      <c r="B494" s="959"/>
      <c r="D494" s="960"/>
      <c r="E494" s="960"/>
      <c r="S494" s="959"/>
    </row>
    <row r="495" spans="2:19" s="879" customFormat="1" hidden="1" x14ac:dyDescent="0.3">
      <c r="B495" s="959"/>
      <c r="D495" s="960"/>
      <c r="E495" s="960"/>
      <c r="S495" s="959"/>
    </row>
    <row r="496" spans="2:19" s="879" customFormat="1" hidden="1" x14ac:dyDescent="0.3">
      <c r="B496" s="959"/>
      <c r="D496" s="960"/>
      <c r="E496" s="960"/>
      <c r="S496" s="959"/>
    </row>
    <row r="497" spans="2:19" s="879" customFormat="1" hidden="1" x14ac:dyDescent="0.3">
      <c r="B497" s="959"/>
      <c r="D497" s="960"/>
      <c r="E497" s="960"/>
      <c r="S497" s="959"/>
    </row>
    <row r="498" spans="2:19" s="879" customFormat="1" hidden="1" x14ac:dyDescent="0.3">
      <c r="B498" s="959"/>
      <c r="D498" s="960"/>
      <c r="E498" s="960"/>
      <c r="S498" s="959"/>
    </row>
    <row r="499" spans="2:19" s="879" customFormat="1" hidden="1" x14ac:dyDescent="0.3">
      <c r="B499" s="959"/>
      <c r="D499" s="960"/>
      <c r="E499" s="960"/>
      <c r="S499" s="959"/>
    </row>
    <row r="500" spans="2:19" s="962" customFormat="1" ht="1.5" hidden="1" customHeight="1" x14ac:dyDescent="0.3">
      <c r="B500" s="961"/>
      <c r="D500" s="963"/>
      <c r="E500" s="963"/>
      <c r="S500" s="961"/>
    </row>
    <row r="501" spans="2:19" hidden="1" x14ac:dyDescent="0.3"/>
    <row r="502" spans="2:19" hidden="1" x14ac:dyDescent="0.3"/>
    <row r="503" spans="2:19" hidden="1" x14ac:dyDescent="0.3"/>
    <row r="504" spans="2:19" hidden="1" x14ac:dyDescent="0.3"/>
    <row r="505" spans="2:19" hidden="1" x14ac:dyDescent="0.3"/>
    <row r="506" spans="2:19" hidden="1" x14ac:dyDescent="0.3"/>
    <row r="507" spans="2:19" hidden="1" x14ac:dyDescent="0.3"/>
    <row r="508" spans="2:19" hidden="1" x14ac:dyDescent="0.3"/>
    <row r="509" spans="2:19" hidden="1" x14ac:dyDescent="0.3"/>
    <row r="510" spans="2:19" hidden="1" x14ac:dyDescent="0.3"/>
    <row r="511" spans="2:19" hidden="1" x14ac:dyDescent="0.3"/>
    <row r="512" spans="2:19" hidden="1" x14ac:dyDescent="0.3"/>
    <row r="513" hidden="1" x14ac:dyDescent="0.3"/>
    <row r="514" hidden="1" x14ac:dyDescent="0.3"/>
    <row r="515" hidden="1" x14ac:dyDescent="0.3"/>
    <row r="516" hidden="1" x14ac:dyDescent="0.3"/>
    <row r="517" hidden="1" x14ac:dyDescent="0.3"/>
    <row r="518" hidden="1" x14ac:dyDescent="0.3"/>
    <row r="519" hidden="1" x14ac:dyDescent="0.3"/>
    <row r="520" hidden="1" x14ac:dyDescent="0.3"/>
    <row r="521" hidden="1" x14ac:dyDescent="0.3"/>
    <row r="522" hidden="1" x14ac:dyDescent="0.3"/>
    <row r="523" hidden="1" x14ac:dyDescent="0.3"/>
    <row r="524" hidden="1" x14ac:dyDescent="0.3"/>
    <row r="525" hidden="1" x14ac:dyDescent="0.3"/>
    <row r="526" hidden="1" x14ac:dyDescent="0.3"/>
    <row r="527" hidden="1" x14ac:dyDescent="0.3"/>
    <row r="528" hidden="1" x14ac:dyDescent="0.3"/>
    <row r="529" hidden="1" x14ac:dyDescent="0.3"/>
    <row r="530" hidden="1" x14ac:dyDescent="0.3"/>
    <row r="531" hidden="1" x14ac:dyDescent="0.3"/>
    <row r="532" hidden="1" x14ac:dyDescent="0.3"/>
    <row r="533" hidden="1" x14ac:dyDescent="0.3"/>
    <row r="534" hidden="1" x14ac:dyDescent="0.3"/>
    <row r="535" hidden="1" x14ac:dyDescent="0.3"/>
    <row r="536" hidden="1" x14ac:dyDescent="0.3"/>
    <row r="537" hidden="1" x14ac:dyDescent="0.3"/>
    <row r="538" hidden="1" x14ac:dyDescent="0.3"/>
    <row r="539" hidden="1" x14ac:dyDescent="0.3"/>
    <row r="540" hidden="1" x14ac:dyDescent="0.3"/>
    <row r="541" hidden="1" x14ac:dyDescent="0.3"/>
    <row r="542" hidden="1" x14ac:dyDescent="0.3"/>
    <row r="543" hidden="1" x14ac:dyDescent="0.3"/>
    <row r="544" hidden="1" x14ac:dyDescent="0.3"/>
    <row r="545" hidden="1" x14ac:dyDescent="0.3"/>
    <row r="546" hidden="1" x14ac:dyDescent="0.3"/>
    <row r="547" hidden="1" x14ac:dyDescent="0.3"/>
    <row r="548" hidden="1" x14ac:dyDescent="0.3"/>
    <row r="549" hidden="1" x14ac:dyDescent="0.3"/>
    <row r="550" hidden="1" x14ac:dyDescent="0.3"/>
    <row r="551" hidden="1" x14ac:dyDescent="0.3"/>
    <row r="552" hidden="1" x14ac:dyDescent="0.3"/>
    <row r="553" hidden="1" x14ac:dyDescent="0.3"/>
    <row r="554" hidden="1" x14ac:dyDescent="0.3"/>
    <row r="555" hidden="1" x14ac:dyDescent="0.3"/>
    <row r="556" hidden="1" x14ac:dyDescent="0.3"/>
    <row r="557" hidden="1" x14ac:dyDescent="0.3"/>
    <row r="558" hidden="1" x14ac:dyDescent="0.3"/>
    <row r="559" hidden="1" x14ac:dyDescent="0.3"/>
    <row r="560" hidden="1" x14ac:dyDescent="0.3"/>
    <row r="561" hidden="1" x14ac:dyDescent="0.3"/>
    <row r="562" hidden="1" x14ac:dyDescent="0.3"/>
    <row r="563" hidden="1" x14ac:dyDescent="0.3"/>
    <row r="564" hidden="1" x14ac:dyDescent="0.3"/>
    <row r="565" hidden="1" x14ac:dyDescent="0.3"/>
    <row r="566" hidden="1" x14ac:dyDescent="0.3"/>
    <row r="567" hidden="1" x14ac:dyDescent="0.3"/>
    <row r="568" hidden="1" x14ac:dyDescent="0.3"/>
    <row r="569" hidden="1" x14ac:dyDescent="0.3"/>
    <row r="570" hidden="1" x14ac:dyDescent="0.3"/>
    <row r="571" hidden="1" x14ac:dyDescent="0.3"/>
    <row r="572" hidden="1" x14ac:dyDescent="0.3"/>
    <row r="573" hidden="1" x14ac:dyDescent="0.3"/>
    <row r="574" hidden="1" x14ac:dyDescent="0.3"/>
    <row r="575" hidden="1" x14ac:dyDescent="0.3"/>
    <row r="576" hidden="1" x14ac:dyDescent="0.3"/>
    <row r="577" hidden="1" x14ac:dyDescent="0.3"/>
    <row r="578" hidden="1" x14ac:dyDescent="0.3"/>
    <row r="579" hidden="1" x14ac:dyDescent="0.3"/>
    <row r="580" hidden="1" x14ac:dyDescent="0.3"/>
    <row r="581" hidden="1" x14ac:dyDescent="0.3"/>
    <row r="582" hidden="1" x14ac:dyDescent="0.3"/>
    <row r="583" hidden="1" x14ac:dyDescent="0.3"/>
    <row r="584" hidden="1" x14ac:dyDescent="0.3"/>
    <row r="585" hidden="1" x14ac:dyDescent="0.3"/>
    <row r="586" hidden="1" x14ac:dyDescent="0.3"/>
    <row r="587" hidden="1" x14ac:dyDescent="0.3"/>
    <row r="588" hidden="1" x14ac:dyDescent="0.3"/>
    <row r="589" hidden="1" x14ac:dyDescent="0.3"/>
    <row r="590" hidden="1" x14ac:dyDescent="0.3"/>
    <row r="591" hidden="1" x14ac:dyDescent="0.3"/>
    <row r="592" hidden="1" x14ac:dyDescent="0.3"/>
    <row r="593" hidden="1" x14ac:dyDescent="0.3"/>
    <row r="594" hidden="1" x14ac:dyDescent="0.3"/>
    <row r="595" hidden="1" x14ac:dyDescent="0.3"/>
    <row r="596" hidden="1" x14ac:dyDescent="0.3"/>
    <row r="597" hidden="1" x14ac:dyDescent="0.3"/>
    <row r="598" hidden="1" x14ac:dyDescent="0.3"/>
    <row r="599" hidden="1" x14ac:dyDescent="0.3"/>
    <row r="600" hidden="1" x14ac:dyDescent="0.3"/>
    <row r="601" hidden="1" x14ac:dyDescent="0.3"/>
    <row r="602" hidden="1" x14ac:dyDescent="0.3"/>
    <row r="603" hidden="1" x14ac:dyDescent="0.3"/>
    <row r="604" hidden="1" x14ac:dyDescent="0.3"/>
    <row r="605" hidden="1" x14ac:dyDescent="0.3"/>
    <row r="606" hidden="1" x14ac:dyDescent="0.3"/>
    <row r="607" hidden="1" x14ac:dyDescent="0.3"/>
    <row r="608" hidden="1" x14ac:dyDescent="0.3"/>
    <row r="609" hidden="1" x14ac:dyDescent="0.3"/>
    <row r="610" hidden="1" x14ac:dyDescent="0.3"/>
    <row r="611" hidden="1" x14ac:dyDescent="0.3"/>
    <row r="612" hidden="1" x14ac:dyDescent="0.3"/>
    <row r="613" hidden="1" x14ac:dyDescent="0.3"/>
    <row r="614" hidden="1" x14ac:dyDescent="0.3"/>
    <row r="615" hidden="1" x14ac:dyDescent="0.3"/>
    <row r="616" hidden="1" x14ac:dyDescent="0.3"/>
    <row r="1048568" hidden="1" x14ac:dyDescent="0.3"/>
  </sheetData>
  <sheetProtection algorithmName="SHA-512" hashValue="Iujc+reI6hDhHr4DGT5FzsPnHv9uIFIdossyU1xTnqDdrU0GUI0XJQP8+yhE4sAo+l4RwNi71e/JmMxV/FaDjg==" saltValue="piAnNnhpwFV0sxIVKaSzWQ==" spinCount="100000" sheet="1" objects="1" scenarios="1" formatCells="0" formatColumns="0"/>
  <dataConsolidate/>
  <mergeCells count="32">
    <mergeCell ref="A1:C4"/>
    <mergeCell ref="D1:BI4"/>
    <mergeCell ref="BD5:BE7"/>
    <mergeCell ref="BF5:BI7"/>
    <mergeCell ref="BJ5:BJ8"/>
    <mergeCell ref="T6:AB6"/>
    <mergeCell ref="AC6:AK6"/>
    <mergeCell ref="AL6:AT6"/>
    <mergeCell ref="AU6:BC6"/>
    <mergeCell ref="T7:U7"/>
    <mergeCell ref="Z7:AA7"/>
    <mergeCell ref="AB7:AB8"/>
    <mergeCell ref="AC7:AD7"/>
    <mergeCell ref="AE7:AF7"/>
    <mergeCell ref="A5:S7"/>
    <mergeCell ref="T5:BC5"/>
    <mergeCell ref="A13:BE13"/>
    <mergeCell ref="BC7:BC8"/>
    <mergeCell ref="AR7:AS7"/>
    <mergeCell ref="AT7:AT8"/>
    <mergeCell ref="AU7:AV7"/>
    <mergeCell ref="AW7:AX7"/>
    <mergeCell ref="AY7:AZ7"/>
    <mergeCell ref="BA7:BB7"/>
    <mergeCell ref="AG7:AH7"/>
    <mergeCell ref="AI7:AJ7"/>
    <mergeCell ref="AK7:AK8"/>
    <mergeCell ref="AL7:AM7"/>
    <mergeCell ref="AN7:AO7"/>
    <mergeCell ref="AP7:AQ7"/>
    <mergeCell ref="V7:W7"/>
    <mergeCell ref="X7:Y7"/>
  </mergeCells>
  <conditionalFormatting sqref="BJ9:BJ12">
    <cfRule type="cellIs" dxfId="152" priority="13" operator="between">
      <formula>0.7</formula>
      <formula>1</formula>
    </cfRule>
    <cfRule type="cellIs" dxfId="151" priority="14" operator="between">
      <formula>0.51</formula>
      <formula>0.69</formula>
    </cfRule>
    <cfRule type="cellIs" dxfId="150" priority="15" operator="between">
      <formula>0</formula>
      <formula>0.5</formula>
    </cfRule>
  </conditionalFormatting>
  <conditionalFormatting sqref="BJ15">
    <cfRule type="cellIs" dxfId="149" priority="7" operator="between">
      <formula>0.7</formula>
      <formula>1</formula>
    </cfRule>
    <cfRule type="cellIs" dxfId="148" priority="8" operator="between">
      <formula>0.51</formula>
      <formula>0.69</formula>
    </cfRule>
    <cfRule type="cellIs" dxfId="147" priority="9" operator="between">
      <formula>0</formula>
      <formula>0.5</formula>
    </cfRule>
  </conditionalFormatting>
  <conditionalFormatting sqref="BJ13:BJ14">
    <cfRule type="cellIs" dxfId="146" priority="10" operator="between">
      <formula>0.7</formula>
      <formula>1</formula>
    </cfRule>
    <cfRule type="cellIs" dxfId="145" priority="11" operator="between">
      <formula>0.51</formula>
      <formula>0.69</formula>
    </cfRule>
    <cfRule type="cellIs" dxfId="144" priority="12" operator="between">
      <formula>0</formula>
      <formula>0.5</formula>
    </cfRule>
  </conditionalFormatting>
  <conditionalFormatting sqref="BJ16:BJ19">
    <cfRule type="cellIs" dxfId="143" priority="4" operator="between">
      <formula>0.7</formula>
      <formula>1</formula>
    </cfRule>
    <cfRule type="cellIs" dxfId="142" priority="5" operator="between">
      <formula>0.51</formula>
      <formula>0.69</formula>
    </cfRule>
    <cfRule type="cellIs" dxfId="141" priority="6" operator="between">
      <formula>0</formula>
      <formula>0.5</formula>
    </cfRule>
  </conditionalFormatting>
  <conditionalFormatting sqref="BJ20:BJ22">
    <cfRule type="cellIs" dxfId="140" priority="1" operator="between">
      <formula>0.7</formula>
      <formula>1</formula>
    </cfRule>
    <cfRule type="cellIs" dxfId="139" priority="2" operator="between">
      <formula>0.51</formula>
      <formula>0.69</formula>
    </cfRule>
    <cfRule type="cellIs" dxfId="138" priority="3" operator="between">
      <formula>0</formula>
      <formula>0.5</formula>
    </cfRule>
  </conditionalFormatting>
  <dataValidations count="10">
    <dataValidation allowBlank="1" showInputMessage="1" showErrorMessage="1" prompt="Describa la estrategia a desarrollar para el cumplimiento del Objetivo_x000a_" sqref="K16 D9:D11 D14:D19" xr:uid="{4374DC2C-8C1D-4550-A980-3E4A46B089B3}"/>
    <dataValidation allowBlank="1" showInputMessage="1" showErrorMessage="1" prompt="Registre el valor absoluto o porcentaje de la meta" sqref="J15:J20 H12 G9:I9 F10:I11 J9:J11" xr:uid="{2F0D5893-E68E-4498-B4BC-519AA9F4A241}"/>
    <dataValidation allowBlank="1" showInputMessage="1" showErrorMessage="1" prompt="Registre el nombre del indicador: _x000a__x000a_Ejemplo Número de visitas técnicas realizadas  " sqref="K14 K17:K22 L22 L9:L10 K11" xr:uid="{A42CE7E7-27F3-4D8D-B7BA-23C795EF262C}"/>
    <dataValidation allowBlank="1" showInputMessage="1" showErrorMessage="1" prompt="Registre la o las variables que va a medir el indicador:_x000a_Ejemplo:  (Número de visitas técnicas realizadas/Número de visitas técnicas programadas en el periodo)*100" sqref="L14 L17:L21 L9:L11" xr:uid="{5AC54C26-5278-482A-B21F-E9E0B6E8FE3D}"/>
    <dataValidation allowBlank="1" showInputMessage="1" showErrorMessage="1" prompt="Registre el nombre de la(s) persona(s) que desarrollan la actividad, máximo 3 " sqref="S17:S22 S14" xr:uid="{945893DB-009B-401D-9DB9-CCE131325A51}"/>
    <dataValidation allowBlank="1" showInputMessage="1" showErrorMessage="1" prompt="Registre la meta o las metas que se realizarán para cumplir el objetivo estratégico_x000a_" sqref="E9:E10" xr:uid="{8A684A55-5F17-467A-80FE-DF1633F59C67}"/>
    <dataValidation allowBlank="1" showInputMessage="1" showErrorMessage="1" promptTitle="Actividades" prompt="Registre las actividades macro que se requieren realizar para lograr la meta" sqref="O9" xr:uid="{D96B77CE-734E-480B-B22A-3A0704EACE18}"/>
    <dataValidation allowBlank="1" showInputMessage="1" showErrorMessage="1" prompt="Registre el o los productos o entregables que servirán de evidencia  " sqref="P17:P22 P14" xr:uid="{6BE4F300-B4A1-4D7E-ADD2-F5559BF5821A}"/>
    <dataValidation allowBlank="1" showInputMessage="1" showErrorMessage="1" prompt="Registre las actividades macro que se requieren para cumplir las metas" sqref="O17:O22 O14" xr:uid="{F13AAA94-084D-4472-9BE2-80BF453D9B9D}"/>
    <dataValidation allowBlank="1" showInputMessage="1" showErrorMessage="1" prompt="Registre la meta o las metas que se desarrollarán para el cumplimiento del Objetivo en 2021." sqref="G12 J21:J22 E17:I22 G14:I14 I12 E12 E14" xr:uid="{A1218A49-3EF1-4BEA-B122-92FF2C1000B8}"/>
  </dataValidations>
  <pageMargins left="0.70866141732283472" right="0.70866141732283472" top="0.74803149606299213" bottom="0.74803149606299213" header="0.31496062992125984" footer="0.31496062992125984"/>
  <pageSetup paperSize="9" scale="12" orientation="landscape" r:id="rId1"/>
  <headerFooter>
    <oddFooter>&amp;C&amp;"Century Gothic,Negrita"&amp;10Nota:&amp;"Century Gothic,Normal" Si este documento se encuentra impreso se considera Copia no Controlada. La versión vigente está publicada en el sitio web del Instituto Distrital de la Gestión del Riesgo y Cambio Climático.</oddFooter>
  </headerFooter>
  <ignoredErrors>
    <ignoredError sqref="T10 V10 X10 Z10 T11:AA12" unlocked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A65B7-0DA7-416D-B0B5-80D9D3293FEB}">
  <dimension ref="I10:I12"/>
  <sheetViews>
    <sheetView workbookViewId="0">
      <selection activeCell="I13" sqref="I13"/>
    </sheetView>
  </sheetViews>
  <sheetFormatPr baseColWidth="10" defaultRowHeight="15" x14ac:dyDescent="0.25"/>
  <sheetData>
    <row r="10" spans="9:9" x14ac:dyDescent="0.25">
      <c r="I10" s="301">
        <f>'4.Comunicación  Información Pú'!BJ13</f>
        <v>0.26143457563025208</v>
      </c>
    </row>
    <row r="12" spans="9:9" x14ac:dyDescent="0.25">
      <c r="I12">
        <f>99*8.33/100</f>
        <v>8.2466999999999988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0962C-ED71-4238-9F08-21AD32EC7ECF}">
  <dimension ref="A1:BK15"/>
  <sheetViews>
    <sheetView zoomScale="90" zoomScaleNormal="90" zoomScaleSheetLayoutView="90" zoomScalePageLayoutView="55" workbookViewId="0">
      <selection activeCell="D9" sqref="D9"/>
    </sheetView>
  </sheetViews>
  <sheetFormatPr baseColWidth="10" defaultColWidth="0" defaultRowHeight="13.5" zeroHeight="1" x14ac:dyDescent="0.3"/>
  <cols>
    <col min="1" max="1" width="22.42578125" style="965" customWidth="1"/>
    <col min="2" max="2" width="16.7109375" style="964" customWidth="1"/>
    <col min="3" max="3" width="38.140625" style="965" customWidth="1"/>
    <col min="4" max="4" width="43.42578125" style="966" customWidth="1"/>
    <col min="5" max="5" width="30" style="966" customWidth="1"/>
    <col min="6" max="6" width="14.28515625" style="965" hidden="1" customWidth="1"/>
    <col min="7" max="7" width="15" style="965" hidden="1" customWidth="1"/>
    <col min="8" max="8" width="15.5703125" style="965" hidden="1" customWidth="1"/>
    <col min="9" max="9" width="14.42578125" style="965" hidden="1" customWidth="1"/>
    <col min="10" max="10" width="17.140625" style="965" customWidth="1"/>
    <col min="11" max="14" width="22.42578125" style="965" customWidth="1"/>
    <col min="15" max="15" width="53" style="965" customWidth="1"/>
    <col min="16" max="16" width="52.5703125" style="965" customWidth="1"/>
    <col min="17" max="17" width="24.42578125" style="965" customWidth="1"/>
    <col min="18" max="18" width="22.42578125" style="965" customWidth="1"/>
    <col min="19" max="19" width="22.42578125" style="964" customWidth="1"/>
    <col min="20" max="27" width="10.7109375" style="965" customWidth="1"/>
    <col min="28" max="28" width="20" style="965" bestFit="1" customWidth="1"/>
    <col min="29" max="36" width="10.7109375" style="965" customWidth="1"/>
    <col min="37" max="37" width="20" style="965" bestFit="1" customWidth="1"/>
    <col min="38" max="45" width="10.7109375" style="965" customWidth="1"/>
    <col min="46" max="46" width="20" style="965" bestFit="1" customWidth="1"/>
    <col min="47" max="54" width="10.7109375" style="965" customWidth="1"/>
    <col min="55" max="55" width="20" style="965" bestFit="1" customWidth="1"/>
    <col min="56" max="56" width="18.140625" style="965" bestFit="1" customWidth="1"/>
    <col min="57" max="57" width="15.5703125" style="965" customWidth="1"/>
    <col min="58" max="60" width="11.5703125" style="965" customWidth="1"/>
    <col min="61" max="61" width="11.7109375" style="965" customWidth="1"/>
    <col min="62" max="62" width="30.140625" style="965" customWidth="1"/>
    <col min="63" max="63" width="0" style="965" hidden="1" customWidth="1"/>
    <col min="64" max="16384" width="22.42578125" style="965" hidden="1"/>
  </cols>
  <sheetData>
    <row r="1" spans="1:62" s="879" customFormat="1" ht="26.25" customHeight="1" x14ac:dyDescent="0.3">
      <c r="A1" s="876"/>
      <c r="B1" s="876"/>
      <c r="C1" s="876"/>
      <c r="D1" s="877" t="s">
        <v>414</v>
      </c>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877"/>
      <c r="AT1" s="877"/>
      <c r="AU1" s="877"/>
      <c r="AV1" s="877"/>
      <c r="AW1" s="877"/>
      <c r="AX1" s="877"/>
      <c r="AY1" s="877"/>
      <c r="AZ1" s="877"/>
      <c r="BA1" s="877"/>
      <c r="BB1" s="877"/>
      <c r="BC1" s="877"/>
      <c r="BD1" s="877"/>
      <c r="BE1" s="877"/>
      <c r="BF1" s="877"/>
      <c r="BG1" s="877"/>
      <c r="BH1" s="877"/>
      <c r="BI1" s="877"/>
      <c r="BJ1" s="878" t="s">
        <v>512</v>
      </c>
    </row>
    <row r="2" spans="1:62" s="879" customFormat="1" ht="26.25" customHeight="1" x14ac:dyDescent="0.3">
      <c r="A2" s="876"/>
      <c r="B2" s="876"/>
      <c r="C2" s="876"/>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N2" s="877"/>
      <c r="AO2" s="877"/>
      <c r="AP2" s="877"/>
      <c r="AQ2" s="877"/>
      <c r="AR2" s="877"/>
      <c r="AS2" s="877"/>
      <c r="AT2" s="877"/>
      <c r="AU2" s="877"/>
      <c r="AV2" s="877"/>
      <c r="AW2" s="877"/>
      <c r="AX2" s="877"/>
      <c r="AY2" s="877"/>
      <c r="AZ2" s="877"/>
      <c r="BA2" s="877"/>
      <c r="BB2" s="877"/>
      <c r="BC2" s="877"/>
      <c r="BD2" s="877"/>
      <c r="BE2" s="877"/>
      <c r="BF2" s="877"/>
      <c r="BG2" s="877"/>
      <c r="BH2" s="877"/>
      <c r="BI2" s="877"/>
      <c r="BJ2" s="878" t="s">
        <v>513</v>
      </c>
    </row>
    <row r="3" spans="1:62" s="879" customFormat="1" ht="26.25" customHeight="1" x14ac:dyDescent="0.3">
      <c r="A3" s="876"/>
      <c r="B3" s="876"/>
      <c r="C3" s="876"/>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c r="AV3" s="877"/>
      <c r="AW3" s="877"/>
      <c r="AX3" s="877"/>
      <c r="AY3" s="877"/>
      <c r="AZ3" s="877"/>
      <c r="BA3" s="877"/>
      <c r="BB3" s="877"/>
      <c r="BC3" s="877"/>
      <c r="BD3" s="877"/>
      <c r="BE3" s="877"/>
      <c r="BF3" s="877"/>
      <c r="BG3" s="877"/>
      <c r="BH3" s="877"/>
      <c r="BI3" s="877"/>
      <c r="BJ3" s="878" t="s">
        <v>514</v>
      </c>
    </row>
    <row r="4" spans="1:62" s="879" customFormat="1" ht="26.25" customHeight="1" x14ac:dyDescent="0.3">
      <c r="A4" s="876"/>
      <c r="B4" s="876"/>
      <c r="C4" s="876"/>
      <c r="D4" s="877"/>
      <c r="E4" s="877"/>
      <c r="F4" s="877"/>
      <c r="G4" s="877"/>
      <c r="H4" s="877"/>
      <c r="I4" s="877"/>
      <c r="J4" s="877"/>
      <c r="K4" s="877"/>
      <c r="L4" s="877"/>
      <c r="M4" s="877"/>
      <c r="N4" s="877"/>
      <c r="O4" s="877"/>
      <c r="P4" s="877"/>
      <c r="Q4" s="877"/>
      <c r="R4" s="877"/>
      <c r="S4" s="877"/>
      <c r="T4" s="877"/>
      <c r="U4" s="877"/>
      <c r="V4" s="877"/>
      <c r="W4" s="877"/>
      <c r="X4" s="877"/>
      <c r="Y4" s="877"/>
      <c r="Z4" s="877"/>
      <c r="AA4" s="877"/>
      <c r="AB4" s="877"/>
      <c r="AC4" s="877"/>
      <c r="AD4" s="877"/>
      <c r="AE4" s="877"/>
      <c r="AF4" s="877"/>
      <c r="AG4" s="877"/>
      <c r="AH4" s="877"/>
      <c r="AI4" s="877"/>
      <c r="AJ4" s="877"/>
      <c r="AK4" s="877"/>
      <c r="AL4" s="877"/>
      <c r="AM4" s="877"/>
      <c r="AN4" s="877"/>
      <c r="AO4" s="877"/>
      <c r="AP4" s="877"/>
      <c r="AQ4" s="877"/>
      <c r="AR4" s="877"/>
      <c r="AS4" s="877"/>
      <c r="AT4" s="877"/>
      <c r="AU4" s="877"/>
      <c r="AV4" s="877"/>
      <c r="AW4" s="877"/>
      <c r="AX4" s="877"/>
      <c r="AY4" s="877"/>
      <c r="AZ4" s="877"/>
      <c r="BA4" s="877"/>
      <c r="BB4" s="877"/>
      <c r="BC4" s="877"/>
      <c r="BD4" s="877"/>
      <c r="BE4" s="877"/>
      <c r="BF4" s="877"/>
      <c r="BG4" s="877"/>
      <c r="BH4" s="877"/>
      <c r="BI4" s="877"/>
      <c r="BJ4" s="880" t="s">
        <v>515</v>
      </c>
    </row>
    <row r="5" spans="1:62" s="879" customFormat="1" ht="13.5" customHeight="1" x14ac:dyDescent="0.3">
      <c r="A5" s="881" t="s">
        <v>400</v>
      </c>
      <c r="B5" s="881"/>
      <c r="C5" s="881"/>
      <c r="D5" s="881"/>
      <c r="E5" s="881"/>
      <c r="F5" s="881"/>
      <c r="G5" s="881"/>
      <c r="H5" s="881"/>
      <c r="I5" s="881"/>
      <c r="J5" s="881"/>
      <c r="K5" s="881"/>
      <c r="L5" s="881"/>
      <c r="M5" s="881"/>
      <c r="N5" s="881"/>
      <c r="O5" s="881"/>
      <c r="P5" s="881"/>
      <c r="Q5" s="881"/>
      <c r="R5" s="881"/>
      <c r="S5" s="881"/>
      <c r="T5" s="882" t="s">
        <v>22</v>
      </c>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c r="AW5" s="882"/>
      <c r="AX5" s="882"/>
      <c r="AY5" s="882"/>
      <c r="AZ5" s="882"/>
      <c r="BA5" s="882"/>
      <c r="BB5" s="882"/>
      <c r="BC5" s="882"/>
      <c r="BD5" s="883" t="s">
        <v>446</v>
      </c>
      <c r="BE5" s="884"/>
      <c r="BF5" s="885" t="s">
        <v>441</v>
      </c>
      <c r="BG5" s="886"/>
      <c r="BH5" s="886"/>
      <c r="BI5" s="887"/>
      <c r="BJ5" s="885" t="s">
        <v>23</v>
      </c>
    </row>
    <row r="6" spans="1:62" s="894" customFormat="1" ht="12.75" x14ac:dyDescent="0.25">
      <c r="A6" s="881"/>
      <c r="B6" s="881"/>
      <c r="C6" s="881"/>
      <c r="D6" s="881"/>
      <c r="E6" s="881"/>
      <c r="F6" s="881"/>
      <c r="G6" s="881"/>
      <c r="H6" s="881"/>
      <c r="I6" s="881"/>
      <c r="J6" s="881"/>
      <c r="K6" s="881"/>
      <c r="L6" s="881"/>
      <c r="M6" s="881"/>
      <c r="N6" s="881"/>
      <c r="O6" s="881"/>
      <c r="P6" s="881"/>
      <c r="Q6" s="881"/>
      <c r="R6" s="881"/>
      <c r="S6" s="881"/>
      <c r="T6" s="888" t="s">
        <v>24</v>
      </c>
      <c r="U6" s="888"/>
      <c r="V6" s="888"/>
      <c r="W6" s="888"/>
      <c r="X6" s="888"/>
      <c r="Y6" s="888"/>
      <c r="Z6" s="888"/>
      <c r="AA6" s="888"/>
      <c r="AB6" s="888"/>
      <c r="AC6" s="888" t="s">
        <v>25</v>
      </c>
      <c r="AD6" s="888"/>
      <c r="AE6" s="888"/>
      <c r="AF6" s="888"/>
      <c r="AG6" s="888"/>
      <c r="AH6" s="888"/>
      <c r="AI6" s="888"/>
      <c r="AJ6" s="888"/>
      <c r="AK6" s="888"/>
      <c r="AL6" s="888" t="s">
        <v>26</v>
      </c>
      <c r="AM6" s="888"/>
      <c r="AN6" s="888"/>
      <c r="AO6" s="888"/>
      <c r="AP6" s="888"/>
      <c r="AQ6" s="888"/>
      <c r="AR6" s="888"/>
      <c r="AS6" s="888"/>
      <c r="AT6" s="888"/>
      <c r="AU6" s="888" t="s">
        <v>27</v>
      </c>
      <c r="AV6" s="888"/>
      <c r="AW6" s="888"/>
      <c r="AX6" s="888"/>
      <c r="AY6" s="888"/>
      <c r="AZ6" s="888"/>
      <c r="BA6" s="888"/>
      <c r="BB6" s="888"/>
      <c r="BC6" s="888"/>
      <c r="BD6" s="889"/>
      <c r="BE6" s="890"/>
      <c r="BF6" s="891"/>
      <c r="BG6" s="892"/>
      <c r="BH6" s="892"/>
      <c r="BI6" s="893"/>
      <c r="BJ6" s="891"/>
    </row>
    <row r="7" spans="1:62" s="879" customFormat="1" ht="13.5" customHeight="1" x14ac:dyDescent="0.3">
      <c r="A7" s="881"/>
      <c r="B7" s="881"/>
      <c r="C7" s="881"/>
      <c r="D7" s="881"/>
      <c r="E7" s="881"/>
      <c r="F7" s="881"/>
      <c r="G7" s="881"/>
      <c r="H7" s="881"/>
      <c r="I7" s="881"/>
      <c r="J7" s="881"/>
      <c r="K7" s="881"/>
      <c r="L7" s="881"/>
      <c r="M7" s="881"/>
      <c r="N7" s="881"/>
      <c r="O7" s="881"/>
      <c r="P7" s="881"/>
      <c r="Q7" s="881"/>
      <c r="R7" s="881"/>
      <c r="S7" s="881"/>
      <c r="T7" s="895" t="s">
        <v>28</v>
      </c>
      <c r="U7" s="895"/>
      <c r="V7" s="895" t="s">
        <v>29</v>
      </c>
      <c r="W7" s="895"/>
      <c r="X7" s="895" t="s">
        <v>30</v>
      </c>
      <c r="Y7" s="895"/>
      <c r="Z7" s="895" t="s">
        <v>31</v>
      </c>
      <c r="AA7" s="895"/>
      <c r="AB7" s="967" t="s">
        <v>32</v>
      </c>
      <c r="AC7" s="895" t="s">
        <v>33</v>
      </c>
      <c r="AD7" s="895"/>
      <c r="AE7" s="895" t="s">
        <v>34</v>
      </c>
      <c r="AF7" s="895"/>
      <c r="AG7" s="895" t="s">
        <v>35</v>
      </c>
      <c r="AH7" s="895"/>
      <c r="AI7" s="968" t="s">
        <v>31</v>
      </c>
      <c r="AJ7" s="969"/>
      <c r="AK7" s="970" t="s">
        <v>32</v>
      </c>
      <c r="AL7" s="895" t="s">
        <v>36</v>
      </c>
      <c r="AM7" s="895"/>
      <c r="AN7" s="895" t="s">
        <v>37</v>
      </c>
      <c r="AO7" s="895"/>
      <c r="AP7" s="895" t="s">
        <v>38</v>
      </c>
      <c r="AQ7" s="895"/>
      <c r="AR7" s="968" t="s">
        <v>31</v>
      </c>
      <c r="AS7" s="969"/>
      <c r="AT7" s="896" t="s">
        <v>32</v>
      </c>
      <c r="AU7" s="895" t="s">
        <v>39</v>
      </c>
      <c r="AV7" s="895"/>
      <c r="AW7" s="895" t="s">
        <v>40</v>
      </c>
      <c r="AX7" s="895"/>
      <c r="AY7" s="895" t="s">
        <v>41</v>
      </c>
      <c r="AZ7" s="895"/>
      <c r="BA7" s="968" t="s">
        <v>31</v>
      </c>
      <c r="BB7" s="969"/>
      <c r="BC7" s="896" t="s">
        <v>32</v>
      </c>
      <c r="BD7" s="897"/>
      <c r="BE7" s="898"/>
      <c r="BF7" s="899"/>
      <c r="BG7" s="900"/>
      <c r="BH7" s="900"/>
      <c r="BI7" s="901"/>
      <c r="BJ7" s="891"/>
    </row>
    <row r="8" spans="1:62" s="976" customFormat="1" ht="51" customHeight="1" x14ac:dyDescent="0.25">
      <c r="A8" s="971" t="s">
        <v>21</v>
      </c>
      <c r="B8" s="971" t="s">
        <v>6</v>
      </c>
      <c r="C8" s="971" t="s">
        <v>0</v>
      </c>
      <c r="D8" s="971" t="s">
        <v>398</v>
      </c>
      <c r="E8" s="971" t="s">
        <v>397</v>
      </c>
      <c r="F8" s="971" t="s">
        <v>402</v>
      </c>
      <c r="G8" s="971" t="s">
        <v>405</v>
      </c>
      <c r="H8" s="971" t="s">
        <v>404</v>
      </c>
      <c r="I8" s="971" t="s">
        <v>403</v>
      </c>
      <c r="J8" s="971" t="s">
        <v>516</v>
      </c>
      <c r="K8" s="971" t="s">
        <v>1</v>
      </c>
      <c r="L8" s="971" t="s">
        <v>2</v>
      </c>
      <c r="M8" s="971" t="s">
        <v>3</v>
      </c>
      <c r="N8" s="971" t="s">
        <v>406</v>
      </c>
      <c r="O8" s="971" t="s">
        <v>4</v>
      </c>
      <c r="P8" s="971" t="s">
        <v>5</v>
      </c>
      <c r="Q8" s="971" t="s">
        <v>517</v>
      </c>
      <c r="R8" s="971" t="s">
        <v>6</v>
      </c>
      <c r="S8" s="971" t="s">
        <v>7</v>
      </c>
      <c r="T8" s="972" t="s">
        <v>42</v>
      </c>
      <c r="U8" s="972" t="s">
        <v>43</v>
      </c>
      <c r="V8" s="972" t="s">
        <v>42</v>
      </c>
      <c r="W8" s="972" t="s">
        <v>43</v>
      </c>
      <c r="X8" s="972" t="s">
        <v>42</v>
      </c>
      <c r="Y8" s="972" t="s">
        <v>43</v>
      </c>
      <c r="Z8" s="972" t="s">
        <v>42</v>
      </c>
      <c r="AA8" s="972" t="s">
        <v>43</v>
      </c>
      <c r="AB8" s="967"/>
      <c r="AC8" s="972" t="s">
        <v>42</v>
      </c>
      <c r="AD8" s="972" t="s">
        <v>43</v>
      </c>
      <c r="AE8" s="972" t="s">
        <v>42</v>
      </c>
      <c r="AF8" s="972" t="s">
        <v>43</v>
      </c>
      <c r="AG8" s="972" t="s">
        <v>42</v>
      </c>
      <c r="AH8" s="972" t="s">
        <v>43</v>
      </c>
      <c r="AI8" s="972" t="s">
        <v>42</v>
      </c>
      <c r="AJ8" s="972" t="s">
        <v>43</v>
      </c>
      <c r="AK8" s="973"/>
      <c r="AL8" s="972" t="s">
        <v>42</v>
      </c>
      <c r="AM8" s="972" t="s">
        <v>43</v>
      </c>
      <c r="AN8" s="972" t="s">
        <v>42</v>
      </c>
      <c r="AO8" s="972" t="s">
        <v>43</v>
      </c>
      <c r="AP8" s="972" t="s">
        <v>42</v>
      </c>
      <c r="AQ8" s="972" t="s">
        <v>43</v>
      </c>
      <c r="AR8" s="972" t="s">
        <v>42</v>
      </c>
      <c r="AS8" s="972" t="s">
        <v>43</v>
      </c>
      <c r="AT8" s="896"/>
      <c r="AU8" s="972" t="s">
        <v>42</v>
      </c>
      <c r="AV8" s="972" t="s">
        <v>43</v>
      </c>
      <c r="AW8" s="972" t="s">
        <v>42</v>
      </c>
      <c r="AX8" s="972" t="s">
        <v>43</v>
      </c>
      <c r="AY8" s="972" t="s">
        <v>42</v>
      </c>
      <c r="AZ8" s="972" t="s">
        <v>43</v>
      </c>
      <c r="BA8" s="972" t="s">
        <v>42</v>
      </c>
      <c r="BB8" s="972" t="s">
        <v>43</v>
      </c>
      <c r="BC8" s="896"/>
      <c r="BD8" s="974" t="s">
        <v>42</v>
      </c>
      <c r="BE8" s="975" t="s">
        <v>43</v>
      </c>
      <c r="BF8" s="975" t="s">
        <v>442</v>
      </c>
      <c r="BG8" s="975" t="s">
        <v>443</v>
      </c>
      <c r="BH8" s="975" t="s">
        <v>444</v>
      </c>
      <c r="BI8" s="975" t="s">
        <v>445</v>
      </c>
      <c r="BJ8" s="899"/>
    </row>
    <row r="9" spans="1:62" s="879" customFormat="1" ht="145.5" customHeight="1" x14ac:dyDescent="0.3">
      <c r="A9" s="944" t="s">
        <v>50</v>
      </c>
      <c r="B9" s="944" t="s">
        <v>18</v>
      </c>
      <c r="C9" s="945" t="s">
        <v>416</v>
      </c>
      <c r="D9" s="946" t="s">
        <v>540</v>
      </c>
      <c r="E9" s="946" t="s">
        <v>541</v>
      </c>
      <c r="F9" s="977"/>
      <c r="G9" s="977"/>
      <c r="H9" s="977"/>
      <c r="I9" s="977"/>
      <c r="J9" s="978">
        <v>1</v>
      </c>
      <c r="K9" s="979" t="s">
        <v>542</v>
      </c>
      <c r="L9" s="950" t="s">
        <v>543</v>
      </c>
      <c r="M9" s="950" t="s">
        <v>8</v>
      </c>
      <c r="N9" s="950" t="s">
        <v>82</v>
      </c>
      <c r="O9" s="979" t="s">
        <v>544</v>
      </c>
      <c r="P9" s="979" t="s">
        <v>545</v>
      </c>
      <c r="Q9" s="952" t="s">
        <v>72</v>
      </c>
      <c r="R9" s="944" t="s">
        <v>18</v>
      </c>
      <c r="S9" s="944"/>
      <c r="T9" s="927">
        <f t="shared" ref="T9:Y14" si="0">8.33/100</f>
        <v>8.3299999999999999E-2</v>
      </c>
      <c r="U9" s="927">
        <f t="shared" si="0"/>
        <v>8.3299999999999999E-2</v>
      </c>
      <c r="V9" s="927">
        <f t="shared" ref="V9:V14" si="1">8.33/100</f>
        <v>8.3299999999999999E-2</v>
      </c>
      <c r="W9" s="927">
        <f t="shared" si="0"/>
        <v>8.3299999999999999E-2</v>
      </c>
      <c r="X9" s="927">
        <f t="shared" ref="X9:X14" si="2">8.33/100</f>
        <v>8.3299999999999999E-2</v>
      </c>
      <c r="Y9" s="927">
        <f t="shared" si="0"/>
        <v>8.3299999999999999E-2</v>
      </c>
      <c r="Z9" s="928">
        <f t="shared" ref="Z9:Z14" si="3">SUM(T9,V9,X9)</f>
        <v>0.24990000000000001</v>
      </c>
      <c r="AA9" s="921">
        <f t="shared" ref="AA9:AA14" si="4">SUM(U9,W9,Y9)</f>
        <v>0.24990000000000001</v>
      </c>
      <c r="AB9" s="40" t="s">
        <v>1016</v>
      </c>
      <c r="AC9" s="927">
        <f t="shared" ref="AC9:AC14" si="5">8.33/100</f>
        <v>8.3299999999999999E-2</v>
      </c>
      <c r="AD9" s="930"/>
      <c r="AE9" s="927">
        <f t="shared" ref="AE9:AE14" si="6">8.33/100</f>
        <v>8.3299999999999999E-2</v>
      </c>
      <c r="AF9" s="930"/>
      <c r="AG9" s="927">
        <f t="shared" ref="AG9:AG14" si="7">8.33/100</f>
        <v>8.3299999999999999E-2</v>
      </c>
      <c r="AH9" s="930"/>
      <c r="AI9" s="928">
        <f t="shared" ref="AI9:AI14" si="8">SUM(AC9,AE9,AG9)</f>
        <v>0.24990000000000001</v>
      </c>
      <c r="AJ9" s="921">
        <f t="shared" ref="AJ9:AJ14" si="9">SUM(AD9,AF9,AH9)</f>
        <v>0</v>
      </c>
      <c r="AK9" s="40" t="s">
        <v>44</v>
      </c>
      <c r="AL9" s="927">
        <f t="shared" ref="AL9:AL14" si="10">8.33/100</f>
        <v>8.3299999999999999E-2</v>
      </c>
      <c r="AM9" s="930"/>
      <c r="AN9" s="927">
        <f t="shared" ref="AN9:AN14" si="11">8.33/100</f>
        <v>8.3299999999999999E-2</v>
      </c>
      <c r="AO9" s="930"/>
      <c r="AP9" s="927">
        <f t="shared" ref="AP9:AP14" si="12">8.33/100</f>
        <v>8.3299999999999999E-2</v>
      </c>
      <c r="AQ9" s="930"/>
      <c r="AR9" s="928">
        <f t="shared" ref="AR9:AR14" si="13">SUM(AL9,AN9,AP9)</f>
        <v>0.24990000000000001</v>
      </c>
      <c r="AS9" s="921">
        <f t="shared" ref="AS9:AS14" si="14">SUM(AM9,AO9,AQ9)</f>
        <v>0</v>
      </c>
      <c r="AT9" s="40" t="s">
        <v>44</v>
      </c>
      <c r="AU9" s="927">
        <f t="shared" ref="AU9:AU14" si="15">8.33/100</f>
        <v>8.3299999999999999E-2</v>
      </c>
      <c r="AV9" s="930"/>
      <c r="AW9" s="927">
        <f t="shared" ref="AW9:AW14" si="16">8.33/100</f>
        <v>8.3299999999999999E-2</v>
      </c>
      <c r="AX9" s="930"/>
      <c r="AY9" s="927">
        <f t="shared" ref="AY9:AY14" si="17">8.33/100</f>
        <v>8.3299999999999999E-2</v>
      </c>
      <c r="AZ9" s="930"/>
      <c r="BA9" s="928">
        <f t="shared" ref="BA9:BA14" si="18">SUM(AU9,AW9,AY9)</f>
        <v>0.24990000000000001</v>
      </c>
      <c r="BB9" s="921">
        <f t="shared" ref="BB9:BB14" si="19">SUM(AV9,AX9,AZ9)</f>
        <v>0</v>
      </c>
      <c r="BC9" s="40" t="s">
        <v>44</v>
      </c>
      <c r="BD9" s="922">
        <f t="shared" ref="BD9:BE14" si="20">Z9+AI9+AR9+BA9</f>
        <v>0.99960000000000004</v>
      </c>
      <c r="BE9" s="922">
        <f t="shared" si="20"/>
        <v>0.24990000000000001</v>
      </c>
      <c r="BF9" s="923">
        <f t="shared" ref="BF9:BF14" si="21">IFERROR(AA9/Z9,"")</f>
        <v>1</v>
      </c>
      <c r="BG9" s="923">
        <f t="shared" ref="BG9:BG14" si="22">IFERROR((AA9+AJ9)/(Z9+AI9),"")</f>
        <v>0.5</v>
      </c>
      <c r="BH9" s="923">
        <f t="shared" ref="BH9:BH14" si="23">IFERROR((AA9+AJ9+AS9)/(Z9+AI9+AR9),"")</f>
        <v>0.33333333333333331</v>
      </c>
      <c r="BI9" s="923">
        <f t="shared" ref="BI9:BI14" si="24">IFERROR((AA9+AJ9+AS9+BB9)/(Z9+AI9+AR9+BA9),"")</f>
        <v>0.25</v>
      </c>
      <c r="BJ9" s="430">
        <f t="shared" ref="BJ9:BJ14" si="25">BE9/BD9</f>
        <v>0.25</v>
      </c>
    </row>
    <row r="10" spans="1:62" s="879" customFormat="1" ht="145.5" customHeight="1" x14ac:dyDescent="0.3">
      <c r="A10" s="944" t="s">
        <v>50</v>
      </c>
      <c r="B10" s="944" t="s">
        <v>18</v>
      </c>
      <c r="C10" s="945" t="s">
        <v>416</v>
      </c>
      <c r="D10" s="946" t="s">
        <v>540</v>
      </c>
      <c r="E10" s="946" t="s">
        <v>546</v>
      </c>
      <c r="F10" s="977"/>
      <c r="G10" s="977"/>
      <c r="H10" s="977"/>
      <c r="I10" s="977"/>
      <c r="J10" s="978">
        <v>1</v>
      </c>
      <c r="K10" s="979" t="s">
        <v>547</v>
      </c>
      <c r="L10" s="950" t="s">
        <v>548</v>
      </c>
      <c r="M10" s="950" t="s">
        <v>8</v>
      </c>
      <c r="N10" s="950" t="s">
        <v>82</v>
      </c>
      <c r="O10" s="979" t="s">
        <v>549</v>
      </c>
      <c r="P10" s="980" t="s">
        <v>550</v>
      </c>
      <c r="Q10" s="952" t="s">
        <v>72</v>
      </c>
      <c r="R10" s="944" t="s">
        <v>18</v>
      </c>
      <c r="S10" s="944"/>
      <c r="T10" s="927">
        <f t="shared" si="0"/>
        <v>8.3299999999999999E-2</v>
      </c>
      <c r="U10" s="927">
        <f t="shared" si="0"/>
        <v>8.3299999999999999E-2</v>
      </c>
      <c r="V10" s="927">
        <f t="shared" si="1"/>
        <v>8.3299999999999999E-2</v>
      </c>
      <c r="W10" s="927">
        <f t="shared" si="0"/>
        <v>8.3299999999999999E-2</v>
      </c>
      <c r="X10" s="927">
        <f t="shared" si="2"/>
        <v>8.3299999999999999E-2</v>
      </c>
      <c r="Y10" s="927">
        <f t="shared" si="0"/>
        <v>8.3299999999999999E-2</v>
      </c>
      <c r="Z10" s="928">
        <f t="shared" si="3"/>
        <v>0.24990000000000001</v>
      </c>
      <c r="AA10" s="928">
        <f t="shared" si="4"/>
        <v>0.24990000000000001</v>
      </c>
      <c r="AB10" s="40" t="s">
        <v>1015</v>
      </c>
      <c r="AC10" s="927">
        <f t="shared" si="5"/>
        <v>8.3299999999999999E-2</v>
      </c>
      <c r="AD10" s="930"/>
      <c r="AE10" s="927">
        <f t="shared" si="6"/>
        <v>8.3299999999999999E-2</v>
      </c>
      <c r="AF10" s="930"/>
      <c r="AG10" s="927">
        <f t="shared" si="7"/>
        <v>8.3299999999999999E-2</v>
      </c>
      <c r="AH10" s="930"/>
      <c r="AI10" s="928">
        <f t="shared" si="8"/>
        <v>0.24990000000000001</v>
      </c>
      <c r="AJ10" s="921">
        <f t="shared" si="9"/>
        <v>0</v>
      </c>
      <c r="AK10" s="40" t="s">
        <v>44</v>
      </c>
      <c r="AL10" s="927">
        <f t="shared" si="10"/>
        <v>8.3299999999999999E-2</v>
      </c>
      <c r="AM10" s="930"/>
      <c r="AN10" s="927">
        <f t="shared" si="11"/>
        <v>8.3299999999999999E-2</v>
      </c>
      <c r="AO10" s="930"/>
      <c r="AP10" s="927">
        <f t="shared" si="12"/>
        <v>8.3299999999999999E-2</v>
      </c>
      <c r="AQ10" s="930"/>
      <c r="AR10" s="928">
        <f t="shared" si="13"/>
        <v>0.24990000000000001</v>
      </c>
      <c r="AS10" s="921">
        <f t="shared" si="14"/>
        <v>0</v>
      </c>
      <c r="AT10" s="40" t="s">
        <v>44</v>
      </c>
      <c r="AU10" s="927">
        <f t="shared" si="15"/>
        <v>8.3299999999999999E-2</v>
      </c>
      <c r="AV10" s="930"/>
      <c r="AW10" s="927">
        <f t="shared" si="16"/>
        <v>8.3299999999999999E-2</v>
      </c>
      <c r="AX10" s="930"/>
      <c r="AY10" s="927">
        <f t="shared" si="17"/>
        <v>8.3299999999999999E-2</v>
      </c>
      <c r="AZ10" s="930"/>
      <c r="BA10" s="928">
        <f t="shared" si="18"/>
        <v>0.24990000000000001</v>
      </c>
      <c r="BB10" s="921">
        <f t="shared" si="19"/>
        <v>0</v>
      </c>
      <c r="BC10" s="40" t="s">
        <v>44</v>
      </c>
      <c r="BD10" s="922">
        <f t="shared" si="20"/>
        <v>0.99960000000000004</v>
      </c>
      <c r="BE10" s="922">
        <f t="shared" si="20"/>
        <v>0.24990000000000001</v>
      </c>
      <c r="BF10" s="923">
        <f t="shared" si="21"/>
        <v>1</v>
      </c>
      <c r="BG10" s="923">
        <f t="shared" si="22"/>
        <v>0.5</v>
      </c>
      <c r="BH10" s="923">
        <f t="shared" si="23"/>
        <v>0.33333333333333331</v>
      </c>
      <c r="BI10" s="923">
        <f t="shared" si="24"/>
        <v>0.25</v>
      </c>
      <c r="BJ10" s="430">
        <f t="shared" si="25"/>
        <v>0.25</v>
      </c>
    </row>
    <row r="11" spans="1:62" s="879" customFormat="1" ht="145.5" customHeight="1" x14ac:dyDescent="0.3">
      <c r="A11" s="944" t="s">
        <v>50</v>
      </c>
      <c r="B11" s="944" t="s">
        <v>18</v>
      </c>
      <c r="C11" s="945" t="s">
        <v>416</v>
      </c>
      <c r="D11" s="946" t="s">
        <v>540</v>
      </c>
      <c r="E11" s="946" t="s">
        <v>551</v>
      </c>
      <c r="F11" s="977"/>
      <c r="G11" s="977"/>
      <c r="H11" s="977"/>
      <c r="I11" s="977"/>
      <c r="J11" s="978">
        <v>1</v>
      </c>
      <c r="K11" s="979" t="s">
        <v>552</v>
      </c>
      <c r="L11" s="950" t="s">
        <v>553</v>
      </c>
      <c r="M11" s="950" t="s">
        <v>8</v>
      </c>
      <c r="N11" s="950" t="s">
        <v>82</v>
      </c>
      <c r="O11" s="980" t="s">
        <v>554</v>
      </c>
      <c r="P11" s="980" t="s">
        <v>555</v>
      </c>
      <c r="Q11" s="952" t="s">
        <v>72</v>
      </c>
      <c r="R11" s="944" t="s">
        <v>18</v>
      </c>
      <c r="S11" s="944"/>
      <c r="T11" s="927">
        <f t="shared" si="0"/>
        <v>8.3299999999999999E-2</v>
      </c>
      <c r="U11" s="927">
        <f t="shared" si="0"/>
        <v>8.3299999999999999E-2</v>
      </c>
      <c r="V11" s="927">
        <f t="shared" si="1"/>
        <v>8.3299999999999999E-2</v>
      </c>
      <c r="W11" s="927">
        <f t="shared" si="0"/>
        <v>8.3299999999999999E-2</v>
      </c>
      <c r="X11" s="927">
        <f t="shared" si="2"/>
        <v>8.3299999999999999E-2</v>
      </c>
      <c r="Y11" s="927">
        <f t="shared" si="0"/>
        <v>8.3299999999999999E-2</v>
      </c>
      <c r="Z11" s="928">
        <f t="shared" si="3"/>
        <v>0.24990000000000001</v>
      </c>
      <c r="AA11" s="921">
        <f t="shared" si="4"/>
        <v>0.24990000000000001</v>
      </c>
      <c r="AB11" s="40" t="s">
        <v>1014</v>
      </c>
      <c r="AC11" s="927">
        <f t="shared" si="5"/>
        <v>8.3299999999999999E-2</v>
      </c>
      <c r="AD11" s="930"/>
      <c r="AE11" s="927">
        <f t="shared" si="6"/>
        <v>8.3299999999999999E-2</v>
      </c>
      <c r="AF11" s="930"/>
      <c r="AG11" s="927">
        <f t="shared" si="7"/>
        <v>8.3299999999999999E-2</v>
      </c>
      <c r="AH11" s="930"/>
      <c r="AI11" s="928">
        <f t="shared" si="8"/>
        <v>0.24990000000000001</v>
      </c>
      <c r="AJ11" s="921">
        <f t="shared" si="9"/>
        <v>0</v>
      </c>
      <c r="AK11" s="40" t="s">
        <v>44</v>
      </c>
      <c r="AL11" s="927">
        <f t="shared" si="10"/>
        <v>8.3299999999999999E-2</v>
      </c>
      <c r="AM11" s="930"/>
      <c r="AN11" s="927">
        <f t="shared" si="11"/>
        <v>8.3299999999999999E-2</v>
      </c>
      <c r="AO11" s="930"/>
      <c r="AP11" s="927">
        <f t="shared" si="12"/>
        <v>8.3299999999999999E-2</v>
      </c>
      <c r="AQ11" s="930"/>
      <c r="AR11" s="928">
        <f t="shared" si="13"/>
        <v>0.24990000000000001</v>
      </c>
      <c r="AS11" s="921">
        <f t="shared" si="14"/>
        <v>0</v>
      </c>
      <c r="AT11" s="40" t="s">
        <v>44</v>
      </c>
      <c r="AU11" s="927">
        <f t="shared" si="15"/>
        <v>8.3299999999999999E-2</v>
      </c>
      <c r="AV11" s="930"/>
      <c r="AW11" s="927">
        <f t="shared" si="16"/>
        <v>8.3299999999999999E-2</v>
      </c>
      <c r="AX11" s="930"/>
      <c r="AY11" s="927">
        <f t="shared" si="17"/>
        <v>8.3299999999999999E-2</v>
      </c>
      <c r="AZ11" s="930"/>
      <c r="BA11" s="928">
        <f t="shared" si="18"/>
        <v>0.24990000000000001</v>
      </c>
      <c r="BB11" s="921">
        <f t="shared" si="19"/>
        <v>0</v>
      </c>
      <c r="BC11" s="40" t="s">
        <v>44</v>
      </c>
      <c r="BD11" s="922">
        <f t="shared" si="20"/>
        <v>0.99960000000000004</v>
      </c>
      <c r="BE11" s="922">
        <f t="shared" si="20"/>
        <v>0.24990000000000001</v>
      </c>
      <c r="BF11" s="923">
        <f t="shared" si="21"/>
        <v>1</v>
      </c>
      <c r="BG11" s="923">
        <f t="shared" si="22"/>
        <v>0.5</v>
      </c>
      <c r="BH11" s="923">
        <f t="shared" si="23"/>
        <v>0.33333333333333331</v>
      </c>
      <c r="BI11" s="923">
        <f t="shared" si="24"/>
        <v>0.25</v>
      </c>
      <c r="BJ11" s="430">
        <f t="shared" si="25"/>
        <v>0.25</v>
      </c>
    </row>
    <row r="12" spans="1:62" s="879" customFormat="1" ht="145.5" customHeight="1" x14ac:dyDescent="0.3">
      <c r="A12" s="944" t="s">
        <v>50</v>
      </c>
      <c r="B12" s="944" t="s">
        <v>18</v>
      </c>
      <c r="C12" s="945" t="s">
        <v>416</v>
      </c>
      <c r="D12" s="946" t="s">
        <v>540</v>
      </c>
      <c r="E12" s="946" t="s">
        <v>556</v>
      </c>
      <c r="F12" s="947"/>
      <c r="G12" s="947"/>
      <c r="H12" s="947"/>
      <c r="I12" s="947"/>
      <c r="J12" s="978">
        <v>1</v>
      </c>
      <c r="K12" s="979" t="s">
        <v>557</v>
      </c>
      <c r="L12" s="950" t="s">
        <v>558</v>
      </c>
      <c r="M12" s="950" t="s">
        <v>8</v>
      </c>
      <c r="N12" s="950" t="s">
        <v>82</v>
      </c>
      <c r="O12" s="979" t="s">
        <v>559</v>
      </c>
      <c r="P12" s="980" t="s">
        <v>555</v>
      </c>
      <c r="Q12" s="952" t="s">
        <v>72</v>
      </c>
      <c r="R12" s="944" t="s">
        <v>18</v>
      </c>
      <c r="S12" s="952"/>
      <c r="T12" s="927">
        <f t="shared" si="0"/>
        <v>8.3299999999999999E-2</v>
      </c>
      <c r="U12" s="927">
        <f t="shared" si="0"/>
        <v>8.3299999999999999E-2</v>
      </c>
      <c r="V12" s="927">
        <f t="shared" si="1"/>
        <v>8.3299999999999999E-2</v>
      </c>
      <c r="W12" s="927">
        <f t="shared" si="0"/>
        <v>8.3299999999999999E-2</v>
      </c>
      <c r="X12" s="927">
        <f t="shared" si="2"/>
        <v>8.3299999999999999E-2</v>
      </c>
      <c r="Y12" s="927">
        <f t="shared" si="0"/>
        <v>8.3299999999999999E-2</v>
      </c>
      <c r="Z12" s="928">
        <f t="shared" si="3"/>
        <v>0.24990000000000001</v>
      </c>
      <c r="AA12" s="921">
        <f t="shared" si="4"/>
        <v>0.24990000000000001</v>
      </c>
      <c r="AB12" s="40" t="s">
        <v>44</v>
      </c>
      <c r="AC12" s="927">
        <f t="shared" si="5"/>
        <v>8.3299999999999999E-2</v>
      </c>
      <c r="AD12" s="930"/>
      <c r="AE12" s="927">
        <f t="shared" si="6"/>
        <v>8.3299999999999999E-2</v>
      </c>
      <c r="AF12" s="930"/>
      <c r="AG12" s="927">
        <f t="shared" si="7"/>
        <v>8.3299999999999999E-2</v>
      </c>
      <c r="AH12" s="930"/>
      <c r="AI12" s="928">
        <f t="shared" si="8"/>
        <v>0.24990000000000001</v>
      </c>
      <c r="AJ12" s="921">
        <f t="shared" si="9"/>
        <v>0</v>
      </c>
      <c r="AK12" s="40" t="s">
        <v>44</v>
      </c>
      <c r="AL12" s="927">
        <f t="shared" si="10"/>
        <v>8.3299999999999999E-2</v>
      </c>
      <c r="AM12" s="930"/>
      <c r="AN12" s="927">
        <f t="shared" si="11"/>
        <v>8.3299999999999999E-2</v>
      </c>
      <c r="AO12" s="930"/>
      <c r="AP12" s="927">
        <f t="shared" si="12"/>
        <v>8.3299999999999999E-2</v>
      </c>
      <c r="AQ12" s="930"/>
      <c r="AR12" s="928">
        <f t="shared" si="13"/>
        <v>0.24990000000000001</v>
      </c>
      <c r="AS12" s="921">
        <f t="shared" si="14"/>
        <v>0</v>
      </c>
      <c r="AT12" s="40" t="s">
        <v>44</v>
      </c>
      <c r="AU12" s="927">
        <f t="shared" si="15"/>
        <v>8.3299999999999999E-2</v>
      </c>
      <c r="AV12" s="930"/>
      <c r="AW12" s="927">
        <f t="shared" si="16"/>
        <v>8.3299999999999999E-2</v>
      </c>
      <c r="AX12" s="930"/>
      <c r="AY12" s="927">
        <f t="shared" si="17"/>
        <v>8.3299999999999999E-2</v>
      </c>
      <c r="AZ12" s="930"/>
      <c r="BA12" s="928">
        <f t="shared" si="18"/>
        <v>0.24990000000000001</v>
      </c>
      <c r="BB12" s="921">
        <f t="shared" si="19"/>
        <v>0</v>
      </c>
      <c r="BC12" s="40" t="s">
        <v>44</v>
      </c>
      <c r="BD12" s="922">
        <f t="shared" si="20"/>
        <v>0.99960000000000004</v>
      </c>
      <c r="BE12" s="922">
        <f t="shared" si="20"/>
        <v>0.24990000000000001</v>
      </c>
      <c r="BF12" s="923">
        <f t="shared" si="21"/>
        <v>1</v>
      </c>
      <c r="BG12" s="923">
        <f t="shared" si="22"/>
        <v>0.5</v>
      </c>
      <c r="BH12" s="923">
        <f t="shared" si="23"/>
        <v>0.33333333333333331</v>
      </c>
      <c r="BI12" s="923">
        <f t="shared" si="24"/>
        <v>0.25</v>
      </c>
      <c r="BJ12" s="430">
        <f t="shared" si="25"/>
        <v>0.25</v>
      </c>
    </row>
    <row r="13" spans="1:62" s="879" customFormat="1" ht="145.5" customHeight="1" x14ac:dyDescent="0.3">
      <c r="A13" s="944" t="s">
        <v>50</v>
      </c>
      <c r="B13" s="944" t="s">
        <v>18</v>
      </c>
      <c r="C13" s="945" t="s">
        <v>416</v>
      </c>
      <c r="D13" s="946" t="s">
        <v>540</v>
      </c>
      <c r="E13" s="946" t="s">
        <v>560</v>
      </c>
      <c r="F13" s="948"/>
      <c r="G13" s="947"/>
      <c r="H13" s="947"/>
      <c r="I13" s="947"/>
      <c r="J13" s="978">
        <v>1</v>
      </c>
      <c r="K13" s="979" t="s">
        <v>561</v>
      </c>
      <c r="L13" s="950" t="s">
        <v>562</v>
      </c>
      <c r="M13" s="950" t="s">
        <v>8</v>
      </c>
      <c r="N13" s="950" t="s">
        <v>82</v>
      </c>
      <c r="O13" s="979" t="s">
        <v>563</v>
      </c>
      <c r="P13" s="979" t="s">
        <v>564</v>
      </c>
      <c r="Q13" s="952" t="s">
        <v>72</v>
      </c>
      <c r="R13" s="944" t="s">
        <v>18</v>
      </c>
      <c r="S13" s="952"/>
      <c r="T13" s="927">
        <f t="shared" si="0"/>
        <v>8.3299999999999999E-2</v>
      </c>
      <c r="U13" s="930"/>
      <c r="V13" s="927">
        <f t="shared" si="1"/>
        <v>8.3299999999999999E-2</v>
      </c>
      <c r="W13" s="930"/>
      <c r="X13" s="927">
        <f t="shared" si="2"/>
        <v>8.3299999999999999E-2</v>
      </c>
      <c r="Y13" s="930"/>
      <c r="Z13" s="928">
        <f t="shared" si="3"/>
        <v>0.24990000000000001</v>
      </c>
      <c r="AA13" s="921">
        <f t="shared" si="4"/>
        <v>0</v>
      </c>
      <c r="AB13" s="40" t="s">
        <v>44</v>
      </c>
      <c r="AC13" s="927">
        <f t="shared" si="5"/>
        <v>8.3299999999999999E-2</v>
      </c>
      <c r="AD13" s="930"/>
      <c r="AE13" s="927">
        <f t="shared" si="6"/>
        <v>8.3299999999999999E-2</v>
      </c>
      <c r="AF13" s="930"/>
      <c r="AG13" s="927">
        <f t="shared" si="7"/>
        <v>8.3299999999999999E-2</v>
      </c>
      <c r="AH13" s="930"/>
      <c r="AI13" s="928">
        <f t="shared" si="8"/>
        <v>0.24990000000000001</v>
      </c>
      <c r="AJ13" s="921">
        <f t="shared" si="9"/>
        <v>0</v>
      </c>
      <c r="AK13" s="40" t="s">
        <v>44</v>
      </c>
      <c r="AL13" s="927">
        <f t="shared" si="10"/>
        <v>8.3299999999999999E-2</v>
      </c>
      <c r="AM13" s="930"/>
      <c r="AN13" s="927">
        <f t="shared" si="11"/>
        <v>8.3299999999999999E-2</v>
      </c>
      <c r="AO13" s="930"/>
      <c r="AP13" s="927">
        <f t="shared" si="12"/>
        <v>8.3299999999999999E-2</v>
      </c>
      <c r="AQ13" s="930"/>
      <c r="AR13" s="928">
        <f t="shared" si="13"/>
        <v>0.24990000000000001</v>
      </c>
      <c r="AS13" s="921">
        <f t="shared" si="14"/>
        <v>0</v>
      </c>
      <c r="AT13" s="40" t="s">
        <v>44</v>
      </c>
      <c r="AU13" s="927">
        <f t="shared" si="15"/>
        <v>8.3299999999999999E-2</v>
      </c>
      <c r="AV13" s="930"/>
      <c r="AW13" s="927">
        <f t="shared" si="16"/>
        <v>8.3299999999999999E-2</v>
      </c>
      <c r="AX13" s="930"/>
      <c r="AY13" s="927">
        <f t="shared" si="17"/>
        <v>8.3299999999999999E-2</v>
      </c>
      <c r="AZ13" s="930"/>
      <c r="BA13" s="928">
        <f t="shared" si="18"/>
        <v>0.24990000000000001</v>
      </c>
      <c r="BB13" s="921">
        <f t="shared" si="19"/>
        <v>0</v>
      </c>
      <c r="BC13" s="40" t="s">
        <v>44</v>
      </c>
      <c r="BD13" s="922">
        <f t="shared" si="20"/>
        <v>0.99960000000000004</v>
      </c>
      <c r="BE13" s="922">
        <f t="shared" si="20"/>
        <v>0</v>
      </c>
      <c r="BF13" s="923">
        <f t="shared" si="21"/>
        <v>0</v>
      </c>
      <c r="BG13" s="923">
        <f t="shared" si="22"/>
        <v>0</v>
      </c>
      <c r="BH13" s="923">
        <f t="shared" si="23"/>
        <v>0</v>
      </c>
      <c r="BI13" s="923">
        <f t="shared" si="24"/>
        <v>0</v>
      </c>
      <c r="BJ13" s="430">
        <f t="shared" si="25"/>
        <v>0</v>
      </c>
    </row>
    <row r="14" spans="1:62" s="879" customFormat="1" ht="145.5" customHeight="1" x14ac:dyDescent="0.3">
      <c r="A14" s="944" t="s">
        <v>50</v>
      </c>
      <c r="B14" s="944" t="s">
        <v>18</v>
      </c>
      <c r="C14" s="945" t="s">
        <v>416</v>
      </c>
      <c r="D14" s="946" t="s">
        <v>540</v>
      </c>
      <c r="E14" s="946" t="s">
        <v>565</v>
      </c>
      <c r="F14" s="948"/>
      <c r="G14" s="947"/>
      <c r="H14" s="947"/>
      <c r="I14" s="947"/>
      <c r="J14" s="978">
        <v>1</v>
      </c>
      <c r="K14" s="979" t="s">
        <v>566</v>
      </c>
      <c r="L14" s="950" t="s">
        <v>567</v>
      </c>
      <c r="M14" s="950" t="s">
        <v>8</v>
      </c>
      <c r="N14" s="950" t="s">
        <v>82</v>
      </c>
      <c r="O14" s="979" t="s">
        <v>568</v>
      </c>
      <c r="P14" s="979" t="s">
        <v>569</v>
      </c>
      <c r="Q14" s="952" t="s">
        <v>72</v>
      </c>
      <c r="R14" s="944" t="s">
        <v>18</v>
      </c>
      <c r="S14" s="952"/>
      <c r="T14" s="927">
        <f t="shared" si="0"/>
        <v>8.3299999999999999E-2</v>
      </c>
      <c r="U14" s="927">
        <f>8.33/100</f>
        <v>8.3299999999999999E-2</v>
      </c>
      <c r="V14" s="927">
        <f t="shared" si="1"/>
        <v>8.3299999999999999E-2</v>
      </c>
      <c r="W14" s="927">
        <f>8.33/100</f>
        <v>8.3299999999999999E-2</v>
      </c>
      <c r="X14" s="927">
        <f t="shared" si="2"/>
        <v>8.3299999999999999E-2</v>
      </c>
      <c r="Y14" s="927">
        <f>8.33/100</f>
        <v>8.3299999999999999E-2</v>
      </c>
      <c r="Z14" s="928">
        <f t="shared" si="3"/>
        <v>0.24990000000000001</v>
      </c>
      <c r="AA14" s="928">
        <f t="shared" si="4"/>
        <v>0.24990000000000001</v>
      </c>
      <c r="AB14" s="40" t="s">
        <v>1017</v>
      </c>
      <c r="AC14" s="927">
        <f t="shared" si="5"/>
        <v>8.3299999999999999E-2</v>
      </c>
      <c r="AD14" s="930"/>
      <c r="AE14" s="927">
        <f t="shared" si="6"/>
        <v>8.3299999999999999E-2</v>
      </c>
      <c r="AF14" s="930"/>
      <c r="AG14" s="927">
        <f t="shared" si="7"/>
        <v>8.3299999999999999E-2</v>
      </c>
      <c r="AH14" s="930"/>
      <c r="AI14" s="928">
        <f t="shared" si="8"/>
        <v>0.24990000000000001</v>
      </c>
      <c r="AJ14" s="921">
        <f t="shared" si="9"/>
        <v>0</v>
      </c>
      <c r="AK14" s="40" t="s">
        <v>44</v>
      </c>
      <c r="AL14" s="927">
        <f t="shared" si="10"/>
        <v>8.3299999999999999E-2</v>
      </c>
      <c r="AM14" s="930"/>
      <c r="AN14" s="927">
        <f t="shared" si="11"/>
        <v>8.3299999999999999E-2</v>
      </c>
      <c r="AO14" s="930"/>
      <c r="AP14" s="927">
        <f t="shared" si="12"/>
        <v>8.3299999999999999E-2</v>
      </c>
      <c r="AQ14" s="930"/>
      <c r="AR14" s="928">
        <f t="shared" si="13"/>
        <v>0.24990000000000001</v>
      </c>
      <c r="AS14" s="921">
        <f t="shared" si="14"/>
        <v>0</v>
      </c>
      <c r="AT14" s="40" t="s">
        <v>44</v>
      </c>
      <c r="AU14" s="927">
        <f t="shared" si="15"/>
        <v>8.3299999999999999E-2</v>
      </c>
      <c r="AV14" s="930"/>
      <c r="AW14" s="927">
        <f t="shared" si="16"/>
        <v>8.3299999999999999E-2</v>
      </c>
      <c r="AX14" s="930"/>
      <c r="AY14" s="927">
        <f t="shared" si="17"/>
        <v>8.3299999999999999E-2</v>
      </c>
      <c r="AZ14" s="930"/>
      <c r="BA14" s="928">
        <f t="shared" si="18"/>
        <v>0.24990000000000001</v>
      </c>
      <c r="BB14" s="921">
        <f t="shared" si="19"/>
        <v>0</v>
      </c>
      <c r="BC14" s="40" t="s">
        <v>44</v>
      </c>
      <c r="BD14" s="922">
        <f t="shared" si="20"/>
        <v>0.99960000000000004</v>
      </c>
      <c r="BE14" s="922">
        <f t="shared" si="20"/>
        <v>0.24990000000000001</v>
      </c>
      <c r="BF14" s="923">
        <f t="shared" si="21"/>
        <v>1</v>
      </c>
      <c r="BG14" s="923">
        <f t="shared" si="22"/>
        <v>0.5</v>
      </c>
      <c r="BH14" s="923">
        <f t="shared" si="23"/>
        <v>0.33333333333333331</v>
      </c>
      <c r="BI14" s="923">
        <f t="shared" si="24"/>
        <v>0.25</v>
      </c>
      <c r="BJ14" s="430">
        <f t="shared" si="25"/>
        <v>0.25</v>
      </c>
    </row>
    <row r="15" spans="1:62" ht="42" customHeight="1" x14ac:dyDescent="0.3">
      <c r="A15" s="981" t="s">
        <v>935</v>
      </c>
      <c r="B15" s="981"/>
      <c r="C15" s="981"/>
      <c r="D15" s="981"/>
      <c r="E15" s="981"/>
      <c r="F15" s="981"/>
      <c r="G15" s="981"/>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1"/>
      <c r="AG15" s="981"/>
      <c r="AH15" s="981"/>
      <c r="AI15" s="981"/>
      <c r="AJ15" s="981"/>
      <c r="AK15" s="981"/>
      <c r="AL15" s="981"/>
      <c r="AM15" s="981"/>
      <c r="AN15" s="981"/>
      <c r="AO15" s="981"/>
      <c r="AP15" s="981"/>
      <c r="AQ15" s="981"/>
      <c r="AR15" s="981"/>
      <c r="AS15" s="981"/>
      <c r="AT15" s="981"/>
      <c r="AU15" s="981"/>
      <c r="AV15" s="981"/>
      <c r="AW15" s="981"/>
      <c r="AX15" s="981"/>
      <c r="AY15" s="981"/>
      <c r="AZ15" s="981"/>
      <c r="BA15" s="981"/>
      <c r="BB15" s="981"/>
      <c r="BC15" s="981"/>
      <c r="BD15" s="981"/>
      <c r="BE15" s="981"/>
      <c r="BF15" s="982">
        <f>AVERAGE(BF9:BF14)</f>
        <v>0.83333333333333337</v>
      </c>
      <c r="BG15" s="982">
        <f>AVERAGE(BG9:BG14)</f>
        <v>0.41666666666666669</v>
      </c>
      <c r="BH15" s="982">
        <f>AVERAGE(BH9:BH14)</f>
        <v>0.27777777777777773</v>
      </c>
      <c r="BI15" s="982">
        <f>AVERAGE(BI9:BI14)</f>
        <v>0.20833333333333334</v>
      </c>
      <c r="BJ15" s="983">
        <f>AVERAGE(BJ9:BJ14)</f>
        <v>0.20833333333333334</v>
      </c>
    </row>
  </sheetData>
  <sheetProtection algorithmName="SHA-512" hashValue="fNke/iGokTpi2x/K5kCATdKcYuOWBQInMZAtqJSp3IaEC3bfZ6UsY1JTikuUnGw+Q4EBy9XrWNVpv1yhGYTQFA==" saltValue="m9oBSnXLUIfff+oxbWShDg==" spinCount="100000" sheet="1" objects="1" scenarios="1" formatCells="0"/>
  <dataConsolidate/>
  <mergeCells count="32">
    <mergeCell ref="A1:C4"/>
    <mergeCell ref="D1:BI4"/>
    <mergeCell ref="BD5:BE7"/>
    <mergeCell ref="BF5:BI7"/>
    <mergeCell ref="BJ5:BJ8"/>
    <mergeCell ref="T6:AB6"/>
    <mergeCell ref="AC6:AK6"/>
    <mergeCell ref="AL6:AT6"/>
    <mergeCell ref="AU6:BC6"/>
    <mergeCell ref="T7:U7"/>
    <mergeCell ref="Z7:AA7"/>
    <mergeCell ref="AB7:AB8"/>
    <mergeCell ref="AC7:AD7"/>
    <mergeCell ref="AE7:AF7"/>
    <mergeCell ref="A5:S7"/>
    <mergeCell ref="T5:BC5"/>
    <mergeCell ref="A15:BE15"/>
    <mergeCell ref="BC7:BC8"/>
    <mergeCell ref="AR7:AS7"/>
    <mergeCell ref="AT7:AT8"/>
    <mergeCell ref="AU7:AV7"/>
    <mergeCell ref="AW7:AX7"/>
    <mergeCell ref="AY7:AZ7"/>
    <mergeCell ref="BA7:BB7"/>
    <mergeCell ref="AG7:AH7"/>
    <mergeCell ref="AI7:AJ7"/>
    <mergeCell ref="AK7:AK8"/>
    <mergeCell ref="AL7:AM7"/>
    <mergeCell ref="AN7:AO7"/>
    <mergeCell ref="AP7:AQ7"/>
    <mergeCell ref="V7:W7"/>
    <mergeCell ref="X7:Y7"/>
  </mergeCells>
  <conditionalFormatting sqref="BJ14">
    <cfRule type="cellIs" dxfId="137" priority="16" operator="between">
      <formula>0.7</formula>
      <formula>1</formula>
    </cfRule>
    <cfRule type="cellIs" dxfId="136" priority="17" operator="between">
      <formula>0.51</formula>
      <formula>0.69</formula>
    </cfRule>
    <cfRule type="cellIs" dxfId="135" priority="18" operator="between">
      <formula>0</formula>
      <formula>0.5</formula>
    </cfRule>
  </conditionalFormatting>
  <conditionalFormatting sqref="BJ13">
    <cfRule type="cellIs" dxfId="134" priority="13" operator="between">
      <formula>0.7</formula>
      <formula>1</formula>
    </cfRule>
    <cfRule type="cellIs" dxfId="133" priority="14" operator="between">
      <formula>0.51</formula>
      <formula>0.69</formula>
    </cfRule>
    <cfRule type="cellIs" dxfId="132" priority="15" operator="between">
      <formula>0</formula>
      <formula>0.5</formula>
    </cfRule>
  </conditionalFormatting>
  <conditionalFormatting sqref="BJ12">
    <cfRule type="cellIs" dxfId="131" priority="10" operator="between">
      <formula>0.7</formula>
      <formula>1</formula>
    </cfRule>
    <cfRule type="cellIs" dxfId="130" priority="11" operator="between">
      <formula>0.51</formula>
      <formula>0.69</formula>
    </cfRule>
    <cfRule type="cellIs" dxfId="129" priority="12" operator="between">
      <formula>0</formula>
      <formula>0.5</formula>
    </cfRule>
  </conditionalFormatting>
  <conditionalFormatting sqref="BJ11">
    <cfRule type="cellIs" dxfId="128" priority="7" operator="between">
      <formula>0.7</formula>
      <formula>1</formula>
    </cfRule>
    <cfRule type="cellIs" dxfId="127" priority="8" operator="between">
      <formula>0.51</formula>
      <formula>0.69</formula>
    </cfRule>
    <cfRule type="cellIs" dxfId="126" priority="9" operator="between">
      <formula>0</formula>
      <formula>0.5</formula>
    </cfRule>
  </conditionalFormatting>
  <conditionalFormatting sqref="BJ10">
    <cfRule type="cellIs" dxfId="125" priority="4" operator="between">
      <formula>0.7</formula>
      <formula>1</formula>
    </cfRule>
    <cfRule type="cellIs" dxfId="124" priority="5" operator="between">
      <formula>0.51</formula>
      <formula>0.69</formula>
    </cfRule>
    <cfRule type="cellIs" dxfId="123" priority="6" operator="between">
      <formula>0</formula>
      <formula>0.5</formula>
    </cfRule>
  </conditionalFormatting>
  <conditionalFormatting sqref="BJ9">
    <cfRule type="cellIs" dxfId="122" priority="1" operator="between">
      <formula>0.7</formula>
      <formula>1</formula>
    </cfRule>
    <cfRule type="cellIs" dxfId="121" priority="2" operator="between">
      <formula>0.51</formula>
      <formula>0.69</formula>
    </cfRule>
    <cfRule type="cellIs" dxfId="120" priority="3" operator="between">
      <formula>0</formula>
      <formula>0.5</formula>
    </cfRule>
  </conditionalFormatting>
  <dataValidations count="11">
    <dataValidation allowBlank="1" showInputMessage="1" showErrorMessage="1" promptTitle="Producto" prompt="Describa el resultado de lo que se espera alcanzar cuando se cumpla la meta" sqref="P9:P10" xr:uid="{E4E95E88-6EB7-462A-82D2-11CA352BA102}"/>
    <dataValidation allowBlank="1" showInputMessage="1" showErrorMessage="1" prompt="Describa la estrategia a desarrollar para el cumplimiento del Objetivo_x000a_" sqref="D9:D14" xr:uid="{4D8E23DD-B915-4723-A6DA-8AA34F1BDCAB}"/>
    <dataValidation allowBlank="1" showInputMessage="1" showErrorMessage="1" prompt="Registre el valor absoluto o porcentaje de la meta" sqref="J9:J11" xr:uid="{AFDDB9AA-F653-40FD-AFCE-DF16E486F457}"/>
    <dataValidation allowBlank="1" showInputMessage="1" showErrorMessage="1" prompt="Registre el nombre del indicador: _x000a__x000a_Ejemplo Número de visitas técnicas realizadas  " sqref="K13 K9:K11" xr:uid="{74E08CBD-9DF1-456F-B3E2-1D2C3DDF56B8}"/>
    <dataValidation allowBlank="1" showInputMessage="1" showErrorMessage="1" prompt="Registre la o las variables que va a medir el indicador:_x000a_Ejemplo:  (Número de visitas técnicas realizadas/Número de visitas técnicas programadas en el periodo)*100" sqref="L9:L14" xr:uid="{A0F329DD-4048-4625-951B-F6AF8F62954E}"/>
    <dataValidation allowBlank="1" showInputMessage="1" showErrorMessage="1" prompt="Registre el nombre de la(s) persona(s) que desarrollan la actividad, máximo 3 " sqref="S13:S14" xr:uid="{F6144056-4DA2-4600-8C79-70B1C89A2361}"/>
    <dataValidation allowBlank="1" showInputMessage="1" showErrorMessage="1" prompt="Registre la meta o las metas que se realizarán para cumplir el objetivo estratégico_x000a_" sqref="F10:I11 E9:E10" xr:uid="{F2FF3107-8AB6-4252-864A-5B1E197DFE28}"/>
    <dataValidation allowBlank="1" showInputMessage="1" showErrorMessage="1" promptTitle="Actividades" prompt="Registre las actividades macro que se requieren realizar para lograr la meta" sqref="O9:O10" xr:uid="{B1ADBD5C-1370-4C3B-B578-CDA0BBA75041}"/>
    <dataValidation allowBlank="1" showInputMessage="1" showErrorMessage="1" prompt="Registre el o los productos o entregables que servirán de evidencia  " sqref="P13 P11" xr:uid="{3F84A8A2-9692-4B53-B3F7-F7EF2CDA22BA}"/>
    <dataValidation allowBlank="1" showInputMessage="1" showErrorMessage="1" prompt="Registre las actividades macro que se requieren para cumplir las metas" sqref="P14 O11 O13:O14" xr:uid="{BA43E705-1672-4405-995C-D351F45F7CC4}"/>
    <dataValidation allowBlank="1" showInputMessage="1" showErrorMessage="1" prompt="Registre la meta o las metas que se desarrollarán para el cumplimiento del Objetivo en 2021." sqref="E12:I14" xr:uid="{4A6D3B49-1754-4BAC-8AFE-010017067675}"/>
  </dataValidations>
  <pageMargins left="0.70866141732283472" right="0.70866141732283472" top="0.74803149606299213" bottom="0.74803149606299213" header="0.31496062992125984" footer="0.31496062992125984"/>
  <pageSetup paperSize="9" scale="15" orientation="landscape" r:id="rId1"/>
  <headerFooter>
    <oddFooter>&amp;C&amp;"Century Gothic,Negrita"&amp;10Nota:&amp;"Century Gothic,Normal" Si este documento se encuentra impreso se considera Copia no Controlada. La versión vigente está publicada en el sitio web del Instituto Distrital de la Gestión del Riesgo y Cambio Climático.</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697F4-48B2-4DF9-9E18-03B1D4837293}">
  <dimension ref="A1:BK504"/>
  <sheetViews>
    <sheetView zoomScaleNormal="100" zoomScaleSheetLayoutView="68" zoomScalePageLayoutView="55" workbookViewId="0">
      <selection sqref="A1:XFD1048576"/>
    </sheetView>
  </sheetViews>
  <sheetFormatPr baseColWidth="10" defaultColWidth="0" defaultRowHeight="13.5" x14ac:dyDescent="0.3"/>
  <cols>
    <col min="1" max="1" width="22.42578125" style="965" customWidth="1"/>
    <col min="2" max="2" width="16.7109375" style="964" customWidth="1"/>
    <col min="3" max="3" width="43.5703125" style="965" customWidth="1"/>
    <col min="4" max="4" width="50.42578125" style="966" customWidth="1"/>
    <col min="5" max="5" width="30" style="966" customWidth="1"/>
    <col min="6" max="9" width="14.28515625" style="965" customWidth="1"/>
    <col min="10" max="10" width="12.140625" style="965" customWidth="1"/>
    <col min="11" max="11" width="34.7109375" style="965" customWidth="1"/>
    <col min="12" max="12" width="45.5703125" style="965" customWidth="1"/>
    <col min="13" max="14" width="22.42578125" style="965" customWidth="1"/>
    <col min="15" max="15" width="76.5703125" style="965" customWidth="1"/>
    <col min="16" max="16" width="35.7109375" style="965" customWidth="1"/>
    <col min="17" max="17" width="24.42578125" style="965" customWidth="1"/>
    <col min="18" max="18" width="22.42578125" style="965" customWidth="1"/>
    <col min="19" max="19" width="22.42578125" style="964" customWidth="1"/>
    <col min="20" max="27" width="13.7109375" style="965" customWidth="1"/>
    <col min="28" max="28" width="20" style="965" bestFit="1" customWidth="1"/>
    <col min="29" max="36" width="13.7109375" style="965" customWidth="1"/>
    <col min="37" max="37" width="24" style="965" customWidth="1"/>
    <col min="38" max="45" width="13.7109375" style="965" customWidth="1"/>
    <col min="46" max="46" width="27.140625" style="965" customWidth="1"/>
    <col min="47" max="54" width="13.7109375" style="965" customWidth="1"/>
    <col min="55" max="55" width="25.140625" style="965" customWidth="1"/>
    <col min="56" max="56" width="18.140625" style="965" bestFit="1" customWidth="1"/>
    <col min="57" max="57" width="15.5703125" style="965" customWidth="1"/>
    <col min="58" max="60" width="11.5703125" style="965" customWidth="1"/>
    <col min="61" max="61" width="11.7109375" style="965" customWidth="1"/>
    <col min="62" max="62" width="31" style="965" customWidth="1"/>
    <col min="63" max="63" width="0" style="965" hidden="1" customWidth="1"/>
    <col min="64" max="16384" width="22.42578125" style="965" hidden="1"/>
  </cols>
  <sheetData>
    <row r="1" spans="1:62" s="879" customFormat="1" ht="26.25" customHeight="1" x14ac:dyDescent="0.3">
      <c r="A1" s="876"/>
      <c r="B1" s="876"/>
      <c r="C1" s="876"/>
      <c r="D1" s="877" t="s">
        <v>414</v>
      </c>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877"/>
      <c r="AT1" s="877"/>
      <c r="AU1" s="877"/>
      <c r="AV1" s="877"/>
      <c r="AW1" s="877"/>
      <c r="AX1" s="877"/>
      <c r="AY1" s="877"/>
      <c r="AZ1" s="877"/>
      <c r="BA1" s="877"/>
      <c r="BB1" s="877"/>
      <c r="BC1" s="877"/>
      <c r="BD1" s="877"/>
      <c r="BE1" s="877"/>
      <c r="BF1" s="877"/>
      <c r="BG1" s="877"/>
      <c r="BH1" s="877"/>
      <c r="BI1" s="877"/>
      <c r="BJ1" s="878" t="s">
        <v>512</v>
      </c>
    </row>
    <row r="2" spans="1:62" s="879" customFormat="1" ht="26.25" customHeight="1" x14ac:dyDescent="0.3">
      <c r="A2" s="876"/>
      <c r="B2" s="876"/>
      <c r="C2" s="876"/>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N2" s="877"/>
      <c r="AO2" s="877"/>
      <c r="AP2" s="877"/>
      <c r="AQ2" s="877"/>
      <c r="AR2" s="877"/>
      <c r="AS2" s="877"/>
      <c r="AT2" s="877"/>
      <c r="AU2" s="877"/>
      <c r="AV2" s="877"/>
      <c r="AW2" s="877"/>
      <c r="AX2" s="877"/>
      <c r="AY2" s="877"/>
      <c r="AZ2" s="877"/>
      <c r="BA2" s="877"/>
      <c r="BB2" s="877"/>
      <c r="BC2" s="877"/>
      <c r="BD2" s="877"/>
      <c r="BE2" s="877"/>
      <c r="BF2" s="877"/>
      <c r="BG2" s="877"/>
      <c r="BH2" s="877"/>
      <c r="BI2" s="877"/>
      <c r="BJ2" s="878" t="s">
        <v>513</v>
      </c>
    </row>
    <row r="3" spans="1:62" s="879" customFormat="1" ht="26.25" customHeight="1" x14ac:dyDescent="0.3">
      <c r="A3" s="876"/>
      <c r="B3" s="876"/>
      <c r="C3" s="876"/>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c r="AV3" s="877"/>
      <c r="AW3" s="877"/>
      <c r="AX3" s="877"/>
      <c r="AY3" s="877"/>
      <c r="AZ3" s="877"/>
      <c r="BA3" s="877"/>
      <c r="BB3" s="877"/>
      <c r="BC3" s="877"/>
      <c r="BD3" s="877"/>
      <c r="BE3" s="877"/>
      <c r="BF3" s="877"/>
      <c r="BG3" s="877"/>
      <c r="BH3" s="877"/>
      <c r="BI3" s="877"/>
      <c r="BJ3" s="878" t="s">
        <v>514</v>
      </c>
    </row>
    <row r="4" spans="1:62" s="879" customFormat="1" ht="26.25" customHeight="1" x14ac:dyDescent="0.3">
      <c r="A4" s="876"/>
      <c r="B4" s="876"/>
      <c r="C4" s="876"/>
      <c r="D4" s="877"/>
      <c r="E4" s="877"/>
      <c r="F4" s="877"/>
      <c r="G4" s="877"/>
      <c r="H4" s="877"/>
      <c r="I4" s="877"/>
      <c r="J4" s="877"/>
      <c r="K4" s="877"/>
      <c r="L4" s="877"/>
      <c r="M4" s="877"/>
      <c r="N4" s="877"/>
      <c r="O4" s="877"/>
      <c r="P4" s="877"/>
      <c r="Q4" s="877"/>
      <c r="R4" s="877"/>
      <c r="S4" s="877"/>
      <c r="T4" s="877"/>
      <c r="U4" s="877"/>
      <c r="V4" s="877"/>
      <c r="W4" s="877"/>
      <c r="X4" s="877"/>
      <c r="Y4" s="877"/>
      <c r="Z4" s="877"/>
      <c r="AA4" s="877"/>
      <c r="AB4" s="877"/>
      <c r="AC4" s="877"/>
      <c r="AD4" s="877"/>
      <c r="AE4" s="877"/>
      <c r="AF4" s="877"/>
      <c r="AG4" s="877"/>
      <c r="AH4" s="877"/>
      <c r="AI4" s="877"/>
      <c r="AJ4" s="877"/>
      <c r="AK4" s="877"/>
      <c r="AL4" s="877"/>
      <c r="AM4" s="877"/>
      <c r="AN4" s="877"/>
      <c r="AO4" s="877"/>
      <c r="AP4" s="877"/>
      <c r="AQ4" s="877"/>
      <c r="AR4" s="877"/>
      <c r="AS4" s="877"/>
      <c r="AT4" s="877"/>
      <c r="AU4" s="877"/>
      <c r="AV4" s="877"/>
      <c r="AW4" s="877"/>
      <c r="AX4" s="877"/>
      <c r="AY4" s="877"/>
      <c r="AZ4" s="877"/>
      <c r="BA4" s="877"/>
      <c r="BB4" s="877"/>
      <c r="BC4" s="877"/>
      <c r="BD4" s="877"/>
      <c r="BE4" s="877"/>
      <c r="BF4" s="877"/>
      <c r="BG4" s="877"/>
      <c r="BH4" s="877"/>
      <c r="BI4" s="877"/>
      <c r="BJ4" s="880" t="s">
        <v>515</v>
      </c>
    </row>
    <row r="5" spans="1:62" s="924" customFormat="1" ht="13.5" customHeight="1" x14ac:dyDescent="0.3">
      <c r="A5" s="881" t="s">
        <v>400</v>
      </c>
      <c r="B5" s="881"/>
      <c r="C5" s="881"/>
      <c r="D5" s="881"/>
      <c r="E5" s="881"/>
      <c r="F5" s="881"/>
      <c r="G5" s="881"/>
      <c r="H5" s="881"/>
      <c r="I5" s="881"/>
      <c r="J5" s="881"/>
      <c r="K5" s="881"/>
      <c r="L5" s="881"/>
      <c r="M5" s="881"/>
      <c r="N5" s="881"/>
      <c r="O5" s="881"/>
      <c r="P5" s="881"/>
      <c r="Q5" s="881"/>
      <c r="R5" s="881"/>
      <c r="S5" s="881"/>
      <c r="T5" s="984" t="s">
        <v>22</v>
      </c>
      <c r="U5" s="984"/>
      <c r="V5" s="984"/>
      <c r="W5" s="984"/>
      <c r="X5" s="984"/>
      <c r="Y5" s="984"/>
      <c r="Z5" s="984"/>
      <c r="AA5" s="984"/>
      <c r="AB5" s="984"/>
      <c r="AC5" s="984"/>
      <c r="AD5" s="984"/>
      <c r="AE5" s="984"/>
      <c r="AF5" s="984"/>
      <c r="AG5" s="984"/>
      <c r="AH5" s="984"/>
      <c r="AI5" s="984"/>
      <c r="AJ5" s="984"/>
      <c r="AK5" s="984"/>
      <c r="AL5" s="984"/>
      <c r="AM5" s="984"/>
      <c r="AN5" s="984"/>
      <c r="AO5" s="984"/>
      <c r="AP5" s="984"/>
      <c r="AQ5" s="984"/>
      <c r="AR5" s="984"/>
      <c r="AS5" s="984"/>
      <c r="AT5" s="984"/>
      <c r="AU5" s="984"/>
      <c r="AV5" s="984"/>
      <c r="AW5" s="984"/>
      <c r="AX5" s="984"/>
      <c r="AY5" s="984"/>
      <c r="AZ5" s="984"/>
      <c r="BA5" s="984"/>
      <c r="BB5" s="984"/>
      <c r="BC5" s="984"/>
      <c r="BD5" s="883" t="s">
        <v>446</v>
      </c>
      <c r="BE5" s="884"/>
      <c r="BF5" s="885" t="s">
        <v>441</v>
      </c>
      <c r="BG5" s="886"/>
      <c r="BH5" s="886"/>
      <c r="BI5" s="887"/>
      <c r="BJ5" s="885" t="s">
        <v>23</v>
      </c>
    </row>
    <row r="6" spans="1:62" s="986" customFormat="1" x14ac:dyDescent="0.25">
      <c r="A6" s="881"/>
      <c r="B6" s="881"/>
      <c r="C6" s="881"/>
      <c r="D6" s="881"/>
      <c r="E6" s="881"/>
      <c r="F6" s="881"/>
      <c r="G6" s="881"/>
      <c r="H6" s="881"/>
      <c r="I6" s="881"/>
      <c r="J6" s="881"/>
      <c r="K6" s="881"/>
      <c r="L6" s="881"/>
      <c r="M6" s="881"/>
      <c r="N6" s="881"/>
      <c r="O6" s="881"/>
      <c r="P6" s="881"/>
      <c r="Q6" s="881"/>
      <c r="R6" s="881"/>
      <c r="S6" s="881"/>
      <c r="T6" s="985" t="s">
        <v>24</v>
      </c>
      <c r="U6" s="985"/>
      <c r="V6" s="985"/>
      <c r="W6" s="985"/>
      <c r="X6" s="985"/>
      <c r="Y6" s="985"/>
      <c r="Z6" s="985"/>
      <c r="AA6" s="985"/>
      <c r="AB6" s="985"/>
      <c r="AC6" s="985" t="s">
        <v>25</v>
      </c>
      <c r="AD6" s="985"/>
      <c r="AE6" s="985"/>
      <c r="AF6" s="985"/>
      <c r="AG6" s="985"/>
      <c r="AH6" s="985"/>
      <c r="AI6" s="985"/>
      <c r="AJ6" s="985"/>
      <c r="AK6" s="985"/>
      <c r="AL6" s="985" t="s">
        <v>26</v>
      </c>
      <c r="AM6" s="985"/>
      <c r="AN6" s="985"/>
      <c r="AO6" s="985"/>
      <c r="AP6" s="985"/>
      <c r="AQ6" s="985"/>
      <c r="AR6" s="985"/>
      <c r="AS6" s="985"/>
      <c r="AT6" s="985"/>
      <c r="AU6" s="985" t="s">
        <v>27</v>
      </c>
      <c r="AV6" s="985"/>
      <c r="AW6" s="985"/>
      <c r="AX6" s="985"/>
      <c r="AY6" s="985"/>
      <c r="AZ6" s="985"/>
      <c r="BA6" s="985"/>
      <c r="BB6" s="985"/>
      <c r="BC6" s="985"/>
      <c r="BD6" s="889"/>
      <c r="BE6" s="890"/>
      <c r="BF6" s="891"/>
      <c r="BG6" s="892"/>
      <c r="BH6" s="892"/>
      <c r="BI6" s="893"/>
      <c r="BJ6" s="891"/>
    </row>
    <row r="7" spans="1:62" s="924" customFormat="1" ht="13.5" customHeight="1" x14ac:dyDescent="0.3">
      <c r="A7" s="881"/>
      <c r="B7" s="881"/>
      <c r="C7" s="881"/>
      <c r="D7" s="881"/>
      <c r="E7" s="881"/>
      <c r="F7" s="881"/>
      <c r="G7" s="881"/>
      <c r="H7" s="881"/>
      <c r="I7" s="881"/>
      <c r="J7" s="881"/>
      <c r="K7" s="881"/>
      <c r="L7" s="881"/>
      <c r="M7" s="881"/>
      <c r="N7" s="881"/>
      <c r="O7" s="881"/>
      <c r="P7" s="881"/>
      <c r="Q7" s="881"/>
      <c r="R7" s="881"/>
      <c r="S7" s="881"/>
      <c r="T7" s="987" t="s">
        <v>28</v>
      </c>
      <c r="U7" s="987"/>
      <c r="V7" s="987" t="s">
        <v>29</v>
      </c>
      <c r="W7" s="987"/>
      <c r="X7" s="987" t="s">
        <v>30</v>
      </c>
      <c r="Y7" s="987"/>
      <c r="Z7" s="987" t="s">
        <v>31</v>
      </c>
      <c r="AA7" s="987"/>
      <c r="AB7" s="988" t="s">
        <v>32</v>
      </c>
      <c r="AC7" s="987" t="s">
        <v>33</v>
      </c>
      <c r="AD7" s="987"/>
      <c r="AE7" s="987" t="s">
        <v>34</v>
      </c>
      <c r="AF7" s="987"/>
      <c r="AG7" s="987" t="s">
        <v>35</v>
      </c>
      <c r="AH7" s="987"/>
      <c r="AI7" s="987" t="s">
        <v>31</v>
      </c>
      <c r="AJ7" s="987"/>
      <c r="AK7" s="988" t="s">
        <v>32</v>
      </c>
      <c r="AL7" s="987" t="s">
        <v>36</v>
      </c>
      <c r="AM7" s="987"/>
      <c r="AN7" s="987" t="s">
        <v>37</v>
      </c>
      <c r="AO7" s="987"/>
      <c r="AP7" s="987" t="s">
        <v>38</v>
      </c>
      <c r="AQ7" s="987"/>
      <c r="AR7" s="987" t="s">
        <v>31</v>
      </c>
      <c r="AS7" s="987"/>
      <c r="AT7" s="896" t="s">
        <v>32</v>
      </c>
      <c r="AU7" s="987" t="s">
        <v>39</v>
      </c>
      <c r="AV7" s="987"/>
      <c r="AW7" s="987" t="s">
        <v>40</v>
      </c>
      <c r="AX7" s="987"/>
      <c r="AY7" s="987" t="s">
        <v>41</v>
      </c>
      <c r="AZ7" s="987"/>
      <c r="BA7" s="987" t="s">
        <v>31</v>
      </c>
      <c r="BB7" s="987"/>
      <c r="BC7" s="896" t="s">
        <v>32</v>
      </c>
      <c r="BD7" s="897"/>
      <c r="BE7" s="898"/>
      <c r="BF7" s="899"/>
      <c r="BG7" s="900"/>
      <c r="BH7" s="900"/>
      <c r="BI7" s="901"/>
      <c r="BJ7" s="891"/>
    </row>
    <row r="8" spans="1:62" s="909" customFormat="1" ht="83.25" customHeight="1" x14ac:dyDescent="0.25">
      <c r="A8" s="902" t="s">
        <v>21</v>
      </c>
      <c r="B8" s="902" t="s">
        <v>6</v>
      </c>
      <c r="C8" s="902" t="s">
        <v>0</v>
      </c>
      <c r="D8" s="902" t="s">
        <v>398</v>
      </c>
      <c r="E8" s="902" t="s">
        <v>1022</v>
      </c>
      <c r="F8" s="902" t="s">
        <v>402</v>
      </c>
      <c r="G8" s="902" t="s">
        <v>405</v>
      </c>
      <c r="H8" s="902" t="s">
        <v>404</v>
      </c>
      <c r="I8" s="902" t="s">
        <v>403</v>
      </c>
      <c r="J8" s="902" t="s">
        <v>516</v>
      </c>
      <c r="K8" s="902" t="s">
        <v>1</v>
      </c>
      <c r="L8" s="902" t="s">
        <v>2</v>
      </c>
      <c r="M8" s="902" t="s">
        <v>3</v>
      </c>
      <c r="N8" s="902" t="s">
        <v>406</v>
      </c>
      <c r="O8" s="902" t="s">
        <v>4</v>
      </c>
      <c r="P8" s="902" t="s">
        <v>5</v>
      </c>
      <c r="Q8" s="902" t="s">
        <v>517</v>
      </c>
      <c r="R8" s="902" t="s">
        <v>6</v>
      </c>
      <c r="S8" s="902" t="s">
        <v>7</v>
      </c>
      <c r="T8" s="903" t="s">
        <v>42</v>
      </c>
      <c r="U8" s="904" t="s">
        <v>43</v>
      </c>
      <c r="V8" s="903" t="s">
        <v>42</v>
      </c>
      <c r="W8" s="904" t="s">
        <v>43</v>
      </c>
      <c r="X8" s="903" t="s">
        <v>42</v>
      </c>
      <c r="Y8" s="904" t="s">
        <v>43</v>
      </c>
      <c r="Z8" s="905" t="s">
        <v>42</v>
      </c>
      <c r="AA8" s="906" t="s">
        <v>43</v>
      </c>
      <c r="AB8" s="988"/>
      <c r="AC8" s="903" t="s">
        <v>42</v>
      </c>
      <c r="AD8" s="904" t="s">
        <v>43</v>
      </c>
      <c r="AE8" s="903" t="s">
        <v>42</v>
      </c>
      <c r="AF8" s="904" t="s">
        <v>43</v>
      </c>
      <c r="AG8" s="903" t="s">
        <v>42</v>
      </c>
      <c r="AH8" s="904" t="s">
        <v>43</v>
      </c>
      <c r="AI8" s="905" t="s">
        <v>42</v>
      </c>
      <c r="AJ8" s="906" t="s">
        <v>43</v>
      </c>
      <c r="AK8" s="988"/>
      <c r="AL8" s="903" t="s">
        <v>42</v>
      </c>
      <c r="AM8" s="904" t="s">
        <v>43</v>
      </c>
      <c r="AN8" s="903" t="s">
        <v>42</v>
      </c>
      <c r="AO8" s="904" t="s">
        <v>43</v>
      </c>
      <c r="AP8" s="903" t="s">
        <v>42</v>
      </c>
      <c r="AQ8" s="904" t="s">
        <v>43</v>
      </c>
      <c r="AR8" s="905" t="s">
        <v>42</v>
      </c>
      <c r="AS8" s="906" t="s">
        <v>43</v>
      </c>
      <c r="AT8" s="896"/>
      <c r="AU8" s="903" t="s">
        <v>42</v>
      </c>
      <c r="AV8" s="904" t="s">
        <v>43</v>
      </c>
      <c r="AW8" s="903" t="s">
        <v>42</v>
      </c>
      <c r="AX8" s="904" t="s">
        <v>43</v>
      </c>
      <c r="AY8" s="903" t="s">
        <v>42</v>
      </c>
      <c r="AZ8" s="904" t="s">
        <v>43</v>
      </c>
      <c r="BA8" s="905" t="s">
        <v>42</v>
      </c>
      <c r="BB8" s="906" t="s">
        <v>43</v>
      </c>
      <c r="BC8" s="896"/>
      <c r="BD8" s="907" t="s">
        <v>42</v>
      </c>
      <c r="BE8" s="908" t="s">
        <v>43</v>
      </c>
      <c r="BF8" s="908" t="s">
        <v>442</v>
      </c>
      <c r="BG8" s="908" t="s">
        <v>443</v>
      </c>
      <c r="BH8" s="908" t="s">
        <v>444</v>
      </c>
      <c r="BI8" s="908" t="s">
        <v>445</v>
      </c>
      <c r="BJ8" s="899"/>
    </row>
    <row r="9" spans="1:62" s="924" customFormat="1" ht="86.1" customHeight="1" x14ac:dyDescent="0.3">
      <c r="A9" s="910" t="s">
        <v>53</v>
      </c>
      <c r="B9" s="910" t="s">
        <v>10</v>
      </c>
      <c r="C9" s="911" t="s">
        <v>570</v>
      </c>
      <c r="D9" s="912" t="s">
        <v>1021</v>
      </c>
      <c r="E9" s="989" t="s">
        <v>571</v>
      </c>
      <c r="F9" s="910">
        <v>9</v>
      </c>
      <c r="G9" s="910">
        <v>9</v>
      </c>
      <c r="H9" s="910" t="s">
        <v>572</v>
      </c>
      <c r="I9" s="910">
        <v>9</v>
      </c>
      <c r="J9" s="990">
        <v>1</v>
      </c>
      <c r="K9" s="912" t="s">
        <v>573</v>
      </c>
      <c r="L9" s="916" t="s">
        <v>574</v>
      </c>
      <c r="M9" s="917" t="s">
        <v>522</v>
      </c>
      <c r="N9" s="917" t="s">
        <v>84</v>
      </c>
      <c r="O9" s="991" t="s">
        <v>575</v>
      </c>
      <c r="P9" s="991" t="s">
        <v>576</v>
      </c>
      <c r="Q9" s="991" t="s">
        <v>74</v>
      </c>
      <c r="R9" s="910" t="s">
        <v>10</v>
      </c>
      <c r="S9" s="912" t="s">
        <v>577</v>
      </c>
      <c r="T9" s="927">
        <f t="shared" ref="T9:Y11" si="0">8.33/100</f>
        <v>8.3299999999999999E-2</v>
      </c>
      <c r="U9" s="927">
        <f t="shared" si="0"/>
        <v>8.3299999999999999E-2</v>
      </c>
      <c r="V9" s="927">
        <f t="shared" si="0"/>
        <v>8.3299999999999999E-2</v>
      </c>
      <c r="W9" s="927">
        <f t="shared" si="0"/>
        <v>8.3299999999999999E-2</v>
      </c>
      <c r="X9" s="927">
        <f t="shared" si="0"/>
        <v>8.3299999999999999E-2</v>
      </c>
      <c r="Y9" s="927">
        <f t="shared" si="0"/>
        <v>8.3299999999999999E-2</v>
      </c>
      <c r="Z9" s="928">
        <f t="shared" ref="Z9:AA12" si="1">SUM(T9,V9,X9)</f>
        <v>0.24990000000000001</v>
      </c>
      <c r="AA9" s="928">
        <f t="shared" si="1"/>
        <v>0.24990000000000001</v>
      </c>
      <c r="AB9" s="40" t="s">
        <v>940</v>
      </c>
      <c r="AC9" s="927">
        <f>8.33/100</f>
        <v>8.3299999999999999E-2</v>
      </c>
      <c r="AD9" s="930"/>
      <c r="AE9" s="927">
        <f>8.33/100</f>
        <v>8.3299999999999999E-2</v>
      </c>
      <c r="AF9" s="930"/>
      <c r="AG9" s="927">
        <f>8.33/100</f>
        <v>8.3299999999999999E-2</v>
      </c>
      <c r="AH9" s="930"/>
      <c r="AI9" s="928">
        <f t="shared" ref="AI9:AJ13" si="2">SUM(AC9,AE9,AG9)</f>
        <v>0.24990000000000001</v>
      </c>
      <c r="AJ9" s="921">
        <f t="shared" si="2"/>
        <v>0</v>
      </c>
      <c r="AK9" s="40" t="s">
        <v>44</v>
      </c>
      <c r="AL9" s="927">
        <f>8.33/100</f>
        <v>8.3299999999999999E-2</v>
      </c>
      <c r="AM9" s="930"/>
      <c r="AN9" s="927">
        <f>8.33/100</f>
        <v>8.3299999999999999E-2</v>
      </c>
      <c r="AO9" s="930"/>
      <c r="AP9" s="927">
        <f>8.33/100</f>
        <v>8.3299999999999999E-2</v>
      </c>
      <c r="AQ9" s="930"/>
      <c r="AR9" s="928">
        <f t="shared" ref="AR9:AS12" si="3">SUM(AL9,AN9,AP9)</f>
        <v>0.24990000000000001</v>
      </c>
      <c r="AS9" s="921">
        <f t="shared" si="3"/>
        <v>0</v>
      </c>
      <c r="AT9" s="40" t="s">
        <v>44</v>
      </c>
      <c r="AU9" s="927">
        <f>8.33/100</f>
        <v>8.3299999999999999E-2</v>
      </c>
      <c r="AV9" s="930"/>
      <c r="AW9" s="927">
        <f>8.33/100</f>
        <v>8.3299999999999999E-2</v>
      </c>
      <c r="AX9" s="930"/>
      <c r="AY9" s="927">
        <f>8.33/100</f>
        <v>8.3299999999999999E-2</v>
      </c>
      <c r="AZ9" s="930"/>
      <c r="BA9" s="992">
        <f t="shared" ref="BA9:BA17" si="4">SUM(AU9,AW9,AY9)</f>
        <v>0.24990000000000001</v>
      </c>
      <c r="BB9" s="921">
        <f>SUM(AV9,AX9,AZ9)</f>
        <v>0</v>
      </c>
      <c r="BC9" s="40" t="s">
        <v>44</v>
      </c>
      <c r="BD9" s="922">
        <f t="shared" ref="BD9:BE12" si="5">Z9+AI9+AR9+BA9</f>
        <v>0.99960000000000004</v>
      </c>
      <c r="BE9" s="922">
        <f t="shared" si="5"/>
        <v>0.24990000000000001</v>
      </c>
      <c r="BF9" s="923">
        <f t="shared" ref="BF9:BF14" si="6">IFERROR(AA9/Z9,"")</f>
        <v>1</v>
      </c>
      <c r="BG9" s="923">
        <f>IFERROR((AA9+AJ9)/(Z9+AI9),"")</f>
        <v>0.5</v>
      </c>
      <c r="BH9" s="923">
        <f>IFERROR((AA9+AJ9+AS9)/(Z9+AI9+AR9),"")</f>
        <v>0.33333333333333331</v>
      </c>
      <c r="BI9" s="923">
        <f>IFERROR((AA9+AJ9+AS9+BB9)/(Z9+AI9+AR9+BA9),"")</f>
        <v>0.25</v>
      </c>
      <c r="BJ9" s="430">
        <f>BE9/BD9</f>
        <v>0.25</v>
      </c>
    </row>
    <row r="10" spans="1:62" s="924" customFormat="1" ht="86.1" customHeight="1" x14ac:dyDescent="0.3">
      <c r="A10" s="910" t="s">
        <v>53</v>
      </c>
      <c r="B10" s="910" t="s">
        <v>10</v>
      </c>
      <c r="C10" s="911" t="s">
        <v>570</v>
      </c>
      <c r="D10" s="912" t="s">
        <v>578</v>
      </c>
      <c r="E10" s="989" t="s">
        <v>579</v>
      </c>
      <c r="F10" s="925">
        <v>1</v>
      </c>
      <c r="G10" s="925" t="s">
        <v>580</v>
      </c>
      <c r="H10" s="925" t="s">
        <v>581</v>
      </c>
      <c r="I10" s="925">
        <v>1</v>
      </c>
      <c r="J10" s="925">
        <v>1</v>
      </c>
      <c r="K10" s="912" t="s">
        <v>678</v>
      </c>
      <c r="L10" s="916" t="s">
        <v>582</v>
      </c>
      <c r="M10" s="917" t="s">
        <v>522</v>
      </c>
      <c r="N10" s="917" t="s">
        <v>84</v>
      </c>
      <c r="O10" s="991" t="s">
        <v>583</v>
      </c>
      <c r="P10" s="991" t="s">
        <v>584</v>
      </c>
      <c r="Q10" s="991" t="s">
        <v>74</v>
      </c>
      <c r="R10" s="910" t="s">
        <v>10</v>
      </c>
      <c r="S10" s="912" t="s">
        <v>585</v>
      </c>
      <c r="T10" s="927">
        <f t="shared" si="0"/>
        <v>8.3299999999999999E-2</v>
      </c>
      <c r="U10" s="927">
        <f t="shared" si="0"/>
        <v>8.3299999999999999E-2</v>
      </c>
      <c r="V10" s="927">
        <f t="shared" si="0"/>
        <v>8.3299999999999999E-2</v>
      </c>
      <c r="W10" s="927">
        <f t="shared" si="0"/>
        <v>8.3299999999999999E-2</v>
      </c>
      <c r="X10" s="927">
        <f t="shared" si="0"/>
        <v>8.3299999999999999E-2</v>
      </c>
      <c r="Y10" s="927">
        <f t="shared" si="0"/>
        <v>8.3299999999999999E-2</v>
      </c>
      <c r="Z10" s="928">
        <f t="shared" si="1"/>
        <v>0.24990000000000001</v>
      </c>
      <c r="AA10" s="928">
        <f t="shared" si="1"/>
        <v>0.24990000000000001</v>
      </c>
      <c r="AB10" s="40" t="s">
        <v>941</v>
      </c>
      <c r="AC10" s="927">
        <f>8.33/100</f>
        <v>8.3299999999999999E-2</v>
      </c>
      <c r="AD10" s="930"/>
      <c r="AE10" s="927">
        <f>8.33/100</f>
        <v>8.3299999999999999E-2</v>
      </c>
      <c r="AF10" s="930"/>
      <c r="AG10" s="927">
        <f>8.33/100</f>
        <v>8.3299999999999999E-2</v>
      </c>
      <c r="AH10" s="930"/>
      <c r="AI10" s="928">
        <f t="shared" si="2"/>
        <v>0.24990000000000001</v>
      </c>
      <c r="AJ10" s="921">
        <f t="shared" si="2"/>
        <v>0</v>
      </c>
      <c r="AK10" s="40" t="s">
        <v>44</v>
      </c>
      <c r="AL10" s="927">
        <f>8.33/100</f>
        <v>8.3299999999999999E-2</v>
      </c>
      <c r="AM10" s="930"/>
      <c r="AN10" s="927">
        <f>8.33/100</f>
        <v>8.3299999999999999E-2</v>
      </c>
      <c r="AO10" s="930"/>
      <c r="AP10" s="927">
        <f>8.33/100</f>
        <v>8.3299999999999999E-2</v>
      </c>
      <c r="AQ10" s="930"/>
      <c r="AR10" s="928">
        <f t="shared" si="3"/>
        <v>0.24990000000000001</v>
      </c>
      <c r="AS10" s="921">
        <f t="shared" si="3"/>
        <v>0</v>
      </c>
      <c r="AT10" s="40" t="s">
        <v>44</v>
      </c>
      <c r="AU10" s="927">
        <f>8.33/100</f>
        <v>8.3299999999999999E-2</v>
      </c>
      <c r="AV10" s="930"/>
      <c r="AW10" s="927">
        <f>8.33/100</f>
        <v>8.3299999999999999E-2</v>
      </c>
      <c r="AX10" s="930"/>
      <c r="AY10" s="927">
        <f>8.33/100</f>
        <v>8.3299999999999999E-2</v>
      </c>
      <c r="AZ10" s="930"/>
      <c r="BA10" s="992">
        <f t="shared" si="4"/>
        <v>0.24990000000000001</v>
      </c>
      <c r="BB10" s="921">
        <f>SUM(AV10,AX10,AZ10)</f>
        <v>0</v>
      </c>
      <c r="BC10" s="40" t="s">
        <v>44</v>
      </c>
      <c r="BD10" s="922">
        <f t="shared" si="5"/>
        <v>0.99960000000000004</v>
      </c>
      <c r="BE10" s="922">
        <f t="shared" si="5"/>
        <v>0.24990000000000001</v>
      </c>
      <c r="BF10" s="923">
        <f t="shared" si="6"/>
        <v>1</v>
      </c>
      <c r="BG10" s="923">
        <f>IFERROR((AA10+AJ10)/(Z10+AI10),"")</f>
        <v>0.5</v>
      </c>
      <c r="BH10" s="923">
        <f>IFERROR((AA10+AJ10+AS10)/(Z10+AI10+AR10),"")</f>
        <v>0.33333333333333331</v>
      </c>
      <c r="BI10" s="923">
        <f>IFERROR((AA10+AJ10+AS10+BB10)/(Z10+AI10+AR10+BA10),"")</f>
        <v>0.25</v>
      </c>
      <c r="BJ10" s="430">
        <f>BE10/BD10</f>
        <v>0.25</v>
      </c>
    </row>
    <row r="11" spans="1:62" s="997" customFormat="1" ht="86.1" customHeight="1" x14ac:dyDescent="0.3">
      <c r="A11" s="916" t="s">
        <v>53</v>
      </c>
      <c r="B11" s="916" t="s">
        <v>10</v>
      </c>
      <c r="C11" s="911" t="s">
        <v>570</v>
      </c>
      <c r="D11" s="911" t="s">
        <v>578</v>
      </c>
      <c r="E11" s="993" t="s">
        <v>586</v>
      </c>
      <c r="F11" s="925">
        <v>1</v>
      </c>
      <c r="G11" s="925">
        <v>1</v>
      </c>
      <c r="H11" s="925">
        <v>1</v>
      </c>
      <c r="I11" s="925">
        <v>1</v>
      </c>
      <c r="J11" s="925">
        <v>1</v>
      </c>
      <c r="K11" s="994" t="s">
        <v>1000</v>
      </c>
      <c r="L11" s="917" t="s">
        <v>587</v>
      </c>
      <c r="M11" s="917" t="s">
        <v>522</v>
      </c>
      <c r="N11" s="917" t="s">
        <v>84</v>
      </c>
      <c r="O11" s="995" t="s">
        <v>588</v>
      </c>
      <c r="P11" s="991" t="s">
        <v>589</v>
      </c>
      <c r="Q11" s="991" t="s">
        <v>74</v>
      </c>
      <c r="R11" s="916" t="s">
        <v>10</v>
      </c>
      <c r="S11" s="911" t="s">
        <v>590</v>
      </c>
      <c r="T11" s="927">
        <f>8.33/100</f>
        <v>8.3299999999999999E-2</v>
      </c>
      <c r="U11" s="927">
        <f t="shared" si="0"/>
        <v>8.3299999999999999E-2</v>
      </c>
      <c r="V11" s="927">
        <f>8.33/100</f>
        <v>8.3299999999999999E-2</v>
      </c>
      <c r="W11" s="927">
        <f t="shared" si="0"/>
        <v>8.3299999999999999E-2</v>
      </c>
      <c r="X11" s="927">
        <f>8.33/100</f>
        <v>8.3299999999999999E-2</v>
      </c>
      <c r="Y11" s="927">
        <f t="shared" si="0"/>
        <v>8.3299999999999999E-2</v>
      </c>
      <c r="Z11" s="928">
        <f t="shared" si="1"/>
        <v>0.24990000000000001</v>
      </c>
      <c r="AA11" s="928">
        <f t="shared" si="1"/>
        <v>0.24990000000000001</v>
      </c>
      <c r="AB11" s="40" t="s">
        <v>1001</v>
      </c>
      <c r="AC11" s="927">
        <f>8.33/100</f>
        <v>8.3299999999999999E-2</v>
      </c>
      <c r="AD11" s="930"/>
      <c r="AE11" s="927">
        <f>8.33/100</f>
        <v>8.3299999999999999E-2</v>
      </c>
      <c r="AF11" s="930"/>
      <c r="AG11" s="927">
        <f>8.33/100</f>
        <v>8.3299999999999999E-2</v>
      </c>
      <c r="AH11" s="930"/>
      <c r="AI11" s="928">
        <f t="shared" si="2"/>
        <v>0.24990000000000001</v>
      </c>
      <c r="AJ11" s="921">
        <f t="shared" si="2"/>
        <v>0</v>
      </c>
      <c r="AK11" s="40" t="s">
        <v>44</v>
      </c>
      <c r="AL11" s="927">
        <f>8.33/100</f>
        <v>8.3299999999999999E-2</v>
      </c>
      <c r="AM11" s="930"/>
      <c r="AN11" s="927">
        <f>8.33/100</f>
        <v>8.3299999999999999E-2</v>
      </c>
      <c r="AO11" s="930"/>
      <c r="AP11" s="927">
        <f>8.33/100</f>
        <v>8.3299999999999999E-2</v>
      </c>
      <c r="AQ11" s="930"/>
      <c r="AR11" s="928">
        <f t="shared" si="3"/>
        <v>0.24990000000000001</v>
      </c>
      <c r="AS11" s="921">
        <f t="shared" si="3"/>
        <v>0</v>
      </c>
      <c r="AT11" s="40" t="s">
        <v>44</v>
      </c>
      <c r="AU11" s="927">
        <f>8.33/100</f>
        <v>8.3299999999999999E-2</v>
      </c>
      <c r="AV11" s="930"/>
      <c r="AW11" s="927">
        <f>8.33/100</f>
        <v>8.3299999999999999E-2</v>
      </c>
      <c r="AX11" s="930"/>
      <c r="AY11" s="927">
        <f>8.33/100</f>
        <v>8.3299999999999999E-2</v>
      </c>
      <c r="AZ11" s="930"/>
      <c r="BA11" s="992">
        <f t="shared" si="4"/>
        <v>0.24990000000000001</v>
      </c>
      <c r="BB11" s="921">
        <f>SUM(AV11,AX11,AZ11)</f>
        <v>0</v>
      </c>
      <c r="BC11" s="40" t="s">
        <v>44</v>
      </c>
      <c r="BD11" s="996">
        <f t="shared" si="5"/>
        <v>0.99960000000000004</v>
      </c>
      <c r="BE11" s="996">
        <f t="shared" si="5"/>
        <v>0.24990000000000001</v>
      </c>
      <c r="BF11" s="923">
        <f t="shared" si="6"/>
        <v>1</v>
      </c>
      <c r="BG11" s="923">
        <f>IFERROR((AA11+AJ11)/(Z11+AI11),"")</f>
        <v>0.5</v>
      </c>
      <c r="BH11" s="923">
        <f>IFERROR((AA11+AJ11+AS11)/(Z11+AI11+AR11),"")</f>
        <v>0.33333333333333331</v>
      </c>
      <c r="BI11" s="923">
        <f>IFERROR((AA11+AJ11+AS11+BB11)/(Z11+AI11+AR11+BA11),"")</f>
        <v>0.25</v>
      </c>
      <c r="BJ11" s="232">
        <f>BE11/BD11</f>
        <v>0.25</v>
      </c>
    </row>
    <row r="12" spans="1:62" s="924" customFormat="1" ht="86.1" customHeight="1" x14ac:dyDescent="0.3">
      <c r="A12" s="910" t="s">
        <v>53</v>
      </c>
      <c r="B12" s="910" t="s">
        <v>10</v>
      </c>
      <c r="C12" s="911" t="s">
        <v>570</v>
      </c>
      <c r="D12" s="912" t="s">
        <v>591</v>
      </c>
      <c r="E12" s="989" t="s">
        <v>586</v>
      </c>
      <c r="F12" s="914" t="s">
        <v>592</v>
      </c>
      <c r="G12" s="925">
        <v>1</v>
      </c>
      <c r="H12" s="914" t="s">
        <v>592</v>
      </c>
      <c r="I12" s="925">
        <v>1</v>
      </c>
      <c r="J12" s="925">
        <v>1</v>
      </c>
      <c r="K12" s="911" t="s">
        <v>942</v>
      </c>
      <c r="L12" s="933" t="s">
        <v>593</v>
      </c>
      <c r="M12" s="917" t="s">
        <v>522</v>
      </c>
      <c r="N12" s="917" t="s">
        <v>84</v>
      </c>
      <c r="O12" s="995" t="s">
        <v>594</v>
      </c>
      <c r="P12" s="991" t="s">
        <v>595</v>
      </c>
      <c r="Q12" s="991" t="s">
        <v>74</v>
      </c>
      <c r="R12" s="910" t="s">
        <v>10</v>
      </c>
      <c r="S12" s="912" t="s">
        <v>590</v>
      </c>
      <c r="T12" s="927">
        <f>8.33/100</f>
        <v>8.3299999999999999E-2</v>
      </c>
      <c r="U12" s="927">
        <f>8.33/100</f>
        <v>8.3299999999999999E-2</v>
      </c>
      <c r="V12" s="927">
        <f>8.33/100</f>
        <v>8.3299999999999999E-2</v>
      </c>
      <c r="W12" s="927">
        <f>8.33/100</f>
        <v>8.3299999999999999E-2</v>
      </c>
      <c r="X12" s="927">
        <f>8.33/100</f>
        <v>8.3299999999999999E-2</v>
      </c>
      <c r="Y12" s="927">
        <f>8.33/100</f>
        <v>8.3299999999999999E-2</v>
      </c>
      <c r="Z12" s="928">
        <f t="shared" si="1"/>
        <v>0.24990000000000001</v>
      </c>
      <c r="AA12" s="928">
        <f t="shared" si="1"/>
        <v>0.24990000000000001</v>
      </c>
      <c r="AB12" s="40" t="s">
        <v>943</v>
      </c>
      <c r="AC12" s="927">
        <f>8.33/100</f>
        <v>8.3299999999999999E-2</v>
      </c>
      <c r="AD12" s="930"/>
      <c r="AE12" s="927">
        <f>8.33/100</f>
        <v>8.3299999999999999E-2</v>
      </c>
      <c r="AF12" s="930"/>
      <c r="AG12" s="927">
        <f>8.33/100</f>
        <v>8.3299999999999999E-2</v>
      </c>
      <c r="AH12" s="930"/>
      <c r="AI12" s="928">
        <f t="shared" si="2"/>
        <v>0.24990000000000001</v>
      </c>
      <c r="AJ12" s="921">
        <f t="shared" si="2"/>
        <v>0</v>
      </c>
      <c r="AK12" s="40" t="s">
        <v>44</v>
      </c>
      <c r="AL12" s="927">
        <f>8.33/100</f>
        <v>8.3299999999999999E-2</v>
      </c>
      <c r="AM12" s="930"/>
      <c r="AN12" s="927">
        <f>8.33/100</f>
        <v>8.3299999999999999E-2</v>
      </c>
      <c r="AO12" s="930"/>
      <c r="AP12" s="927">
        <f>8.33/100</f>
        <v>8.3299999999999999E-2</v>
      </c>
      <c r="AQ12" s="930"/>
      <c r="AR12" s="928">
        <f t="shared" si="3"/>
        <v>0.24990000000000001</v>
      </c>
      <c r="AS12" s="921">
        <f t="shared" si="3"/>
        <v>0</v>
      </c>
      <c r="AT12" s="40" t="s">
        <v>44</v>
      </c>
      <c r="AU12" s="927">
        <f>8.33/100</f>
        <v>8.3299999999999999E-2</v>
      </c>
      <c r="AV12" s="930"/>
      <c r="AW12" s="927">
        <f>8.33/100</f>
        <v>8.3299999999999999E-2</v>
      </c>
      <c r="AX12" s="930"/>
      <c r="AY12" s="927">
        <f>8.33/100</f>
        <v>8.3299999999999999E-2</v>
      </c>
      <c r="AZ12" s="930"/>
      <c r="BA12" s="992">
        <f t="shared" si="4"/>
        <v>0.24990000000000001</v>
      </c>
      <c r="BB12" s="921">
        <f>SUM(AV12,AX12,AZ12)</f>
        <v>0</v>
      </c>
      <c r="BC12" s="40" t="s">
        <v>44</v>
      </c>
      <c r="BD12" s="922">
        <f t="shared" si="5"/>
        <v>0.99960000000000004</v>
      </c>
      <c r="BE12" s="922">
        <f t="shared" si="5"/>
        <v>0.24990000000000001</v>
      </c>
      <c r="BF12" s="923">
        <f t="shared" si="6"/>
        <v>1</v>
      </c>
      <c r="BG12" s="923">
        <f>IFERROR((AA12+AJ12)/(Z12+AI12),"")</f>
        <v>0.5</v>
      </c>
      <c r="BH12" s="923">
        <f>IFERROR((AA12+AJ12+AS12)/(Z12+AI12+AR12),"")</f>
        <v>0.33333333333333331</v>
      </c>
      <c r="BI12" s="923">
        <f>IFERROR((AA12+AJ12+AS12+BB12)/(Z12+AI12+AR12+BA12),"")</f>
        <v>0.25</v>
      </c>
      <c r="BJ12" s="430">
        <f>BE12/BD12</f>
        <v>0.25</v>
      </c>
    </row>
    <row r="13" spans="1:62" s="1005" customFormat="1" ht="86.1" customHeight="1" x14ac:dyDescent="0.3">
      <c r="A13" s="916" t="s">
        <v>53</v>
      </c>
      <c r="B13" s="916" t="s">
        <v>10</v>
      </c>
      <c r="C13" s="911" t="s">
        <v>570</v>
      </c>
      <c r="D13" s="911" t="s">
        <v>578</v>
      </c>
      <c r="E13" s="998" t="s">
        <v>596</v>
      </c>
      <c r="F13" s="999">
        <v>10</v>
      </c>
      <c r="G13" s="999">
        <v>15</v>
      </c>
      <c r="H13" s="1000">
        <v>9</v>
      </c>
      <c r="I13" s="999">
        <v>15</v>
      </c>
      <c r="J13" s="999">
        <v>9</v>
      </c>
      <c r="K13" s="911" t="s">
        <v>1002</v>
      </c>
      <c r="L13" s="1001" t="s">
        <v>597</v>
      </c>
      <c r="M13" s="917" t="s">
        <v>522</v>
      </c>
      <c r="N13" s="917" t="s">
        <v>84</v>
      </c>
      <c r="O13" s="995" t="s">
        <v>598</v>
      </c>
      <c r="P13" s="991" t="s">
        <v>599</v>
      </c>
      <c r="Q13" s="991" t="s">
        <v>74</v>
      </c>
      <c r="R13" s="916" t="s">
        <v>10</v>
      </c>
      <c r="S13" s="1002" t="s">
        <v>600</v>
      </c>
      <c r="T13" s="95">
        <v>0</v>
      </c>
      <c r="U13" s="95">
        <v>0</v>
      </c>
      <c r="V13" s="95">
        <v>0</v>
      </c>
      <c r="W13" s="95">
        <v>0</v>
      </c>
      <c r="X13" s="95">
        <v>1</v>
      </c>
      <c r="Y13" s="95">
        <v>1</v>
      </c>
      <c r="Z13" s="1003">
        <f t="shared" ref="Z13:AA20" si="7">SUM(T13,V13,X13)</f>
        <v>1</v>
      </c>
      <c r="AA13" s="1003">
        <f t="shared" si="7"/>
        <v>1</v>
      </c>
      <c r="AB13" s="40" t="s">
        <v>1003</v>
      </c>
      <c r="AC13" s="95">
        <v>0</v>
      </c>
      <c r="AD13" s="95"/>
      <c r="AE13" s="95">
        <v>1</v>
      </c>
      <c r="AF13" s="95"/>
      <c r="AG13" s="95">
        <v>1</v>
      </c>
      <c r="AH13" s="95"/>
      <c r="AI13" s="1003">
        <f t="shared" si="2"/>
        <v>2</v>
      </c>
      <c r="AJ13" s="1003">
        <f t="shared" si="2"/>
        <v>0</v>
      </c>
      <c r="AK13" s="98" t="s">
        <v>44</v>
      </c>
      <c r="AL13" s="95">
        <v>1</v>
      </c>
      <c r="AM13" s="95"/>
      <c r="AN13" s="95">
        <v>1</v>
      </c>
      <c r="AO13" s="95"/>
      <c r="AP13" s="95">
        <v>1</v>
      </c>
      <c r="AQ13" s="1004"/>
      <c r="AR13" s="1003">
        <f t="shared" ref="AR13:AS20" si="8">SUM(AL13,AN13,AP13)</f>
        <v>3</v>
      </c>
      <c r="AS13" s="1003">
        <f t="shared" si="8"/>
        <v>0</v>
      </c>
      <c r="AT13" s="98" t="s">
        <v>44</v>
      </c>
      <c r="AU13" s="95">
        <v>1</v>
      </c>
      <c r="AV13" s="95"/>
      <c r="AW13" s="95">
        <v>1</v>
      </c>
      <c r="AX13" s="95"/>
      <c r="AY13" s="95">
        <v>1</v>
      </c>
      <c r="AZ13" s="95"/>
      <c r="BA13" s="1003">
        <f t="shared" si="4"/>
        <v>3</v>
      </c>
      <c r="BB13" s="1003">
        <f t="shared" ref="BB13:BB20" si="9">SUM(AV13,AX13,AZ13)</f>
        <v>0</v>
      </c>
      <c r="BC13" s="40" t="s">
        <v>44</v>
      </c>
      <c r="BD13" s="1003">
        <f>SUM(Z13,AI13,AR13,BA13)</f>
        <v>9</v>
      </c>
      <c r="BE13" s="1003">
        <f>SUM(AA13,AJ13,AS13,BB13)</f>
        <v>1</v>
      </c>
      <c r="BF13" s="996">
        <f t="shared" si="6"/>
        <v>1</v>
      </c>
      <c r="BG13" s="996">
        <f>IFERROR((AA13+AJ13)/(Z13+AI13),"")</f>
        <v>0.33333333333333331</v>
      </c>
      <c r="BH13" s="996">
        <f t="shared" ref="BH13:BH20" si="10">IFERROR((AA13+AJ13+AS13)/(Z13+AI13+AR13),"")</f>
        <v>0.16666666666666666</v>
      </c>
      <c r="BI13" s="996">
        <f t="shared" ref="BI13:BI20" si="11">IFERROR((AA13+AJ13+AS13+BB13)/(Z13+AI13+AR13+BA13),"")</f>
        <v>0.1111111111111111</v>
      </c>
      <c r="BJ13" s="430">
        <f t="shared" ref="BJ13:BJ19" si="12">BE13/BD13</f>
        <v>0.1111111111111111</v>
      </c>
    </row>
    <row r="14" spans="1:62" s="924" customFormat="1" ht="86.1" customHeight="1" x14ac:dyDescent="0.3">
      <c r="A14" s="910" t="s">
        <v>53</v>
      </c>
      <c r="B14" s="910" t="s">
        <v>10</v>
      </c>
      <c r="C14" s="911" t="s">
        <v>570</v>
      </c>
      <c r="D14" s="912" t="s">
        <v>578</v>
      </c>
      <c r="E14" s="993" t="s">
        <v>596</v>
      </c>
      <c r="F14" s="1006">
        <v>45</v>
      </c>
      <c r="G14" s="1006">
        <v>80</v>
      </c>
      <c r="H14" s="1000">
        <v>100</v>
      </c>
      <c r="I14" s="1006">
        <v>80</v>
      </c>
      <c r="J14" s="1006">
        <v>45</v>
      </c>
      <c r="K14" s="911" t="s">
        <v>601</v>
      </c>
      <c r="L14" s="1001" t="s">
        <v>602</v>
      </c>
      <c r="M14" s="917" t="s">
        <v>522</v>
      </c>
      <c r="N14" s="917" t="s">
        <v>84</v>
      </c>
      <c r="O14" s="1007" t="s">
        <v>603</v>
      </c>
      <c r="P14" s="1001" t="s">
        <v>604</v>
      </c>
      <c r="Q14" s="991" t="s">
        <v>74</v>
      </c>
      <c r="R14" s="910" t="s">
        <v>10</v>
      </c>
      <c r="S14" s="1002" t="s">
        <v>605</v>
      </c>
      <c r="T14" s="941">
        <v>13</v>
      </c>
      <c r="U14" s="35">
        <v>13</v>
      </c>
      <c r="V14" s="941">
        <v>8</v>
      </c>
      <c r="W14" s="35">
        <v>12</v>
      </c>
      <c r="X14" s="941">
        <v>8</v>
      </c>
      <c r="Y14" s="35">
        <v>30</v>
      </c>
      <c r="Z14" s="1003">
        <f t="shared" si="7"/>
        <v>29</v>
      </c>
      <c r="AA14" s="1003">
        <f t="shared" si="7"/>
        <v>55</v>
      </c>
      <c r="AB14" s="40" t="s">
        <v>944</v>
      </c>
      <c r="AC14" s="941">
        <v>8</v>
      </c>
      <c r="AD14" s="35"/>
      <c r="AE14" s="941">
        <v>8</v>
      </c>
      <c r="AF14" s="35"/>
      <c r="AG14" s="941">
        <v>8</v>
      </c>
      <c r="AH14" s="35"/>
      <c r="AI14" s="1003">
        <f t="shared" ref="AI14:AJ20" si="13">SUM(AC14,AE14,AG14)</f>
        <v>24</v>
      </c>
      <c r="AJ14" s="1003">
        <f t="shared" si="13"/>
        <v>0</v>
      </c>
      <c r="AK14" s="98" t="s">
        <v>44</v>
      </c>
      <c r="AL14" s="941">
        <v>8</v>
      </c>
      <c r="AM14" s="35"/>
      <c r="AN14" s="941">
        <v>8</v>
      </c>
      <c r="AO14" s="35"/>
      <c r="AP14" s="941">
        <v>8</v>
      </c>
      <c r="AQ14" s="35"/>
      <c r="AR14" s="51">
        <f t="shared" si="8"/>
        <v>24</v>
      </c>
      <c r="AS14" s="1003">
        <f t="shared" si="8"/>
        <v>0</v>
      </c>
      <c r="AT14" s="98" t="s">
        <v>44</v>
      </c>
      <c r="AU14" s="941">
        <v>8</v>
      </c>
      <c r="AV14" s="35"/>
      <c r="AW14" s="941">
        <v>8</v>
      </c>
      <c r="AX14" s="35"/>
      <c r="AY14" s="941">
        <v>7</v>
      </c>
      <c r="AZ14" s="35"/>
      <c r="BA14" s="1003">
        <f t="shared" si="4"/>
        <v>23</v>
      </c>
      <c r="BB14" s="1003">
        <f t="shared" si="9"/>
        <v>0</v>
      </c>
      <c r="BC14" s="40" t="s">
        <v>44</v>
      </c>
      <c r="BD14" s="1003">
        <f t="shared" ref="BD14:BE20" si="14">SUM(Z14,AI14,AR14,BA14)</f>
        <v>100</v>
      </c>
      <c r="BE14" s="1003">
        <f t="shared" si="14"/>
        <v>55</v>
      </c>
      <c r="BF14" s="922">
        <f t="shared" si="6"/>
        <v>1.896551724137931</v>
      </c>
      <c r="BG14" s="922">
        <f t="shared" ref="BG14:BG20" si="15">IFERROR((AA14+AJ14)/(Z14+AI14),"")</f>
        <v>1.0377358490566038</v>
      </c>
      <c r="BH14" s="922">
        <f t="shared" si="10"/>
        <v>0.7142857142857143</v>
      </c>
      <c r="BI14" s="922">
        <f t="shared" si="11"/>
        <v>0.55000000000000004</v>
      </c>
      <c r="BJ14" s="430">
        <f>BE14/BD14</f>
        <v>0.55000000000000004</v>
      </c>
    </row>
    <row r="15" spans="1:62" s="924" customFormat="1" ht="86.1" customHeight="1" x14ac:dyDescent="0.3">
      <c r="A15" s="910" t="s">
        <v>53</v>
      </c>
      <c r="B15" s="910" t="s">
        <v>10</v>
      </c>
      <c r="C15" s="911" t="s">
        <v>570</v>
      </c>
      <c r="D15" s="912" t="s">
        <v>578</v>
      </c>
      <c r="E15" s="993" t="s">
        <v>596</v>
      </c>
      <c r="F15" s="1006">
        <v>35</v>
      </c>
      <c r="G15" s="1006">
        <v>50</v>
      </c>
      <c r="H15" s="1000">
        <v>55</v>
      </c>
      <c r="I15" s="1006">
        <v>50</v>
      </c>
      <c r="J15" s="1006">
        <v>20</v>
      </c>
      <c r="K15" s="911" t="s">
        <v>606</v>
      </c>
      <c r="L15" s="1001" t="s">
        <v>607</v>
      </c>
      <c r="M15" s="917" t="s">
        <v>522</v>
      </c>
      <c r="N15" s="917" t="s">
        <v>84</v>
      </c>
      <c r="O15" s="1007" t="s">
        <v>608</v>
      </c>
      <c r="P15" s="1001" t="s">
        <v>609</v>
      </c>
      <c r="Q15" s="1002" t="s">
        <v>74</v>
      </c>
      <c r="R15" s="910" t="s">
        <v>10</v>
      </c>
      <c r="S15" s="1002" t="s">
        <v>605</v>
      </c>
      <c r="T15" s="941">
        <v>0</v>
      </c>
      <c r="U15" s="35">
        <v>0</v>
      </c>
      <c r="V15" s="941">
        <v>1</v>
      </c>
      <c r="W15" s="35">
        <v>6</v>
      </c>
      <c r="X15" s="941">
        <v>5</v>
      </c>
      <c r="Y15" s="35">
        <v>7</v>
      </c>
      <c r="Z15" s="1003">
        <f t="shared" si="7"/>
        <v>6</v>
      </c>
      <c r="AA15" s="1003">
        <f t="shared" si="7"/>
        <v>13</v>
      </c>
      <c r="AB15" s="40" t="s">
        <v>945</v>
      </c>
      <c r="AC15" s="941">
        <v>5</v>
      </c>
      <c r="AD15" s="35"/>
      <c r="AE15" s="941">
        <v>5</v>
      </c>
      <c r="AF15" s="35"/>
      <c r="AG15" s="941">
        <v>6</v>
      </c>
      <c r="AH15" s="35"/>
      <c r="AI15" s="1003">
        <f t="shared" si="13"/>
        <v>16</v>
      </c>
      <c r="AJ15" s="1003">
        <f t="shared" si="13"/>
        <v>0</v>
      </c>
      <c r="AK15" s="98" t="s">
        <v>44</v>
      </c>
      <c r="AL15" s="941">
        <v>6</v>
      </c>
      <c r="AM15" s="35"/>
      <c r="AN15" s="941">
        <v>6</v>
      </c>
      <c r="AO15" s="35"/>
      <c r="AP15" s="941">
        <v>6</v>
      </c>
      <c r="AQ15" s="35"/>
      <c r="AR15" s="51">
        <f t="shared" si="8"/>
        <v>18</v>
      </c>
      <c r="AS15" s="1003">
        <f t="shared" si="8"/>
        <v>0</v>
      </c>
      <c r="AT15" s="98" t="s">
        <v>44</v>
      </c>
      <c r="AU15" s="941">
        <v>5</v>
      </c>
      <c r="AV15" s="35"/>
      <c r="AW15" s="941">
        <v>5</v>
      </c>
      <c r="AX15" s="35"/>
      <c r="AY15" s="941">
        <v>5</v>
      </c>
      <c r="AZ15" s="35"/>
      <c r="BA15" s="1003">
        <f t="shared" si="4"/>
        <v>15</v>
      </c>
      <c r="BB15" s="1003">
        <f t="shared" si="9"/>
        <v>0</v>
      </c>
      <c r="BC15" s="40" t="s">
        <v>44</v>
      </c>
      <c r="BD15" s="1003">
        <f t="shared" si="14"/>
        <v>55</v>
      </c>
      <c r="BE15" s="1003">
        <f t="shared" si="14"/>
        <v>13</v>
      </c>
      <c r="BF15" s="922">
        <f t="shared" ref="BF15:BF20" si="16">IFERROR(AA15/Z15,"")</f>
        <v>2.1666666666666665</v>
      </c>
      <c r="BG15" s="922">
        <f t="shared" si="15"/>
        <v>0.59090909090909094</v>
      </c>
      <c r="BH15" s="922">
        <f t="shared" si="10"/>
        <v>0.32500000000000001</v>
      </c>
      <c r="BI15" s="922">
        <f t="shared" si="11"/>
        <v>0.23636363636363636</v>
      </c>
      <c r="BJ15" s="430">
        <f t="shared" si="12"/>
        <v>0.23636363636363636</v>
      </c>
    </row>
    <row r="16" spans="1:62" s="924" customFormat="1" ht="86.1" customHeight="1" x14ac:dyDescent="0.3">
      <c r="A16" s="910" t="s">
        <v>53</v>
      </c>
      <c r="B16" s="910" t="s">
        <v>10</v>
      </c>
      <c r="C16" s="911" t="s">
        <v>570</v>
      </c>
      <c r="D16" s="912" t="s">
        <v>578</v>
      </c>
      <c r="E16" s="911" t="s">
        <v>596</v>
      </c>
      <c r="F16" s="1006">
        <v>772</v>
      </c>
      <c r="G16" s="1006">
        <v>1600</v>
      </c>
      <c r="H16" s="1000">
        <v>1785</v>
      </c>
      <c r="I16" s="1006">
        <v>1965</v>
      </c>
      <c r="J16" s="1006">
        <v>650</v>
      </c>
      <c r="K16" s="911" t="s">
        <v>610</v>
      </c>
      <c r="L16" s="1001" t="s">
        <v>611</v>
      </c>
      <c r="M16" s="917" t="s">
        <v>522</v>
      </c>
      <c r="N16" s="917" t="s">
        <v>84</v>
      </c>
      <c r="O16" s="1007" t="s">
        <v>612</v>
      </c>
      <c r="P16" s="1001" t="s">
        <v>613</v>
      </c>
      <c r="Q16" s="1002" t="s">
        <v>74</v>
      </c>
      <c r="R16" s="910" t="s">
        <v>10</v>
      </c>
      <c r="S16" s="1002" t="s">
        <v>614</v>
      </c>
      <c r="T16" s="941">
        <v>99</v>
      </c>
      <c r="U16" s="35">
        <v>99</v>
      </c>
      <c r="V16" s="941">
        <v>87</v>
      </c>
      <c r="W16" s="35">
        <v>93</v>
      </c>
      <c r="X16" s="941">
        <v>133</v>
      </c>
      <c r="Y16" s="35">
        <v>81</v>
      </c>
      <c r="Z16" s="1003">
        <f t="shared" si="7"/>
        <v>319</v>
      </c>
      <c r="AA16" s="1003">
        <f t="shared" si="7"/>
        <v>273</v>
      </c>
      <c r="AB16" s="40" t="s">
        <v>946</v>
      </c>
      <c r="AC16" s="941">
        <v>133</v>
      </c>
      <c r="AD16" s="35"/>
      <c r="AE16" s="941">
        <v>135</v>
      </c>
      <c r="AF16" s="35"/>
      <c r="AG16" s="941">
        <v>156</v>
      </c>
      <c r="AH16" s="35"/>
      <c r="AI16" s="1003">
        <f t="shared" si="13"/>
        <v>424</v>
      </c>
      <c r="AJ16" s="1003">
        <f t="shared" si="13"/>
        <v>0</v>
      </c>
      <c r="AK16" s="98" t="s">
        <v>511</v>
      </c>
      <c r="AL16" s="941">
        <v>148</v>
      </c>
      <c r="AM16" s="35"/>
      <c r="AN16" s="941">
        <v>188</v>
      </c>
      <c r="AO16" s="35"/>
      <c r="AP16" s="941">
        <v>186</v>
      </c>
      <c r="AQ16" s="35"/>
      <c r="AR16" s="51">
        <f t="shared" si="8"/>
        <v>522</v>
      </c>
      <c r="AS16" s="1003">
        <f t="shared" si="8"/>
        <v>0</v>
      </c>
      <c r="AT16" s="98" t="s">
        <v>511</v>
      </c>
      <c r="AU16" s="941">
        <v>181</v>
      </c>
      <c r="AV16" s="35"/>
      <c r="AW16" s="941">
        <v>189</v>
      </c>
      <c r="AX16" s="35"/>
      <c r="AY16" s="941">
        <v>150</v>
      </c>
      <c r="AZ16" s="35"/>
      <c r="BA16" s="1003">
        <f t="shared" si="4"/>
        <v>520</v>
      </c>
      <c r="BB16" s="1003">
        <f t="shared" si="9"/>
        <v>0</v>
      </c>
      <c r="BC16" s="40" t="s">
        <v>44</v>
      </c>
      <c r="BD16" s="1003">
        <f t="shared" si="14"/>
        <v>1785</v>
      </c>
      <c r="BE16" s="1003">
        <f t="shared" si="14"/>
        <v>273</v>
      </c>
      <c r="BF16" s="922">
        <f>IFERROR(AA16/Z16,"")</f>
        <v>0.85579937304075238</v>
      </c>
      <c r="BG16" s="922">
        <f t="shared" si="15"/>
        <v>0.36742934051144011</v>
      </c>
      <c r="BH16" s="922">
        <f t="shared" si="10"/>
        <v>0.2158102766798419</v>
      </c>
      <c r="BI16" s="922">
        <f t="shared" si="11"/>
        <v>0.15294117647058825</v>
      </c>
      <c r="BJ16" s="430">
        <f>BE16/BD16</f>
        <v>0.15294117647058825</v>
      </c>
    </row>
    <row r="17" spans="1:62" s="924" customFormat="1" ht="86.1" customHeight="1" x14ac:dyDescent="0.3">
      <c r="A17" s="910" t="s">
        <v>53</v>
      </c>
      <c r="B17" s="910" t="s">
        <v>10</v>
      </c>
      <c r="C17" s="911" t="s">
        <v>570</v>
      </c>
      <c r="D17" s="912" t="s">
        <v>578</v>
      </c>
      <c r="E17" s="911" t="s">
        <v>596</v>
      </c>
      <c r="F17" s="1006">
        <v>20</v>
      </c>
      <c r="G17" s="1006">
        <v>50</v>
      </c>
      <c r="H17" s="1000">
        <v>53</v>
      </c>
      <c r="I17" s="1006">
        <v>50</v>
      </c>
      <c r="J17" s="1006">
        <v>25</v>
      </c>
      <c r="K17" s="911" t="s">
        <v>615</v>
      </c>
      <c r="L17" s="1001" t="s">
        <v>616</v>
      </c>
      <c r="M17" s="917" t="s">
        <v>522</v>
      </c>
      <c r="N17" s="917" t="s">
        <v>84</v>
      </c>
      <c r="O17" s="1007" t="s">
        <v>612</v>
      </c>
      <c r="P17" s="1001" t="s">
        <v>617</v>
      </c>
      <c r="Q17" s="1002" t="s">
        <v>74</v>
      </c>
      <c r="R17" s="910" t="s">
        <v>10</v>
      </c>
      <c r="S17" s="1002" t="s">
        <v>618</v>
      </c>
      <c r="T17" s="35">
        <v>3</v>
      </c>
      <c r="U17" s="35">
        <v>3</v>
      </c>
      <c r="V17" s="35">
        <v>5</v>
      </c>
      <c r="W17" s="35">
        <v>8</v>
      </c>
      <c r="X17" s="35">
        <v>5</v>
      </c>
      <c r="Y17" s="35">
        <v>1</v>
      </c>
      <c r="Z17" s="1003">
        <f t="shared" si="7"/>
        <v>13</v>
      </c>
      <c r="AA17" s="1003">
        <f t="shared" si="7"/>
        <v>12</v>
      </c>
      <c r="AB17" s="40" t="s">
        <v>947</v>
      </c>
      <c r="AC17" s="35">
        <v>5</v>
      </c>
      <c r="AD17" s="35"/>
      <c r="AE17" s="35">
        <v>5</v>
      </c>
      <c r="AF17" s="35"/>
      <c r="AG17" s="35">
        <v>5</v>
      </c>
      <c r="AH17" s="35"/>
      <c r="AI17" s="1003">
        <f t="shared" si="13"/>
        <v>15</v>
      </c>
      <c r="AJ17" s="1003">
        <f t="shared" si="13"/>
        <v>0</v>
      </c>
      <c r="AK17" s="98" t="s">
        <v>511</v>
      </c>
      <c r="AL17" s="35">
        <v>4</v>
      </c>
      <c r="AM17" s="35"/>
      <c r="AN17" s="35">
        <v>4</v>
      </c>
      <c r="AO17" s="35"/>
      <c r="AP17" s="35">
        <v>4</v>
      </c>
      <c r="AQ17" s="35"/>
      <c r="AR17" s="51">
        <f t="shared" si="8"/>
        <v>12</v>
      </c>
      <c r="AS17" s="1003">
        <f t="shared" si="8"/>
        <v>0</v>
      </c>
      <c r="AT17" s="98" t="s">
        <v>511</v>
      </c>
      <c r="AU17" s="35">
        <v>4</v>
      </c>
      <c r="AV17" s="35"/>
      <c r="AW17" s="35">
        <v>5</v>
      </c>
      <c r="AX17" s="35"/>
      <c r="AY17" s="35">
        <v>4</v>
      </c>
      <c r="AZ17" s="35"/>
      <c r="BA17" s="1003">
        <f t="shared" si="4"/>
        <v>13</v>
      </c>
      <c r="BB17" s="1003">
        <f t="shared" si="9"/>
        <v>0</v>
      </c>
      <c r="BC17" s="40" t="s">
        <v>44</v>
      </c>
      <c r="BD17" s="1003">
        <f t="shared" si="14"/>
        <v>53</v>
      </c>
      <c r="BE17" s="1003">
        <f t="shared" si="14"/>
        <v>12</v>
      </c>
      <c r="BF17" s="922">
        <f t="shared" si="16"/>
        <v>0.92307692307692313</v>
      </c>
      <c r="BG17" s="922">
        <f t="shared" si="15"/>
        <v>0.42857142857142855</v>
      </c>
      <c r="BH17" s="922">
        <f t="shared" si="10"/>
        <v>0.3</v>
      </c>
      <c r="BI17" s="922">
        <f t="shared" si="11"/>
        <v>0.22641509433962265</v>
      </c>
      <c r="BJ17" s="430">
        <f t="shared" si="12"/>
        <v>0.22641509433962265</v>
      </c>
    </row>
    <row r="18" spans="1:62" s="924" customFormat="1" ht="86.1" customHeight="1" x14ac:dyDescent="0.3">
      <c r="A18" s="910" t="s">
        <v>53</v>
      </c>
      <c r="B18" s="910" t="s">
        <v>10</v>
      </c>
      <c r="C18" s="911" t="s">
        <v>570</v>
      </c>
      <c r="D18" s="912" t="s">
        <v>578</v>
      </c>
      <c r="E18" s="911" t="s">
        <v>596</v>
      </c>
      <c r="F18" s="1006">
        <v>7</v>
      </c>
      <c r="G18" s="1006">
        <v>10</v>
      </c>
      <c r="H18" s="1000">
        <v>12</v>
      </c>
      <c r="I18" s="1006">
        <v>10</v>
      </c>
      <c r="J18" s="1006">
        <v>5</v>
      </c>
      <c r="K18" s="911" t="s">
        <v>619</v>
      </c>
      <c r="L18" s="1001" t="s">
        <v>620</v>
      </c>
      <c r="M18" s="917" t="s">
        <v>522</v>
      </c>
      <c r="N18" s="917" t="s">
        <v>84</v>
      </c>
      <c r="O18" s="1007" t="s">
        <v>612</v>
      </c>
      <c r="P18" s="1001" t="s">
        <v>621</v>
      </c>
      <c r="Q18" s="1002" t="s">
        <v>74</v>
      </c>
      <c r="R18" s="910" t="s">
        <v>10</v>
      </c>
      <c r="S18" s="1002" t="s">
        <v>622</v>
      </c>
      <c r="T18" s="35">
        <v>0</v>
      </c>
      <c r="U18" s="35">
        <v>0</v>
      </c>
      <c r="V18" s="35">
        <v>1</v>
      </c>
      <c r="W18" s="35">
        <v>1</v>
      </c>
      <c r="X18" s="35">
        <v>2</v>
      </c>
      <c r="Y18" s="35">
        <v>2</v>
      </c>
      <c r="Z18" s="1003">
        <f t="shared" si="7"/>
        <v>3</v>
      </c>
      <c r="AA18" s="1003">
        <f t="shared" si="7"/>
        <v>3</v>
      </c>
      <c r="AB18" s="40" t="s">
        <v>948</v>
      </c>
      <c r="AC18" s="35">
        <v>1</v>
      </c>
      <c r="AD18" s="35"/>
      <c r="AE18" s="35">
        <v>1</v>
      </c>
      <c r="AF18" s="35"/>
      <c r="AG18" s="35">
        <v>1</v>
      </c>
      <c r="AH18" s="35"/>
      <c r="AI18" s="1003">
        <f t="shared" si="13"/>
        <v>3</v>
      </c>
      <c r="AJ18" s="1003">
        <f t="shared" si="13"/>
        <v>0</v>
      </c>
      <c r="AK18" s="98" t="s">
        <v>511</v>
      </c>
      <c r="AL18" s="35">
        <v>1</v>
      </c>
      <c r="AM18" s="35"/>
      <c r="AN18" s="35">
        <v>1</v>
      </c>
      <c r="AO18" s="35"/>
      <c r="AP18" s="35">
        <v>1</v>
      </c>
      <c r="AQ18" s="35"/>
      <c r="AR18" s="51">
        <f t="shared" si="8"/>
        <v>3</v>
      </c>
      <c r="AS18" s="1003">
        <f t="shared" si="8"/>
        <v>0</v>
      </c>
      <c r="AT18" s="98" t="s">
        <v>511</v>
      </c>
      <c r="AU18" s="35">
        <v>1</v>
      </c>
      <c r="AV18" s="35"/>
      <c r="AW18" s="35">
        <v>1</v>
      </c>
      <c r="AX18" s="35"/>
      <c r="AY18" s="35">
        <v>1</v>
      </c>
      <c r="AZ18" s="35"/>
      <c r="BA18" s="1003">
        <f>SUM(AU18,AW18,AY18)</f>
        <v>3</v>
      </c>
      <c r="BB18" s="1003">
        <f t="shared" si="9"/>
        <v>0</v>
      </c>
      <c r="BC18" s="40" t="s">
        <v>44</v>
      </c>
      <c r="BD18" s="1003">
        <f t="shared" si="14"/>
        <v>12</v>
      </c>
      <c r="BE18" s="1003">
        <f t="shared" si="14"/>
        <v>3</v>
      </c>
      <c r="BF18" s="922">
        <f t="shared" si="16"/>
        <v>1</v>
      </c>
      <c r="BG18" s="922">
        <f t="shared" si="15"/>
        <v>0.5</v>
      </c>
      <c r="BH18" s="922">
        <f t="shared" si="10"/>
        <v>0.33333333333333331</v>
      </c>
      <c r="BI18" s="922">
        <f t="shared" si="11"/>
        <v>0.25</v>
      </c>
      <c r="BJ18" s="430">
        <f>BE18/BD18</f>
        <v>0.25</v>
      </c>
    </row>
    <row r="19" spans="1:62" s="924" customFormat="1" ht="86.1" customHeight="1" x14ac:dyDescent="0.3">
      <c r="A19" s="910" t="s">
        <v>53</v>
      </c>
      <c r="B19" s="910" t="s">
        <v>10</v>
      </c>
      <c r="C19" s="911" t="s">
        <v>570</v>
      </c>
      <c r="D19" s="912" t="s">
        <v>578</v>
      </c>
      <c r="E19" s="911" t="s">
        <v>596</v>
      </c>
      <c r="F19" s="1006">
        <v>1080</v>
      </c>
      <c r="G19" s="1006">
        <v>3000</v>
      </c>
      <c r="H19" s="1000">
        <v>3050</v>
      </c>
      <c r="I19" s="1006">
        <v>3000</v>
      </c>
      <c r="J19" s="1006">
        <v>1440</v>
      </c>
      <c r="K19" s="911" t="s">
        <v>623</v>
      </c>
      <c r="L19" s="1001" t="s">
        <v>624</v>
      </c>
      <c r="M19" s="917" t="s">
        <v>522</v>
      </c>
      <c r="N19" s="917" t="s">
        <v>84</v>
      </c>
      <c r="O19" s="1007" t="s">
        <v>625</v>
      </c>
      <c r="P19" s="1001" t="s">
        <v>626</v>
      </c>
      <c r="Q19" s="1002" t="s">
        <v>74</v>
      </c>
      <c r="R19" s="910" t="s">
        <v>10</v>
      </c>
      <c r="S19" s="1002" t="s">
        <v>605</v>
      </c>
      <c r="T19" s="35">
        <v>366</v>
      </c>
      <c r="U19" s="35">
        <v>386</v>
      </c>
      <c r="V19" s="35">
        <v>240</v>
      </c>
      <c r="W19" s="35">
        <v>194</v>
      </c>
      <c r="X19" s="35">
        <v>244</v>
      </c>
      <c r="Y19" s="35">
        <v>400</v>
      </c>
      <c r="Z19" s="1003">
        <f t="shared" si="7"/>
        <v>850</v>
      </c>
      <c r="AA19" s="1003">
        <f t="shared" si="7"/>
        <v>980</v>
      </c>
      <c r="AB19" s="40" t="s">
        <v>949</v>
      </c>
      <c r="AC19" s="35">
        <v>250</v>
      </c>
      <c r="AD19" s="35"/>
      <c r="AE19" s="35">
        <v>250</v>
      </c>
      <c r="AF19" s="35"/>
      <c r="AG19" s="35">
        <v>250</v>
      </c>
      <c r="AH19" s="35"/>
      <c r="AI19" s="51">
        <f t="shared" si="13"/>
        <v>750</v>
      </c>
      <c r="AJ19" s="51">
        <v>0</v>
      </c>
      <c r="AK19" s="98" t="s">
        <v>511</v>
      </c>
      <c r="AL19" s="35">
        <v>250</v>
      </c>
      <c r="AM19" s="35"/>
      <c r="AN19" s="35">
        <v>250</v>
      </c>
      <c r="AO19" s="35"/>
      <c r="AP19" s="35">
        <v>240</v>
      </c>
      <c r="AQ19" s="35"/>
      <c r="AR19" s="51">
        <f t="shared" si="8"/>
        <v>740</v>
      </c>
      <c r="AS19" s="1003">
        <f t="shared" si="8"/>
        <v>0</v>
      </c>
      <c r="AT19" s="1008" t="s">
        <v>511</v>
      </c>
      <c r="AU19" s="35">
        <v>250</v>
      </c>
      <c r="AV19" s="35"/>
      <c r="AW19" s="35">
        <v>240</v>
      </c>
      <c r="AX19" s="35"/>
      <c r="AY19" s="35">
        <v>220</v>
      </c>
      <c r="AZ19" s="35"/>
      <c r="BA19" s="1003">
        <f>SUM(AU19,AW19,AY19)</f>
        <v>710</v>
      </c>
      <c r="BB19" s="1003">
        <f t="shared" si="9"/>
        <v>0</v>
      </c>
      <c r="BC19" s="40" t="s">
        <v>44</v>
      </c>
      <c r="BD19" s="942">
        <f t="shared" si="14"/>
        <v>3050</v>
      </c>
      <c r="BE19" s="1003">
        <f t="shared" si="14"/>
        <v>980</v>
      </c>
      <c r="BF19" s="922">
        <f t="shared" si="16"/>
        <v>1.1529411764705881</v>
      </c>
      <c r="BG19" s="922">
        <f t="shared" si="15"/>
        <v>0.61250000000000004</v>
      </c>
      <c r="BH19" s="922">
        <f t="shared" si="10"/>
        <v>0.41880341880341881</v>
      </c>
      <c r="BI19" s="922">
        <f t="shared" si="11"/>
        <v>0.32131147540983607</v>
      </c>
      <c r="BJ19" s="430">
        <f t="shared" si="12"/>
        <v>0.32131147540983607</v>
      </c>
    </row>
    <row r="20" spans="1:62" s="924" customFormat="1" ht="86.1" customHeight="1" x14ac:dyDescent="0.3">
      <c r="A20" s="910" t="s">
        <v>53</v>
      </c>
      <c r="B20" s="910" t="s">
        <v>10</v>
      </c>
      <c r="C20" s="911" t="s">
        <v>570</v>
      </c>
      <c r="D20" s="912" t="s">
        <v>578</v>
      </c>
      <c r="E20" s="911" t="s">
        <v>596</v>
      </c>
      <c r="F20" s="1006">
        <v>21</v>
      </c>
      <c r="G20" s="1006">
        <v>35</v>
      </c>
      <c r="H20" s="1000">
        <v>36</v>
      </c>
      <c r="I20" s="1006">
        <v>36</v>
      </c>
      <c r="J20" s="1006">
        <v>21</v>
      </c>
      <c r="K20" s="911" t="s">
        <v>627</v>
      </c>
      <c r="L20" s="1001" t="s">
        <v>628</v>
      </c>
      <c r="M20" s="917" t="s">
        <v>522</v>
      </c>
      <c r="N20" s="917" t="s">
        <v>84</v>
      </c>
      <c r="O20" s="1007" t="s">
        <v>629</v>
      </c>
      <c r="P20" s="1001" t="s">
        <v>630</v>
      </c>
      <c r="Q20" s="1002" t="s">
        <v>74</v>
      </c>
      <c r="R20" s="910" t="s">
        <v>10</v>
      </c>
      <c r="S20" s="1002" t="s">
        <v>631</v>
      </c>
      <c r="T20" s="35">
        <v>3</v>
      </c>
      <c r="U20" s="35">
        <v>1</v>
      </c>
      <c r="V20" s="35">
        <v>3</v>
      </c>
      <c r="W20" s="35">
        <v>3</v>
      </c>
      <c r="X20" s="35">
        <v>3</v>
      </c>
      <c r="Y20" s="35">
        <v>4</v>
      </c>
      <c r="Z20" s="51">
        <f t="shared" si="7"/>
        <v>9</v>
      </c>
      <c r="AA20" s="51">
        <f t="shared" si="7"/>
        <v>8</v>
      </c>
      <c r="AB20" s="40" t="s">
        <v>950</v>
      </c>
      <c r="AC20" s="35">
        <v>3</v>
      </c>
      <c r="AD20" s="35"/>
      <c r="AE20" s="35">
        <v>3</v>
      </c>
      <c r="AF20" s="35"/>
      <c r="AG20" s="35">
        <v>3</v>
      </c>
      <c r="AH20" s="35"/>
      <c r="AI20" s="51">
        <f t="shared" si="13"/>
        <v>9</v>
      </c>
      <c r="AJ20" s="51">
        <v>1</v>
      </c>
      <c r="AK20" s="98" t="s">
        <v>511</v>
      </c>
      <c r="AL20" s="35">
        <v>3</v>
      </c>
      <c r="AM20" s="35"/>
      <c r="AN20" s="35">
        <v>3</v>
      </c>
      <c r="AO20" s="35"/>
      <c r="AP20" s="35">
        <v>3</v>
      </c>
      <c r="AQ20" s="35"/>
      <c r="AR20" s="51">
        <f t="shared" si="8"/>
        <v>9</v>
      </c>
      <c r="AS20" s="1003">
        <f t="shared" si="8"/>
        <v>0</v>
      </c>
      <c r="AT20" s="1009" t="s">
        <v>511</v>
      </c>
      <c r="AU20" s="35">
        <v>3</v>
      </c>
      <c r="AV20" s="35"/>
      <c r="AW20" s="35">
        <v>3</v>
      </c>
      <c r="AX20" s="35"/>
      <c r="AY20" s="35">
        <v>3</v>
      </c>
      <c r="AZ20" s="35"/>
      <c r="BA20" s="1003">
        <f>SUM(AU20,AW20,AY20)</f>
        <v>9</v>
      </c>
      <c r="BB20" s="1003">
        <f t="shared" si="9"/>
        <v>0</v>
      </c>
      <c r="BC20" s="40" t="s">
        <v>44</v>
      </c>
      <c r="BD20" s="942">
        <f t="shared" si="14"/>
        <v>36</v>
      </c>
      <c r="BE20" s="1003">
        <f t="shared" si="14"/>
        <v>9</v>
      </c>
      <c r="BF20" s="922">
        <f t="shared" si="16"/>
        <v>0.88888888888888884</v>
      </c>
      <c r="BG20" s="922">
        <f t="shared" si="15"/>
        <v>0.5</v>
      </c>
      <c r="BH20" s="922">
        <f t="shared" si="10"/>
        <v>0.33333333333333331</v>
      </c>
      <c r="BI20" s="922">
        <f t="shared" si="11"/>
        <v>0.25</v>
      </c>
      <c r="BJ20" s="430">
        <f>BE20/BD20</f>
        <v>0.25</v>
      </c>
    </row>
    <row r="21" spans="1:62" ht="34.5" customHeight="1" x14ac:dyDescent="0.3">
      <c r="A21" s="1010" t="s">
        <v>935</v>
      </c>
      <c r="B21" s="1010"/>
      <c r="C21" s="1010"/>
      <c r="D21" s="1010"/>
      <c r="E21" s="1010"/>
      <c r="F21" s="1010"/>
      <c r="G21" s="1010"/>
      <c r="H21" s="1010"/>
      <c r="I21" s="1010"/>
      <c r="J21" s="1010"/>
      <c r="K21" s="1010"/>
      <c r="L21" s="1010"/>
      <c r="M21" s="1010"/>
      <c r="N21" s="1010"/>
      <c r="O21" s="1010"/>
      <c r="P21" s="1010"/>
      <c r="Q21" s="1010"/>
      <c r="R21" s="1010"/>
      <c r="S21" s="1010"/>
      <c r="T21" s="1010"/>
      <c r="U21" s="1010"/>
      <c r="V21" s="1010"/>
      <c r="W21" s="1010"/>
      <c r="X21" s="1010"/>
      <c r="Y21" s="1010"/>
      <c r="Z21" s="1010"/>
      <c r="AA21" s="1010"/>
      <c r="AB21" s="1010"/>
      <c r="AC21" s="1010"/>
      <c r="AD21" s="1010"/>
      <c r="AE21" s="1010"/>
      <c r="AF21" s="1010"/>
      <c r="AG21" s="1010"/>
      <c r="AH21" s="1010"/>
      <c r="AI21" s="1010"/>
      <c r="AJ21" s="1010"/>
      <c r="AK21" s="1010"/>
      <c r="AL21" s="1010"/>
      <c r="AM21" s="1010"/>
      <c r="AN21" s="1010"/>
      <c r="AO21" s="1010"/>
      <c r="AP21" s="1010"/>
      <c r="AQ21" s="1010"/>
      <c r="AR21" s="1010"/>
      <c r="AS21" s="1010"/>
      <c r="AT21" s="1010"/>
      <c r="AU21" s="1010"/>
      <c r="AV21" s="1010"/>
      <c r="AW21" s="1010"/>
      <c r="AX21" s="1010"/>
      <c r="AY21" s="1010"/>
      <c r="AZ21" s="1010"/>
      <c r="BA21" s="1010"/>
      <c r="BB21" s="1010"/>
      <c r="BC21" s="1010"/>
      <c r="BD21" s="1010"/>
      <c r="BE21" s="1010"/>
      <c r="BF21" s="1011">
        <f>AVERAGE(BF17:BF20)</f>
        <v>0.99122674710909997</v>
      </c>
      <c r="BG21" s="937">
        <f>AVERAGE(BG17:BG20)</f>
        <v>0.51026785714285716</v>
      </c>
      <c r="BH21" s="937">
        <f>AVERAGE(BH17:BH20)</f>
        <v>0.34636752136752136</v>
      </c>
      <c r="BI21" s="937">
        <f>AVERAGE(BI17:BI20)</f>
        <v>0.26193164243736466</v>
      </c>
      <c r="BJ21" s="1012">
        <f>AVERAGE(BJ17:BJ20)</f>
        <v>0.26193164243736466</v>
      </c>
    </row>
    <row r="22" spans="1:62" ht="42" customHeight="1" x14ac:dyDescent="0.3">
      <c r="A22" s="1013"/>
      <c r="B22" s="1013"/>
      <c r="C22" s="1014"/>
      <c r="D22" s="1015"/>
      <c r="E22" s="1016"/>
      <c r="F22" s="1017"/>
      <c r="G22" s="1017"/>
      <c r="H22" s="1017"/>
      <c r="I22" s="1017"/>
      <c r="J22" s="1017"/>
      <c r="K22" s="1018"/>
      <c r="L22" s="1018"/>
      <c r="M22" s="1019"/>
      <c r="N22" s="1020"/>
      <c r="O22" s="1021"/>
      <c r="P22" s="1019"/>
      <c r="Q22" s="1022"/>
      <c r="R22" s="1022"/>
      <c r="S22" s="1022"/>
      <c r="T22" s="1023"/>
      <c r="U22" s="1024"/>
      <c r="V22" s="1023"/>
      <c r="W22" s="1024"/>
      <c r="X22" s="1023"/>
      <c r="Y22" s="1024"/>
      <c r="Z22" s="84"/>
      <c r="AA22" s="84"/>
      <c r="AB22" s="1025"/>
      <c r="AC22" s="1023"/>
      <c r="AD22" s="1024"/>
      <c r="AE22" s="1023"/>
      <c r="AF22" s="1024"/>
      <c r="AG22" s="1023"/>
      <c r="AH22" s="1024"/>
      <c r="AI22" s="84"/>
      <c r="AJ22" s="84"/>
      <c r="AK22" s="1025"/>
      <c r="AL22" s="1023"/>
      <c r="AM22" s="1024"/>
      <c r="AN22" s="1023"/>
      <c r="AO22" s="1024"/>
      <c r="AP22" s="1023"/>
      <c r="AQ22" s="1024"/>
      <c r="AR22" s="84"/>
      <c r="AS22" s="84"/>
      <c r="AT22" s="1025"/>
      <c r="AU22" s="1023"/>
      <c r="AV22" s="1024"/>
      <c r="AW22" s="1023"/>
      <c r="AX22" s="1024"/>
      <c r="AY22" s="1023"/>
      <c r="AZ22" s="1024"/>
      <c r="BA22" s="84"/>
      <c r="BB22" s="84"/>
      <c r="BC22" s="1025"/>
      <c r="BD22" s="1026"/>
      <c r="BE22" s="1026"/>
      <c r="BF22" s="1027"/>
      <c r="BG22" s="1027"/>
      <c r="BH22" s="1027"/>
      <c r="BI22" s="1027"/>
      <c r="BJ22" s="1028"/>
    </row>
    <row r="23" spans="1:62" ht="61.5" customHeight="1" x14ac:dyDescent="0.3">
      <c r="A23" s="1013"/>
      <c r="B23" s="1013"/>
      <c r="C23" s="1014"/>
      <c r="D23" s="1015"/>
    </row>
    <row r="24" spans="1:62" ht="14.25" x14ac:dyDescent="0.3">
      <c r="A24" s="1013"/>
      <c r="B24" s="1013"/>
      <c r="C24" s="1014"/>
    </row>
    <row r="25" spans="1:62" ht="14.25" x14ac:dyDescent="0.3">
      <c r="A25" s="1013"/>
      <c r="B25" s="1013"/>
      <c r="C25" s="1014"/>
    </row>
    <row r="26" spans="1:62" ht="14.25" x14ac:dyDescent="0.3">
      <c r="A26" s="1013"/>
      <c r="B26" s="1013"/>
      <c r="C26" s="1014"/>
    </row>
    <row r="27" spans="1:62" ht="14.25" x14ac:dyDescent="0.3">
      <c r="A27" s="1013"/>
      <c r="B27" s="1013"/>
      <c r="C27" s="1014"/>
    </row>
    <row r="28" spans="1:62" ht="14.25" x14ac:dyDescent="0.3">
      <c r="A28" s="1013"/>
      <c r="B28" s="1013"/>
      <c r="C28" s="1014"/>
    </row>
    <row r="29" spans="1:62" ht="14.25" x14ac:dyDescent="0.3">
      <c r="A29" s="1013"/>
      <c r="B29" s="1013"/>
      <c r="C29" s="1014"/>
    </row>
    <row r="30" spans="1:62" ht="14.25" x14ac:dyDescent="0.3">
      <c r="A30" s="1013"/>
      <c r="B30" s="1013"/>
      <c r="C30" s="1014"/>
    </row>
    <row r="31" spans="1:62" ht="14.25" x14ac:dyDescent="0.3">
      <c r="A31" s="1013"/>
      <c r="B31" s="1013"/>
      <c r="C31" s="1014"/>
    </row>
    <row r="32" spans="1:62" ht="14.25" x14ac:dyDescent="0.3">
      <c r="A32" s="1013"/>
      <c r="B32" s="1013"/>
      <c r="C32" s="1014"/>
    </row>
    <row r="33" spans="1:3" ht="14.25" x14ac:dyDescent="0.3">
      <c r="A33" s="1013"/>
      <c r="B33" s="1013"/>
      <c r="C33" s="1014"/>
    </row>
    <row r="34" spans="1:3" ht="14.25" x14ac:dyDescent="0.3">
      <c r="A34" s="1013"/>
      <c r="B34" s="1013"/>
      <c r="C34" s="1014"/>
    </row>
    <row r="35" spans="1:3" ht="14.25" x14ac:dyDescent="0.3">
      <c r="A35" s="1013"/>
      <c r="B35" s="1013"/>
      <c r="C35" s="1014"/>
    </row>
    <row r="36" spans="1:3" ht="14.25" x14ac:dyDescent="0.3">
      <c r="A36" s="1013"/>
      <c r="B36" s="1013"/>
      <c r="C36" s="1014"/>
    </row>
    <row r="37" spans="1:3" ht="14.25" x14ac:dyDescent="0.3">
      <c r="A37" s="1013"/>
      <c r="B37" s="1013"/>
      <c r="C37" s="1014"/>
    </row>
    <row r="38" spans="1:3" ht="14.25" x14ac:dyDescent="0.3">
      <c r="A38" s="1013"/>
      <c r="B38" s="1013"/>
      <c r="C38" s="1014"/>
    </row>
    <row r="39" spans="1:3" ht="14.25" x14ac:dyDescent="0.3">
      <c r="A39" s="1013"/>
      <c r="B39" s="1013"/>
      <c r="C39" s="1014"/>
    </row>
    <row r="40" spans="1:3" ht="14.25" x14ac:dyDescent="0.3">
      <c r="A40" s="1013"/>
      <c r="B40" s="1013"/>
      <c r="C40" s="1014"/>
    </row>
    <row r="41" spans="1:3" ht="14.25" x14ac:dyDescent="0.3">
      <c r="A41" s="1013"/>
      <c r="B41" s="1013"/>
      <c r="C41" s="1014"/>
    </row>
    <row r="42" spans="1:3" ht="14.25" x14ac:dyDescent="0.3">
      <c r="A42" s="1013"/>
      <c r="B42" s="1013"/>
      <c r="C42" s="1014"/>
    </row>
    <row r="43" spans="1:3" ht="14.25" x14ac:dyDescent="0.3">
      <c r="A43" s="1013"/>
      <c r="B43" s="1013"/>
      <c r="C43" s="1014"/>
    </row>
    <row r="44" spans="1:3" ht="14.25" x14ac:dyDescent="0.3">
      <c r="A44" s="1013"/>
      <c r="B44" s="1013"/>
      <c r="C44" s="1014"/>
    </row>
    <row r="45" spans="1:3" ht="14.25" x14ac:dyDescent="0.3">
      <c r="A45" s="1013"/>
      <c r="B45" s="1013"/>
      <c r="C45" s="1014"/>
    </row>
    <row r="46" spans="1:3" ht="14.25" x14ac:dyDescent="0.3">
      <c r="A46" s="1013"/>
      <c r="B46" s="1013"/>
      <c r="C46" s="1014"/>
    </row>
    <row r="47" spans="1:3" ht="14.25" x14ac:dyDescent="0.3">
      <c r="A47" s="1013"/>
      <c r="B47" s="1013"/>
      <c r="C47" s="1014"/>
    </row>
    <row r="48" spans="1:3" ht="14.25" x14ac:dyDescent="0.3">
      <c r="A48" s="1013"/>
      <c r="B48" s="1013"/>
      <c r="C48" s="1014"/>
    </row>
    <row r="49" spans="1:3" ht="14.25" x14ac:dyDescent="0.3">
      <c r="A49" s="1013"/>
      <c r="B49" s="1013"/>
      <c r="C49" s="1014"/>
    </row>
    <row r="50" spans="1:3" ht="14.25" x14ac:dyDescent="0.3">
      <c r="A50" s="1013"/>
      <c r="B50" s="1013"/>
      <c r="C50" s="1014"/>
    </row>
    <row r="51" spans="1:3" ht="14.25" x14ac:dyDescent="0.3">
      <c r="A51" s="1013"/>
      <c r="B51" s="1013"/>
      <c r="C51" s="1014"/>
    </row>
    <row r="52" spans="1:3" ht="14.25" x14ac:dyDescent="0.3">
      <c r="A52" s="1013"/>
      <c r="B52" s="1013"/>
      <c r="C52" s="1014"/>
    </row>
    <row r="53" spans="1:3" ht="14.25" x14ac:dyDescent="0.3">
      <c r="A53" s="1013"/>
      <c r="B53" s="1013"/>
      <c r="C53" s="1014"/>
    </row>
    <row r="54" spans="1:3" ht="14.25" x14ac:dyDescent="0.3">
      <c r="A54" s="1013"/>
      <c r="B54" s="1013"/>
      <c r="C54" s="1014"/>
    </row>
    <row r="55" spans="1:3" ht="14.25" x14ac:dyDescent="0.3">
      <c r="A55" s="1013"/>
      <c r="B55" s="1013"/>
      <c r="C55" s="1014"/>
    </row>
    <row r="56" spans="1:3" ht="14.25" x14ac:dyDescent="0.3">
      <c r="A56" s="1013"/>
      <c r="B56" s="1013"/>
      <c r="C56" s="1014"/>
    </row>
    <row r="57" spans="1:3" ht="14.25" x14ac:dyDescent="0.3">
      <c r="C57" s="1014"/>
    </row>
    <row r="58" spans="1:3" ht="14.25" x14ac:dyDescent="0.3">
      <c r="C58" s="1014"/>
    </row>
    <row r="59" spans="1:3" ht="14.25" x14ac:dyDescent="0.3">
      <c r="C59" s="1014"/>
    </row>
    <row r="60" spans="1:3" ht="14.25" x14ac:dyDescent="0.3">
      <c r="C60" s="1014"/>
    </row>
    <row r="61" spans="1:3" ht="14.25" x14ac:dyDescent="0.3">
      <c r="C61" s="1014"/>
    </row>
    <row r="62" spans="1:3" ht="14.25" x14ac:dyDescent="0.3">
      <c r="C62" s="1014"/>
    </row>
    <row r="63" spans="1:3" ht="14.25" x14ac:dyDescent="0.3">
      <c r="C63" s="1014"/>
    </row>
    <row r="64" spans="1:3" ht="14.25" x14ac:dyDescent="0.3">
      <c r="C64" s="1014"/>
    </row>
    <row r="65" spans="3:3" ht="14.25" x14ac:dyDescent="0.3">
      <c r="C65" s="1014"/>
    </row>
    <row r="66" spans="3:3" ht="14.25" x14ac:dyDescent="0.3">
      <c r="C66" s="1014"/>
    </row>
    <row r="67" spans="3:3" ht="14.25" x14ac:dyDescent="0.3">
      <c r="C67" s="1014"/>
    </row>
    <row r="68" spans="3:3" ht="14.25" x14ac:dyDescent="0.3">
      <c r="C68" s="1014"/>
    </row>
    <row r="69" spans="3:3" ht="14.25" x14ac:dyDescent="0.3">
      <c r="C69" s="1014"/>
    </row>
    <row r="70" spans="3:3" ht="14.25" x14ac:dyDescent="0.3">
      <c r="C70" s="1014"/>
    </row>
    <row r="71" spans="3:3" ht="14.25" x14ac:dyDescent="0.3">
      <c r="C71" s="1014"/>
    </row>
    <row r="72" spans="3:3" ht="14.25" x14ac:dyDescent="0.3">
      <c r="C72" s="1014"/>
    </row>
    <row r="73" spans="3:3" ht="14.25" x14ac:dyDescent="0.3">
      <c r="C73" s="1014"/>
    </row>
    <row r="74" spans="3:3" ht="14.25" x14ac:dyDescent="0.3">
      <c r="C74" s="1014"/>
    </row>
    <row r="75" spans="3:3" ht="14.25" x14ac:dyDescent="0.3">
      <c r="C75" s="1014"/>
    </row>
    <row r="76" spans="3:3" ht="14.25" x14ac:dyDescent="0.3">
      <c r="C76" s="1014"/>
    </row>
    <row r="77" spans="3:3" ht="14.25" x14ac:dyDescent="0.3">
      <c r="C77" s="1014"/>
    </row>
    <row r="78" spans="3:3" ht="14.25" x14ac:dyDescent="0.3">
      <c r="C78" s="1014"/>
    </row>
    <row r="79" spans="3:3" ht="14.25" x14ac:dyDescent="0.3">
      <c r="C79" s="1014"/>
    </row>
    <row r="80" spans="3:3" ht="14.25" x14ac:dyDescent="0.3">
      <c r="C80" s="1014"/>
    </row>
    <row r="81" spans="3:3" ht="14.25" x14ac:dyDescent="0.3">
      <c r="C81" s="1014"/>
    </row>
    <row r="82" spans="3:3" ht="14.25" x14ac:dyDescent="0.3">
      <c r="C82" s="1014"/>
    </row>
    <row r="83" spans="3:3" ht="14.25" x14ac:dyDescent="0.3">
      <c r="C83" s="1014"/>
    </row>
    <row r="84" spans="3:3" ht="14.25" x14ac:dyDescent="0.3">
      <c r="C84" s="1014"/>
    </row>
    <row r="85" spans="3:3" ht="14.25" x14ac:dyDescent="0.3">
      <c r="C85" s="1014"/>
    </row>
    <row r="86" spans="3:3" ht="14.25" x14ac:dyDescent="0.3">
      <c r="C86" s="1014"/>
    </row>
    <row r="87" spans="3:3" ht="14.25" x14ac:dyDescent="0.3">
      <c r="C87" s="1014"/>
    </row>
    <row r="88" spans="3:3" ht="14.25" x14ac:dyDescent="0.3">
      <c r="C88" s="1014"/>
    </row>
    <row r="89" spans="3:3" ht="14.25" x14ac:dyDescent="0.3">
      <c r="C89" s="1014"/>
    </row>
    <row r="90" spans="3:3" ht="14.25" x14ac:dyDescent="0.3">
      <c r="C90" s="1014"/>
    </row>
    <row r="91" spans="3:3" ht="14.25" x14ac:dyDescent="0.3">
      <c r="C91" s="1014"/>
    </row>
    <row r="92" spans="3:3" ht="14.25" x14ac:dyDescent="0.3">
      <c r="C92" s="1014"/>
    </row>
    <row r="93" spans="3:3" ht="14.25" x14ac:dyDescent="0.3">
      <c r="C93" s="1014"/>
    </row>
    <row r="94" spans="3:3" ht="14.25" x14ac:dyDescent="0.3">
      <c r="C94" s="1014"/>
    </row>
    <row r="95" spans="3:3" ht="14.25" x14ac:dyDescent="0.3">
      <c r="C95" s="1014"/>
    </row>
    <row r="96" spans="3:3" ht="14.25" x14ac:dyDescent="0.3">
      <c r="C96" s="1014"/>
    </row>
    <row r="97" spans="3:3" ht="14.25" x14ac:dyDescent="0.3">
      <c r="C97" s="1014"/>
    </row>
    <row r="98" spans="3:3" ht="14.25" x14ac:dyDescent="0.3">
      <c r="C98" s="1014"/>
    </row>
    <row r="99" spans="3:3" ht="14.25" x14ac:dyDescent="0.3">
      <c r="C99" s="1014"/>
    </row>
    <row r="100" spans="3:3" ht="14.25" x14ac:dyDescent="0.3">
      <c r="C100" s="1014"/>
    </row>
    <row r="101" spans="3:3" ht="14.25" x14ac:dyDescent="0.3">
      <c r="C101" s="1014"/>
    </row>
    <row r="102" spans="3:3" ht="14.25" x14ac:dyDescent="0.3">
      <c r="C102" s="1014"/>
    </row>
    <row r="103" spans="3:3" ht="14.25" x14ac:dyDescent="0.3">
      <c r="C103" s="1014"/>
    </row>
    <row r="104" spans="3:3" ht="14.25" x14ac:dyDescent="0.3">
      <c r="C104" s="1014"/>
    </row>
    <row r="105" spans="3:3" ht="14.25" x14ac:dyDescent="0.3">
      <c r="C105" s="1014"/>
    </row>
    <row r="106" spans="3:3" ht="14.25" x14ac:dyDescent="0.3">
      <c r="C106" s="1014"/>
    </row>
    <row r="107" spans="3:3" ht="14.25" x14ac:dyDescent="0.3">
      <c r="C107" s="1014"/>
    </row>
    <row r="108" spans="3:3" ht="14.25" x14ac:dyDescent="0.3">
      <c r="C108" s="1014"/>
    </row>
    <row r="109" spans="3:3" ht="14.25" x14ac:dyDescent="0.3">
      <c r="C109" s="1014"/>
    </row>
    <row r="110" spans="3:3" ht="14.25" x14ac:dyDescent="0.3">
      <c r="C110" s="1014"/>
    </row>
    <row r="111" spans="3:3" ht="14.25" x14ac:dyDescent="0.3">
      <c r="C111" s="1014"/>
    </row>
    <row r="112" spans="3:3" ht="14.25" x14ac:dyDescent="0.3">
      <c r="C112" s="1014"/>
    </row>
    <row r="113" spans="3:3" ht="14.25" x14ac:dyDescent="0.3">
      <c r="C113" s="1014"/>
    </row>
    <row r="114" spans="3:3" ht="14.25" x14ac:dyDescent="0.3">
      <c r="C114" s="1014"/>
    </row>
    <row r="115" spans="3:3" ht="14.25" x14ac:dyDescent="0.3">
      <c r="C115" s="1014"/>
    </row>
    <row r="116" spans="3:3" ht="14.25" x14ac:dyDescent="0.3">
      <c r="C116" s="1014"/>
    </row>
    <row r="117" spans="3:3" ht="14.25" x14ac:dyDescent="0.3">
      <c r="C117" s="1014"/>
    </row>
    <row r="118" spans="3:3" ht="14.25" x14ac:dyDescent="0.3">
      <c r="C118" s="1014"/>
    </row>
    <row r="119" spans="3:3" ht="14.25" x14ac:dyDescent="0.3">
      <c r="C119" s="1014"/>
    </row>
    <row r="120" spans="3:3" ht="14.25" x14ac:dyDescent="0.3">
      <c r="C120" s="1014"/>
    </row>
    <row r="121" spans="3:3" ht="14.25" x14ac:dyDescent="0.3">
      <c r="C121" s="1014"/>
    </row>
    <row r="122" spans="3:3" ht="14.25" x14ac:dyDescent="0.3">
      <c r="C122" s="1014"/>
    </row>
    <row r="123" spans="3:3" ht="14.25" x14ac:dyDescent="0.3">
      <c r="C123" s="1014"/>
    </row>
    <row r="124" spans="3:3" ht="14.25" x14ac:dyDescent="0.3">
      <c r="C124" s="1014"/>
    </row>
    <row r="125" spans="3:3" ht="14.25" x14ac:dyDescent="0.3">
      <c r="C125" s="1014"/>
    </row>
    <row r="126" spans="3:3" ht="14.25" x14ac:dyDescent="0.3">
      <c r="C126" s="1014"/>
    </row>
    <row r="127" spans="3:3" ht="14.25" x14ac:dyDescent="0.3">
      <c r="C127" s="1014"/>
    </row>
    <row r="128" spans="3:3" ht="14.25" x14ac:dyDescent="0.3">
      <c r="C128" s="1014"/>
    </row>
    <row r="129" spans="3:3" ht="14.25" x14ac:dyDescent="0.3">
      <c r="C129" s="1014"/>
    </row>
    <row r="130" spans="3:3" ht="14.25" x14ac:dyDescent="0.3">
      <c r="C130" s="1014"/>
    </row>
    <row r="131" spans="3:3" ht="14.25" x14ac:dyDescent="0.3">
      <c r="C131" s="1014"/>
    </row>
    <row r="132" spans="3:3" ht="14.25" x14ac:dyDescent="0.3">
      <c r="C132" s="1014"/>
    </row>
    <row r="133" spans="3:3" ht="14.25" x14ac:dyDescent="0.3">
      <c r="C133" s="1014"/>
    </row>
    <row r="134" spans="3:3" ht="14.25" x14ac:dyDescent="0.3">
      <c r="C134" s="1014"/>
    </row>
    <row r="135" spans="3:3" ht="14.25" x14ac:dyDescent="0.3">
      <c r="C135" s="1014"/>
    </row>
    <row r="136" spans="3:3" ht="14.25" x14ac:dyDescent="0.3">
      <c r="C136" s="1014"/>
    </row>
    <row r="137" spans="3:3" ht="14.25" x14ac:dyDescent="0.3">
      <c r="C137" s="1014"/>
    </row>
    <row r="138" spans="3:3" ht="14.25" x14ac:dyDescent="0.3">
      <c r="C138" s="1014"/>
    </row>
    <row r="139" spans="3:3" ht="14.25" x14ac:dyDescent="0.3">
      <c r="C139" s="1014"/>
    </row>
    <row r="140" spans="3:3" ht="14.25" x14ac:dyDescent="0.3">
      <c r="C140" s="1014"/>
    </row>
    <row r="141" spans="3:3" ht="14.25" x14ac:dyDescent="0.3">
      <c r="C141" s="1014"/>
    </row>
    <row r="142" spans="3:3" ht="14.25" x14ac:dyDescent="0.3">
      <c r="C142" s="1014"/>
    </row>
    <row r="143" spans="3:3" ht="14.25" x14ac:dyDescent="0.3">
      <c r="C143" s="1014"/>
    </row>
    <row r="144" spans="3:3" ht="14.25" x14ac:dyDescent="0.3">
      <c r="C144" s="1014"/>
    </row>
    <row r="145" spans="3:3" ht="14.25" x14ac:dyDescent="0.3">
      <c r="C145" s="1014"/>
    </row>
    <row r="146" spans="3:3" ht="14.25" x14ac:dyDescent="0.3">
      <c r="C146" s="1014"/>
    </row>
    <row r="147" spans="3:3" ht="14.25" x14ac:dyDescent="0.3">
      <c r="C147" s="1014"/>
    </row>
    <row r="148" spans="3:3" ht="14.25" x14ac:dyDescent="0.3">
      <c r="C148" s="1014"/>
    </row>
    <row r="149" spans="3:3" ht="14.25" x14ac:dyDescent="0.3">
      <c r="C149" s="1014"/>
    </row>
    <row r="150" spans="3:3" ht="14.25" x14ac:dyDescent="0.3">
      <c r="C150" s="1014"/>
    </row>
    <row r="151" spans="3:3" ht="14.25" x14ac:dyDescent="0.3">
      <c r="C151" s="1014"/>
    </row>
    <row r="152" spans="3:3" ht="14.25" x14ac:dyDescent="0.3">
      <c r="C152" s="1014"/>
    </row>
    <row r="153" spans="3:3" ht="14.25" x14ac:dyDescent="0.3">
      <c r="C153" s="1014"/>
    </row>
    <row r="154" spans="3:3" ht="14.25" x14ac:dyDescent="0.3">
      <c r="C154" s="1014"/>
    </row>
    <row r="155" spans="3:3" ht="14.25" x14ac:dyDescent="0.3">
      <c r="C155" s="1014"/>
    </row>
    <row r="156" spans="3:3" ht="14.25" x14ac:dyDescent="0.3">
      <c r="C156" s="1014"/>
    </row>
    <row r="157" spans="3:3" ht="14.25" x14ac:dyDescent="0.3">
      <c r="C157" s="1014"/>
    </row>
    <row r="158" spans="3:3" ht="14.25" x14ac:dyDescent="0.3">
      <c r="C158" s="1014"/>
    </row>
    <row r="159" spans="3:3" ht="14.25" x14ac:dyDescent="0.3">
      <c r="C159" s="1014"/>
    </row>
    <row r="160" spans="3:3" ht="14.25" x14ac:dyDescent="0.3">
      <c r="C160" s="1014"/>
    </row>
    <row r="161" spans="3:3" ht="14.25" x14ac:dyDescent="0.3">
      <c r="C161" s="1014"/>
    </row>
    <row r="162" spans="3:3" ht="14.25" x14ac:dyDescent="0.3">
      <c r="C162" s="1014"/>
    </row>
    <row r="163" spans="3:3" ht="14.25" x14ac:dyDescent="0.3">
      <c r="C163" s="1014"/>
    </row>
    <row r="164" spans="3:3" ht="14.25" x14ac:dyDescent="0.3">
      <c r="C164" s="1014"/>
    </row>
    <row r="165" spans="3:3" ht="14.25" x14ac:dyDescent="0.3">
      <c r="C165" s="1014"/>
    </row>
    <row r="166" spans="3:3" ht="14.25" x14ac:dyDescent="0.3">
      <c r="C166" s="1014"/>
    </row>
    <row r="167" spans="3:3" ht="14.25" x14ac:dyDescent="0.3">
      <c r="C167" s="1014"/>
    </row>
    <row r="168" spans="3:3" ht="14.25" x14ac:dyDescent="0.3">
      <c r="C168" s="1014"/>
    </row>
    <row r="169" spans="3:3" ht="14.25" x14ac:dyDescent="0.3">
      <c r="C169" s="1014"/>
    </row>
    <row r="170" spans="3:3" ht="14.25" x14ac:dyDescent="0.3">
      <c r="C170" s="1014"/>
    </row>
    <row r="171" spans="3:3" ht="14.25" x14ac:dyDescent="0.3">
      <c r="C171" s="1014"/>
    </row>
    <row r="172" spans="3:3" ht="14.25" x14ac:dyDescent="0.3">
      <c r="C172" s="1014"/>
    </row>
    <row r="173" spans="3:3" ht="14.25" x14ac:dyDescent="0.3">
      <c r="C173" s="1014"/>
    </row>
    <row r="174" spans="3:3" ht="14.25" x14ac:dyDescent="0.3">
      <c r="C174" s="1014"/>
    </row>
    <row r="175" spans="3:3" ht="14.25" x14ac:dyDescent="0.3">
      <c r="C175" s="1014"/>
    </row>
    <row r="176" spans="3:3" ht="14.25" x14ac:dyDescent="0.3">
      <c r="C176" s="1014"/>
    </row>
    <row r="177" spans="3:3" ht="14.25" x14ac:dyDescent="0.3">
      <c r="C177" s="1014"/>
    </row>
    <row r="178" spans="3:3" ht="14.25" x14ac:dyDescent="0.3">
      <c r="C178" s="1014"/>
    </row>
    <row r="179" spans="3:3" ht="14.25" x14ac:dyDescent="0.3">
      <c r="C179" s="1014"/>
    </row>
    <row r="180" spans="3:3" ht="14.25" x14ac:dyDescent="0.3">
      <c r="C180" s="1014"/>
    </row>
    <row r="181" spans="3:3" ht="14.25" x14ac:dyDescent="0.3">
      <c r="C181" s="1014"/>
    </row>
    <row r="182" spans="3:3" ht="14.25" x14ac:dyDescent="0.3">
      <c r="C182" s="1014"/>
    </row>
    <row r="183" spans="3:3" ht="14.25" x14ac:dyDescent="0.3">
      <c r="C183" s="1014"/>
    </row>
    <row r="184" spans="3:3" ht="14.25" x14ac:dyDescent="0.3">
      <c r="C184" s="1014"/>
    </row>
    <row r="185" spans="3:3" ht="14.25" x14ac:dyDescent="0.3">
      <c r="C185" s="1014"/>
    </row>
    <row r="186" spans="3:3" ht="14.25" x14ac:dyDescent="0.3">
      <c r="C186" s="1014"/>
    </row>
    <row r="187" spans="3:3" ht="14.25" x14ac:dyDescent="0.3">
      <c r="C187" s="1014"/>
    </row>
    <row r="188" spans="3:3" ht="14.25" x14ac:dyDescent="0.3">
      <c r="C188" s="1014"/>
    </row>
    <row r="189" spans="3:3" ht="14.25" x14ac:dyDescent="0.3">
      <c r="C189" s="1014"/>
    </row>
    <row r="190" spans="3:3" ht="14.25" x14ac:dyDescent="0.3">
      <c r="C190" s="1014"/>
    </row>
    <row r="191" spans="3:3" ht="14.25" x14ac:dyDescent="0.3">
      <c r="C191" s="1014"/>
    </row>
    <row r="192" spans="3:3" ht="14.25" x14ac:dyDescent="0.3">
      <c r="C192" s="1014"/>
    </row>
    <row r="193" spans="3:3" ht="14.25" x14ac:dyDescent="0.3">
      <c r="C193" s="1014"/>
    </row>
    <row r="194" spans="3:3" ht="14.25" x14ac:dyDescent="0.3">
      <c r="C194" s="1014"/>
    </row>
    <row r="195" spans="3:3" ht="14.25" x14ac:dyDescent="0.3">
      <c r="C195" s="1014"/>
    </row>
    <row r="196" spans="3:3" ht="14.25" x14ac:dyDescent="0.3">
      <c r="C196" s="1014"/>
    </row>
    <row r="197" spans="3:3" ht="14.25" x14ac:dyDescent="0.3">
      <c r="C197" s="1014"/>
    </row>
    <row r="198" spans="3:3" ht="14.25" x14ac:dyDescent="0.3">
      <c r="C198" s="1014"/>
    </row>
    <row r="199" spans="3:3" ht="14.25" x14ac:dyDescent="0.3">
      <c r="C199" s="1014"/>
    </row>
    <row r="200" spans="3:3" ht="14.25" x14ac:dyDescent="0.3">
      <c r="C200" s="1014"/>
    </row>
    <row r="201" spans="3:3" ht="14.25" x14ac:dyDescent="0.3">
      <c r="C201" s="1014"/>
    </row>
    <row r="202" spans="3:3" ht="14.25" x14ac:dyDescent="0.3">
      <c r="C202" s="1014"/>
    </row>
    <row r="203" spans="3:3" ht="14.25" x14ac:dyDescent="0.3">
      <c r="C203" s="1014"/>
    </row>
    <row r="204" spans="3:3" ht="14.25" x14ac:dyDescent="0.3">
      <c r="C204" s="1014"/>
    </row>
    <row r="205" spans="3:3" ht="14.25" x14ac:dyDescent="0.3">
      <c r="C205" s="1014"/>
    </row>
    <row r="206" spans="3:3" ht="14.25" x14ac:dyDescent="0.3">
      <c r="C206" s="1014"/>
    </row>
    <row r="207" spans="3:3" ht="14.25" x14ac:dyDescent="0.3">
      <c r="C207" s="1014"/>
    </row>
    <row r="208" spans="3:3" ht="14.25" x14ac:dyDescent="0.3">
      <c r="C208" s="1014"/>
    </row>
    <row r="209" spans="3:3" ht="14.25" x14ac:dyDescent="0.3">
      <c r="C209" s="1014"/>
    </row>
    <row r="210" spans="3:3" ht="14.25" x14ac:dyDescent="0.3">
      <c r="C210" s="1014"/>
    </row>
    <row r="211" spans="3:3" ht="14.25" x14ac:dyDescent="0.3">
      <c r="C211" s="1014"/>
    </row>
    <row r="212" spans="3:3" ht="14.25" x14ac:dyDescent="0.3">
      <c r="C212" s="1014"/>
    </row>
    <row r="213" spans="3:3" ht="14.25" x14ac:dyDescent="0.3">
      <c r="C213" s="1014"/>
    </row>
    <row r="214" spans="3:3" ht="14.25" x14ac:dyDescent="0.3">
      <c r="C214" s="1014"/>
    </row>
    <row r="215" spans="3:3" ht="14.25" x14ac:dyDescent="0.3">
      <c r="C215" s="1014"/>
    </row>
    <row r="216" spans="3:3" ht="14.25" x14ac:dyDescent="0.3">
      <c r="C216" s="1014"/>
    </row>
    <row r="217" spans="3:3" ht="14.25" x14ac:dyDescent="0.3">
      <c r="C217" s="1014"/>
    </row>
    <row r="218" spans="3:3" ht="14.25" x14ac:dyDescent="0.3">
      <c r="C218" s="1014"/>
    </row>
    <row r="219" spans="3:3" ht="14.25" x14ac:dyDescent="0.3">
      <c r="C219" s="1014"/>
    </row>
    <row r="220" spans="3:3" ht="14.25" x14ac:dyDescent="0.3">
      <c r="C220" s="1014"/>
    </row>
    <row r="221" spans="3:3" ht="14.25" x14ac:dyDescent="0.3">
      <c r="C221" s="1014"/>
    </row>
    <row r="222" spans="3:3" ht="14.25" x14ac:dyDescent="0.3">
      <c r="C222" s="1014"/>
    </row>
    <row r="223" spans="3:3" ht="14.25" x14ac:dyDescent="0.3">
      <c r="C223" s="1014"/>
    </row>
    <row r="224" spans="3:3" ht="14.25" x14ac:dyDescent="0.3">
      <c r="C224" s="1014"/>
    </row>
    <row r="225" spans="3:3" ht="14.25" x14ac:dyDescent="0.3">
      <c r="C225" s="1014"/>
    </row>
    <row r="226" spans="3:3" ht="14.25" x14ac:dyDescent="0.3">
      <c r="C226" s="1014"/>
    </row>
    <row r="227" spans="3:3" ht="14.25" x14ac:dyDescent="0.3">
      <c r="C227" s="1014"/>
    </row>
    <row r="228" spans="3:3" ht="14.25" x14ac:dyDescent="0.3">
      <c r="C228" s="1014"/>
    </row>
    <row r="229" spans="3:3" ht="14.25" x14ac:dyDescent="0.3">
      <c r="C229" s="1014"/>
    </row>
    <row r="230" spans="3:3" ht="14.25" x14ac:dyDescent="0.3">
      <c r="C230" s="1014"/>
    </row>
    <row r="231" spans="3:3" ht="14.25" x14ac:dyDescent="0.3">
      <c r="C231" s="1014"/>
    </row>
    <row r="232" spans="3:3" ht="14.25" x14ac:dyDescent="0.3">
      <c r="C232" s="1014"/>
    </row>
    <row r="233" spans="3:3" ht="14.25" x14ac:dyDescent="0.3">
      <c r="C233" s="1014"/>
    </row>
    <row r="234" spans="3:3" ht="14.25" x14ac:dyDescent="0.3">
      <c r="C234" s="1014"/>
    </row>
    <row r="235" spans="3:3" ht="14.25" x14ac:dyDescent="0.3">
      <c r="C235" s="1014"/>
    </row>
    <row r="236" spans="3:3" ht="14.25" x14ac:dyDescent="0.3">
      <c r="C236" s="1014"/>
    </row>
    <row r="237" spans="3:3" ht="14.25" x14ac:dyDescent="0.3">
      <c r="C237" s="1014"/>
    </row>
    <row r="238" spans="3:3" ht="14.25" x14ac:dyDescent="0.3">
      <c r="C238" s="1014"/>
    </row>
    <row r="239" spans="3:3" ht="14.25" x14ac:dyDescent="0.3">
      <c r="C239" s="1014"/>
    </row>
    <row r="240" spans="3:3" ht="14.25" x14ac:dyDescent="0.3">
      <c r="C240" s="1014"/>
    </row>
    <row r="241" spans="3:3" ht="14.25" x14ac:dyDescent="0.3">
      <c r="C241" s="1014"/>
    </row>
    <row r="242" spans="3:3" ht="14.25" x14ac:dyDescent="0.3">
      <c r="C242" s="1014"/>
    </row>
    <row r="243" spans="3:3" ht="14.25" x14ac:dyDescent="0.3">
      <c r="C243" s="1014"/>
    </row>
    <row r="244" spans="3:3" ht="14.25" x14ac:dyDescent="0.3">
      <c r="C244" s="1014"/>
    </row>
    <row r="245" spans="3:3" ht="14.25" x14ac:dyDescent="0.3">
      <c r="C245" s="1014"/>
    </row>
    <row r="246" spans="3:3" ht="14.25" x14ac:dyDescent="0.3">
      <c r="C246" s="1014"/>
    </row>
    <row r="247" spans="3:3" ht="14.25" x14ac:dyDescent="0.3">
      <c r="C247" s="1014"/>
    </row>
    <row r="248" spans="3:3" ht="14.25" x14ac:dyDescent="0.3">
      <c r="C248" s="1014"/>
    </row>
    <row r="249" spans="3:3" ht="14.25" x14ac:dyDescent="0.3">
      <c r="C249" s="1014"/>
    </row>
    <row r="250" spans="3:3" ht="14.25" x14ac:dyDescent="0.3">
      <c r="C250" s="1014"/>
    </row>
    <row r="251" spans="3:3" ht="14.25" x14ac:dyDescent="0.3">
      <c r="C251" s="1014"/>
    </row>
    <row r="252" spans="3:3" ht="14.25" x14ac:dyDescent="0.3">
      <c r="C252" s="1014"/>
    </row>
    <row r="253" spans="3:3" ht="14.25" x14ac:dyDescent="0.3">
      <c r="C253" s="1014"/>
    </row>
    <row r="254" spans="3:3" ht="14.25" x14ac:dyDescent="0.3">
      <c r="C254" s="1014"/>
    </row>
    <row r="255" spans="3:3" ht="14.25" x14ac:dyDescent="0.3">
      <c r="C255" s="1014"/>
    </row>
    <row r="256" spans="3:3" ht="14.25" x14ac:dyDescent="0.3">
      <c r="C256" s="1014"/>
    </row>
    <row r="257" spans="3:3" ht="14.25" x14ac:dyDescent="0.3">
      <c r="C257" s="1014"/>
    </row>
    <row r="258" spans="3:3" ht="14.25" x14ac:dyDescent="0.3">
      <c r="C258" s="1014"/>
    </row>
    <row r="259" spans="3:3" ht="14.25" x14ac:dyDescent="0.3">
      <c r="C259" s="1014"/>
    </row>
    <row r="260" spans="3:3" ht="14.25" x14ac:dyDescent="0.3">
      <c r="C260" s="1014"/>
    </row>
    <row r="261" spans="3:3" ht="14.25" x14ac:dyDescent="0.3">
      <c r="C261" s="1014"/>
    </row>
    <row r="262" spans="3:3" ht="14.25" x14ac:dyDescent="0.3">
      <c r="C262" s="1014"/>
    </row>
    <row r="263" spans="3:3" ht="14.25" x14ac:dyDescent="0.3">
      <c r="C263" s="1014"/>
    </row>
    <row r="264" spans="3:3" ht="14.25" x14ac:dyDescent="0.3">
      <c r="C264" s="1014"/>
    </row>
    <row r="265" spans="3:3" ht="14.25" x14ac:dyDescent="0.3">
      <c r="C265" s="1014"/>
    </row>
    <row r="266" spans="3:3" ht="14.25" x14ac:dyDescent="0.3">
      <c r="C266" s="1014"/>
    </row>
    <row r="267" spans="3:3" ht="14.25" x14ac:dyDescent="0.3">
      <c r="C267" s="1014"/>
    </row>
    <row r="268" spans="3:3" ht="14.25" x14ac:dyDescent="0.3">
      <c r="C268" s="1014"/>
    </row>
    <row r="269" spans="3:3" ht="14.25" x14ac:dyDescent="0.3">
      <c r="C269" s="1014"/>
    </row>
    <row r="270" spans="3:3" ht="14.25" x14ac:dyDescent="0.3">
      <c r="C270" s="1014"/>
    </row>
    <row r="271" spans="3:3" ht="14.25" x14ac:dyDescent="0.3">
      <c r="C271" s="1014"/>
    </row>
    <row r="272" spans="3:3" ht="14.25" x14ac:dyDescent="0.3">
      <c r="C272" s="1014"/>
    </row>
    <row r="273" spans="3:3" ht="14.25" x14ac:dyDescent="0.3">
      <c r="C273" s="1014"/>
    </row>
    <row r="274" spans="3:3" ht="14.25" x14ac:dyDescent="0.3">
      <c r="C274" s="1014"/>
    </row>
    <row r="275" spans="3:3" ht="14.25" x14ac:dyDescent="0.3">
      <c r="C275" s="1014"/>
    </row>
    <row r="276" spans="3:3" ht="14.25" x14ac:dyDescent="0.3">
      <c r="C276" s="1014"/>
    </row>
    <row r="277" spans="3:3" ht="14.25" x14ac:dyDescent="0.3">
      <c r="C277" s="1014"/>
    </row>
    <row r="278" spans="3:3" ht="14.25" x14ac:dyDescent="0.3">
      <c r="C278" s="1014"/>
    </row>
    <row r="279" spans="3:3" ht="14.25" x14ac:dyDescent="0.3">
      <c r="C279" s="1014"/>
    </row>
    <row r="280" spans="3:3" ht="14.25" x14ac:dyDescent="0.3">
      <c r="C280" s="1014"/>
    </row>
    <row r="281" spans="3:3" ht="14.25" x14ac:dyDescent="0.3">
      <c r="C281" s="1014"/>
    </row>
    <row r="282" spans="3:3" ht="14.25" x14ac:dyDescent="0.3">
      <c r="C282" s="1014"/>
    </row>
    <row r="283" spans="3:3" ht="14.25" x14ac:dyDescent="0.3">
      <c r="C283" s="1014"/>
    </row>
    <row r="284" spans="3:3" ht="14.25" x14ac:dyDescent="0.3">
      <c r="C284" s="1014"/>
    </row>
    <row r="285" spans="3:3" ht="14.25" x14ac:dyDescent="0.3">
      <c r="C285" s="1014"/>
    </row>
    <row r="286" spans="3:3" ht="14.25" x14ac:dyDescent="0.3">
      <c r="C286" s="1014"/>
    </row>
    <row r="287" spans="3:3" ht="14.25" x14ac:dyDescent="0.3">
      <c r="C287" s="1014"/>
    </row>
    <row r="288" spans="3:3" ht="14.25" x14ac:dyDescent="0.3">
      <c r="C288" s="1014"/>
    </row>
    <row r="289" spans="3:3" ht="14.25" x14ac:dyDescent="0.3">
      <c r="C289" s="1014"/>
    </row>
    <row r="290" spans="3:3" ht="14.25" x14ac:dyDescent="0.3">
      <c r="C290" s="1014"/>
    </row>
    <row r="291" spans="3:3" ht="14.25" x14ac:dyDescent="0.3">
      <c r="C291" s="1014"/>
    </row>
    <row r="292" spans="3:3" ht="14.25" x14ac:dyDescent="0.3">
      <c r="C292" s="1014"/>
    </row>
    <row r="293" spans="3:3" ht="14.25" x14ac:dyDescent="0.3">
      <c r="C293" s="1014"/>
    </row>
    <row r="294" spans="3:3" ht="14.25" x14ac:dyDescent="0.3">
      <c r="C294" s="1014"/>
    </row>
    <row r="295" spans="3:3" ht="14.25" x14ac:dyDescent="0.3">
      <c r="C295" s="1014"/>
    </row>
    <row r="296" spans="3:3" ht="14.25" x14ac:dyDescent="0.3">
      <c r="C296" s="1014"/>
    </row>
    <row r="297" spans="3:3" ht="14.25" x14ac:dyDescent="0.3">
      <c r="C297" s="1014"/>
    </row>
    <row r="298" spans="3:3" ht="14.25" x14ac:dyDescent="0.3">
      <c r="C298" s="1014"/>
    </row>
    <row r="299" spans="3:3" ht="14.25" x14ac:dyDescent="0.3">
      <c r="C299" s="1014"/>
    </row>
    <row r="300" spans="3:3" ht="14.25" x14ac:dyDescent="0.3">
      <c r="C300" s="1014"/>
    </row>
    <row r="301" spans="3:3" ht="14.25" x14ac:dyDescent="0.3">
      <c r="C301" s="1014"/>
    </row>
    <row r="302" spans="3:3" ht="14.25" x14ac:dyDescent="0.3">
      <c r="C302" s="1014"/>
    </row>
    <row r="303" spans="3:3" ht="14.25" x14ac:dyDescent="0.3">
      <c r="C303" s="1014"/>
    </row>
    <row r="304" spans="3:3" ht="14.25" x14ac:dyDescent="0.3">
      <c r="C304" s="1014"/>
    </row>
    <row r="305" spans="3:3" ht="14.25" x14ac:dyDescent="0.3">
      <c r="C305" s="1014"/>
    </row>
    <row r="306" spans="3:3" ht="14.25" x14ac:dyDescent="0.3">
      <c r="C306" s="1014"/>
    </row>
    <row r="307" spans="3:3" ht="14.25" x14ac:dyDescent="0.3">
      <c r="C307" s="1014"/>
    </row>
    <row r="308" spans="3:3" ht="14.25" x14ac:dyDescent="0.3">
      <c r="C308" s="1014"/>
    </row>
    <row r="309" spans="3:3" ht="14.25" x14ac:dyDescent="0.3">
      <c r="C309" s="1014"/>
    </row>
    <row r="310" spans="3:3" ht="14.25" x14ac:dyDescent="0.3">
      <c r="C310" s="1014"/>
    </row>
    <row r="311" spans="3:3" ht="14.25" x14ac:dyDescent="0.3">
      <c r="C311" s="1014"/>
    </row>
    <row r="312" spans="3:3" ht="14.25" x14ac:dyDescent="0.3">
      <c r="C312" s="1014"/>
    </row>
    <row r="313" spans="3:3" ht="14.25" x14ac:dyDescent="0.3">
      <c r="C313" s="1014"/>
    </row>
    <row r="314" spans="3:3" ht="14.25" x14ac:dyDescent="0.3">
      <c r="C314" s="1014"/>
    </row>
    <row r="315" spans="3:3" ht="14.25" x14ac:dyDescent="0.3">
      <c r="C315" s="1014"/>
    </row>
    <row r="316" spans="3:3" ht="14.25" x14ac:dyDescent="0.3">
      <c r="C316" s="1014"/>
    </row>
    <row r="317" spans="3:3" ht="14.25" x14ac:dyDescent="0.3">
      <c r="C317" s="1014"/>
    </row>
    <row r="318" spans="3:3" ht="14.25" x14ac:dyDescent="0.3">
      <c r="C318" s="1014"/>
    </row>
    <row r="319" spans="3:3" ht="14.25" x14ac:dyDescent="0.3">
      <c r="C319" s="1014"/>
    </row>
    <row r="320" spans="3:3" ht="14.25" x14ac:dyDescent="0.3">
      <c r="C320" s="1014"/>
    </row>
    <row r="321" spans="3:3" ht="14.25" x14ac:dyDescent="0.3">
      <c r="C321" s="1014"/>
    </row>
    <row r="322" spans="3:3" ht="14.25" x14ac:dyDescent="0.3">
      <c r="C322" s="1014"/>
    </row>
    <row r="323" spans="3:3" ht="14.25" x14ac:dyDescent="0.3">
      <c r="C323" s="1014"/>
    </row>
    <row r="324" spans="3:3" ht="14.25" x14ac:dyDescent="0.3">
      <c r="C324" s="1014"/>
    </row>
    <row r="325" spans="3:3" ht="14.25" x14ac:dyDescent="0.3">
      <c r="C325" s="1014"/>
    </row>
    <row r="326" spans="3:3" ht="14.25" x14ac:dyDescent="0.3">
      <c r="C326" s="1014"/>
    </row>
    <row r="327" spans="3:3" ht="14.25" x14ac:dyDescent="0.3">
      <c r="C327" s="1014"/>
    </row>
    <row r="328" spans="3:3" ht="14.25" x14ac:dyDescent="0.3">
      <c r="C328" s="1014"/>
    </row>
    <row r="329" spans="3:3" ht="14.25" x14ac:dyDescent="0.3">
      <c r="C329" s="1014"/>
    </row>
    <row r="330" spans="3:3" ht="14.25" x14ac:dyDescent="0.3">
      <c r="C330" s="1014"/>
    </row>
    <row r="331" spans="3:3" ht="14.25" x14ac:dyDescent="0.3">
      <c r="C331" s="1014"/>
    </row>
    <row r="332" spans="3:3" ht="14.25" x14ac:dyDescent="0.3">
      <c r="C332" s="1014"/>
    </row>
    <row r="333" spans="3:3" ht="14.25" x14ac:dyDescent="0.3">
      <c r="C333" s="1014"/>
    </row>
    <row r="334" spans="3:3" ht="14.25" x14ac:dyDescent="0.3">
      <c r="C334" s="1014"/>
    </row>
    <row r="335" spans="3:3" ht="14.25" x14ac:dyDescent="0.3">
      <c r="C335" s="1014"/>
    </row>
    <row r="336" spans="3:3" ht="14.25" x14ac:dyDescent="0.3">
      <c r="C336" s="1014"/>
    </row>
    <row r="337" spans="3:3" ht="14.25" x14ac:dyDescent="0.3">
      <c r="C337" s="1014"/>
    </row>
    <row r="338" spans="3:3" ht="14.25" x14ac:dyDescent="0.3">
      <c r="C338" s="1014"/>
    </row>
    <row r="339" spans="3:3" ht="14.25" x14ac:dyDescent="0.3">
      <c r="C339" s="1014"/>
    </row>
    <row r="340" spans="3:3" ht="14.25" x14ac:dyDescent="0.3">
      <c r="C340" s="1014"/>
    </row>
    <row r="341" spans="3:3" ht="14.25" x14ac:dyDescent="0.3">
      <c r="C341" s="1014"/>
    </row>
    <row r="342" spans="3:3" ht="14.25" x14ac:dyDescent="0.3">
      <c r="C342" s="1014"/>
    </row>
    <row r="343" spans="3:3" ht="14.25" x14ac:dyDescent="0.3">
      <c r="C343" s="1014"/>
    </row>
    <row r="344" spans="3:3" ht="14.25" x14ac:dyDescent="0.3">
      <c r="C344" s="1014"/>
    </row>
    <row r="345" spans="3:3" ht="14.25" x14ac:dyDescent="0.3">
      <c r="C345" s="1014"/>
    </row>
    <row r="346" spans="3:3" ht="14.25" x14ac:dyDescent="0.3">
      <c r="C346" s="1014"/>
    </row>
    <row r="347" spans="3:3" ht="14.25" x14ac:dyDescent="0.3">
      <c r="C347" s="1014"/>
    </row>
    <row r="348" spans="3:3" ht="14.25" x14ac:dyDescent="0.3">
      <c r="C348" s="1014"/>
    </row>
    <row r="349" spans="3:3" ht="14.25" x14ac:dyDescent="0.3">
      <c r="C349" s="1014"/>
    </row>
    <row r="350" spans="3:3" ht="14.25" x14ac:dyDescent="0.3">
      <c r="C350" s="1014"/>
    </row>
    <row r="351" spans="3:3" ht="14.25" x14ac:dyDescent="0.3">
      <c r="C351" s="1014"/>
    </row>
    <row r="352" spans="3:3" ht="14.25" x14ac:dyDescent="0.3">
      <c r="C352" s="1014"/>
    </row>
    <row r="353" spans="3:3" ht="14.25" x14ac:dyDescent="0.3">
      <c r="C353" s="1014"/>
    </row>
    <row r="354" spans="3:3" ht="14.25" x14ac:dyDescent="0.3">
      <c r="C354" s="1014"/>
    </row>
    <row r="355" spans="3:3" ht="14.25" x14ac:dyDescent="0.3">
      <c r="C355" s="1014"/>
    </row>
    <row r="356" spans="3:3" ht="14.25" x14ac:dyDescent="0.3">
      <c r="C356" s="1014"/>
    </row>
    <row r="357" spans="3:3" ht="14.25" x14ac:dyDescent="0.3">
      <c r="C357" s="1014"/>
    </row>
    <row r="358" spans="3:3" ht="14.25" x14ac:dyDescent="0.3">
      <c r="C358" s="1014"/>
    </row>
    <row r="359" spans="3:3" ht="14.25" x14ac:dyDescent="0.3">
      <c r="C359" s="1014"/>
    </row>
    <row r="360" spans="3:3" ht="14.25" x14ac:dyDescent="0.3">
      <c r="C360" s="1014"/>
    </row>
    <row r="361" spans="3:3" ht="14.25" x14ac:dyDescent="0.3">
      <c r="C361" s="1014"/>
    </row>
    <row r="362" spans="3:3" ht="14.25" x14ac:dyDescent="0.3">
      <c r="C362" s="1014"/>
    </row>
    <row r="363" spans="3:3" ht="14.25" x14ac:dyDescent="0.3">
      <c r="C363" s="1014"/>
    </row>
    <row r="364" spans="3:3" ht="14.25" x14ac:dyDescent="0.3">
      <c r="C364" s="1014"/>
    </row>
    <row r="365" spans="3:3" ht="14.25" x14ac:dyDescent="0.3">
      <c r="C365" s="1014"/>
    </row>
    <row r="366" spans="3:3" ht="14.25" x14ac:dyDescent="0.3">
      <c r="C366" s="1014"/>
    </row>
    <row r="367" spans="3:3" ht="14.25" x14ac:dyDescent="0.3">
      <c r="C367" s="1014"/>
    </row>
    <row r="368" spans="3:3" ht="14.25" x14ac:dyDescent="0.3">
      <c r="C368" s="1014"/>
    </row>
    <row r="369" spans="3:3" ht="14.25" x14ac:dyDescent="0.3">
      <c r="C369" s="1014"/>
    </row>
    <row r="370" spans="3:3" ht="14.25" x14ac:dyDescent="0.3">
      <c r="C370" s="1014"/>
    </row>
    <row r="371" spans="3:3" ht="14.25" x14ac:dyDescent="0.3">
      <c r="C371" s="1014"/>
    </row>
    <row r="372" spans="3:3" ht="14.25" x14ac:dyDescent="0.3">
      <c r="C372" s="1014"/>
    </row>
    <row r="373" spans="3:3" ht="14.25" x14ac:dyDescent="0.3">
      <c r="C373" s="1014"/>
    </row>
    <row r="374" spans="3:3" ht="14.25" x14ac:dyDescent="0.3">
      <c r="C374" s="1014"/>
    </row>
    <row r="375" spans="3:3" ht="14.25" x14ac:dyDescent="0.3">
      <c r="C375" s="1014"/>
    </row>
    <row r="376" spans="3:3" ht="14.25" x14ac:dyDescent="0.3">
      <c r="C376" s="1014"/>
    </row>
    <row r="377" spans="3:3" ht="14.25" x14ac:dyDescent="0.3">
      <c r="C377" s="1014"/>
    </row>
    <row r="378" spans="3:3" ht="14.25" x14ac:dyDescent="0.3">
      <c r="C378" s="1014"/>
    </row>
    <row r="379" spans="3:3" ht="14.25" x14ac:dyDescent="0.3">
      <c r="C379" s="1014"/>
    </row>
    <row r="380" spans="3:3" ht="14.25" x14ac:dyDescent="0.3">
      <c r="C380" s="1014"/>
    </row>
    <row r="381" spans="3:3" ht="14.25" x14ac:dyDescent="0.3">
      <c r="C381" s="1014"/>
    </row>
    <row r="382" spans="3:3" ht="14.25" x14ac:dyDescent="0.3">
      <c r="C382" s="1014"/>
    </row>
    <row r="383" spans="3:3" ht="14.25" x14ac:dyDescent="0.3">
      <c r="C383" s="1014"/>
    </row>
    <row r="384" spans="3:3" ht="14.25" x14ac:dyDescent="0.3">
      <c r="C384" s="1014"/>
    </row>
    <row r="385" spans="3:3" ht="14.25" x14ac:dyDescent="0.3">
      <c r="C385" s="1014"/>
    </row>
    <row r="386" spans="3:3" ht="14.25" x14ac:dyDescent="0.3">
      <c r="C386" s="1014"/>
    </row>
    <row r="387" spans="3:3" ht="14.25" x14ac:dyDescent="0.3">
      <c r="C387" s="1014"/>
    </row>
    <row r="388" spans="3:3" ht="14.25" x14ac:dyDescent="0.3">
      <c r="C388" s="1014"/>
    </row>
    <row r="389" spans="3:3" ht="14.25" x14ac:dyDescent="0.3">
      <c r="C389" s="1014"/>
    </row>
    <row r="390" spans="3:3" ht="14.25" x14ac:dyDescent="0.3">
      <c r="C390" s="1014"/>
    </row>
    <row r="391" spans="3:3" ht="14.25" x14ac:dyDescent="0.3">
      <c r="C391" s="1014"/>
    </row>
    <row r="392" spans="3:3" ht="14.25" x14ac:dyDescent="0.3">
      <c r="C392" s="1014"/>
    </row>
    <row r="393" spans="3:3" ht="14.25" x14ac:dyDescent="0.3">
      <c r="C393" s="1014"/>
    </row>
    <row r="394" spans="3:3" ht="14.25" x14ac:dyDescent="0.3">
      <c r="C394" s="1014"/>
    </row>
    <row r="395" spans="3:3" ht="14.25" x14ac:dyDescent="0.3">
      <c r="C395" s="1014"/>
    </row>
    <row r="396" spans="3:3" ht="14.25" x14ac:dyDescent="0.3">
      <c r="C396" s="1014"/>
    </row>
    <row r="397" spans="3:3" ht="14.25" x14ac:dyDescent="0.3">
      <c r="C397" s="1014"/>
    </row>
    <row r="398" spans="3:3" ht="14.25" x14ac:dyDescent="0.3">
      <c r="C398" s="1014"/>
    </row>
    <row r="399" spans="3:3" ht="14.25" x14ac:dyDescent="0.3">
      <c r="C399" s="1014"/>
    </row>
    <row r="400" spans="3:3" ht="14.25" x14ac:dyDescent="0.3">
      <c r="C400" s="1014"/>
    </row>
    <row r="401" spans="3:3" ht="14.25" x14ac:dyDescent="0.3">
      <c r="C401" s="1014"/>
    </row>
    <row r="402" spans="3:3" ht="14.25" x14ac:dyDescent="0.3">
      <c r="C402" s="1014"/>
    </row>
    <row r="403" spans="3:3" ht="14.25" x14ac:dyDescent="0.3">
      <c r="C403" s="1014"/>
    </row>
    <row r="404" spans="3:3" ht="14.25" x14ac:dyDescent="0.3">
      <c r="C404" s="1014"/>
    </row>
    <row r="405" spans="3:3" ht="14.25" x14ac:dyDescent="0.3">
      <c r="C405" s="1014"/>
    </row>
    <row r="406" spans="3:3" ht="14.25" x14ac:dyDescent="0.3">
      <c r="C406" s="1014"/>
    </row>
    <row r="407" spans="3:3" ht="14.25" x14ac:dyDescent="0.3">
      <c r="C407" s="1014"/>
    </row>
    <row r="408" spans="3:3" ht="14.25" x14ac:dyDescent="0.3">
      <c r="C408" s="1014"/>
    </row>
    <row r="409" spans="3:3" ht="14.25" x14ac:dyDescent="0.3">
      <c r="C409" s="1014"/>
    </row>
    <row r="410" spans="3:3" ht="14.25" x14ac:dyDescent="0.3">
      <c r="C410" s="1014"/>
    </row>
    <row r="411" spans="3:3" ht="14.25" x14ac:dyDescent="0.3">
      <c r="C411" s="1014"/>
    </row>
    <row r="412" spans="3:3" ht="14.25" x14ac:dyDescent="0.3">
      <c r="C412" s="1014"/>
    </row>
    <row r="413" spans="3:3" ht="14.25" x14ac:dyDescent="0.3">
      <c r="C413" s="1014"/>
    </row>
    <row r="414" spans="3:3" ht="14.25" x14ac:dyDescent="0.3">
      <c r="C414" s="1014"/>
    </row>
    <row r="415" spans="3:3" ht="14.25" x14ac:dyDescent="0.3">
      <c r="C415" s="1014"/>
    </row>
    <row r="416" spans="3:3" ht="14.25" x14ac:dyDescent="0.3">
      <c r="C416" s="1014"/>
    </row>
    <row r="417" spans="3:3" ht="14.25" x14ac:dyDescent="0.3">
      <c r="C417" s="1014"/>
    </row>
    <row r="418" spans="3:3" ht="14.25" x14ac:dyDescent="0.3">
      <c r="C418" s="1014"/>
    </row>
    <row r="419" spans="3:3" ht="14.25" x14ac:dyDescent="0.3">
      <c r="C419" s="1014"/>
    </row>
    <row r="420" spans="3:3" ht="14.25" x14ac:dyDescent="0.3">
      <c r="C420" s="1014"/>
    </row>
    <row r="421" spans="3:3" ht="14.25" x14ac:dyDescent="0.3">
      <c r="C421" s="1014"/>
    </row>
    <row r="422" spans="3:3" ht="14.25" x14ac:dyDescent="0.3">
      <c r="C422" s="1014"/>
    </row>
    <row r="423" spans="3:3" ht="14.25" x14ac:dyDescent="0.3">
      <c r="C423" s="1014"/>
    </row>
    <row r="424" spans="3:3" ht="14.25" x14ac:dyDescent="0.3">
      <c r="C424" s="1014"/>
    </row>
    <row r="425" spans="3:3" ht="14.25" x14ac:dyDescent="0.3">
      <c r="C425" s="1014"/>
    </row>
    <row r="426" spans="3:3" ht="14.25" x14ac:dyDescent="0.3">
      <c r="C426" s="1014"/>
    </row>
    <row r="427" spans="3:3" ht="14.25" x14ac:dyDescent="0.3">
      <c r="C427" s="1014"/>
    </row>
    <row r="428" spans="3:3" ht="14.25" x14ac:dyDescent="0.3">
      <c r="C428" s="1014"/>
    </row>
    <row r="429" spans="3:3" ht="14.25" x14ac:dyDescent="0.3">
      <c r="C429" s="1014"/>
    </row>
    <row r="430" spans="3:3" ht="14.25" x14ac:dyDescent="0.3">
      <c r="C430" s="1014"/>
    </row>
    <row r="431" spans="3:3" ht="14.25" x14ac:dyDescent="0.3">
      <c r="C431" s="1014"/>
    </row>
    <row r="432" spans="3:3" ht="14.25" x14ac:dyDescent="0.3">
      <c r="C432" s="1014"/>
    </row>
    <row r="433" spans="3:3" ht="14.25" x14ac:dyDescent="0.3">
      <c r="C433" s="1014"/>
    </row>
    <row r="434" spans="3:3" ht="14.25" x14ac:dyDescent="0.3">
      <c r="C434" s="1014"/>
    </row>
    <row r="435" spans="3:3" ht="14.25" x14ac:dyDescent="0.3">
      <c r="C435" s="1014"/>
    </row>
    <row r="436" spans="3:3" ht="14.25" x14ac:dyDescent="0.3">
      <c r="C436" s="1014"/>
    </row>
    <row r="437" spans="3:3" ht="14.25" x14ac:dyDescent="0.3">
      <c r="C437" s="1014"/>
    </row>
    <row r="438" spans="3:3" ht="14.25" x14ac:dyDescent="0.3">
      <c r="C438" s="1014"/>
    </row>
    <row r="439" spans="3:3" ht="14.25" x14ac:dyDescent="0.3">
      <c r="C439" s="1014"/>
    </row>
    <row r="440" spans="3:3" ht="14.25" x14ac:dyDescent="0.3">
      <c r="C440" s="1014"/>
    </row>
    <row r="441" spans="3:3" ht="14.25" x14ac:dyDescent="0.3">
      <c r="C441" s="1014"/>
    </row>
    <row r="442" spans="3:3" ht="14.25" x14ac:dyDescent="0.3">
      <c r="C442" s="1014"/>
    </row>
    <row r="443" spans="3:3" ht="14.25" x14ac:dyDescent="0.3">
      <c r="C443" s="1014"/>
    </row>
    <row r="444" spans="3:3" ht="14.25" x14ac:dyDescent="0.3">
      <c r="C444" s="1014"/>
    </row>
    <row r="445" spans="3:3" ht="14.25" x14ac:dyDescent="0.3">
      <c r="C445" s="1014"/>
    </row>
    <row r="446" spans="3:3" ht="14.25" x14ac:dyDescent="0.3">
      <c r="C446" s="1014"/>
    </row>
    <row r="447" spans="3:3" ht="14.25" x14ac:dyDescent="0.3">
      <c r="C447" s="1014"/>
    </row>
    <row r="448" spans="3:3" ht="14.25" x14ac:dyDescent="0.3">
      <c r="C448" s="1014"/>
    </row>
    <row r="449" spans="3:3" ht="14.25" x14ac:dyDescent="0.3">
      <c r="C449" s="1014"/>
    </row>
    <row r="450" spans="3:3" ht="14.25" x14ac:dyDescent="0.3">
      <c r="C450" s="1014"/>
    </row>
    <row r="451" spans="3:3" ht="14.25" x14ac:dyDescent="0.3">
      <c r="C451" s="1014"/>
    </row>
    <row r="452" spans="3:3" ht="14.25" x14ac:dyDescent="0.3">
      <c r="C452" s="1014"/>
    </row>
    <row r="453" spans="3:3" ht="14.25" x14ac:dyDescent="0.3">
      <c r="C453" s="1014"/>
    </row>
    <row r="454" spans="3:3" ht="14.25" x14ac:dyDescent="0.3">
      <c r="C454" s="1014"/>
    </row>
    <row r="455" spans="3:3" ht="14.25" x14ac:dyDescent="0.3">
      <c r="C455" s="1014"/>
    </row>
    <row r="456" spans="3:3" ht="14.25" x14ac:dyDescent="0.3">
      <c r="C456" s="1014"/>
    </row>
    <row r="457" spans="3:3" ht="14.25" x14ac:dyDescent="0.3">
      <c r="C457" s="1014"/>
    </row>
    <row r="458" spans="3:3" ht="14.25" x14ac:dyDescent="0.3">
      <c r="C458" s="1014"/>
    </row>
    <row r="459" spans="3:3" ht="14.25" x14ac:dyDescent="0.3">
      <c r="C459" s="1014"/>
    </row>
    <row r="460" spans="3:3" ht="14.25" x14ac:dyDescent="0.3">
      <c r="C460" s="1014"/>
    </row>
    <row r="461" spans="3:3" ht="14.25" x14ac:dyDescent="0.3">
      <c r="C461" s="1014"/>
    </row>
    <row r="462" spans="3:3" ht="14.25" x14ac:dyDescent="0.3">
      <c r="C462" s="1014"/>
    </row>
    <row r="463" spans="3:3" ht="14.25" x14ac:dyDescent="0.3">
      <c r="C463" s="1014"/>
    </row>
    <row r="464" spans="3:3" ht="14.25" x14ac:dyDescent="0.3">
      <c r="C464" s="1014"/>
    </row>
    <row r="465" spans="3:3" ht="14.25" x14ac:dyDescent="0.3">
      <c r="C465" s="1014"/>
    </row>
    <row r="466" spans="3:3" ht="14.25" x14ac:dyDescent="0.3">
      <c r="C466" s="1014"/>
    </row>
    <row r="467" spans="3:3" ht="14.25" x14ac:dyDescent="0.3">
      <c r="C467" s="1014"/>
    </row>
    <row r="468" spans="3:3" ht="14.25" x14ac:dyDescent="0.3">
      <c r="C468" s="1014"/>
    </row>
    <row r="469" spans="3:3" ht="14.25" x14ac:dyDescent="0.3">
      <c r="C469" s="1014"/>
    </row>
    <row r="470" spans="3:3" ht="14.25" x14ac:dyDescent="0.3">
      <c r="C470" s="1014"/>
    </row>
    <row r="471" spans="3:3" ht="14.25" x14ac:dyDescent="0.3">
      <c r="C471" s="1014"/>
    </row>
    <row r="472" spans="3:3" ht="14.25" x14ac:dyDescent="0.3">
      <c r="C472" s="1014"/>
    </row>
    <row r="473" spans="3:3" ht="14.25" x14ac:dyDescent="0.3">
      <c r="C473" s="1014"/>
    </row>
    <row r="474" spans="3:3" ht="14.25" x14ac:dyDescent="0.3">
      <c r="C474" s="1014"/>
    </row>
    <row r="475" spans="3:3" ht="14.25" x14ac:dyDescent="0.3">
      <c r="C475" s="1014"/>
    </row>
    <row r="476" spans="3:3" ht="14.25" x14ac:dyDescent="0.3">
      <c r="C476" s="1014"/>
    </row>
    <row r="477" spans="3:3" ht="14.25" x14ac:dyDescent="0.3">
      <c r="C477" s="1014"/>
    </row>
    <row r="478" spans="3:3" ht="14.25" x14ac:dyDescent="0.3">
      <c r="C478" s="1014"/>
    </row>
    <row r="479" spans="3:3" ht="14.25" x14ac:dyDescent="0.3">
      <c r="C479" s="1014"/>
    </row>
    <row r="480" spans="3:3" ht="14.25" x14ac:dyDescent="0.3">
      <c r="C480" s="1014"/>
    </row>
    <row r="481" spans="3:3" ht="14.25" x14ac:dyDescent="0.3">
      <c r="C481" s="1014"/>
    </row>
    <row r="482" spans="3:3" ht="14.25" x14ac:dyDescent="0.3">
      <c r="C482" s="1014"/>
    </row>
    <row r="483" spans="3:3" ht="14.25" x14ac:dyDescent="0.3">
      <c r="C483" s="1014"/>
    </row>
    <row r="484" spans="3:3" ht="14.25" x14ac:dyDescent="0.3">
      <c r="C484" s="1014"/>
    </row>
    <row r="485" spans="3:3" ht="14.25" x14ac:dyDescent="0.3">
      <c r="C485" s="1014"/>
    </row>
    <row r="486" spans="3:3" ht="14.25" x14ac:dyDescent="0.3">
      <c r="C486" s="1014"/>
    </row>
    <row r="487" spans="3:3" ht="14.25" x14ac:dyDescent="0.3">
      <c r="C487" s="1014"/>
    </row>
    <row r="488" spans="3:3" ht="14.25" x14ac:dyDescent="0.3">
      <c r="C488" s="1014"/>
    </row>
    <row r="489" spans="3:3" ht="14.25" x14ac:dyDescent="0.3">
      <c r="C489" s="1014"/>
    </row>
    <row r="490" spans="3:3" ht="14.25" x14ac:dyDescent="0.3">
      <c r="C490" s="1014"/>
    </row>
    <row r="491" spans="3:3" ht="14.25" x14ac:dyDescent="0.3">
      <c r="C491" s="1014"/>
    </row>
    <row r="492" spans="3:3" ht="14.25" x14ac:dyDescent="0.3">
      <c r="C492" s="1014"/>
    </row>
    <row r="493" spans="3:3" ht="14.25" x14ac:dyDescent="0.3">
      <c r="C493" s="1014"/>
    </row>
    <row r="494" spans="3:3" ht="14.25" x14ac:dyDescent="0.3">
      <c r="C494" s="1014"/>
    </row>
    <row r="495" spans="3:3" ht="14.25" x14ac:dyDescent="0.3">
      <c r="C495" s="1014"/>
    </row>
    <row r="496" spans="3:3" ht="14.25" x14ac:dyDescent="0.3">
      <c r="C496" s="1014"/>
    </row>
    <row r="497" spans="1:3" ht="14.25" x14ac:dyDescent="0.3">
      <c r="C497" s="1014"/>
    </row>
    <row r="498" spans="1:3" ht="14.25" x14ac:dyDescent="0.3">
      <c r="C498" s="1014"/>
    </row>
    <row r="499" spans="1:3" ht="14.25" x14ac:dyDescent="0.3">
      <c r="C499" s="1014"/>
    </row>
    <row r="500" spans="1:3" ht="51" customHeight="1" x14ac:dyDescent="0.3">
      <c r="C500" s="1014"/>
    </row>
    <row r="501" spans="1:3" ht="14.25" x14ac:dyDescent="0.3">
      <c r="A501" s="1013"/>
      <c r="B501" s="1013"/>
      <c r="C501" s="1014"/>
    </row>
    <row r="502" spans="1:3" ht="14.25" x14ac:dyDescent="0.3">
      <c r="A502" s="1013"/>
      <c r="B502" s="1013"/>
      <c r="C502" s="1014"/>
    </row>
    <row r="503" spans="1:3" ht="14.25" x14ac:dyDescent="0.3">
      <c r="A503" s="1013"/>
      <c r="B503" s="1013"/>
      <c r="C503" s="1014"/>
    </row>
    <row r="504" spans="1:3" ht="14.25" x14ac:dyDescent="0.3">
      <c r="A504" s="1013"/>
      <c r="B504" s="1013"/>
      <c r="C504" s="1014"/>
    </row>
  </sheetData>
  <sheetProtection algorithmName="SHA-512" hashValue="JhmRyv4LxKL1ERFfkAinf7pUc5G+bPT5SVhPM1HPCWiefcN+HSrCDcmdfDbQKNOs0HpYP3NtpIvBw3fk7To1dQ==" saltValue="ekOi1UznSKviHkIosv/79g==" spinCount="100000" sheet="1" objects="1" scenarios="1"/>
  <dataConsolidate/>
  <mergeCells count="32">
    <mergeCell ref="A1:C4"/>
    <mergeCell ref="D1:BI4"/>
    <mergeCell ref="BD5:BE7"/>
    <mergeCell ref="BF5:BI7"/>
    <mergeCell ref="BJ5:BJ8"/>
    <mergeCell ref="T6:AB6"/>
    <mergeCell ref="AC6:AK6"/>
    <mergeCell ref="AL6:AT6"/>
    <mergeCell ref="AU6:BC6"/>
    <mergeCell ref="T7:U7"/>
    <mergeCell ref="Z7:AA7"/>
    <mergeCell ref="AB7:AB8"/>
    <mergeCell ref="AC7:AD7"/>
    <mergeCell ref="AE7:AF7"/>
    <mergeCell ref="A5:S7"/>
    <mergeCell ref="T5:BC5"/>
    <mergeCell ref="A21:BE21"/>
    <mergeCell ref="BC7:BC8"/>
    <mergeCell ref="AR7:AS7"/>
    <mergeCell ref="AT7:AT8"/>
    <mergeCell ref="AU7:AV7"/>
    <mergeCell ref="AW7:AX7"/>
    <mergeCell ref="AY7:AZ7"/>
    <mergeCell ref="BA7:BB7"/>
    <mergeCell ref="AG7:AH7"/>
    <mergeCell ref="AI7:AJ7"/>
    <mergeCell ref="AK7:AK8"/>
    <mergeCell ref="AL7:AM7"/>
    <mergeCell ref="AN7:AO7"/>
    <mergeCell ref="AP7:AQ7"/>
    <mergeCell ref="V7:W7"/>
    <mergeCell ref="X7:Y7"/>
  </mergeCells>
  <conditionalFormatting sqref="BJ9">
    <cfRule type="cellIs" dxfId="119" priority="10" operator="between">
      <formula>0.7</formula>
      <formula>1</formula>
    </cfRule>
    <cfRule type="cellIs" dxfId="118" priority="11" operator="between">
      <formula>0.51</formula>
      <formula>0.69</formula>
    </cfRule>
    <cfRule type="cellIs" dxfId="117" priority="12" operator="between">
      <formula>0</formula>
      <formula>0.5</formula>
    </cfRule>
  </conditionalFormatting>
  <conditionalFormatting sqref="BJ10">
    <cfRule type="cellIs" dxfId="116" priority="7" operator="between">
      <formula>0.7</formula>
      <formula>1</formula>
    </cfRule>
    <cfRule type="cellIs" dxfId="115" priority="8" operator="between">
      <formula>0.51</formula>
      <formula>0.69</formula>
    </cfRule>
    <cfRule type="cellIs" dxfId="114" priority="9" operator="between">
      <formula>0</formula>
      <formula>0.5</formula>
    </cfRule>
  </conditionalFormatting>
  <conditionalFormatting sqref="BJ11">
    <cfRule type="cellIs" dxfId="113" priority="4" operator="between">
      <formula>0.7</formula>
      <formula>1</formula>
    </cfRule>
    <cfRule type="cellIs" dxfId="112" priority="5" operator="between">
      <formula>0.51</formula>
      <formula>0.69</formula>
    </cfRule>
    <cfRule type="cellIs" dxfId="111" priority="6" operator="between">
      <formula>0</formula>
      <formula>0.5</formula>
    </cfRule>
  </conditionalFormatting>
  <conditionalFormatting sqref="BJ12:BJ20">
    <cfRule type="cellIs" dxfId="110" priority="1" operator="between">
      <formula>0.7</formula>
      <formula>1</formula>
    </cfRule>
    <cfRule type="cellIs" dxfId="109" priority="2" operator="between">
      <formula>0.51</formula>
      <formula>0.69</formula>
    </cfRule>
    <cfRule type="cellIs" dxfId="108" priority="3" operator="between">
      <formula>0</formula>
      <formula>0.5</formula>
    </cfRule>
  </conditionalFormatting>
  <dataValidations count="10">
    <dataValidation allowBlank="1" showInputMessage="1" showErrorMessage="1" prompt="Registre la meta o las metas que se desarrollarán para el cumplimiento del Objetivo en 2021." sqref="F13 G13:I14 F17:I20 E13:E20 E22:J22" xr:uid="{080F195B-0FF3-438C-9925-C9FD4EAE2B75}"/>
    <dataValidation allowBlank="1" showInputMessage="1" showErrorMessage="1" prompt="Registre las actividades macro que se requieren para cumplir las metas" sqref="O13:O14 O11 P13 O17:O20 O22" xr:uid="{E486A73F-1687-456D-B6C6-5C183D7AB7D7}"/>
    <dataValidation allowBlank="1" showInputMessage="1" showErrorMessage="1" prompt="Registre el o los productos o entregables que servirán de evidencia  " sqref="P11 P14 P17:P20 P22" xr:uid="{891654CF-9CA6-4272-85E9-EA46B0F3CCE0}"/>
    <dataValidation allowBlank="1" showInputMessage="1" showErrorMessage="1" promptTitle="Actividades" prompt="Registre las actividades macro que se requieren realizar para lograr la meta" sqref="O9" xr:uid="{82BEFFB6-E0A9-452B-9D8D-CFBB9E6AF87B}"/>
    <dataValidation allowBlank="1" showInputMessage="1" showErrorMessage="1" prompt="Registre la meta o las metas que se realizarán para cumplir el objetivo estratégico_x000a_" sqref="E9:E10 F11:H11" xr:uid="{0DCE0281-AFF1-4D09-986F-7805FBEC044F}"/>
    <dataValidation allowBlank="1" showInputMessage="1" showErrorMessage="1" prompt="Registre el nombre de la(s) persona(s) que desarrollan la actividad, máximo 3 " sqref="S13:S14 S18:S20 S22" xr:uid="{02A13C39-45DD-4F0C-821B-4078C0CB7F57}"/>
    <dataValidation allowBlank="1" showInputMessage="1" showErrorMessage="1" prompt="Registre la o las variables que va a medir el indicador:_x000a_Ejemplo:  (Número de visitas técnicas realizadas/Número de visitas técnicas programadas en el periodo)*100" sqref="L9:L11 L17:L20" xr:uid="{E5E9F2E7-463C-40E0-A65C-F50005169DDB}"/>
    <dataValidation allowBlank="1" showInputMessage="1" showErrorMessage="1" prompt="Registre el nombre del indicador: _x000a__x000a_Ejemplo Número de visitas técnicas realizadas  " sqref="K14 L9:L10 K11 K17:K20 K22:L22" xr:uid="{3AEBD2ED-F092-404C-8D58-7BE9E4E37F8E}"/>
    <dataValidation allowBlank="1" showInputMessage="1" showErrorMessage="1" prompt="Registre el valor absoluto o porcentaje de la meta" sqref="J15:J20 F10:I10 F12:J12 G9:J9 J10:J11 I11" xr:uid="{62755305-B727-4C8A-9F10-BFE014718417}"/>
    <dataValidation allowBlank="1" showInputMessage="1" showErrorMessage="1" prompt="Describa la estrategia a desarrollar para el cumplimiento del Objetivo_x000a_" sqref="K16 E9" xr:uid="{8B5E9F14-1C78-42D5-87D6-4EA58589F458}"/>
  </dataValidations>
  <pageMargins left="0.70866141732283472" right="0.70866141732283472" top="0.74803149606299213" bottom="0.74803149606299213" header="0.31496062992125984" footer="0.31496062992125984"/>
  <pageSetup paperSize="9" scale="12" orientation="landscape" r:id="rId1"/>
  <headerFooter>
    <oddFooter>&amp;C&amp;"Century Gothic,Negrita"&amp;10Nota:&amp;"Century Gothic,Normal" Si este documento se encuentra impreso se considera Copia no Controlada. La versión vigente está publicada en el sitio web del Instituto Distrital de la Gestión del Riesgo y Cambio Climático.</oddFooter>
  </headerFooter>
  <ignoredErrors>
    <ignoredError sqref="T9:AA9 T10:AA10 AC10:BJ10 AC11:BJ11 T11 BE15 BD16:BE16 BD17:BE17 BD18:BE18 BE19:BE20 BA19:BB20 BA18:BB18 BK10:XFD10 V11 X11 Z11 T12:AA12 AC12:AT12" unlockedFormula="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B1B2-1846-4E1B-98B4-D752029CB1B3}">
  <dimension ref="A1:XFC500"/>
  <sheetViews>
    <sheetView zoomScaleNormal="100" zoomScaleSheetLayoutView="68" zoomScalePageLayoutView="55" workbookViewId="0">
      <selection activeCell="D9" sqref="D9"/>
    </sheetView>
  </sheetViews>
  <sheetFormatPr baseColWidth="10" defaultColWidth="0" defaultRowHeight="13.5" x14ac:dyDescent="0.3"/>
  <cols>
    <col min="1" max="1" width="22.42578125" style="965" customWidth="1"/>
    <col min="2" max="2" width="16.7109375" style="964" customWidth="1"/>
    <col min="3" max="3" width="43.5703125" style="965" customWidth="1"/>
    <col min="4" max="4" width="50.42578125" style="966" customWidth="1"/>
    <col min="5" max="5" width="30" style="966" customWidth="1"/>
    <col min="6" max="9" width="14.28515625" style="965" hidden="1" customWidth="1"/>
    <col min="10" max="10" width="14.7109375" style="965" hidden="1" customWidth="1"/>
    <col min="11" max="11" width="34.7109375" style="965" customWidth="1"/>
    <col min="12" max="12" width="45.5703125" style="965" customWidth="1"/>
    <col min="13" max="14" width="22.42578125" style="965" customWidth="1"/>
    <col min="15" max="15" width="76.5703125" style="965" customWidth="1"/>
    <col min="16" max="16" width="35.7109375" style="965" customWidth="1"/>
    <col min="17" max="17" width="24.42578125" style="965" customWidth="1"/>
    <col min="18" max="18" width="22.42578125" style="965" customWidth="1"/>
    <col min="19" max="19" width="22.42578125" style="964" customWidth="1"/>
    <col min="20" max="27" width="13.7109375" style="965" customWidth="1"/>
    <col min="28" max="28" width="20" style="965" bestFit="1" customWidth="1"/>
    <col min="29" max="36" width="13.7109375" style="965" customWidth="1"/>
    <col min="37" max="37" width="24" style="965" customWidth="1"/>
    <col min="38" max="45" width="13.7109375" style="965" customWidth="1"/>
    <col min="46" max="46" width="27.140625" style="965" customWidth="1"/>
    <col min="47" max="54" width="13.7109375" style="965" customWidth="1"/>
    <col min="55" max="55" width="25.140625" style="965" customWidth="1"/>
    <col min="56" max="56" width="18.140625" style="965" bestFit="1" customWidth="1"/>
    <col min="57" max="57" width="15.5703125" style="965" customWidth="1"/>
    <col min="58" max="60" width="11.5703125" style="965" customWidth="1"/>
    <col min="61" max="61" width="11.7109375" style="965" customWidth="1"/>
    <col min="62" max="62" width="31" style="965" customWidth="1"/>
    <col min="63" max="63" width="0" style="965" hidden="1"/>
    <col min="64" max="16382" width="22.42578125" style="965" hidden="1"/>
    <col min="16383" max="16383" width="4.5703125" style="965" hidden="1" customWidth="1"/>
    <col min="16384" max="16384" width="9.42578125" style="965" hidden="1" customWidth="1"/>
  </cols>
  <sheetData>
    <row r="1" spans="1:62" s="879" customFormat="1" ht="26.25" customHeight="1" x14ac:dyDescent="0.3">
      <c r="A1" s="876"/>
      <c r="B1" s="876"/>
      <c r="C1" s="876"/>
      <c r="D1" s="877" t="s">
        <v>414</v>
      </c>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877"/>
      <c r="AT1" s="877"/>
      <c r="AU1" s="877"/>
      <c r="AV1" s="877"/>
      <c r="AW1" s="877"/>
      <c r="AX1" s="877"/>
      <c r="AY1" s="877"/>
      <c r="AZ1" s="877"/>
      <c r="BA1" s="877"/>
      <c r="BB1" s="877"/>
      <c r="BC1" s="877"/>
      <c r="BD1" s="877"/>
      <c r="BE1" s="877"/>
      <c r="BF1" s="877"/>
      <c r="BG1" s="877"/>
      <c r="BH1" s="877"/>
      <c r="BI1" s="877"/>
      <c r="BJ1" s="878" t="s">
        <v>512</v>
      </c>
    </row>
    <row r="2" spans="1:62" s="879" customFormat="1" ht="26.25" customHeight="1" x14ac:dyDescent="0.3">
      <c r="A2" s="876"/>
      <c r="B2" s="876"/>
      <c r="C2" s="876"/>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N2" s="877"/>
      <c r="AO2" s="877"/>
      <c r="AP2" s="877"/>
      <c r="AQ2" s="877"/>
      <c r="AR2" s="877"/>
      <c r="AS2" s="877"/>
      <c r="AT2" s="877"/>
      <c r="AU2" s="877"/>
      <c r="AV2" s="877"/>
      <c r="AW2" s="877"/>
      <c r="AX2" s="877"/>
      <c r="AY2" s="877"/>
      <c r="AZ2" s="877"/>
      <c r="BA2" s="877"/>
      <c r="BB2" s="877"/>
      <c r="BC2" s="877"/>
      <c r="BD2" s="877"/>
      <c r="BE2" s="877"/>
      <c r="BF2" s="877"/>
      <c r="BG2" s="877"/>
      <c r="BH2" s="877"/>
      <c r="BI2" s="877"/>
      <c r="BJ2" s="878" t="s">
        <v>513</v>
      </c>
    </row>
    <row r="3" spans="1:62" s="879" customFormat="1" ht="26.25" customHeight="1" x14ac:dyDescent="0.3">
      <c r="A3" s="876"/>
      <c r="B3" s="876"/>
      <c r="C3" s="876"/>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c r="AV3" s="877"/>
      <c r="AW3" s="877"/>
      <c r="AX3" s="877"/>
      <c r="AY3" s="877"/>
      <c r="AZ3" s="877"/>
      <c r="BA3" s="877"/>
      <c r="BB3" s="877"/>
      <c r="BC3" s="877"/>
      <c r="BD3" s="877"/>
      <c r="BE3" s="877"/>
      <c r="BF3" s="877"/>
      <c r="BG3" s="877"/>
      <c r="BH3" s="877"/>
      <c r="BI3" s="877"/>
      <c r="BJ3" s="878" t="s">
        <v>514</v>
      </c>
    </row>
    <row r="4" spans="1:62" s="879" customFormat="1" ht="24.75" customHeight="1" x14ac:dyDescent="0.3">
      <c r="A4" s="876"/>
      <c r="B4" s="876"/>
      <c r="C4" s="876"/>
      <c r="D4" s="877"/>
      <c r="E4" s="877"/>
      <c r="F4" s="877"/>
      <c r="G4" s="877"/>
      <c r="H4" s="877"/>
      <c r="I4" s="877"/>
      <c r="J4" s="877"/>
      <c r="K4" s="877"/>
      <c r="L4" s="877"/>
      <c r="M4" s="877"/>
      <c r="N4" s="877"/>
      <c r="O4" s="877"/>
      <c r="P4" s="877"/>
      <c r="Q4" s="877"/>
      <c r="R4" s="877"/>
      <c r="S4" s="877"/>
      <c r="T4" s="877"/>
      <c r="U4" s="877"/>
      <c r="V4" s="877"/>
      <c r="W4" s="877"/>
      <c r="X4" s="877"/>
      <c r="Y4" s="877"/>
      <c r="Z4" s="877"/>
      <c r="AA4" s="877"/>
      <c r="AB4" s="877"/>
      <c r="AC4" s="877"/>
      <c r="AD4" s="877"/>
      <c r="AE4" s="877"/>
      <c r="AF4" s="877"/>
      <c r="AG4" s="877"/>
      <c r="AH4" s="877"/>
      <c r="AI4" s="877"/>
      <c r="AJ4" s="877"/>
      <c r="AK4" s="877"/>
      <c r="AL4" s="877"/>
      <c r="AM4" s="877"/>
      <c r="AN4" s="877"/>
      <c r="AO4" s="877"/>
      <c r="AP4" s="877"/>
      <c r="AQ4" s="877"/>
      <c r="AR4" s="877"/>
      <c r="AS4" s="877"/>
      <c r="AT4" s="877"/>
      <c r="AU4" s="877"/>
      <c r="AV4" s="877"/>
      <c r="AW4" s="877"/>
      <c r="AX4" s="877"/>
      <c r="AY4" s="877"/>
      <c r="AZ4" s="877"/>
      <c r="BA4" s="877"/>
      <c r="BB4" s="877"/>
      <c r="BC4" s="877"/>
      <c r="BD4" s="877"/>
      <c r="BE4" s="877"/>
      <c r="BF4" s="877"/>
      <c r="BG4" s="877"/>
      <c r="BH4" s="877"/>
      <c r="BI4" s="877"/>
      <c r="BJ4" s="880" t="s">
        <v>515</v>
      </c>
    </row>
    <row r="5" spans="1:62" s="879" customFormat="1" ht="13.5" customHeight="1" x14ac:dyDescent="0.3">
      <c r="A5" s="881" t="s">
        <v>400</v>
      </c>
      <c r="B5" s="881"/>
      <c r="C5" s="881"/>
      <c r="D5" s="881"/>
      <c r="E5" s="881"/>
      <c r="F5" s="881"/>
      <c r="G5" s="881"/>
      <c r="H5" s="881"/>
      <c r="I5" s="881"/>
      <c r="J5" s="881"/>
      <c r="K5" s="881"/>
      <c r="L5" s="881"/>
      <c r="M5" s="881"/>
      <c r="N5" s="881"/>
      <c r="O5" s="881"/>
      <c r="P5" s="881"/>
      <c r="Q5" s="881"/>
      <c r="R5" s="881"/>
      <c r="S5" s="881"/>
      <c r="T5" s="882" t="s">
        <v>22</v>
      </c>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c r="AW5" s="882"/>
      <c r="AX5" s="882"/>
      <c r="AY5" s="882"/>
      <c r="AZ5" s="882"/>
      <c r="BA5" s="882"/>
      <c r="BB5" s="882"/>
      <c r="BC5" s="882"/>
      <c r="BD5" s="883" t="s">
        <v>446</v>
      </c>
      <c r="BE5" s="884"/>
      <c r="BF5" s="885" t="s">
        <v>441</v>
      </c>
      <c r="BG5" s="886"/>
      <c r="BH5" s="886"/>
      <c r="BI5" s="887"/>
      <c r="BJ5" s="885" t="s">
        <v>23</v>
      </c>
    </row>
    <row r="6" spans="1:62" s="894" customFormat="1" ht="12.75" x14ac:dyDescent="0.25">
      <c r="A6" s="881"/>
      <c r="B6" s="881"/>
      <c r="C6" s="881"/>
      <c r="D6" s="881"/>
      <c r="E6" s="881"/>
      <c r="F6" s="881"/>
      <c r="G6" s="881"/>
      <c r="H6" s="881"/>
      <c r="I6" s="881"/>
      <c r="J6" s="881"/>
      <c r="K6" s="881"/>
      <c r="L6" s="881"/>
      <c r="M6" s="881"/>
      <c r="N6" s="881"/>
      <c r="O6" s="881"/>
      <c r="P6" s="881"/>
      <c r="Q6" s="881"/>
      <c r="R6" s="881"/>
      <c r="S6" s="881"/>
      <c r="T6" s="888" t="s">
        <v>24</v>
      </c>
      <c r="U6" s="888"/>
      <c r="V6" s="888"/>
      <c r="W6" s="888"/>
      <c r="X6" s="888"/>
      <c r="Y6" s="888"/>
      <c r="Z6" s="888"/>
      <c r="AA6" s="888"/>
      <c r="AB6" s="888"/>
      <c r="AC6" s="888" t="s">
        <v>25</v>
      </c>
      <c r="AD6" s="888"/>
      <c r="AE6" s="888"/>
      <c r="AF6" s="888"/>
      <c r="AG6" s="888"/>
      <c r="AH6" s="888"/>
      <c r="AI6" s="888"/>
      <c r="AJ6" s="888"/>
      <c r="AK6" s="888"/>
      <c r="AL6" s="888" t="s">
        <v>26</v>
      </c>
      <c r="AM6" s="888"/>
      <c r="AN6" s="888"/>
      <c r="AO6" s="888"/>
      <c r="AP6" s="888"/>
      <c r="AQ6" s="888"/>
      <c r="AR6" s="888"/>
      <c r="AS6" s="888"/>
      <c r="AT6" s="888"/>
      <c r="AU6" s="888" t="s">
        <v>27</v>
      </c>
      <c r="AV6" s="888"/>
      <c r="AW6" s="888"/>
      <c r="AX6" s="888"/>
      <c r="AY6" s="888"/>
      <c r="AZ6" s="888"/>
      <c r="BA6" s="888"/>
      <c r="BB6" s="888"/>
      <c r="BC6" s="888"/>
      <c r="BD6" s="889"/>
      <c r="BE6" s="890"/>
      <c r="BF6" s="891"/>
      <c r="BG6" s="892"/>
      <c r="BH6" s="892"/>
      <c r="BI6" s="893"/>
      <c r="BJ6" s="891"/>
    </row>
    <row r="7" spans="1:62" s="879" customFormat="1" ht="13.5" customHeight="1" x14ac:dyDescent="0.3">
      <c r="A7" s="881"/>
      <c r="B7" s="881"/>
      <c r="C7" s="881"/>
      <c r="D7" s="881"/>
      <c r="E7" s="881"/>
      <c r="F7" s="881"/>
      <c r="G7" s="881"/>
      <c r="H7" s="881"/>
      <c r="I7" s="881"/>
      <c r="J7" s="881"/>
      <c r="K7" s="881"/>
      <c r="L7" s="881"/>
      <c r="M7" s="881"/>
      <c r="N7" s="881"/>
      <c r="O7" s="881"/>
      <c r="P7" s="881"/>
      <c r="Q7" s="881"/>
      <c r="R7" s="881"/>
      <c r="S7" s="881"/>
      <c r="T7" s="895" t="s">
        <v>28</v>
      </c>
      <c r="U7" s="895"/>
      <c r="V7" s="895" t="s">
        <v>29</v>
      </c>
      <c r="W7" s="895"/>
      <c r="X7" s="895" t="s">
        <v>30</v>
      </c>
      <c r="Y7" s="895"/>
      <c r="Z7" s="895" t="s">
        <v>31</v>
      </c>
      <c r="AA7" s="895"/>
      <c r="AB7" s="988" t="s">
        <v>32</v>
      </c>
      <c r="AC7" s="895" t="s">
        <v>33</v>
      </c>
      <c r="AD7" s="895"/>
      <c r="AE7" s="895" t="s">
        <v>34</v>
      </c>
      <c r="AF7" s="895"/>
      <c r="AG7" s="895" t="s">
        <v>35</v>
      </c>
      <c r="AH7" s="895"/>
      <c r="AI7" s="895" t="s">
        <v>31</v>
      </c>
      <c r="AJ7" s="895"/>
      <c r="AK7" s="988" t="s">
        <v>32</v>
      </c>
      <c r="AL7" s="895" t="s">
        <v>36</v>
      </c>
      <c r="AM7" s="895"/>
      <c r="AN7" s="895" t="s">
        <v>37</v>
      </c>
      <c r="AO7" s="895"/>
      <c r="AP7" s="895" t="s">
        <v>38</v>
      </c>
      <c r="AQ7" s="895"/>
      <c r="AR7" s="895" t="s">
        <v>31</v>
      </c>
      <c r="AS7" s="895"/>
      <c r="AT7" s="988" t="s">
        <v>32</v>
      </c>
      <c r="AU7" s="895" t="s">
        <v>39</v>
      </c>
      <c r="AV7" s="895"/>
      <c r="AW7" s="895" t="s">
        <v>40</v>
      </c>
      <c r="AX7" s="895"/>
      <c r="AY7" s="895" t="s">
        <v>41</v>
      </c>
      <c r="AZ7" s="895"/>
      <c r="BA7" s="895" t="s">
        <v>31</v>
      </c>
      <c r="BB7" s="895"/>
      <c r="BC7" s="988" t="s">
        <v>32</v>
      </c>
      <c r="BD7" s="897"/>
      <c r="BE7" s="898"/>
      <c r="BF7" s="899"/>
      <c r="BG7" s="900"/>
      <c r="BH7" s="900"/>
      <c r="BI7" s="901"/>
      <c r="BJ7" s="891"/>
    </row>
    <row r="8" spans="1:62" s="909" customFormat="1" ht="83.25" customHeight="1" x14ac:dyDescent="0.25">
      <c r="A8" s="902" t="s">
        <v>21</v>
      </c>
      <c r="B8" s="902" t="s">
        <v>6</v>
      </c>
      <c r="C8" s="902" t="s">
        <v>0</v>
      </c>
      <c r="D8" s="902" t="s">
        <v>398</v>
      </c>
      <c r="E8" s="902" t="s">
        <v>397</v>
      </c>
      <c r="F8" s="902" t="s">
        <v>402</v>
      </c>
      <c r="G8" s="902" t="s">
        <v>405</v>
      </c>
      <c r="H8" s="902" t="s">
        <v>404</v>
      </c>
      <c r="I8" s="902" t="s">
        <v>403</v>
      </c>
      <c r="J8" s="902" t="s">
        <v>632</v>
      </c>
      <c r="K8" s="902" t="s">
        <v>1</v>
      </c>
      <c r="L8" s="902" t="s">
        <v>2</v>
      </c>
      <c r="M8" s="902" t="s">
        <v>3</v>
      </c>
      <c r="N8" s="1029" t="s">
        <v>406</v>
      </c>
      <c r="O8" s="1029" t="s">
        <v>4</v>
      </c>
      <c r="P8" s="1029" t="s">
        <v>5</v>
      </c>
      <c r="Q8" s="1029" t="s">
        <v>517</v>
      </c>
      <c r="R8" s="902" t="s">
        <v>6</v>
      </c>
      <c r="S8" s="902" t="s">
        <v>7</v>
      </c>
      <c r="T8" s="1030" t="s">
        <v>42</v>
      </c>
      <c r="U8" s="1031" t="s">
        <v>43</v>
      </c>
      <c r="V8" s="1030" t="s">
        <v>42</v>
      </c>
      <c r="W8" s="1031" t="s">
        <v>43</v>
      </c>
      <c r="X8" s="1030" t="s">
        <v>42</v>
      </c>
      <c r="Y8" s="1031" t="s">
        <v>43</v>
      </c>
      <c r="Z8" s="1032" t="s">
        <v>42</v>
      </c>
      <c r="AA8" s="1033" t="s">
        <v>43</v>
      </c>
      <c r="AB8" s="1034"/>
      <c r="AC8" s="1030" t="s">
        <v>42</v>
      </c>
      <c r="AD8" s="1031" t="s">
        <v>43</v>
      </c>
      <c r="AE8" s="1030" t="s">
        <v>42</v>
      </c>
      <c r="AF8" s="1031" t="s">
        <v>43</v>
      </c>
      <c r="AG8" s="1030" t="s">
        <v>42</v>
      </c>
      <c r="AH8" s="1031" t="s">
        <v>43</v>
      </c>
      <c r="AI8" s="1032" t="s">
        <v>42</v>
      </c>
      <c r="AJ8" s="1033" t="s">
        <v>43</v>
      </c>
      <c r="AK8" s="1034"/>
      <c r="AL8" s="1030" t="s">
        <v>42</v>
      </c>
      <c r="AM8" s="1031" t="s">
        <v>43</v>
      </c>
      <c r="AN8" s="1030" t="s">
        <v>42</v>
      </c>
      <c r="AO8" s="1031" t="s">
        <v>43</v>
      </c>
      <c r="AP8" s="1030" t="s">
        <v>42</v>
      </c>
      <c r="AQ8" s="1031" t="s">
        <v>43</v>
      </c>
      <c r="AR8" s="1032" t="s">
        <v>42</v>
      </c>
      <c r="AS8" s="1033" t="s">
        <v>43</v>
      </c>
      <c r="AT8" s="1034"/>
      <c r="AU8" s="1030" t="s">
        <v>42</v>
      </c>
      <c r="AV8" s="1031" t="s">
        <v>43</v>
      </c>
      <c r="AW8" s="1030" t="s">
        <v>42</v>
      </c>
      <c r="AX8" s="1031" t="s">
        <v>43</v>
      </c>
      <c r="AY8" s="1030" t="s">
        <v>42</v>
      </c>
      <c r="AZ8" s="1031" t="s">
        <v>43</v>
      </c>
      <c r="BA8" s="1032" t="s">
        <v>42</v>
      </c>
      <c r="BB8" s="1033" t="s">
        <v>43</v>
      </c>
      <c r="BC8" s="988"/>
      <c r="BD8" s="1035" t="s">
        <v>42</v>
      </c>
      <c r="BE8" s="1036" t="s">
        <v>43</v>
      </c>
      <c r="BF8" s="1036" t="s">
        <v>442</v>
      </c>
      <c r="BG8" s="1036" t="s">
        <v>443</v>
      </c>
      <c r="BH8" s="1036" t="s">
        <v>444</v>
      </c>
      <c r="BI8" s="908" t="s">
        <v>445</v>
      </c>
      <c r="BJ8" s="899"/>
    </row>
    <row r="9" spans="1:62" s="924" customFormat="1" ht="86.1" customHeight="1" x14ac:dyDescent="0.3">
      <c r="A9" s="910" t="s">
        <v>54</v>
      </c>
      <c r="B9" s="910" t="s">
        <v>12</v>
      </c>
      <c r="C9" s="911" t="s">
        <v>633</v>
      </c>
      <c r="D9" s="912" t="s">
        <v>634</v>
      </c>
      <c r="E9" s="912" t="s">
        <v>635</v>
      </c>
      <c r="F9" s="1037">
        <v>0.5</v>
      </c>
      <c r="G9" s="1037">
        <v>1</v>
      </c>
      <c r="H9" s="1037">
        <v>1</v>
      </c>
      <c r="I9" s="1037">
        <v>1</v>
      </c>
      <c r="J9" s="1037">
        <v>0.5</v>
      </c>
      <c r="K9" s="912" t="s">
        <v>636</v>
      </c>
      <c r="L9" s="912" t="s">
        <v>637</v>
      </c>
      <c r="M9" s="917" t="s">
        <v>8</v>
      </c>
      <c r="N9" s="917" t="s">
        <v>81</v>
      </c>
      <c r="O9" s="926" t="s">
        <v>638</v>
      </c>
      <c r="P9" s="991" t="s">
        <v>639</v>
      </c>
      <c r="Q9" s="991" t="s">
        <v>74</v>
      </c>
      <c r="R9" s="1038" t="s">
        <v>14</v>
      </c>
      <c r="S9" s="1039" t="s">
        <v>640</v>
      </c>
      <c r="T9" s="1040">
        <v>0.05</v>
      </c>
      <c r="U9" s="1040">
        <v>0.05</v>
      </c>
      <c r="V9" s="1040">
        <v>0.1</v>
      </c>
      <c r="W9" s="1040">
        <v>0.1</v>
      </c>
      <c r="X9" s="1040">
        <v>0.1</v>
      </c>
      <c r="Y9" s="1040">
        <v>0.1</v>
      </c>
      <c r="Z9" s="1041">
        <f t="shared" ref="Z9:AA11" si="0">SUM(T9,V9,X9)</f>
        <v>0.25</v>
      </c>
      <c r="AA9" s="1041">
        <f t="shared" si="0"/>
        <v>0.25</v>
      </c>
      <c r="AB9" s="1042" t="s">
        <v>955</v>
      </c>
      <c r="AC9" s="1040">
        <v>0.1</v>
      </c>
      <c r="AD9" s="1040"/>
      <c r="AE9" s="1040">
        <v>0.1</v>
      </c>
      <c r="AF9" s="1040"/>
      <c r="AG9" s="1040">
        <v>0.15</v>
      </c>
      <c r="AH9" s="1040"/>
      <c r="AI9" s="1041">
        <f>SUM(AC9,AE9,AG9)</f>
        <v>0.35</v>
      </c>
      <c r="AJ9" s="1041">
        <f>SUM(AD9,AF9,AH9)</f>
        <v>0</v>
      </c>
      <c r="AK9" s="1042" t="s">
        <v>511</v>
      </c>
      <c r="AL9" s="1040">
        <v>0.15</v>
      </c>
      <c r="AM9" s="1040"/>
      <c r="AN9" s="1040">
        <v>0.1</v>
      </c>
      <c r="AO9" s="1040"/>
      <c r="AP9" s="1040">
        <v>0.05</v>
      </c>
      <c r="AQ9" s="1040"/>
      <c r="AR9" s="1041">
        <f t="shared" ref="AR9:AS16" si="1">SUM(AL9,AN9,AP9)</f>
        <v>0.3</v>
      </c>
      <c r="AS9" s="1041">
        <f t="shared" si="1"/>
        <v>0</v>
      </c>
      <c r="AT9" s="1042" t="s">
        <v>511</v>
      </c>
      <c r="AU9" s="910">
        <v>0.05</v>
      </c>
      <c r="AV9" s="910"/>
      <c r="AW9" s="910">
        <v>0.05</v>
      </c>
      <c r="AX9" s="1043"/>
      <c r="AY9" s="1043">
        <v>0</v>
      </c>
      <c r="AZ9" s="1044"/>
      <c r="BA9" s="1041">
        <f t="shared" ref="BA9:BB16" si="2">SUM(AU9,AW9,AY9)</f>
        <v>0.1</v>
      </c>
      <c r="BB9" s="1041">
        <f t="shared" si="2"/>
        <v>0</v>
      </c>
      <c r="BC9" s="113" t="s">
        <v>511</v>
      </c>
      <c r="BD9" s="1003">
        <f>SUM(Z9,AI9,AR9,BA9)</f>
        <v>0.99999999999999989</v>
      </c>
      <c r="BE9" s="1045">
        <f>SUM(AA9,AJ9,AS9,BB9)</f>
        <v>0.25</v>
      </c>
      <c r="BF9" s="922">
        <f t="shared" ref="BF9:BF16" si="3">IFERROR(AA9/Z9,"")</f>
        <v>1</v>
      </c>
      <c r="BG9" s="922">
        <f>IFERROR((AA9+AJ9)/(Z9+AI9),"")</f>
        <v>0.41666666666666669</v>
      </c>
      <c r="BH9" s="922">
        <f t="shared" ref="BH9:BH16" si="4">IFERROR((AA9+AJ9+AS9)/(Z9+AI9+AR9),"")</f>
        <v>0.27777777777777779</v>
      </c>
      <c r="BI9" s="922">
        <f t="shared" ref="BI9:BI16" si="5">IFERROR((AA9+AJ9+AS9+BB9)/(Z9+AI9+AR9+BA9),"")</f>
        <v>0.25</v>
      </c>
      <c r="BJ9" s="430">
        <f>BE9/BD9</f>
        <v>0.25</v>
      </c>
    </row>
    <row r="10" spans="1:62" s="924" customFormat="1" ht="86.1" customHeight="1" x14ac:dyDescent="0.3">
      <c r="A10" s="910" t="s">
        <v>54</v>
      </c>
      <c r="B10" s="910" t="s">
        <v>14</v>
      </c>
      <c r="C10" s="911" t="s">
        <v>633</v>
      </c>
      <c r="D10" s="912" t="s">
        <v>634</v>
      </c>
      <c r="E10" s="912" t="s">
        <v>641</v>
      </c>
      <c r="F10" s="930">
        <v>0</v>
      </c>
      <c r="G10" s="930">
        <v>0.5</v>
      </c>
      <c r="H10" s="930">
        <v>0.25</v>
      </c>
      <c r="I10" s="930">
        <v>0.15</v>
      </c>
      <c r="J10" s="930">
        <v>0.1</v>
      </c>
      <c r="K10" s="912" t="s">
        <v>642</v>
      </c>
      <c r="L10" s="912" t="s">
        <v>643</v>
      </c>
      <c r="M10" s="917" t="s">
        <v>8</v>
      </c>
      <c r="N10" s="917" t="s">
        <v>81</v>
      </c>
      <c r="O10" s="1046" t="s">
        <v>644</v>
      </c>
      <c r="P10" s="1046" t="s">
        <v>645</v>
      </c>
      <c r="Q10" s="991" t="s">
        <v>74</v>
      </c>
      <c r="R10" s="1038" t="s">
        <v>14</v>
      </c>
      <c r="S10" s="912" t="s">
        <v>646</v>
      </c>
      <c r="T10" s="1040">
        <v>2</v>
      </c>
      <c r="U10" s="1040">
        <v>2</v>
      </c>
      <c r="V10" s="1040">
        <v>2</v>
      </c>
      <c r="W10" s="1040">
        <v>2</v>
      </c>
      <c r="X10" s="1040">
        <v>2</v>
      </c>
      <c r="Y10" s="1040">
        <v>2</v>
      </c>
      <c r="Z10" s="1041">
        <f t="shared" si="0"/>
        <v>6</v>
      </c>
      <c r="AA10" s="1041">
        <f t="shared" si="0"/>
        <v>6</v>
      </c>
      <c r="AB10" s="113" t="s">
        <v>954</v>
      </c>
      <c r="AC10" s="1040">
        <v>2</v>
      </c>
      <c r="AD10" s="1040"/>
      <c r="AE10" s="1040">
        <v>2</v>
      </c>
      <c r="AF10" s="1040"/>
      <c r="AG10" s="1040">
        <v>2</v>
      </c>
      <c r="AH10" s="1040"/>
      <c r="AI10" s="1041">
        <f t="shared" ref="AI10:AI16" si="6">SUM(AC10,AE10,AG10)</f>
        <v>6</v>
      </c>
      <c r="AJ10" s="1041">
        <v>0</v>
      </c>
      <c r="AK10" s="113" t="s">
        <v>44</v>
      </c>
      <c r="AL10" s="1040">
        <v>2</v>
      </c>
      <c r="AM10" s="1040"/>
      <c r="AN10" s="1040">
        <v>2</v>
      </c>
      <c r="AO10" s="1040"/>
      <c r="AP10" s="1040">
        <v>2</v>
      </c>
      <c r="AQ10" s="1040"/>
      <c r="AR10" s="1041">
        <f t="shared" si="1"/>
        <v>6</v>
      </c>
      <c r="AS10" s="1041">
        <f t="shared" si="1"/>
        <v>0</v>
      </c>
      <c r="AT10" s="113" t="s">
        <v>44</v>
      </c>
      <c r="AU10" s="910">
        <v>2</v>
      </c>
      <c r="AV10" s="910"/>
      <c r="AW10" s="910">
        <v>3</v>
      </c>
      <c r="AX10" s="1043"/>
      <c r="AY10" s="1043">
        <v>2</v>
      </c>
      <c r="AZ10" s="1044"/>
      <c r="BA10" s="1041">
        <f t="shared" si="2"/>
        <v>7</v>
      </c>
      <c r="BB10" s="1041">
        <f t="shared" si="2"/>
        <v>0</v>
      </c>
      <c r="BC10" s="113" t="s">
        <v>44</v>
      </c>
      <c r="BD10" s="1003">
        <f>SUM(Z10,AI10,AR10,BA10)</f>
        <v>25</v>
      </c>
      <c r="BE10" s="1003">
        <f>SUM(AA10,AJ10,AS10,BB10)</f>
        <v>6</v>
      </c>
      <c r="BF10" s="922">
        <f t="shared" si="3"/>
        <v>1</v>
      </c>
      <c r="BG10" s="922">
        <f>IFERROR((AA10+AJ10)/(Z10+AI10),"")</f>
        <v>0.5</v>
      </c>
      <c r="BH10" s="922">
        <f t="shared" si="4"/>
        <v>0.33333333333333331</v>
      </c>
      <c r="BI10" s="922">
        <f t="shared" si="5"/>
        <v>0.24</v>
      </c>
      <c r="BJ10" s="430">
        <f>BE10/BD10</f>
        <v>0.24</v>
      </c>
    </row>
    <row r="11" spans="1:62" s="924" customFormat="1" ht="86.1" customHeight="1" x14ac:dyDescent="0.3">
      <c r="A11" s="910" t="s">
        <v>54</v>
      </c>
      <c r="B11" s="910" t="s">
        <v>14</v>
      </c>
      <c r="C11" s="911" t="s">
        <v>633</v>
      </c>
      <c r="D11" s="912" t="s">
        <v>634</v>
      </c>
      <c r="E11" s="1039" t="s">
        <v>647</v>
      </c>
      <c r="F11" s="930">
        <v>1</v>
      </c>
      <c r="G11" s="930">
        <v>1</v>
      </c>
      <c r="H11" s="930">
        <v>1</v>
      </c>
      <c r="I11" s="930">
        <v>1</v>
      </c>
      <c r="J11" s="930">
        <v>1</v>
      </c>
      <c r="K11" s="911" t="s">
        <v>648</v>
      </c>
      <c r="L11" s="912" t="s">
        <v>649</v>
      </c>
      <c r="M11" s="917" t="s">
        <v>8</v>
      </c>
      <c r="N11" s="917" t="s">
        <v>81</v>
      </c>
      <c r="O11" s="995" t="s">
        <v>650</v>
      </c>
      <c r="P11" s="991" t="s">
        <v>651</v>
      </c>
      <c r="Q11" s="991" t="s">
        <v>74</v>
      </c>
      <c r="R11" s="1038" t="s">
        <v>14</v>
      </c>
      <c r="S11" s="1047" t="s">
        <v>652</v>
      </c>
      <c r="T11" s="927">
        <f>8.33/100</f>
        <v>8.3299999999999999E-2</v>
      </c>
      <c r="U11" s="927">
        <v>6.2399999999999997E-2</v>
      </c>
      <c r="V11" s="927">
        <f>8.33/100</f>
        <v>8.3299999999999999E-2</v>
      </c>
      <c r="W11" s="927">
        <v>9.5500000000000002E-2</v>
      </c>
      <c r="X11" s="927">
        <f>8.33/100</f>
        <v>8.3299999999999999E-2</v>
      </c>
      <c r="Y11" s="927">
        <f>8.33/100</f>
        <v>8.3299999999999999E-2</v>
      </c>
      <c r="Z11" s="996">
        <f>SUM(T11,V11,X11)</f>
        <v>0.24990000000000001</v>
      </c>
      <c r="AA11" s="1048">
        <f t="shared" si="0"/>
        <v>0.24119999999999997</v>
      </c>
      <c r="AB11" s="40" t="s">
        <v>953</v>
      </c>
      <c r="AC11" s="927">
        <f>8.33/100</f>
        <v>8.3299999999999999E-2</v>
      </c>
      <c r="AD11" s="930"/>
      <c r="AE11" s="927">
        <f>8.33/100</f>
        <v>8.3299999999999999E-2</v>
      </c>
      <c r="AF11" s="930"/>
      <c r="AG11" s="927">
        <f>8.33/100</f>
        <v>8.3299999999999999E-2</v>
      </c>
      <c r="AH11" s="930"/>
      <c r="AI11" s="928">
        <f t="shared" si="6"/>
        <v>0.24990000000000001</v>
      </c>
      <c r="AJ11" s="921">
        <f>SUM(AD11,AF11,AH11)</f>
        <v>0</v>
      </c>
      <c r="AK11" s="40" t="s">
        <v>44</v>
      </c>
      <c r="AL11" s="927">
        <f>8.33/100</f>
        <v>8.3299999999999999E-2</v>
      </c>
      <c r="AM11" s="930"/>
      <c r="AN11" s="927">
        <f>8.33/100</f>
        <v>8.3299999999999999E-2</v>
      </c>
      <c r="AO11" s="930"/>
      <c r="AP11" s="927">
        <f>8.33/100</f>
        <v>8.3299999999999999E-2</v>
      </c>
      <c r="AQ11" s="930"/>
      <c r="AR11" s="928">
        <f t="shared" si="1"/>
        <v>0.24990000000000001</v>
      </c>
      <c r="AS11" s="921">
        <f t="shared" si="1"/>
        <v>0</v>
      </c>
      <c r="AT11" s="40" t="s">
        <v>44</v>
      </c>
      <c r="AU11" s="927">
        <f>8.33/100</f>
        <v>8.3299999999999999E-2</v>
      </c>
      <c r="AV11" s="930"/>
      <c r="AW11" s="927">
        <f>8.33/100</f>
        <v>8.3299999999999999E-2</v>
      </c>
      <c r="AX11" s="930"/>
      <c r="AY11" s="927">
        <f>8.33/100</f>
        <v>8.3299999999999999E-2</v>
      </c>
      <c r="AZ11" s="930"/>
      <c r="BA11" s="928">
        <f t="shared" si="2"/>
        <v>0.24990000000000001</v>
      </c>
      <c r="BB11" s="921">
        <f t="shared" si="2"/>
        <v>0</v>
      </c>
      <c r="BC11" s="40" t="s">
        <v>44</v>
      </c>
      <c r="BD11" s="996">
        <f>AVERAGE(Z11,AI11,AR11,BA11)</f>
        <v>0.24990000000000001</v>
      </c>
      <c r="BE11" s="996">
        <f>AVERAGE(AA11,AJ11,AS11,BB11)</f>
        <v>6.0299999999999992E-2</v>
      </c>
      <c r="BF11" s="922">
        <f t="shared" si="3"/>
        <v>0.96518607442977178</v>
      </c>
      <c r="BG11" s="922">
        <f t="shared" ref="BG11:BG16" si="7">IFERROR((AA11+AJ11)/(Z11+AI11),"")</f>
        <v>0.48259303721488589</v>
      </c>
      <c r="BH11" s="922">
        <f t="shared" si="4"/>
        <v>0.32172869147659056</v>
      </c>
      <c r="BI11" s="922">
        <f t="shared" si="5"/>
        <v>0.24129651860744294</v>
      </c>
      <c r="BJ11" s="430">
        <f>BE11/BD11</f>
        <v>0.24129651860744294</v>
      </c>
    </row>
    <row r="12" spans="1:62" s="924" customFormat="1" ht="86.1" customHeight="1" x14ac:dyDescent="0.3">
      <c r="A12" s="910" t="s">
        <v>54</v>
      </c>
      <c r="B12" s="910" t="s">
        <v>14</v>
      </c>
      <c r="C12" s="911" t="s">
        <v>633</v>
      </c>
      <c r="D12" s="912" t="s">
        <v>634</v>
      </c>
      <c r="E12" s="911" t="s">
        <v>653</v>
      </c>
      <c r="F12" s="930" t="s">
        <v>654</v>
      </c>
      <c r="G12" s="930">
        <v>1</v>
      </c>
      <c r="H12" s="930" t="s">
        <v>654</v>
      </c>
      <c r="I12" s="930">
        <v>1</v>
      </c>
      <c r="J12" s="930" t="s">
        <v>654</v>
      </c>
      <c r="K12" s="911" t="s">
        <v>655</v>
      </c>
      <c r="L12" s="912" t="s">
        <v>656</v>
      </c>
      <c r="M12" s="917" t="s">
        <v>8</v>
      </c>
      <c r="N12" s="917" t="s">
        <v>81</v>
      </c>
      <c r="O12" s="995" t="s">
        <v>657</v>
      </c>
      <c r="P12" s="991" t="s">
        <v>658</v>
      </c>
      <c r="Q12" s="991" t="s">
        <v>74</v>
      </c>
      <c r="R12" s="1038" t="s">
        <v>14</v>
      </c>
      <c r="S12" s="1049" t="s">
        <v>659</v>
      </c>
      <c r="T12" s="115">
        <v>0</v>
      </c>
      <c r="U12" s="115"/>
      <c r="V12" s="115">
        <v>0</v>
      </c>
      <c r="W12" s="115"/>
      <c r="X12" s="115">
        <v>0</v>
      </c>
      <c r="Y12" s="115"/>
      <c r="Z12" s="1003">
        <f t="shared" ref="Z12:AA16" si="8">SUM(T12,V12,X12)</f>
        <v>0</v>
      </c>
      <c r="AA12" s="1003">
        <f t="shared" si="8"/>
        <v>0</v>
      </c>
      <c r="AB12" s="98" t="s">
        <v>44</v>
      </c>
      <c r="AC12" s="115">
        <v>0</v>
      </c>
      <c r="AD12" s="115"/>
      <c r="AE12" s="115">
        <v>0</v>
      </c>
      <c r="AF12" s="115"/>
      <c r="AG12" s="115">
        <v>0</v>
      </c>
      <c r="AH12" s="115"/>
      <c r="AI12" s="1050">
        <f t="shared" si="6"/>
        <v>0</v>
      </c>
      <c r="AJ12" s="1003">
        <f>SUM(AD12,AF12,AH12)</f>
        <v>0</v>
      </c>
      <c r="AK12" s="98" t="s">
        <v>44</v>
      </c>
      <c r="AL12" s="95">
        <v>0</v>
      </c>
      <c r="AM12" s="95"/>
      <c r="AN12" s="95">
        <v>0</v>
      </c>
      <c r="AO12" s="95"/>
      <c r="AP12" s="95">
        <v>0</v>
      </c>
      <c r="AQ12" s="1004"/>
      <c r="AR12" s="1003">
        <f t="shared" si="1"/>
        <v>0</v>
      </c>
      <c r="AS12" s="1003">
        <f t="shared" si="1"/>
        <v>0</v>
      </c>
      <c r="AT12" s="98" t="s">
        <v>44</v>
      </c>
      <c r="AU12" s="95">
        <v>0</v>
      </c>
      <c r="AV12" s="95"/>
      <c r="AW12" s="95">
        <v>0</v>
      </c>
      <c r="AX12" s="95"/>
      <c r="AY12" s="95">
        <v>0</v>
      </c>
      <c r="AZ12" s="95"/>
      <c r="BA12" s="1003">
        <f t="shared" si="2"/>
        <v>0</v>
      </c>
      <c r="BB12" s="1003">
        <f t="shared" si="2"/>
        <v>0</v>
      </c>
      <c r="BC12" s="40" t="s">
        <v>44</v>
      </c>
      <c r="BD12" s="1003">
        <f t="shared" ref="BD12:BE14" si="9">SUM(Z12,AI12,AR12,BA12)</f>
        <v>0</v>
      </c>
      <c r="BE12" s="1003">
        <f t="shared" si="9"/>
        <v>0</v>
      </c>
      <c r="BF12" s="922" t="str">
        <f t="shared" si="3"/>
        <v/>
      </c>
      <c r="BG12" s="922" t="str">
        <f t="shared" si="7"/>
        <v/>
      </c>
      <c r="BH12" s="922" t="str">
        <f t="shared" si="4"/>
        <v/>
      </c>
      <c r="BI12" s="922" t="str">
        <f t="shared" si="5"/>
        <v/>
      </c>
      <c r="BJ12" s="430" t="s">
        <v>996</v>
      </c>
    </row>
    <row r="13" spans="1:62" s="997" customFormat="1" ht="63.75" customHeight="1" x14ac:dyDescent="0.3">
      <c r="A13" s="910" t="s">
        <v>54</v>
      </c>
      <c r="B13" s="910" t="s">
        <v>14</v>
      </c>
      <c r="C13" s="911" t="s">
        <v>633</v>
      </c>
      <c r="D13" s="912" t="s">
        <v>634</v>
      </c>
      <c r="E13" s="912" t="s">
        <v>1129</v>
      </c>
      <c r="F13" s="1051">
        <v>20</v>
      </c>
      <c r="G13" s="1051">
        <v>35</v>
      </c>
      <c r="H13" s="1051">
        <v>50</v>
      </c>
      <c r="I13" s="1051">
        <f>245/2</f>
        <v>122.5</v>
      </c>
      <c r="J13" s="1051">
        <v>122</v>
      </c>
      <c r="K13" s="912" t="s">
        <v>1133</v>
      </c>
      <c r="L13" s="912" t="s">
        <v>1130</v>
      </c>
      <c r="M13" s="917" t="s">
        <v>8</v>
      </c>
      <c r="N13" s="1052" t="s">
        <v>81</v>
      </c>
      <c r="O13" s="995" t="s">
        <v>1134</v>
      </c>
      <c r="P13" s="991" t="s">
        <v>1135</v>
      </c>
      <c r="Q13" s="1053" t="s">
        <v>74</v>
      </c>
      <c r="R13" s="1038" t="s">
        <v>14</v>
      </c>
      <c r="S13" s="1049" t="s">
        <v>1131</v>
      </c>
      <c r="T13" s="1040">
        <v>1</v>
      </c>
      <c r="U13" s="1040">
        <v>1</v>
      </c>
      <c r="V13" s="1040">
        <v>1</v>
      </c>
      <c r="W13" s="1040">
        <v>3</v>
      </c>
      <c r="X13" s="1040">
        <v>1</v>
      </c>
      <c r="Y13" s="1040">
        <v>0</v>
      </c>
      <c r="Z13" s="1041">
        <f t="shared" si="8"/>
        <v>3</v>
      </c>
      <c r="AA13" s="1041">
        <f t="shared" si="8"/>
        <v>4</v>
      </c>
      <c r="AB13" s="113" t="s">
        <v>1132</v>
      </c>
      <c r="AC13" s="1040">
        <v>1</v>
      </c>
      <c r="AD13" s="1040"/>
      <c r="AE13" s="1040">
        <v>4</v>
      </c>
      <c r="AF13" s="1040"/>
      <c r="AG13" s="1040">
        <v>3</v>
      </c>
      <c r="AH13" s="1040"/>
      <c r="AI13" s="1041">
        <f t="shared" si="6"/>
        <v>8</v>
      </c>
      <c r="AJ13" s="1041">
        <v>0</v>
      </c>
      <c r="AK13" s="113" t="s">
        <v>44</v>
      </c>
      <c r="AL13" s="1040">
        <v>5</v>
      </c>
      <c r="AM13" s="1040"/>
      <c r="AN13" s="1040">
        <v>6</v>
      </c>
      <c r="AO13" s="1040"/>
      <c r="AP13" s="1040">
        <v>4</v>
      </c>
      <c r="AQ13" s="1040"/>
      <c r="AR13" s="1041">
        <f t="shared" si="1"/>
        <v>15</v>
      </c>
      <c r="AS13" s="1041">
        <f t="shared" si="1"/>
        <v>0</v>
      </c>
      <c r="AT13" s="113" t="s">
        <v>44</v>
      </c>
      <c r="AU13" s="910">
        <v>2</v>
      </c>
      <c r="AV13" s="910"/>
      <c r="AW13" s="910">
        <v>5</v>
      </c>
      <c r="AX13" s="1043"/>
      <c r="AY13" s="1043">
        <v>17</v>
      </c>
      <c r="AZ13" s="1044"/>
      <c r="BA13" s="1041">
        <f t="shared" si="2"/>
        <v>24</v>
      </c>
      <c r="BB13" s="1041">
        <f t="shared" si="2"/>
        <v>0</v>
      </c>
      <c r="BC13" s="113" t="s">
        <v>44</v>
      </c>
      <c r="BD13" s="1003">
        <f>SUM(Z13,AI13,AR13,BA13)</f>
        <v>50</v>
      </c>
      <c r="BE13" s="1003">
        <f>SUM(AA13,AJ13,AS13,BB13)</f>
        <v>4</v>
      </c>
      <c r="BF13" s="922">
        <f t="shared" si="3"/>
        <v>1.3333333333333333</v>
      </c>
      <c r="BG13" s="922">
        <f>IFERROR((AA13+AJ13)/(Z13+AI13),"")</f>
        <v>0.36363636363636365</v>
      </c>
      <c r="BH13" s="922">
        <f>IFERROR((AA13+AJ13+AS13)/(Z13+AI13+AR13),"")</f>
        <v>0.15384615384615385</v>
      </c>
      <c r="BI13" s="922">
        <f>IFERROR((AA13+AJ13+AS13+BB13)/(Z13+AI13+AR13+BA13),"")</f>
        <v>0.08</v>
      </c>
      <c r="BJ13" s="430">
        <f>BE13/BD13</f>
        <v>0.08</v>
      </c>
    </row>
    <row r="14" spans="1:62" s="924" customFormat="1" ht="86.1" customHeight="1" x14ac:dyDescent="0.3">
      <c r="A14" s="910" t="s">
        <v>54</v>
      </c>
      <c r="B14" s="910" t="s">
        <v>14</v>
      </c>
      <c r="C14" s="911" t="s">
        <v>633</v>
      </c>
      <c r="D14" s="912" t="s">
        <v>634</v>
      </c>
      <c r="E14" s="911" t="s">
        <v>660</v>
      </c>
      <c r="F14" s="930">
        <v>0.05</v>
      </c>
      <c r="G14" s="930">
        <v>0.5</v>
      </c>
      <c r="H14" s="930">
        <v>0.25</v>
      </c>
      <c r="I14" s="930">
        <v>0.1</v>
      </c>
      <c r="J14" s="930">
        <v>0.1</v>
      </c>
      <c r="K14" s="911" t="s">
        <v>661</v>
      </c>
      <c r="L14" s="1001" t="s">
        <v>662</v>
      </c>
      <c r="M14" s="917" t="s">
        <v>8</v>
      </c>
      <c r="N14" s="917" t="s">
        <v>81</v>
      </c>
      <c r="O14" s="1007" t="s">
        <v>663</v>
      </c>
      <c r="P14" s="1001" t="s">
        <v>664</v>
      </c>
      <c r="Q14" s="1002" t="s">
        <v>74</v>
      </c>
      <c r="R14" s="910" t="s">
        <v>14</v>
      </c>
      <c r="S14" s="1002" t="s">
        <v>665</v>
      </c>
      <c r="T14" s="432">
        <v>0</v>
      </c>
      <c r="U14" s="432">
        <v>0</v>
      </c>
      <c r="V14" s="432">
        <v>0</v>
      </c>
      <c r="W14" s="432">
        <v>0</v>
      </c>
      <c r="X14" s="432">
        <f>5/100</f>
        <v>0.05</v>
      </c>
      <c r="Y14" s="432">
        <v>0.05</v>
      </c>
      <c r="Z14" s="996">
        <f>SUM(T14,V14,X14)</f>
        <v>0.05</v>
      </c>
      <c r="AA14" s="996">
        <f t="shared" si="8"/>
        <v>0.05</v>
      </c>
      <c r="AB14" s="98" t="s">
        <v>956</v>
      </c>
      <c r="AC14" s="930">
        <v>0</v>
      </c>
      <c r="AD14" s="35"/>
      <c r="AE14" s="930">
        <v>0</v>
      </c>
      <c r="AF14" s="35"/>
      <c r="AG14" s="930">
        <f>10/100</f>
        <v>0.1</v>
      </c>
      <c r="AH14" s="35"/>
      <c r="AI14" s="996">
        <f t="shared" si="6"/>
        <v>0.1</v>
      </c>
      <c r="AJ14" s="996">
        <f>SUM(AD14,AF14,AH14)</f>
        <v>0</v>
      </c>
      <c r="AK14" s="98" t="s">
        <v>44</v>
      </c>
      <c r="AL14" s="930">
        <v>0</v>
      </c>
      <c r="AM14" s="35"/>
      <c r="AN14" s="930">
        <v>0</v>
      </c>
      <c r="AO14" s="35"/>
      <c r="AP14" s="930">
        <f>5/100</f>
        <v>0.05</v>
      </c>
      <c r="AQ14" s="35"/>
      <c r="AR14" s="90">
        <f t="shared" si="1"/>
        <v>0.05</v>
      </c>
      <c r="AS14" s="1003">
        <f t="shared" si="1"/>
        <v>0</v>
      </c>
      <c r="AT14" s="98" t="s">
        <v>44</v>
      </c>
      <c r="AU14" s="930">
        <v>0</v>
      </c>
      <c r="AV14" s="35"/>
      <c r="AW14" s="930">
        <v>0</v>
      </c>
      <c r="AX14" s="35"/>
      <c r="AY14" s="930">
        <f>5/100</f>
        <v>0.05</v>
      </c>
      <c r="AZ14" s="35"/>
      <c r="BA14" s="1003">
        <f t="shared" si="2"/>
        <v>0.05</v>
      </c>
      <c r="BB14" s="1003">
        <f t="shared" si="2"/>
        <v>0</v>
      </c>
      <c r="BC14" s="40" t="s">
        <v>44</v>
      </c>
      <c r="BD14" s="996">
        <f t="shared" si="9"/>
        <v>0.25</v>
      </c>
      <c r="BE14" s="996">
        <f t="shared" si="9"/>
        <v>0.05</v>
      </c>
      <c r="BF14" s="922">
        <f t="shared" si="3"/>
        <v>1</v>
      </c>
      <c r="BG14" s="922">
        <f>IFERROR((AA14+AJ14)/(Z14+AI14),"")</f>
        <v>0.33333333333333331</v>
      </c>
      <c r="BH14" s="922">
        <f t="shared" si="4"/>
        <v>0.25</v>
      </c>
      <c r="BI14" s="922">
        <f t="shared" si="5"/>
        <v>0.2</v>
      </c>
      <c r="BJ14" s="430">
        <f>BE14/BD14</f>
        <v>0.2</v>
      </c>
    </row>
    <row r="15" spans="1:62" s="924" customFormat="1" ht="86.1" customHeight="1" x14ac:dyDescent="0.3">
      <c r="A15" s="910" t="s">
        <v>54</v>
      </c>
      <c r="B15" s="910" t="s">
        <v>14</v>
      </c>
      <c r="C15" s="911" t="s">
        <v>633</v>
      </c>
      <c r="D15" s="912" t="s">
        <v>634</v>
      </c>
      <c r="E15" s="911" t="s">
        <v>666</v>
      </c>
      <c r="F15" s="930">
        <v>0</v>
      </c>
      <c r="G15" s="930">
        <v>1</v>
      </c>
      <c r="H15" s="930">
        <v>1</v>
      </c>
      <c r="I15" s="930">
        <v>1</v>
      </c>
      <c r="J15" s="930">
        <v>1</v>
      </c>
      <c r="K15" s="911" t="s">
        <v>667</v>
      </c>
      <c r="L15" s="1001" t="s">
        <v>668</v>
      </c>
      <c r="M15" s="917" t="s">
        <v>8</v>
      </c>
      <c r="N15" s="917" t="s">
        <v>81</v>
      </c>
      <c r="O15" s="1007" t="s">
        <v>669</v>
      </c>
      <c r="P15" s="1001" t="s">
        <v>670</v>
      </c>
      <c r="Q15" s="1002" t="s">
        <v>74</v>
      </c>
      <c r="R15" s="1002" t="s">
        <v>74</v>
      </c>
      <c r="S15" s="1054" t="s">
        <v>671</v>
      </c>
      <c r="T15" s="910">
        <v>0</v>
      </c>
      <c r="U15" s="910">
        <v>0</v>
      </c>
      <c r="V15" s="910">
        <v>0</v>
      </c>
      <c r="W15" s="910">
        <v>0</v>
      </c>
      <c r="X15" s="1055">
        <f>25/100</f>
        <v>0.25</v>
      </c>
      <c r="Y15" s="1055">
        <f>25/100</f>
        <v>0.25</v>
      </c>
      <c r="Z15" s="996">
        <f>SUM(T15,V15,X15)</f>
        <v>0.25</v>
      </c>
      <c r="AA15" s="996">
        <f t="shared" si="8"/>
        <v>0.25</v>
      </c>
      <c r="AB15" s="98" t="s">
        <v>952</v>
      </c>
      <c r="AC15" s="910">
        <v>0</v>
      </c>
      <c r="AD15" s="910">
        <v>0</v>
      </c>
      <c r="AE15" s="910">
        <v>0</v>
      </c>
      <c r="AF15" s="910">
        <v>0</v>
      </c>
      <c r="AG15" s="1055">
        <f>25/100</f>
        <v>0.25</v>
      </c>
      <c r="AH15" s="1055"/>
      <c r="AI15" s="996">
        <f t="shared" si="6"/>
        <v>0.25</v>
      </c>
      <c r="AJ15" s="996">
        <f>SUM(AD15,AF15,AH15)</f>
        <v>0</v>
      </c>
      <c r="AK15" s="98" t="s">
        <v>511</v>
      </c>
      <c r="AL15" s="910">
        <v>0</v>
      </c>
      <c r="AM15" s="910">
        <v>0</v>
      </c>
      <c r="AN15" s="910">
        <v>0</v>
      </c>
      <c r="AO15" s="910">
        <v>0</v>
      </c>
      <c r="AP15" s="1055">
        <f>25/100</f>
        <v>0.25</v>
      </c>
      <c r="AQ15" s="1055"/>
      <c r="AR15" s="996">
        <f t="shared" si="1"/>
        <v>0.25</v>
      </c>
      <c r="AS15" s="996">
        <f t="shared" si="1"/>
        <v>0</v>
      </c>
      <c r="AT15" s="98" t="s">
        <v>511</v>
      </c>
      <c r="AU15" s="910">
        <v>0</v>
      </c>
      <c r="AV15" s="910">
        <v>0</v>
      </c>
      <c r="AW15" s="910">
        <v>0</v>
      </c>
      <c r="AX15" s="910">
        <v>0</v>
      </c>
      <c r="AY15" s="1055">
        <f>25/100</f>
        <v>0.25</v>
      </c>
      <c r="AZ15" s="1055"/>
      <c r="BA15" s="996">
        <f t="shared" si="2"/>
        <v>0.25</v>
      </c>
      <c r="BB15" s="996">
        <f t="shared" si="2"/>
        <v>0</v>
      </c>
      <c r="BC15" s="40" t="s">
        <v>44</v>
      </c>
      <c r="BD15" s="996">
        <f>SUM(Z15,AI15,AR15,BA15)</f>
        <v>1</v>
      </c>
      <c r="BE15" s="996">
        <f>SUM(AA15,AJ15,AS15,BB15)</f>
        <v>0.25</v>
      </c>
      <c r="BF15" s="922">
        <f t="shared" si="3"/>
        <v>1</v>
      </c>
      <c r="BG15" s="922">
        <f>IFERROR((AA15+AJ15)/(Z15+AI15),"")</f>
        <v>0.5</v>
      </c>
      <c r="BH15" s="922">
        <f>IFERROR((AA15+AJ15+AS15)/(Z15+AI15+AR15),"")</f>
        <v>0.33333333333333331</v>
      </c>
      <c r="BI15" s="922">
        <f>IFERROR((AA15+AJ15+AS15+BB15)/(Z15+AI15+AR15+BA15),"")</f>
        <v>0.25</v>
      </c>
      <c r="BJ15" s="430">
        <f>BE15/BD15</f>
        <v>0.25</v>
      </c>
    </row>
    <row r="16" spans="1:62" s="924" customFormat="1" ht="86.1" customHeight="1" x14ac:dyDescent="0.3">
      <c r="A16" s="910" t="s">
        <v>54</v>
      </c>
      <c r="B16" s="910" t="s">
        <v>14</v>
      </c>
      <c r="C16" s="911" t="s">
        <v>633</v>
      </c>
      <c r="D16" s="912" t="s">
        <v>634</v>
      </c>
      <c r="E16" s="911" t="s">
        <v>672</v>
      </c>
      <c r="F16" s="930">
        <v>0.15</v>
      </c>
      <c r="G16" s="930">
        <v>0.3</v>
      </c>
      <c r="H16" s="930">
        <v>0.3</v>
      </c>
      <c r="I16" s="930">
        <v>0.2</v>
      </c>
      <c r="J16" s="930">
        <v>0.05</v>
      </c>
      <c r="K16" s="911" t="s">
        <v>673</v>
      </c>
      <c r="L16" s="1001" t="s">
        <v>674</v>
      </c>
      <c r="M16" s="917" t="s">
        <v>8</v>
      </c>
      <c r="N16" s="917" t="s">
        <v>81</v>
      </c>
      <c r="O16" s="1007" t="s">
        <v>675</v>
      </c>
      <c r="P16" s="1001" t="s">
        <v>676</v>
      </c>
      <c r="Q16" s="1002" t="s">
        <v>74</v>
      </c>
      <c r="R16" s="1002" t="s">
        <v>74</v>
      </c>
      <c r="S16" s="1002" t="s">
        <v>677</v>
      </c>
      <c r="T16" s="1056">
        <v>0</v>
      </c>
      <c r="U16" s="1056"/>
      <c r="V16" s="433">
        <f>2/100</f>
        <v>0.02</v>
      </c>
      <c r="W16" s="433">
        <f>2/100</f>
        <v>0.02</v>
      </c>
      <c r="X16" s="433">
        <f>2/100</f>
        <v>0.02</v>
      </c>
      <c r="Y16" s="433">
        <f>2/100</f>
        <v>0.02</v>
      </c>
      <c r="Z16" s="996">
        <f>SUM(T16,V16,X16)</f>
        <v>0.04</v>
      </c>
      <c r="AA16" s="996">
        <f t="shared" si="8"/>
        <v>0.04</v>
      </c>
      <c r="AB16" s="98" t="s">
        <v>951</v>
      </c>
      <c r="AC16" s="433">
        <f>2/100</f>
        <v>0.02</v>
      </c>
      <c r="AD16" s="35"/>
      <c r="AE16" s="930">
        <f>4/100</f>
        <v>0.04</v>
      </c>
      <c r="AF16" s="35"/>
      <c r="AG16" s="930">
        <f>5/100</f>
        <v>0.05</v>
      </c>
      <c r="AH16" s="35"/>
      <c r="AI16" s="996">
        <f t="shared" si="6"/>
        <v>0.11</v>
      </c>
      <c r="AJ16" s="1003">
        <f>SUM(AD16,AF16,AH16)</f>
        <v>0</v>
      </c>
      <c r="AK16" s="98" t="s">
        <v>511</v>
      </c>
      <c r="AL16" s="930">
        <f>2/100</f>
        <v>0.02</v>
      </c>
      <c r="AM16" s="35"/>
      <c r="AN16" s="930">
        <f>2/100</f>
        <v>0.02</v>
      </c>
      <c r="AO16" s="35"/>
      <c r="AP16" s="930">
        <f>5/100</f>
        <v>0.05</v>
      </c>
      <c r="AQ16" s="35"/>
      <c r="AR16" s="90">
        <f t="shared" si="1"/>
        <v>0.09</v>
      </c>
      <c r="AS16" s="1003">
        <f t="shared" si="1"/>
        <v>0</v>
      </c>
      <c r="AT16" s="98" t="s">
        <v>511</v>
      </c>
      <c r="AU16" s="930">
        <f>2/100</f>
        <v>0.02</v>
      </c>
      <c r="AV16" s="35"/>
      <c r="AW16" s="930">
        <f>2/100</f>
        <v>0.02</v>
      </c>
      <c r="AX16" s="35"/>
      <c r="AY16" s="930">
        <f>2/100</f>
        <v>0.02</v>
      </c>
      <c r="AZ16" s="35"/>
      <c r="BA16" s="996">
        <f t="shared" si="2"/>
        <v>0.06</v>
      </c>
      <c r="BB16" s="996">
        <f t="shared" si="2"/>
        <v>0</v>
      </c>
      <c r="BC16" s="40" t="s">
        <v>44</v>
      </c>
      <c r="BD16" s="996">
        <f>SUM(Z16,AI16,AR16,BA16)</f>
        <v>0.3</v>
      </c>
      <c r="BE16" s="996">
        <f>SUM(AA16,AJ16,AS16,BB16)</f>
        <v>0.04</v>
      </c>
      <c r="BF16" s="922">
        <f t="shared" si="3"/>
        <v>1</v>
      </c>
      <c r="BG16" s="922">
        <f t="shared" si="7"/>
        <v>0.26666666666666666</v>
      </c>
      <c r="BH16" s="922">
        <f t="shared" si="4"/>
        <v>0.16666666666666669</v>
      </c>
      <c r="BI16" s="922">
        <f t="shared" si="5"/>
        <v>0.13333333333333333</v>
      </c>
      <c r="BJ16" s="430">
        <f>BE16/BD16</f>
        <v>0.13333333333333333</v>
      </c>
    </row>
    <row r="17" spans="1:62" ht="33" customHeight="1" x14ac:dyDescent="0.3">
      <c r="A17" s="1010" t="s">
        <v>935</v>
      </c>
      <c r="B17" s="1010"/>
      <c r="C17" s="1010"/>
      <c r="D17" s="1010"/>
      <c r="E17" s="1010"/>
      <c r="F17" s="1010"/>
      <c r="G17" s="1010"/>
      <c r="H17" s="1010"/>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0"/>
      <c r="AH17" s="1010"/>
      <c r="AI17" s="1010"/>
      <c r="AJ17" s="1010"/>
      <c r="AK17" s="1010"/>
      <c r="AL17" s="1010"/>
      <c r="AM17" s="1010"/>
      <c r="AN17" s="1010"/>
      <c r="AO17" s="1010"/>
      <c r="AP17" s="1010"/>
      <c r="AQ17" s="1010"/>
      <c r="AR17" s="1010"/>
      <c r="AS17" s="1010"/>
      <c r="AT17" s="1010"/>
      <c r="AU17" s="1010"/>
      <c r="AV17" s="1010"/>
      <c r="AW17" s="1010"/>
      <c r="AX17" s="1010"/>
      <c r="AY17" s="1010"/>
      <c r="AZ17" s="1010"/>
      <c r="BA17" s="1010"/>
      <c r="BB17" s="1010"/>
      <c r="BC17" s="1010"/>
      <c r="BD17" s="1010"/>
      <c r="BE17" s="1010"/>
      <c r="BF17" s="1057">
        <f>(BF9+BF10+BF11+BF14+BF15+BF16+BF13)/7</f>
        <v>1.0426456296804436</v>
      </c>
      <c r="BG17" s="1057">
        <f>(BG9+BG10+BG11+BG14+BG15+BG16)/6</f>
        <v>0.41654328398025875</v>
      </c>
      <c r="BH17" s="1057">
        <f>(BH9+BH10+BH11+BH14+BH15+BH16)/6</f>
        <v>0.2804733004312836</v>
      </c>
      <c r="BI17" s="1057">
        <f>(BI9+BI10+BI11+BI14+BI15+BI16)/6</f>
        <v>0.21910497532346271</v>
      </c>
      <c r="BJ17" s="1057">
        <f>(BJ9+BJ10+BJ11+BJ14+BJ15+BJ16+BJ13)/7</f>
        <v>0.19923283599153946</v>
      </c>
    </row>
    <row r="18" spans="1:62" ht="27.75" customHeight="1" x14ac:dyDescent="0.3">
      <c r="A18" s="1013"/>
      <c r="B18" s="1013"/>
      <c r="C18" s="1014"/>
      <c r="D18" s="1015"/>
      <c r="E18" s="1016"/>
      <c r="F18" s="1017"/>
      <c r="G18" s="1017"/>
      <c r="H18" s="1017"/>
      <c r="I18" s="1017"/>
      <c r="J18" s="1017"/>
      <c r="K18" s="1018"/>
      <c r="L18" s="1018"/>
      <c r="M18" s="1019"/>
      <c r="N18" s="1020"/>
      <c r="O18" s="1021"/>
      <c r="P18" s="1019"/>
      <c r="Q18" s="1022"/>
      <c r="R18" s="1022"/>
      <c r="S18" s="1022"/>
      <c r="T18" s="1023"/>
      <c r="U18" s="1024"/>
      <c r="V18" s="1023"/>
      <c r="W18" s="1024"/>
      <c r="X18" s="1023"/>
      <c r="Y18" s="1024"/>
      <c r="Z18" s="84"/>
      <c r="AA18" s="84"/>
      <c r="AB18" s="1025"/>
      <c r="AC18" s="1023"/>
      <c r="AD18" s="1024"/>
      <c r="AE18" s="1023"/>
      <c r="AF18" s="1024"/>
      <c r="AG18" s="1023"/>
      <c r="AH18" s="1024"/>
      <c r="AI18" s="84"/>
      <c r="AJ18" s="84"/>
      <c r="AK18" s="1025"/>
      <c r="AL18" s="1023"/>
      <c r="AM18" s="1024"/>
      <c r="AN18" s="1023"/>
      <c r="AO18" s="1024"/>
      <c r="AP18" s="1023"/>
      <c r="AQ18" s="1024"/>
      <c r="AR18" s="84"/>
      <c r="AS18" s="84"/>
      <c r="AT18" s="1025"/>
      <c r="AU18" s="1023"/>
      <c r="AV18" s="1024"/>
      <c r="AW18" s="1023"/>
      <c r="AX18" s="1024"/>
      <c r="AY18" s="1023"/>
      <c r="AZ18" s="1024"/>
      <c r="BA18" s="84"/>
      <c r="BB18" s="84"/>
      <c r="BC18" s="1025"/>
      <c r="BD18" s="1026"/>
      <c r="BE18" s="1026"/>
      <c r="BF18" s="1027"/>
      <c r="BG18" s="1027"/>
      <c r="BH18" s="1027"/>
      <c r="BI18" s="1027"/>
      <c r="BJ18" s="1028"/>
    </row>
    <row r="19" spans="1:62" ht="61.5" customHeight="1" x14ac:dyDescent="0.3">
      <c r="A19" s="1013"/>
      <c r="B19" s="1013"/>
      <c r="C19" s="1014"/>
      <c r="D19" s="1015"/>
    </row>
    <row r="20" spans="1:62" ht="14.25" x14ac:dyDescent="0.3">
      <c r="A20" s="1013"/>
      <c r="B20" s="1013"/>
      <c r="C20" s="1014"/>
    </row>
    <row r="21" spans="1:62" ht="14.25" x14ac:dyDescent="0.3">
      <c r="A21" s="1013"/>
      <c r="B21" s="1013"/>
      <c r="C21" s="1014"/>
    </row>
    <row r="22" spans="1:62" ht="14.25" x14ac:dyDescent="0.3">
      <c r="A22" s="1013"/>
      <c r="B22" s="1013"/>
      <c r="C22" s="1014"/>
    </row>
    <row r="23" spans="1:62" ht="14.25" x14ac:dyDescent="0.3">
      <c r="A23" s="1013"/>
      <c r="B23" s="1013"/>
      <c r="C23" s="1014"/>
    </row>
    <row r="24" spans="1:62" ht="14.25" x14ac:dyDescent="0.3">
      <c r="A24" s="1013"/>
      <c r="B24" s="1013"/>
      <c r="C24" s="1014"/>
    </row>
    <row r="25" spans="1:62" ht="14.25" x14ac:dyDescent="0.3">
      <c r="A25" s="1013"/>
      <c r="B25" s="1013"/>
      <c r="C25" s="1014"/>
    </row>
    <row r="26" spans="1:62" ht="14.25" x14ac:dyDescent="0.3">
      <c r="A26" s="1013"/>
      <c r="B26" s="1013"/>
      <c r="C26" s="1014"/>
    </row>
    <row r="27" spans="1:62" ht="14.25" x14ac:dyDescent="0.3">
      <c r="A27" s="1013"/>
      <c r="B27" s="1013"/>
      <c r="C27" s="1014"/>
    </row>
    <row r="28" spans="1:62" ht="14.25" x14ac:dyDescent="0.3">
      <c r="A28" s="1013"/>
      <c r="B28" s="1013"/>
      <c r="C28" s="1014"/>
    </row>
    <row r="29" spans="1:62" ht="14.25" x14ac:dyDescent="0.3">
      <c r="A29" s="1013"/>
      <c r="B29" s="1013"/>
      <c r="C29" s="1014"/>
    </row>
    <row r="30" spans="1:62" ht="14.25" x14ac:dyDescent="0.3">
      <c r="A30" s="1013"/>
      <c r="B30" s="1013"/>
      <c r="C30" s="1014"/>
    </row>
    <row r="31" spans="1:62" ht="14.25" x14ac:dyDescent="0.3">
      <c r="A31" s="1013"/>
      <c r="B31" s="1013"/>
      <c r="C31" s="1014"/>
    </row>
    <row r="32" spans="1:62" ht="14.25" x14ac:dyDescent="0.3">
      <c r="A32" s="1013"/>
      <c r="B32" s="1013"/>
      <c r="C32" s="1014"/>
    </row>
    <row r="33" spans="1:3" ht="14.25" x14ac:dyDescent="0.3">
      <c r="A33" s="1013"/>
      <c r="B33" s="1013"/>
      <c r="C33" s="1014"/>
    </row>
    <row r="34" spans="1:3" ht="14.25" x14ac:dyDescent="0.3">
      <c r="A34" s="1013"/>
      <c r="B34" s="1013"/>
      <c r="C34" s="1014"/>
    </row>
    <row r="35" spans="1:3" ht="14.25" x14ac:dyDescent="0.3">
      <c r="A35" s="1013"/>
      <c r="B35" s="1013"/>
      <c r="C35" s="1014"/>
    </row>
    <row r="36" spans="1:3" ht="14.25" x14ac:dyDescent="0.3">
      <c r="A36" s="1013"/>
      <c r="B36" s="1013"/>
      <c r="C36" s="1014"/>
    </row>
    <row r="37" spans="1:3" ht="14.25" x14ac:dyDescent="0.3">
      <c r="A37" s="1013"/>
      <c r="B37" s="1013"/>
      <c r="C37" s="1014"/>
    </row>
    <row r="38" spans="1:3" ht="14.25" x14ac:dyDescent="0.3">
      <c r="A38" s="1013"/>
      <c r="B38" s="1013"/>
      <c r="C38" s="1014"/>
    </row>
    <row r="39" spans="1:3" ht="14.25" x14ac:dyDescent="0.3">
      <c r="A39" s="1013"/>
      <c r="B39" s="1013"/>
      <c r="C39" s="1014"/>
    </row>
    <row r="40" spans="1:3" ht="14.25" x14ac:dyDescent="0.3">
      <c r="A40" s="1013"/>
      <c r="B40" s="1013"/>
      <c r="C40" s="1014"/>
    </row>
    <row r="41" spans="1:3" ht="14.25" x14ac:dyDescent="0.3">
      <c r="A41" s="1013"/>
      <c r="B41" s="1013"/>
      <c r="C41" s="1014"/>
    </row>
    <row r="42" spans="1:3" ht="14.25" x14ac:dyDescent="0.3">
      <c r="A42" s="1013"/>
      <c r="B42" s="1013"/>
      <c r="C42" s="1014"/>
    </row>
    <row r="43" spans="1:3" ht="14.25" x14ac:dyDescent="0.3">
      <c r="A43" s="1013"/>
      <c r="B43" s="1013"/>
      <c r="C43" s="1014"/>
    </row>
    <row r="44" spans="1:3" ht="14.25" x14ac:dyDescent="0.3">
      <c r="A44" s="1013"/>
      <c r="B44" s="1013"/>
      <c r="C44" s="1014"/>
    </row>
    <row r="45" spans="1:3" ht="14.25" x14ac:dyDescent="0.3">
      <c r="A45" s="1013"/>
      <c r="B45" s="1013"/>
      <c r="C45" s="1014"/>
    </row>
    <row r="46" spans="1:3" ht="14.25" x14ac:dyDescent="0.3">
      <c r="A46" s="1013"/>
      <c r="B46" s="1013"/>
      <c r="C46" s="1014"/>
    </row>
    <row r="47" spans="1:3" ht="14.25" x14ac:dyDescent="0.3">
      <c r="A47" s="1013"/>
      <c r="B47" s="1013"/>
      <c r="C47" s="1014"/>
    </row>
    <row r="48" spans="1:3" ht="14.25" x14ac:dyDescent="0.3">
      <c r="A48" s="1013"/>
      <c r="B48" s="1013"/>
      <c r="C48" s="1014"/>
    </row>
    <row r="49" spans="1:3" ht="14.25" x14ac:dyDescent="0.3">
      <c r="A49" s="1013"/>
      <c r="B49" s="1013"/>
      <c r="C49" s="1014"/>
    </row>
    <row r="50" spans="1:3" ht="14.25" x14ac:dyDescent="0.3">
      <c r="A50" s="1013"/>
      <c r="B50" s="1013"/>
      <c r="C50" s="1014"/>
    </row>
    <row r="51" spans="1:3" ht="14.25" x14ac:dyDescent="0.3">
      <c r="A51" s="1013"/>
      <c r="B51" s="1013"/>
      <c r="C51" s="1014"/>
    </row>
    <row r="52" spans="1:3" ht="14.25" x14ac:dyDescent="0.3">
      <c r="A52" s="1013"/>
      <c r="B52" s="1013"/>
      <c r="C52" s="1014"/>
    </row>
    <row r="53" spans="1:3" ht="14.25" x14ac:dyDescent="0.3">
      <c r="C53" s="1014"/>
    </row>
    <row r="54" spans="1:3" ht="14.25" x14ac:dyDescent="0.3">
      <c r="C54" s="1014"/>
    </row>
    <row r="55" spans="1:3" ht="14.25" x14ac:dyDescent="0.3">
      <c r="C55" s="1014"/>
    </row>
    <row r="56" spans="1:3" ht="14.25" x14ac:dyDescent="0.3">
      <c r="C56" s="1014"/>
    </row>
    <row r="57" spans="1:3" ht="14.25" x14ac:dyDescent="0.3">
      <c r="C57" s="1014"/>
    </row>
    <row r="58" spans="1:3" ht="14.25" x14ac:dyDescent="0.3">
      <c r="C58" s="1014"/>
    </row>
    <row r="59" spans="1:3" ht="14.25" x14ac:dyDescent="0.3">
      <c r="C59" s="1014"/>
    </row>
    <row r="60" spans="1:3" ht="14.25" x14ac:dyDescent="0.3">
      <c r="C60" s="1014"/>
    </row>
    <row r="61" spans="1:3" ht="14.25" x14ac:dyDescent="0.3">
      <c r="C61" s="1014"/>
    </row>
    <row r="62" spans="1:3" ht="14.25" x14ac:dyDescent="0.3">
      <c r="C62" s="1014"/>
    </row>
    <row r="63" spans="1:3" ht="14.25" x14ac:dyDescent="0.3">
      <c r="C63" s="1014"/>
    </row>
    <row r="64" spans="1:3" ht="14.25" x14ac:dyDescent="0.3">
      <c r="C64" s="1014"/>
    </row>
    <row r="65" spans="3:3" ht="14.25" x14ac:dyDescent="0.3">
      <c r="C65" s="1014"/>
    </row>
    <row r="66" spans="3:3" ht="14.25" x14ac:dyDescent="0.3">
      <c r="C66" s="1014"/>
    </row>
    <row r="67" spans="3:3" ht="14.25" x14ac:dyDescent="0.3">
      <c r="C67" s="1014"/>
    </row>
    <row r="68" spans="3:3" ht="14.25" x14ac:dyDescent="0.3">
      <c r="C68" s="1014"/>
    </row>
    <row r="69" spans="3:3" ht="14.25" x14ac:dyDescent="0.3">
      <c r="C69" s="1014"/>
    </row>
    <row r="70" spans="3:3" ht="14.25" x14ac:dyDescent="0.3">
      <c r="C70" s="1014"/>
    </row>
    <row r="71" spans="3:3" ht="14.25" x14ac:dyDescent="0.3">
      <c r="C71" s="1014"/>
    </row>
    <row r="72" spans="3:3" ht="14.25" x14ac:dyDescent="0.3">
      <c r="C72" s="1014"/>
    </row>
    <row r="73" spans="3:3" ht="14.25" x14ac:dyDescent="0.3">
      <c r="C73" s="1014"/>
    </row>
    <row r="74" spans="3:3" ht="14.25" x14ac:dyDescent="0.3">
      <c r="C74" s="1014"/>
    </row>
    <row r="75" spans="3:3" ht="14.25" x14ac:dyDescent="0.3">
      <c r="C75" s="1014"/>
    </row>
    <row r="76" spans="3:3" ht="14.25" x14ac:dyDescent="0.3">
      <c r="C76" s="1014"/>
    </row>
    <row r="77" spans="3:3" ht="14.25" x14ac:dyDescent="0.3">
      <c r="C77" s="1014"/>
    </row>
    <row r="78" spans="3:3" ht="14.25" x14ac:dyDescent="0.3">
      <c r="C78" s="1014"/>
    </row>
    <row r="79" spans="3:3" ht="14.25" x14ac:dyDescent="0.3">
      <c r="C79" s="1014"/>
    </row>
    <row r="80" spans="3:3" ht="14.25" x14ac:dyDescent="0.3">
      <c r="C80" s="1014"/>
    </row>
    <row r="81" spans="3:3" ht="14.25" x14ac:dyDescent="0.3">
      <c r="C81" s="1014"/>
    </row>
    <row r="82" spans="3:3" ht="14.25" x14ac:dyDescent="0.3">
      <c r="C82" s="1014"/>
    </row>
    <row r="83" spans="3:3" ht="14.25" x14ac:dyDescent="0.3">
      <c r="C83" s="1014"/>
    </row>
    <row r="84" spans="3:3" ht="14.25" x14ac:dyDescent="0.3">
      <c r="C84" s="1014"/>
    </row>
    <row r="85" spans="3:3" ht="14.25" x14ac:dyDescent="0.3">
      <c r="C85" s="1014"/>
    </row>
    <row r="86" spans="3:3" ht="14.25" x14ac:dyDescent="0.3">
      <c r="C86" s="1014"/>
    </row>
    <row r="87" spans="3:3" ht="14.25" x14ac:dyDescent="0.3">
      <c r="C87" s="1014"/>
    </row>
    <row r="88" spans="3:3" ht="14.25" x14ac:dyDescent="0.3">
      <c r="C88" s="1014"/>
    </row>
    <row r="89" spans="3:3" ht="14.25" x14ac:dyDescent="0.3">
      <c r="C89" s="1014"/>
    </row>
    <row r="90" spans="3:3" ht="14.25" x14ac:dyDescent="0.3">
      <c r="C90" s="1014"/>
    </row>
    <row r="91" spans="3:3" ht="14.25" x14ac:dyDescent="0.3">
      <c r="C91" s="1014"/>
    </row>
    <row r="92" spans="3:3" ht="14.25" x14ac:dyDescent="0.3">
      <c r="C92" s="1014"/>
    </row>
    <row r="93" spans="3:3" ht="14.25" x14ac:dyDescent="0.3">
      <c r="C93" s="1014"/>
    </row>
    <row r="94" spans="3:3" ht="14.25" x14ac:dyDescent="0.3">
      <c r="C94" s="1014"/>
    </row>
    <row r="95" spans="3:3" ht="14.25" x14ac:dyDescent="0.3">
      <c r="C95" s="1014"/>
    </row>
    <row r="96" spans="3:3" ht="14.25" x14ac:dyDescent="0.3">
      <c r="C96" s="1014"/>
    </row>
    <row r="97" spans="3:3" ht="14.25" x14ac:dyDescent="0.3">
      <c r="C97" s="1014"/>
    </row>
    <row r="98" spans="3:3" ht="14.25" x14ac:dyDescent="0.3">
      <c r="C98" s="1014"/>
    </row>
    <row r="99" spans="3:3" ht="14.25" x14ac:dyDescent="0.3">
      <c r="C99" s="1014"/>
    </row>
    <row r="100" spans="3:3" ht="14.25" x14ac:dyDescent="0.3">
      <c r="C100" s="1014"/>
    </row>
    <row r="101" spans="3:3" ht="14.25" x14ac:dyDescent="0.3">
      <c r="C101" s="1014"/>
    </row>
    <row r="102" spans="3:3" ht="14.25" x14ac:dyDescent="0.3">
      <c r="C102" s="1014"/>
    </row>
    <row r="103" spans="3:3" ht="14.25" x14ac:dyDescent="0.3">
      <c r="C103" s="1014"/>
    </row>
    <row r="104" spans="3:3" ht="14.25" x14ac:dyDescent="0.3">
      <c r="C104" s="1014"/>
    </row>
    <row r="105" spans="3:3" ht="14.25" x14ac:dyDescent="0.3">
      <c r="C105" s="1014"/>
    </row>
    <row r="106" spans="3:3" ht="14.25" x14ac:dyDescent="0.3">
      <c r="C106" s="1014"/>
    </row>
    <row r="107" spans="3:3" ht="14.25" x14ac:dyDescent="0.3">
      <c r="C107" s="1014"/>
    </row>
    <row r="108" spans="3:3" ht="14.25" x14ac:dyDescent="0.3">
      <c r="C108" s="1014"/>
    </row>
    <row r="109" spans="3:3" ht="14.25" x14ac:dyDescent="0.3">
      <c r="C109" s="1014"/>
    </row>
    <row r="110" spans="3:3" ht="14.25" x14ac:dyDescent="0.3">
      <c r="C110" s="1014"/>
    </row>
    <row r="111" spans="3:3" ht="14.25" x14ac:dyDescent="0.3">
      <c r="C111" s="1014"/>
    </row>
    <row r="112" spans="3:3" ht="14.25" x14ac:dyDescent="0.3">
      <c r="C112" s="1014"/>
    </row>
    <row r="113" spans="3:3" ht="14.25" x14ac:dyDescent="0.3">
      <c r="C113" s="1014"/>
    </row>
    <row r="114" spans="3:3" ht="14.25" x14ac:dyDescent="0.3">
      <c r="C114" s="1014"/>
    </row>
    <row r="115" spans="3:3" ht="14.25" x14ac:dyDescent="0.3">
      <c r="C115" s="1014"/>
    </row>
    <row r="116" spans="3:3" ht="14.25" x14ac:dyDescent="0.3">
      <c r="C116" s="1014"/>
    </row>
    <row r="117" spans="3:3" ht="14.25" x14ac:dyDescent="0.3">
      <c r="C117" s="1014"/>
    </row>
    <row r="118" spans="3:3" ht="14.25" x14ac:dyDescent="0.3">
      <c r="C118" s="1014"/>
    </row>
    <row r="119" spans="3:3" ht="14.25" x14ac:dyDescent="0.3">
      <c r="C119" s="1014"/>
    </row>
    <row r="120" spans="3:3" ht="14.25" x14ac:dyDescent="0.3">
      <c r="C120" s="1014"/>
    </row>
    <row r="121" spans="3:3" ht="14.25" x14ac:dyDescent="0.3">
      <c r="C121" s="1014"/>
    </row>
    <row r="122" spans="3:3" ht="14.25" x14ac:dyDescent="0.3">
      <c r="C122" s="1014"/>
    </row>
    <row r="123" spans="3:3" ht="14.25" x14ac:dyDescent="0.3">
      <c r="C123" s="1014"/>
    </row>
    <row r="124" spans="3:3" ht="14.25" x14ac:dyDescent="0.3">
      <c r="C124" s="1014"/>
    </row>
    <row r="125" spans="3:3" ht="14.25" x14ac:dyDescent="0.3">
      <c r="C125" s="1014"/>
    </row>
    <row r="126" spans="3:3" ht="14.25" x14ac:dyDescent="0.3">
      <c r="C126" s="1014"/>
    </row>
    <row r="127" spans="3:3" ht="14.25" x14ac:dyDescent="0.3">
      <c r="C127" s="1014"/>
    </row>
    <row r="128" spans="3:3" ht="14.25" x14ac:dyDescent="0.3">
      <c r="C128" s="1014"/>
    </row>
    <row r="129" spans="3:3" ht="14.25" x14ac:dyDescent="0.3">
      <c r="C129" s="1014"/>
    </row>
    <row r="130" spans="3:3" ht="14.25" x14ac:dyDescent="0.3">
      <c r="C130" s="1014"/>
    </row>
    <row r="131" spans="3:3" ht="14.25" x14ac:dyDescent="0.3">
      <c r="C131" s="1014"/>
    </row>
    <row r="132" spans="3:3" ht="14.25" x14ac:dyDescent="0.3">
      <c r="C132" s="1014"/>
    </row>
    <row r="133" spans="3:3" ht="14.25" x14ac:dyDescent="0.3">
      <c r="C133" s="1014"/>
    </row>
    <row r="134" spans="3:3" ht="14.25" x14ac:dyDescent="0.3">
      <c r="C134" s="1014"/>
    </row>
    <row r="135" spans="3:3" ht="14.25" x14ac:dyDescent="0.3">
      <c r="C135" s="1014"/>
    </row>
    <row r="136" spans="3:3" ht="14.25" x14ac:dyDescent="0.3">
      <c r="C136" s="1014"/>
    </row>
    <row r="137" spans="3:3" ht="14.25" x14ac:dyDescent="0.3">
      <c r="C137" s="1014"/>
    </row>
    <row r="138" spans="3:3" ht="14.25" x14ac:dyDescent="0.3">
      <c r="C138" s="1014"/>
    </row>
    <row r="139" spans="3:3" ht="14.25" x14ac:dyDescent="0.3">
      <c r="C139" s="1014"/>
    </row>
    <row r="140" spans="3:3" ht="14.25" x14ac:dyDescent="0.3">
      <c r="C140" s="1014"/>
    </row>
    <row r="141" spans="3:3" ht="14.25" x14ac:dyDescent="0.3">
      <c r="C141" s="1014"/>
    </row>
    <row r="142" spans="3:3" ht="14.25" x14ac:dyDescent="0.3">
      <c r="C142" s="1014"/>
    </row>
    <row r="143" spans="3:3" ht="14.25" x14ac:dyDescent="0.3">
      <c r="C143" s="1014"/>
    </row>
    <row r="144" spans="3:3" ht="14.25" x14ac:dyDescent="0.3">
      <c r="C144" s="1014"/>
    </row>
    <row r="145" spans="3:3" ht="14.25" x14ac:dyDescent="0.3">
      <c r="C145" s="1014"/>
    </row>
    <row r="146" spans="3:3" ht="14.25" x14ac:dyDescent="0.3">
      <c r="C146" s="1014"/>
    </row>
    <row r="147" spans="3:3" ht="14.25" x14ac:dyDescent="0.3">
      <c r="C147" s="1014"/>
    </row>
    <row r="148" spans="3:3" ht="14.25" x14ac:dyDescent="0.3">
      <c r="C148" s="1014"/>
    </row>
    <row r="149" spans="3:3" ht="14.25" x14ac:dyDescent="0.3">
      <c r="C149" s="1014"/>
    </row>
    <row r="150" spans="3:3" ht="14.25" x14ac:dyDescent="0.3">
      <c r="C150" s="1014"/>
    </row>
    <row r="151" spans="3:3" ht="14.25" x14ac:dyDescent="0.3">
      <c r="C151" s="1014"/>
    </row>
    <row r="152" spans="3:3" ht="14.25" x14ac:dyDescent="0.3">
      <c r="C152" s="1014"/>
    </row>
    <row r="153" spans="3:3" ht="14.25" x14ac:dyDescent="0.3">
      <c r="C153" s="1014"/>
    </row>
    <row r="154" spans="3:3" ht="14.25" x14ac:dyDescent="0.3">
      <c r="C154" s="1014"/>
    </row>
    <row r="155" spans="3:3" ht="14.25" x14ac:dyDescent="0.3">
      <c r="C155" s="1014"/>
    </row>
    <row r="156" spans="3:3" ht="14.25" x14ac:dyDescent="0.3">
      <c r="C156" s="1014"/>
    </row>
    <row r="157" spans="3:3" ht="14.25" x14ac:dyDescent="0.3">
      <c r="C157" s="1014"/>
    </row>
    <row r="158" spans="3:3" ht="14.25" x14ac:dyDescent="0.3">
      <c r="C158" s="1014"/>
    </row>
    <row r="159" spans="3:3" ht="14.25" x14ac:dyDescent="0.3">
      <c r="C159" s="1014"/>
    </row>
    <row r="160" spans="3:3" ht="14.25" x14ac:dyDescent="0.3">
      <c r="C160" s="1014"/>
    </row>
    <row r="161" spans="3:3" ht="14.25" x14ac:dyDescent="0.3">
      <c r="C161" s="1014"/>
    </row>
    <row r="162" spans="3:3" ht="14.25" x14ac:dyDescent="0.3">
      <c r="C162" s="1014"/>
    </row>
    <row r="163" spans="3:3" ht="14.25" x14ac:dyDescent="0.3">
      <c r="C163" s="1014"/>
    </row>
    <row r="164" spans="3:3" ht="14.25" x14ac:dyDescent="0.3">
      <c r="C164" s="1014"/>
    </row>
    <row r="165" spans="3:3" ht="14.25" x14ac:dyDescent="0.3">
      <c r="C165" s="1014"/>
    </row>
    <row r="166" spans="3:3" ht="14.25" x14ac:dyDescent="0.3">
      <c r="C166" s="1014"/>
    </row>
    <row r="167" spans="3:3" ht="14.25" x14ac:dyDescent="0.3">
      <c r="C167" s="1014"/>
    </row>
    <row r="168" spans="3:3" ht="14.25" x14ac:dyDescent="0.3">
      <c r="C168" s="1014"/>
    </row>
    <row r="169" spans="3:3" ht="14.25" x14ac:dyDescent="0.3">
      <c r="C169" s="1014"/>
    </row>
    <row r="170" spans="3:3" ht="14.25" x14ac:dyDescent="0.3">
      <c r="C170" s="1014"/>
    </row>
    <row r="171" spans="3:3" ht="14.25" x14ac:dyDescent="0.3">
      <c r="C171" s="1014"/>
    </row>
    <row r="172" spans="3:3" ht="14.25" x14ac:dyDescent="0.3">
      <c r="C172" s="1014"/>
    </row>
    <row r="173" spans="3:3" ht="14.25" x14ac:dyDescent="0.3">
      <c r="C173" s="1014"/>
    </row>
    <row r="174" spans="3:3" ht="14.25" x14ac:dyDescent="0.3">
      <c r="C174" s="1014"/>
    </row>
    <row r="175" spans="3:3" ht="14.25" x14ac:dyDescent="0.3">
      <c r="C175" s="1014"/>
    </row>
    <row r="176" spans="3:3" ht="14.25" x14ac:dyDescent="0.3">
      <c r="C176" s="1014"/>
    </row>
    <row r="177" spans="3:3" ht="14.25" x14ac:dyDescent="0.3">
      <c r="C177" s="1014"/>
    </row>
    <row r="178" spans="3:3" ht="14.25" x14ac:dyDescent="0.3">
      <c r="C178" s="1014"/>
    </row>
    <row r="179" spans="3:3" ht="14.25" x14ac:dyDescent="0.3">
      <c r="C179" s="1014"/>
    </row>
    <row r="180" spans="3:3" ht="14.25" x14ac:dyDescent="0.3">
      <c r="C180" s="1014"/>
    </row>
    <row r="181" spans="3:3" ht="14.25" x14ac:dyDescent="0.3">
      <c r="C181" s="1014"/>
    </row>
    <row r="182" spans="3:3" ht="14.25" x14ac:dyDescent="0.3">
      <c r="C182" s="1014"/>
    </row>
    <row r="183" spans="3:3" ht="14.25" x14ac:dyDescent="0.3">
      <c r="C183" s="1014"/>
    </row>
    <row r="184" spans="3:3" ht="14.25" x14ac:dyDescent="0.3">
      <c r="C184" s="1014"/>
    </row>
    <row r="185" spans="3:3" ht="14.25" x14ac:dyDescent="0.3">
      <c r="C185" s="1014"/>
    </row>
    <row r="186" spans="3:3" ht="14.25" x14ac:dyDescent="0.3">
      <c r="C186" s="1014"/>
    </row>
    <row r="187" spans="3:3" ht="14.25" x14ac:dyDescent="0.3">
      <c r="C187" s="1014"/>
    </row>
    <row r="188" spans="3:3" ht="14.25" x14ac:dyDescent="0.3">
      <c r="C188" s="1014"/>
    </row>
    <row r="189" spans="3:3" ht="14.25" x14ac:dyDescent="0.3">
      <c r="C189" s="1014"/>
    </row>
    <row r="190" spans="3:3" ht="14.25" x14ac:dyDescent="0.3">
      <c r="C190" s="1014"/>
    </row>
    <row r="191" spans="3:3" ht="14.25" x14ac:dyDescent="0.3">
      <c r="C191" s="1014"/>
    </row>
    <row r="192" spans="3:3" ht="14.25" x14ac:dyDescent="0.3">
      <c r="C192" s="1014"/>
    </row>
    <row r="193" spans="3:3" ht="14.25" x14ac:dyDescent="0.3">
      <c r="C193" s="1014"/>
    </row>
    <row r="194" spans="3:3" ht="14.25" x14ac:dyDescent="0.3">
      <c r="C194" s="1014"/>
    </row>
    <row r="195" spans="3:3" ht="14.25" x14ac:dyDescent="0.3">
      <c r="C195" s="1014"/>
    </row>
    <row r="196" spans="3:3" ht="14.25" x14ac:dyDescent="0.3">
      <c r="C196" s="1014"/>
    </row>
    <row r="197" spans="3:3" ht="14.25" x14ac:dyDescent="0.3">
      <c r="C197" s="1014"/>
    </row>
    <row r="198" spans="3:3" ht="14.25" x14ac:dyDescent="0.3">
      <c r="C198" s="1014"/>
    </row>
    <row r="199" spans="3:3" ht="14.25" x14ac:dyDescent="0.3">
      <c r="C199" s="1014"/>
    </row>
    <row r="200" spans="3:3" ht="14.25" x14ac:dyDescent="0.3">
      <c r="C200" s="1014"/>
    </row>
    <row r="201" spans="3:3" ht="14.25" x14ac:dyDescent="0.3">
      <c r="C201" s="1014"/>
    </row>
    <row r="202" spans="3:3" ht="14.25" x14ac:dyDescent="0.3">
      <c r="C202" s="1014"/>
    </row>
    <row r="203" spans="3:3" ht="14.25" x14ac:dyDescent="0.3">
      <c r="C203" s="1014"/>
    </row>
    <row r="204" spans="3:3" ht="14.25" x14ac:dyDescent="0.3">
      <c r="C204" s="1014"/>
    </row>
    <row r="205" spans="3:3" ht="14.25" x14ac:dyDescent="0.3">
      <c r="C205" s="1014"/>
    </row>
    <row r="206" spans="3:3" ht="14.25" x14ac:dyDescent="0.3">
      <c r="C206" s="1014"/>
    </row>
    <row r="207" spans="3:3" ht="14.25" x14ac:dyDescent="0.3">
      <c r="C207" s="1014"/>
    </row>
    <row r="208" spans="3:3" ht="14.25" x14ac:dyDescent="0.3">
      <c r="C208" s="1014"/>
    </row>
    <row r="209" spans="3:3" ht="14.25" x14ac:dyDescent="0.3">
      <c r="C209" s="1014"/>
    </row>
    <row r="210" spans="3:3" ht="14.25" x14ac:dyDescent="0.3">
      <c r="C210" s="1014"/>
    </row>
    <row r="211" spans="3:3" ht="14.25" x14ac:dyDescent="0.3">
      <c r="C211" s="1014"/>
    </row>
    <row r="212" spans="3:3" ht="14.25" x14ac:dyDescent="0.3">
      <c r="C212" s="1014"/>
    </row>
    <row r="213" spans="3:3" ht="14.25" x14ac:dyDescent="0.3">
      <c r="C213" s="1014"/>
    </row>
    <row r="214" spans="3:3" ht="14.25" x14ac:dyDescent="0.3">
      <c r="C214" s="1014"/>
    </row>
    <row r="215" spans="3:3" ht="14.25" x14ac:dyDescent="0.3">
      <c r="C215" s="1014"/>
    </row>
    <row r="216" spans="3:3" ht="14.25" x14ac:dyDescent="0.3">
      <c r="C216" s="1014"/>
    </row>
    <row r="217" spans="3:3" ht="14.25" x14ac:dyDescent="0.3">
      <c r="C217" s="1014"/>
    </row>
    <row r="218" spans="3:3" ht="14.25" x14ac:dyDescent="0.3">
      <c r="C218" s="1014"/>
    </row>
    <row r="219" spans="3:3" ht="14.25" x14ac:dyDescent="0.3">
      <c r="C219" s="1014"/>
    </row>
    <row r="220" spans="3:3" ht="14.25" x14ac:dyDescent="0.3">
      <c r="C220" s="1014"/>
    </row>
    <row r="221" spans="3:3" ht="14.25" x14ac:dyDescent="0.3">
      <c r="C221" s="1014"/>
    </row>
    <row r="222" spans="3:3" ht="14.25" x14ac:dyDescent="0.3">
      <c r="C222" s="1014"/>
    </row>
    <row r="223" spans="3:3" ht="14.25" x14ac:dyDescent="0.3">
      <c r="C223" s="1014"/>
    </row>
    <row r="224" spans="3:3" ht="14.25" x14ac:dyDescent="0.3">
      <c r="C224" s="1014"/>
    </row>
    <row r="225" spans="3:3" ht="14.25" x14ac:dyDescent="0.3">
      <c r="C225" s="1014"/>
    </row>
    <row r="226" spans="3:3" ht="14.25" x14ac:dyDescent="0.3">
      <c r="C226" s="1014"/>
    </row>
    <row r="227" spans="3:3" ht="14.25" x14ac:dyDescent="0.3">
      <c r="C227" s="1014"/>
    </row>
    <row r="228" spans="3:3" ht="14.25" x14ac:dyDescent="0.3">
      <c r="C228" s="1014"/>
    </row>
    <row r="229" spans="3:3" ht="14.25" x14ac:dyDescent="0.3">
      <c r="C229" s="1014"/>
    </row>
    <row r="230" spans="3:3" ht="14.25" x14ac:dyDescent="0.3">
      <c r="C230" s="1014"/>
    </row>
    <row r="231" spans="3:3" ht="14.25" x14ac:dyDescent="0.3">
      <c r="C231" s="1014"/>
    </row>
    <row r="232" spans="3:3" ht="14.25" x14ac:dyDescent="0.3">
      <c r="C232" s="1014"/>
    </row>
    <row r="233" spans="3:3" ht="14.25" x14ac:dyDescent="0.3">
      <c r="C233" s="1014"/>
    </row>
    <row r="234" spans="3:3" ht="14.25" x14ac:dyDescent="0.3">
      <c r="C234" s="1014"/>
    </row>
    <row r="235" spans="3:3" ht="14.25" x14ac:dyDescent="0.3">
      <c r="C235" s="1014"/>
    </row>
    <row r="236" spans="3:3" ht="14.25" x14ac:dyDescent="0.3">
      <c r="C236" s="1014"/>
    </row>
    <row r="237" spans="3:3" ht="14.25" x14ac:dyDescent="0.3">
      <c r="C237" s="1014"/>
    </row>
    <row r="238" spans="3:3" ht="14.25" x14ac:dyDescent="0.3">
      <c r="C238" s="1014"/>
    </row>
    <row r="239" spans="3:3" ht="14.25" x14ac:dyDescent="0.3">
      <c r="C239" s="1014"/>
    </row>
    <row r="240" spans="3:3" ht="14.25" x14ac:dyDescent="0.3">
      <c r="C240" s="1014"/>
    </row>
    <row r="241" spans="3:3" ht="14.25" x14ac:dyDescent="0.3">
      <c r="C241" s="1014"/>
    </row>
    <row r="242" spans="3:3" ht="14.25" x14ac:dyDescent="0.3">
      <c r="C242" s="1014"/>
    </row>
    <row r="243" spans="3:3" ht="14.25" x14ac:dyDescent="0.3">
      <c r="C243" s="1014"/>
    </row>
    <row r="244" spans="3:3" ht="14.25" x14ac:dyDescent="0.3">
      <c r="C244" s="1014"/>
    </row>
    <row r="245" spans="3:3" ht="14.25" x14ac:dyDescent="0.3">
      <c r="C245" s="1014"/>
    </row>
    <row r="246" spans="3:3" ht="14.25" x14ac:dyDescent="0.3">
      <c r="C246" s="1014"/>
    </row>
    <row r="247" spans="3:3" ht="14.25" x14ac:dyDescent="0.3">
      <c r="C247" s="1014"/>
    </row>
    <row r="248" spans="3:3" ht="14.25" x14ac:dyDescent="0.3">
      <c r="C248" s="1014"/>
    </row>
    <row r="249" spans="3:3" ht="14.25" x14ac:dyDescent="0.3">
      <c r="C249" s="1014"/>
    </row>
    <row r="250" spans="3:3" ht="14.25" x14ac:dyDescent="0.3">
      <c r="C250" s="1014"/>
    </row>
    <row r="251" spans="3:3" ht="14.25" x14ac:dyDescent="0.3">
      <c r="C251" s="1014"/>
    </row>
    <row r="252" spans="3:3" ht="14.25" x14ac:dyDescent="0.3">
      <c r="C252" s="1014"/>
    </row>
    <row r="253" spans="3:3" ht="14.25" x14ac:dyDescent="0.3">
      <c r="C253" s="1014"/>
    </row>
    <row r="254" spans="3:3" ht="14.25" x14ac:dyDescent="0.3">
      <c r="C254" s="1014"/>
    </row>
    <row r="255" spans="3:3" ht="14.25" x14ac:dyDescent="0.3">
      <c r="C255" s="1014"/>
    </row>
    <row r="256" spans="3:3" ht="14.25" x14ac:dyDescent="0.3">
      <c r="C256" s="1014"/>
    </row>
    <row r="257" spans="3:3" ht="14.25" x14ac:dyDescent="0.3">
      <c r="C257" s="1014"/>
    </row>
    <row r="258" spans="3:3" ht="14.25" x14ac:dyDescent="0.3">
      <c r="C258" s="1014"/>
    </row>
    <row r="259" spans="3:3" ht="14.25" x14ac:dyDescent="0.3">
      <c r="C259" s="1014"/>
    </row>
    <row r="260" spans="3:3" ht="14.25" x14ac:dyDescent="0.3">
      <c r="C260" s="1014"/>
    </row>
    <row r="261" spans="3:3" ht="14.25" x14ac:dyDescent="0.3">
      <c r="C261" s="1014"/>
    </row>
    <row r="262" spans="3:3" ht="14.25" x14ac:dyDescent="0.3">
      <c r="C262" s="1014"/>
    </row>
    <row r="263" spans="3:3" ht="14.25" x14ac:dyDescent="0.3">
      <c r="C263" s="1014"/>
    </row>
    <row r="264" spans="3:3" ht="14.25" x14ac:dyDescent="0.3">
      <c r="C264" s="1014"/>
    </row>
    <row r="265" spans="3:3" ht="14.25" x14ac:dyDescent="0.3">
      <c r="C265" s="1014"/>
    </row>
    <row r="266" spans="3:3" ht="14.25" x14ac:dyDescent="0.3">
      <c r="C266" s="1014"/>
    </row>
    <row r="267" spans="3:3" ht="14.25" x14ac:dyDescent="0.3">
      <c r="C267" s="1014"/>
    </row>
    <row r="268" spans="3:3" ht="14.25" x14ac:dyDescent="0.3">
      <c r="C268" s="1014"/>
    </row>
    <row r="269" spans="3:3" ht="14.25" x14ac:dyDescent="0.3">
      <c r="C269" s="1014"/>
    </row>
    <row r="270" spans="3:3" ht="14.25" x14ac:dyDescent="0.3">
      <c r="C270" s="1014"/>
    </row>
    <row r="271" spans="3:3" ht="14.25" x14ac:dyDescent="0.3">
      <c r="C271" s="1014"/>
    </row>
    <row r="272" spans="3:3" ht="14.25" x14ac:dyDescent="0.3">
      <c r="C272" s="1014"/>
    </row>
    <row r="273" spans="3:3" ht="14.25" x14ac:dyDescent="0.3">
      <c r="C273" s="1014"/>
    </row>
    <row r="274" spans="3:3" ht="14.25" x14ac:dyDescent="0.3">
      <c r="C274" s="1014"/>
    </row>
    <row r="275" spans="3:3" ht="14.25" x14ac:dyDescent="0.3">
      <c r="C275" s="1014"/>
    </row>
    <row r="276" spans="3:3" ht="14.25" x14ac:dyDescent="0.3">
      <c r="C276" s="1014"/>
    </row>
    <row r="277" spans="3:3" ht="14.25" x14ac:dyDescent="0.3">
      <c r="C277" s="1014"/>
    </row>
    <row r="278" spans="3:3" ht="14.25" x14ac:dyDescent="0.3">
      <c r="C278" s="1014"/>
    </row>
    <row r="279" spans="3:3" ht="14.25" x14ac:dyDescent="0.3">
      <c r="C279" s="1014"/>
    </row>
    <row r="280" spans="3:3" ht="14.25" x14ac:dyDescent="0.3">
      <c r="C280" s="1014"/>
    </row>
    <row r="281" spans="3:3" ht="14.25" x14ac:dyDescent="0.3">
      <c r="C281" s="1014"/>
    </row>
    <row r="282" spans="3:3" ht="14.25" x14ac:dyDescent="0.3">
      <c r="C282" s="1014"/>
    </row>
    <row r="283" spans="3:3" ht="14.25" x14ac:dyDescent="0.3">
      <c r="C283" s="1014"/>
    </row>
    <row r="284" spans="3:3" ht="14.25" x14ac:dyDescent="0.3">
      <c r="C284" s="1014"/>
    </row>
    <row r="285" spans="3:3" ht="14.25" x14ac:dyDescent="0.3">
      <c r="C285" s="1014"/>
    </row>
    <row r="286" spans="3:3" ht="14.25" x14ac:dyDescent="0.3">
      <c r="C286" s="1014"/>
    </row>
    <row r="287" spans="3:3" ht="14.25" x14ac:dyDescent="0.3">
      <c r="C287" s="1014"/>
    </row>
    <row r="288" spans="3:3" ht="14.25" x14ac:dyDescent="0.3">
      <c r="C288" s="1014"/>
    </row>
    <row r="289" spans="3:3" ht="14.25" x14ac:dyDescent="0.3">
      <c r="C289" s="1014"/>
    </row>
    <row r="290" spans="3:3" ht="14.25" x14ac:dyDescent="0.3">
      <c r="C290" s="1014"/>
    </row>
    <row r="291" spans="3:3" ht="14.25" x14ac:dyDescent="0.3">
      <c r="C291" s="1014"/>
    </row>
    <row r="292" spans="3:3" ht="14.25" x14ac:dyDescent="0.3">
      <c r="C292" s="1014"/>
    </row>
    <row r="293" spans="3:3" ht="14.25" x14ac:dyDescent="0.3">
      <c r="C293" s="1014"/>
    </row>
    <row r="294" spans="3:3" ht="14.25" x14ac:dyDescent="0.3">
      <c r="C294" s="1014"/>
    </row>
    <row r="295" spans="3:3" ht="14.25" x14ac:dyDescent="0.3">
      <c r="C295" s="1014"/>
    </row>
    <row r="296" spans="3:3" ht="14.25" x14ac:dyDescent="0.3">
      <c r="C296" s="1014"/>
    </row>
    <row r="297" spans="3:3" ht="14.25" x14ac:dyDescent="0.3">
      <c r="C297" s="1014"/>
    </row>
    <row r="298" spans="3:3" ht="14.25" x14ac:dyDescent="0.3">
      <c r="C298" s="1014"/>
    </row>
    <row r="299" spans="3:3" ht="14.25" x14ac:dyDescent="0.3">
      <c r="C299" s="1014"/>
    </row>
    <row r="300" spans="3:3" ht="14.25" x14ac:dyDescent="0.3">
      <c r="C300" s="1014"/>
    </row>
    <row r="301" spans="3:3" ht="14.25" x14ac:dyDescent="0.3">
      <c r="C301" s="1014"/>
    </row>
    <row r="302" spans="3:3" ht="14.25" x14ac:dyDescent="0.3">
      <c r="C302" s="1014"/>
    </row>
    <row r="303" spans="3:3" ht="14.25" x14ac:dyDescent="0.3">
      <c r="C303" s="1014"/>
    </row>
    <row r="304" spans="3:3" ht="14.25" x14ac:dyDescent="0.3">
      <c r="C304" s="1014"/>
    </row>
    <row r="305" spans="3:3" ht="14.25" x14ac:dyDescent="0.3">
      <c r="C305" s="1014"/>
    </row>
    <row r="306" spans="3:3" ht="14.25" x14ac:dyDescent="0.3">
      <c r="C306" s="1014"/>
    </row>
    <row r="307" spans="3:3" ht="14.25" x14ac:dyDescent="0.3">
      <c r="C307" s="1014"/>
    </row>
    <row r="308" spans="3:3" ht="14.25" x14ac:dyDescent="0.3">
      <c r="C308" s="1014"/>
    </row>
    <row r="309" spans="3:3" ht="14.25" x14ac:dyDescent="0.3">
      <c r="C309" s="1014"/>
    </row>
    <row r="310" spans="3:3" ht="14.25" x14ac:dyDescent="0.3">
      <c r="C310" s="1014"/>
    </row>
    <row r="311" spans="3:3" ht="14.25" x14ac:dyDescent="0.3">
      <c r="C311" s="1014"/>
    </row>
    <row r="312" spans="3:3" ht="14.25" x14ac:dyDescent="0.3">
      <c r="C312" s="1014"/>
    </row>
    <row r="313" spans="3:3" ht="14.25" x14ac:dyDescent="0.3">
      <c r="C313" s="1014"/>
    </row>
    <row r="314" spans="3:3" ht="14.25" x14ac:dyDescent="0.3">
      <c r="C314" s="1014"/>
    </row>
    <row r="315" spans="3:3" ht="14.25" x14ac:dyDescent="0.3">
      <c r="C315" s="1014"/>
    </row>
    <row r="316" spans="3:3" ht="14.25" x14ac:dyDescent="0.3">
      <c r="C316" s="1014"/>
    </row>
    <row r="317" spans="3:3" ht="14.25" x14ac:dyDescent="0.3">
      <c r="C317" s="1014"/>
    </row>
    <row r="318" spans="3:3" ht="14.25" x14ac:dyDescent="0.3">
      <c r="C318" s="1014"/>
    </row>
    <row r="319" spans="3:3" ht="14.25" x14ac:dyDescent="0.3">
      <c r="C319" s="1014"/>
    </row>
    <row r="320" spans="3:3" ht="14.25" x14ac:dyDescent="0.3">
      <c r="C320" s="1014"/>
    </row>
    <row r="321" spans="3:3" ht="14.25" x14ac:dyDescent="0.3">
      <c r="C321" s="1014"/>
    </row>
    <row r="322" spans="3:3" ht="14.25" x14ac:dyDescent="0.3">
      <c r="C322" s="1014"/>
    </row>
    <row r="323" spans="3:3" ht="14.25" x14ac:dyDescent="0.3">
      <c r="C323" s="1014"/>
    </row>
    <row r="324" spans="3:3" ht="14.25" x14ac:dyDescent="0.3">
      <c r="C324" s="1014"/>
    </row>
    <row r="325" spans="3:3" ht="14.25" x14ac:dyDescent="0.3">
      <c r="C325" s="1014"/>
    </row>
    <row r="326" spans="3:3" ht="14.25" x14ac:dyDescent="0.3">
      <c r="C326" s="1014"/>
    </row>
    <row r="327" spans="3:3" ht="14.25" x14ac:dyDescent="0.3">
      <c r="C327" s="1014"/>
    </row>
    <row r="328" spans="3:3" ht="14.25" x14ac:dyDescent="0.3">
      <c r="C328" s="1014"/>
    </row>
    <row r="329" spans="3:3" ht="14.25" x14ac:dyDescent="0.3">
      <c r="C329" s="1014"/>
    </row>
    <row r="330" spans="3:3" ht="14.25" x14ac:dyDescent="0.3">
      <c r="C330" s="1014"/>
    </row>
    <row r="331" spans="3:3" ht="14.25" x14ac:dyDescent="0.3">
      <c r="C331" s="1014"/>
    </row>
    <row r="332" spans="3:3" ht="14.25" x14ac:dyDescent="0.3">
      <c r="C332" s="1014"/>
    </row>
    <row r="333" spans="3:3" ht="14.25" x14ac:dyDescent="0.3">
      <c r="C333" s="1014"/>
    </row>
    <row r="334" spans="3:3" ht="14.25" x14ac:dyDescent="0.3">
      <c r="C334" s="1014"/>
    </row>
    <row r="335" spans="3:3" ht="14.25" x14ac:dyDescent="0.3">
      <c r="C335" s="1014"/>
    </row>
    <row r="336" spans="3:3" ht="14.25" x14ac:dyDescent="0.3">
      <c r="C336" s="1014"/>
    </row>
    <row r="337" spans="3:3" ht="14.25" x14ac:dyDescent="0.3">
      <c r="C337" s="1014"/>
    </row>
    <row r="338" spans="3:3" ht="14.25" x14ac:dyDescent="0.3">
      <c r="C338" s="1014"/>
    </row>
    <row r="339" spans="3:3" ht="14.25" x14ac:dyDescent="0.3">
      <c r="C339" s="1014"/>
    </row>
    <row r="340" spans="3:3" ht="14.25" x14ac:dyDescent="0.3">
      <c r="C340" s="1014"/>
    </row>
    <row r="341" spans="3:3" ht="14.25" x14ac:dyDescent="0.3">
      <c r="C341" s="1014"/>
    </row>
    <row r="342" spans="3:3" ht="14.25" x14ac:dyDescent="0.3">
      <c r="C342" s="1014"/>
    </row>
    <row r="343" spans="3:3" ht="14.25" x14ac:dyDescent="0.3">
      <c r="C343" s="1014"/>
    </row>
    <row r="344" spans="3:3" ht="14.25" x14ac:dyDescent="0.3">
      <c r="C344" s="1014"/>
    </row>
    <row r="345" spans="3:3" ht="14.25" x14ac:dyDescent="0.3">
      <c r="C345" s="1014"/>
    </row>
    <row r="346" spans="3:3" ht="14.25" x14ac:dyDescent="0.3">
      <c r="C346" s="1014"/>
    </row>
    <row r="347" spans="3:3" ht="14.25" x14ac:dyDescent="0.3">
      <c r="C347" s="1014"/>
    </row>
    <row r="348" spans="3:3" ht="14.25" x14ac:dyDescent="0.3">
      <c r="C348" s="1014"/>
    </row>
    <row r="349" spans="3:3" ht="14.25" x14ac:dyDescent="0.3">
      <c r="C349" s="1014"/>
    </row>
    <row r="350" spans="3:3" ht="14.25" x14ac:dyDescent="0.3">
      <c r="C350" s="1014"/>
    </row>
    <row r="351" spans="3:3" ht="14.25" x14ac:dyDescent="0.3">
      <c r="C351" s="1014"/>
    </row>
    <row r="352" spans="3:3" ht="14.25" x14ac:dyDescent="0.3">
      <c r="C352" s="1014"/>
    </row>
    <row r="353" spans="3:3" ht="14.25" x14ac:dyDescent="0.3">
      <c r="C353" s="1014"/>
    </row>
    <row r="354" spans="3:3" ht="14.25" x14ac:dyDescent="0.3">
      <c r="C354" s="1014"/>
    </row>
    <row r="355" spans="3:3" ht="14.25" x14ac:dyDescent="0.3">
      <c r="C355" s="1014"/>
    </row>
    <row r="356" spans="3:3" ht="14.25" x14ac:dyDescent="0.3">
      <c r="C356" s="1014"/>
    </row>
    <row r="357" spans="3:3" ht="14.25" x14ac:dyDescent="0.3">
      <c r="C357" s="1014"/>
    </row>
    <row r="358" spans="3:3" ht="14.25" x14ac:dyDescent="0.3">
      <c r="C358" s="1014"/>
    </row>
    <row r="359" spans="3:3" ht="14.25" x14ac:dyDescent="0.3">
      <c r="C359" s="1014"/>
    </row>
    <row r="360" spans="3:3" ht="14.25" x14ac:dyDescent="0.3">
      <c r="C360" s="1014"/>
    </row>
    <row r="361" spans="3:3" ht="14.25" x14ac:dyDescent="0.3">
      <c r="C361" s="1014"/>
    </row>
    <row r="362" spans="3:3" ht="14.25" x14ac:dyDescent="0.3">
      <c r="C362" s="1014"/>
    </row>
    <row r="363" spans="3:3" ht="14.25" x14ac:dyDescent="0.3">
      <c r="C363" s="1014"/>
    </row>
    <row r="364" spans="3:3" ht="14.25" x14ac:dyDescent="0.3">
      <c r="C364" s="1014"/>
    </row>
    <row r="365" spans="3:3" ht="14.25" x14ac:dyDescent="0.3">
      <c r="C365" s="1014"/>
    </row>
    <row r="366" spans="3:3" ht="14.25" x14ac:dyDescent="0.3">
      <c r="C366" s="1014"/>
    </row>
    <row r="367" spans="3:3" ht="14.25" x14ac:dyDescent="0.3">
      <c r="C367" s="1014"/>
    </row>
    <row r="368" spans="3:3" ht="14.25" x14ac:dyDescent="0.3">
      <c r="C368" s="1014"/>
    </row>
    <row r="369" spans="3:3" ht="14.25" x14ac:dyDescent="0.3">
      <c r="C369" s="1014"/>
    </row>
    <row r="370" spans="3:3" ht="14.25" x14ac:dyDescent="0.3">
      <c r="C370" s="1014"/>
    </row>
    <row r="371" spans="3:3" ht="14.25" x14ac:dyDescent="0.3">
      <c r="C371" s="1014"/>
    </row>
    <row r="372" spans="3:3" ht="14.25" x14ac:dyDescent="0.3">
      <c r="C372" s="1014"/>
    </row>
    <row r="373" spans="3:3" ht="14.25" x14ac:dyDescent="0.3">
      <c r="C373" s="1014"/>
    </row>
    <row r="374" spans="3:3" ht="14.25" x14ac:dyDescent="0.3">
      <c r="C374" s="1014"/>
    </row>
    <row r="375" spans="3:3" ht="14.25" x14ac:dyDescent="0.3">
      <c r="C375" s="1014"/>
    </row>
    <row r="376" spans="3:3" ht="14.25" x14ac:dyDescent="0.3">
      <c r="C376" s="1014"/>
    </row>
    <row r="377" spans="3:3" ht="14.25" x14ac:dyDescent="0.3">
      <c r="C377" s="1014"/>
    </row>
    <row r="378" spans="3:3" ht="14.25" x14ac:dyDescent="0.3">
      <c r="C378" s="1014"/>
    </row>
    <row r="379" spans="3:3" ht="14.25" x14ac:dyDescent="0.3">
      <c r="C379" s="1014"/>
    </row>
    <row r="380" spans="3:3" ht="14.25" x14ac:dyDescent="0.3">
      <c r="C380" s="1014"/>
    </row>
    <row r="381" spans="3:3" ht="14.25" x14ac:dyDescent="0.3">
      <c r="C381" s="1014"/>
    </row>
    <row r="382" spans="3:3" ht="14.25" x14ac:dyDescent="0.3">
      <c r="C382" s="1014"/>
    </row>
    <row r="383" spans="3:3" ht="14.25" x14ac:dyDescent="0.3">
      <c r="C383" s="1014"/>
    </row>
    <row r="384" spans="3:3" ht="14.25" x14ac:dyDescent="0.3">
      <c r="C384" s="1014"/>
    </row>
    <row r="385" spans="3:3" ht="14.25" x14ac:dyDescent="0.3">
      <c r="C385" s="1014"/>
    </row>
    <row r="386" spans="3:3" ht="14.25" x14ac:dyDescent="0.3">
      <c r="C386" s="1014"/>
    </row>
    <row r="387" spans="3:3" ht="14.25" x14ac:dyDescent="0.3">
      <c r="C387" s="1014"/>
    </row>
    <row r="388" spans="3:3" ht="14.25" x14ac:dyDescent="0.3">
      <c r="C388" s="1014"/>
    </row>
    <row r="389" spans="3:3" ht="14.25" x14ac:dyDescent="0.3">
      <c r="C389" s="1014"/>
    </row>
    <row r="390" spans="3:3" ht="14.25" x14ac:dyDescent="0.3">
      <c r="C390" s="1014"/>
    </row>
    <row r="391" spans="3:3" ht="14.25" x14ac:dyDescent="0.3">
      <c r="C391" s="1014"/>
    </row>
    <row r="392" spans="3:3" ht="14.25" x14ac:dyDescent="0.3">
      <c r="C392" s="1014"/>
    </row>
    <row r="393" spans="3:3" ht="14.25" x14ac:dyDescent="0.3">
      <c r="C393" s="1014"/>
    </row>
    <row r="394" spans="3:3" ht="14.25" x14ac:dyDescent="0.3">
      <c r="C394" s="1014"/>
    </row>
    <row r="395" spans="3:3" ht="14.25" x14ac:dyDescent="0.3">
      <c r="C395" s="1014"/>
    </row>
    <row r="396" spans="3:3" ht="14.25" x14ac:dyDescent="0.3">
      <c r="C396" s="1014"/>
    </row>
    <row r="397" spans="3:3" ht="14.25" x14ac:dyDescent="0.3">
      <c r="C397" s="1014"/>
    </row>
    <row r="398" spans="3:3" ht="14.25" x14ac:dyDescent="0.3">
      <c r="C398" s="1014"/>
    </row>
    <row r="399" spans="3:3" ht="14.25" x14ac:dyDescent="0.3">
      <c r="C399" s="1014"/>
    </row>
    <row r="400" spans="3:3" ht="14.25" x14ac:dyDescent="0.3">
      <c r="C400" s="1014"/>
    </row>
    <row r="401" spans="3:3" ht="14.25" x14ac:dyDescent="0.3">
      <c r="C401" s="1014"/>
    </row>
    <row r="402" spans="3:3" ht="14.25" x14ac:dyDescent="0.3">
      <c r="C402" s="1014"/>
    </row>
    <row r="403" spans="3:3" ht="14.25" x14ac:dyDescent="0.3">
      <c r="C403" s="1014"/>
    </row>
    <row r="404" spans="3:3" ht="14.25" x14ac:dyDescent="0.3">
      <c r="C404" s="1014"/>
    </row>
    <row r="405" spans="3:3" ht="14.25" x14ac:dyDescent="0.3">
      <c r="C405" s="1014"/>
    </row>
    <row r="406" spans="3:3" ht="14.25" x14ac:dyDescent="0.3">
      <c r="C406" s="1014"/>
    </row>
    <row r="407" spans="3:3" ht="14.25" x14ac:dyDescent="0.3">
      <c r="C407" s="1014"/>
    </row>
    <row r="408" spans="3:3" ht="14.25" x14ac:dyDescent="0.3">
      <c r="C408" s="1014"/>
    </row>
    <row r="409" spans="3:3" ht="14.25" x14ac:dyDescent="0.3">
      <c r="C409" s="1014"/>
    </row>
    <row r="410" spans="3:3" ht="14.25" x14ac:dyDescent="0.3">
      <c r="C410" s="1014"/>
    </row>
    <row r="411" spans="3:3" ht="14.25" x14ac:dyDescent="0.3">
      <c r="C411" s="1014"/>
    </row>
    <row r="412" spans="3:3" ht="14.25" x14ac:dyDescent="0.3">
      <c r="C412" s="1014"/>
    </row>
    <row r="413" spans="3:3" ht="14.25" x14ac:dyDescent="0.3">
      <c r="C413" s="1014"/>
    </row>
    <row r="414" spans="3:3" ht="14.25" x14ac:dyDescent="0.3">
      <c r="C414" s="1014"/>
    </row>
    <row r="415" spans="3:3" ht="14.25" x14ac:dyDescent="0.3">
      <c r="C415" s="1014"/>
    </row>
    <row r="416" spans="3:3" ht="14.25" x14ac:dyDescent="0.3">
      <c r="C416" s="1014"/>
    </row>
    <row r="417" spans="3:3" ht="14.25" x14ac:dyDescent="0.3">
      <c r="C417" s="1014"/>
    </row>
    <row r="418" spans="3:3" ht="14.25" x14ac:dyDescent="0.3">
      <c r="C418" s="1014"/>
    </row>
    <row r="419" spans="3:3" ht="14.25" x14ac:dyDescent="0.3">
      <c r="C419" s="1014"/>
    </row>
    <row r="420" spans="3:3" ht="14.25" x14ac:dyDescent="0.3">
      <c r="C420" s="1014"/>
    </row>
    <row r="421" spans="3:3" ht="14.25" x14ac:dyDescent="0.3">
      <c r="C421" s="1014"/>
    </row>
    <row r="422" spans="3:3" ht="14.25" x14ac:dyDescent="0.3">
      <c r="C422" s="1014"/>
    </row>
    <row r="423" spans="3:3" ht="14.25" x14ac:dyDescent="0.3">
      <c r="C423" s="1014"/>
    </row>
    <row r="424" spans="3:3" ht="14.25" x14ac:dyDescent="0.3">
      <c r="C424" s="1014"/>
    </row>
    <row r="425" spans="3:3" ht="14.25" x14ac:dyDescent="0.3">
      <c r="C425" s="1014"/>
    </row>
    <row r="426" spans="3:3" ht="14.25" x14ac:dyDescent="0.3">
      <c r="C426" s="1014"/>
    </row>
    <row r="427" spans="3:3" ht="14.25" x14ac:dyDescent="0.3">
      <c r="C427" s="1014"/>
    </row>
    <row r="428" spans="3:3" ht="14.25" x14ac:dyDescent="0.3">
      <c r="C428" s="1014"/>
    </row>
    <row r="429" spans="3:3" ht="14.25" x14ac:dyDescent="0.3">
      <c r="C429" s="1014"/>
    </row>
    <row r="430" spans="3:3" ht="14.25" x14ac:dyDescent="0.3">
      <c r="C430" s="1014"/>
    </row>
    <row r="431" spans="3:3" ht="14.25" x14ac:dyDescent="0.3">
      <c r="C431" s="1014"/>
    </row>
    <row r="432" spans="3:3" ht="14.25" x14ac:dyDescent="0.3">
      <c r="C432" s="1014"/>
    </row>
    <row r="433" spans="3:3" ht="14.25" x14ac:dyDescent="0.3">
      <c r="C433" s="1014"/>
    </row>
    <row r="434" spans="3:3" ht="14.25" x14ac:dyDescent="0.3">
      <c r="C434" s="1014"/>
    </row>
    <row r="435" spans="3:3" ht="14.25" x14ac:dyDescent="0.3">
      <c r="C435" s="1014"/>
    </row>
    <row r="436" spans="3:3" ht="14.25" x14ac:dyDescent="0.3">
      <c r="C436" s="1014"/>
    </row>
    <row r="437" spans="3:3" ht="14.25" x14ac:dyDescent="0.3">
      <c r="C437" s="1014"/>
    </row>
    <row r="438" spans="3:3" ht="14.25" x14ac:dyDescent="0.3">
      <c r="C438" s="1014"/>
    </row>
    <row r="439" spans="3:3" ht="14.25" x14ac:dyDescent="0.3">
      <c r="C439" s="1014"/>
    </row>
    <row r="440" spans="3:3" ht="14.25" x14ac:dyDescent="0.3">
      <c r="C440" s="1014"/>
    </row>
    <row r="441" spans="3:3" ht="14.25" x14ac:dyDescent="0.3">
      <c r="C441" s="1014"/>
    </row>
    <row r="442" spans="3:3" ht="14.25" x14ac:dyDescent="0.3">
      <c r="C442" s="1014"/>
    </row>
    <row r="443" spans="3:3" ht="14.25" x14ac:dyDescent="0.3">
      <c r="C443" s="1014"/>
    </row>
    <row r="444" spans="3:3" ht="14.25" x14ac:dyDescent="0.3">
      <c r="C444" s="1014"/>
    </row>
    <row r="445" spans="3:3" ht="14.25" x14ac:dyDescent="0.3">
      <c r="C445" s="1014"/>
    </row>
    <row r="446" spans="3:3" ht="14.25" x14ac:dyDescent="0.3">
      <c r="C446" s="1014"/>
    </row>
    <row r="447" spans="3:3" ht="14.25" x14ac:dyDescent="0.3">
      <c r="C447" s="1014"/>
    </row>
    <row r="448" spans="3:3" ht="14.25" x14ac:dyDescent="0.3">
      <c r="C448" s="1014"/>
    </row>
    <row r="449" spans="3:3" ht="14.25" x14ac:dyDescent="0.3">
      <c r="C449" s="1014"/>
    </row>
    <row r="450" spans="3:3" ht="14.25" x14ac:dyDescent="0.3">
      <c r="C450" s="1014"/>
    </row>
    <row r="451" spans="3:3" ht="14.25" x14ac:dyDescent="0.3">
      <c r="C451" s="1014"/>
    </row>
    <row r="452" spans="3:3" ht="14.25" x14ac:dyDescent="0.3">
      <c r="C452" s="1014"/>
    </row>
    <row r="453" spans="3:3" ht="14.25" x14ac:dyDescent="0.3">
      <c r="C453" s="1014"/>
    </row>
    <row r="454" spans="3:3" ht="14.25" x14ac:dyDescent="0.3">
      <c r="C454" s="1014"/>
    </row>
    <row r="455" spans="3:3" ht="14.25" x14ac:dyDescent="0.3">
      <c r="C455" s="1014"/>
    </row>
    <row r="456" spans="3:3" ht="14.25" x14ac:dyDescent="0.3">
      <c r="C456" s="1014"/>
    </row>
    <row r="457" spans="3:3" ht="14.25" x14ac:dyDescent="0.3">
      <c r="C457" s="1014"/>
    </row>
    <row r="458" spans="3:3" ht="14.25" x14ac:dyDescent="0.3">
      <c r="C458" s="1014"/>
    </row>
    <row r="459" spans="3:3" ht="14.25" x14ac:dyDescent="0.3">
      <c r="C459" s="1014"/>
    </row>
    <row r="460" spans="3:3" ht="14.25" x14ac:dyDescent="0.3">
      <c r="C460" s="1014"/>
    </row>
    <row r="461" spans="3:3" ht="14.25" x14ac:dyDescent="0.3">
      <c r="C461" s="1014"/>
    </row>
    <row r="462" spans="3:3" ht="14.25" x14ac:dyDescent="0.3">
      <c r="C462" s="1014"/>
    </row>
    <row r="463" spans="3:3" ht="14.25" x14ac:dyDescent="0.3">
      <c r="C463" s="1014"/>
    </row>
    <row r="464" spans="3:3" ht="14.25" x14ac:dyDescent="0.3">
      <c r="C464" s="1014"/>
    </row>
    <row r="465" spans="3:3" ht="14.25" x14ac:dyDescent="0.3">
      <c r="C465" s="1014"/>
    </row>
    <row r="466" spans="3:3" ht="14.25" x14ac:dyDescent="0.3">
      <c r="C466" s="1014"/>
    </row>
    <row r="467" spans="3:3" ht="14.25" x14ac:dyDescent="0.3">
      <c r="C467" s="1014"/>
    </row>
    <row r="468" spans="3:3" ht="14.25" x14ac:dyDescent="0.3">
      <c r="C468" s="1014"/>
    </row>
    <row r="469" spans="3:3" ht="14.25" x14ac:dyDescent="0.3">
      <c r="C469" s="1014"/>
    </row>
    <row r="470" spans="3:3" ht="14.25" x14ac:dyDescent="0.3">
      <c r="C470" s="1014"/>
    </row>
    <row r="471" spans="3:3" ht="14.25" x14ac:dyDescent="0.3">
      <c r="C471" s="1014"/>
    </row>
    <row r="472" spans="3:3" ht="14.25" x14ac:dyDescent="0.3">
      <c r="C472" s="1014"/>
    </row>
    <row r="473" spans="3:3" ht="14.25" x14ac:dyDescent="0.3">
      <c r="C473" s="1014"/>
    </row>
    <row r="474" spans="3:3" ht="14.25" x14ac:dyDescent="0.3">
      <c r="C474" s="1014"/>
    </row>
    <row r="475" spans="3:3" ht="14.25" x14ac:dyDescent="0.3">
      <c r="C475" s="1014"/>
    </row>
    <row r="476" spans="3:3" ht="14.25" x14ac:dyDescent="0.3">
      <c r="C476" s="1014"/>
    </row>
    <row r="477" spans="3:3" ht="14.25" x14ac:dyDescent="0.3">
      <c r="C477" s="1014"/>
    </row>
    <row r="478" spans="3:3" ht="14.25" x14ac:dyDescent="0.3">
      <c r="C478" s="1014"/>
    </row>
    <row r="479" spans="3:3" ht="14.25" x14ac:dyDescent="0.3">
      <c r="C479" s="1014"/>
    </row>
    <row r="480" spans="3:3" ht="14.25" x14ac:dyDescent="0.3">
      <c r="C480" s="1014"/>
    </row>
    <row r="481" spans="3:3" ht="14.25" x14ac:dyDescent="0.3">
      <c r="C481" s="1014"/>
    </row>
    <row r="482" spans="3:3" ht="14.25" x14ac:dyDescent="0.3">
      <c r="C482" s="1014"/>
    </row>
    <row r="483" spans="3:3" ht="14.25" x14ac:dyDescent="0.3">
      <c r="C483" s="1014"/>
    </row>
    <row r="484" spans="3:3" ht="14.25" x14ac:dyDescent="0.3">
      <c r="C484" s="1014"/>
    </row>
    <row r="485" spans="3:3" ht="14.25" x14ac:dyDescent="0.3">
      <c r="C485" s="1014"/>
    </row>
    <row r="486" spans="3:3" ht="14.25" x14ac:dyDescent="0.3">
      <c r="C486" s="1014"/>
    </row>
    <row r="487" spans="3:3" ht="14.25" x14ac:dyDescent="0.3">
      <c r="C487" s="1014"/>
    </row>
    <row r="488" spans="3:3" ht="14.25" x14ac:dyDescent="0.3">
      <c r="C488" s="1014"/>
    </row>
    <row r="489" spans="3:3" ht="14.25" x14ac:dyDescent="0.3">
      <c r="C489" s="1014"/>
    </row>
    <row r="490" spans="3:3" ht="14.25" x14ac:dyDescent="0.3">
      <c r="C490" s="1014"/>
    </row>
    <row r="491" spans="3:3" ht="14.25" x14ac:dyDescent="0.3">
      <c r="C491" s="1014"/>
    </row>
    <row r="492" spans="3:3" ht="14.25" x14ac:dyDescent="0.3">
      <c r="C492" s="1014"/>
    </row>
    <row r="493" spans="3:3" ht="14.25" x14ac:dyDescent="0.3">
      <c r="C493" s="1014"/>
    </row>
    <row r="494" spans="3:3" ht="14.25" x14ac:dyDescent="0.3">
      <c r="C494" s="1014"/>
    </row>
    <row r="495" spans="3:3" ht="14.25" x14ac:dyDescent="0.3">
      <c r="C495" s="1014"/>
    </row>
    <row r="496" spans="3:3" ht="51" customHeight="1" x14ac:dyDescent="0.3">
      <c r="C496" s="1014"/>
    </row>
    <row r="497" spans="1:3" ht="14.25" x14ac:dyDescent="0.3">
      <c r="A497" s="1013"/>
      <c r="B497" s="1013"/>
      <c r="C497" s="1014"/>
    </row>
    <row r="498" spans="1:3" ht="14.25" x14ac:dyDescent="0.3">
      <c r="A498" s="1013"/>
      <c r="B498" s="1013"/>
      <c r="C498" s="1014"/>
    </row>
    <row r="499" spans="1:3" ht="14.25" x14ac:dyDescent="0.3">
      <c r="A499" s="1013"/>
      <c r="B499" s="1013"/>
      <c r="C499" s="1014"/>
    </row>
    <row r="500" spans="1:3" ht="14.25" x14ac:dyDescent="0.3">
      <c r="A500" s="1013"/>
      <c r="B500" s="1013"/>
      <c r="C500" s="1014"/>
    </row>
  </sheetData>
  <sheetProtection algorithmName="SHA-512" hashValue="A2McaCHLKGRnneKI/M4txAdA0cSY5mmh12KBk5sM7+gGlO9PHgrqwlMvhw2Qv4VE3ssw7Zj9stPfHq+lWiqWug==" saltValue="KvxjpzOxBo3jxbe5GoGCjw==" spinCount="100000" sheet="1" objects="1" scenarios="1" formatCells="0"/>
  <dataConsolidate/>
  <mergeCells count="32">
    <mergeCell ref="A1:C4"/>
    <mergeCell ref="D1:BI4"/>
    <mergeCell ref="BD5:BE7"/>
    <mergeCell ref="BF5:BI7"/>
    <mergeCell ref="BJ5:BJ8"/>
    <mergeCell ref="T6:AB6"/>
    <mergeCell ref="AC6:AK6"/>
    <mergeCell ref="AL6:AT6"/>
    <mergeCell ref="AU6:BC6"/>
    <mergeCell ref="T7:U7"/>
    <mergeCell ref="Z7:AA7"/>
    <mergeCell ref="AB7:AB8"/>
    <mergeCell ref="AC7:AD7"/>
    <mergeCell ref="AE7:AF7"/>
    <mergeCell ref="A5:S7"/>
    <mergeCell ref="T5:BC5"/>
    <mergeCell ref="A17:BE17"/>
    <mergeCell ref="BC7:BC8"/>
    <mergeCell ref="AR7:AS7"/>
    <mergeCell ref="AT7:AT8"/>
    <mergeCell ref="AU7:AV7"/>
    <mergeCell ref="AW7:AX7"/>
    <mergeCell ref="AY7:AZ7"/>
    <mergeCell ref="BA7:BB7"/>
    <mergeCell ref="AG7:AH7"/>
    <mergeCell ref="AI7:AJ7"/>
    <mergeCell ref="AK7:AK8"/>
    <mergeCell ref="AL7:AM7"/>
    <mergeCell ref="AN7:AO7"/>
    <mergeCell ref="AP7:AQ7"/>
    <mergeCell ref="V7:W7"/>
    <mergeCell ref="X7:Y7"/>
  </mergeCells>
  <conditionalFormatting sqref="BJ9:BJ12 BJ14:BJ16">
    <cfRule type="cellIs" dxfId="107" priority="4" operator="between">
      <formula>0.7</formula>
      <formula>1</formula>
    </cfRule>
    <cfRule type="cellIs" dxfId="106" priority="5" operator="between">
      <formula>0.51</formula>
      <formula>0.69</formula>
    </cfRule>
    <cfRule type="cellIs" dxfId="105" priority="6" operator="between">
      <formula>0</formula>
      <formula>0.5</formula>
    </cfRule>
  </conditionalFormatting>
  <conditionalFormatting sqref="BJ13">
    <cfRule type="cellIs" dxfId="104" priority="1" operator="between">
      <formula>0.7</formula>
      <formula>1</formula>
    </cfRule>
    <cfRule type="cellIs" dxfId="103" priority="2" operator="between">
      <formula>0.51</formula>
      <formula>0.69</formula>
    </cfRule>
    <cfRule type="cellIs" dxfId="102" priority="3" operator="between">
      <formula>0</formula>
      <formula>0.5</formula>
    </cfRule>
  </conditionalFormatting>
  <dataValidations count="10">
    <dataValidation allowBlank="1" showInputMessage="1" showErrorMessage="1" prompt="Describa la estrategia a desarrollar para el cumplimiento del Objetivo_x000a_" sqref="K15 E9" xr:uid="{B54702F3-8314-4AC1-8356-6C3779638E45}"/>
    <dataValidation allowBlank="1" showInputMessage="1" showErrorMessage="1" prompt="Registre el valor absoluto o porcentaje de la meta" sqref="J14:J16 G9:J9 F10:J13" xr:uid="{B134DD75-FACA-4E5B-BB32-78EC5706444E}"/>
    <dataValidation allowBlank="1" showInputMessage="1" showErrorMessage="1" prompt="Registre el nombre del indicador: _x000a__x000a_Ejemplo Número de visitas técnicas realizadas  " sqref="K13:L13 L9:L10 K16 K18:L18" xr:uid="{C0B6108E-229F-4E62-ADCD-C0419065BB6D}"/>
    <dataValidation allowBlank="1" showInputMessage="1" showErrorMessage="1" prompt="Registre la o las variables que va a medir el indicador:_x000a_Ejemplo:  (Número de visitas técnicas realizadas/Número de visitas técnicas programadas en el periodo)*100" sqref="L9:L10 L16" xr:uid="{010C9EB8-DF3E-4632-9F19-C2C39E0A7FBD}"/>
    <dataValidation allowBlank="1" showInputMessage="1" showErrorMessage="1" prompt="Registre el nombre de la(s) persona(s) que desarrollan la actividad, máximo 3 " sqref="S18 S12" xr:uid="{97B5D490-BE86-4CE1-92F5-52350EF4555B}"/>
    <dataValidation allowBlank="1" showInputMessage="1" showErrorMessage="1" prompt="Registre la meta o las metas que se realizarán para cumplir el objetivo estratégico_x000a_" sqref="E9:E10" xr:uid="{36A42E7C-69C5-4507-B29B-E147B7B9D2B1}"/>
    <dataValidation allowBlank="1" showInputMessage="1" showErrorMessage="1" promptTitle="Actividades" prompt="Registre las actividades macro que se requieren realizar para lograr la meta" sqref="O9" xr:uid="{88990463-D76D-4124-B80A-90B5A3B40868}"/>
    <dataValidation allowBlank="1" showInputMessage="1" showErrorMessage="1" prompt="Registre el o los productos o entregables que servirán de evidencia  " sqref="P18 P16" xr:uid="{E9AF5456-8A89-4F1F-B56D-3F525419915B}"/>
    <dataValidation allowBlank="1" showInputMessage="1" showErrorMessage="1" prompt="Registre las actividades macro que se requieren para cumplir las metas" sqref="O18 O16 O12:P12" xr:uid="{2DBC20D6-50E5-41AB-95B2-F0BF2E904A02}"/>
    <dataValidation allowBlank="1" showInputMessage="1" showErrorMessage="1" prompt="Registre la meta o las metas que se desarrollarán para el cumplimiento del Objetivo en 2021." sqref="F16:I16 E12:E16 E18:J18" xr:uid="{DC843271-62CA-4445-937D-F420099AB9BF}"/>
  </dataValidations>
  <pageMargins left="0.70866141732283472" right="0.70866141732283472" top="0.74803149606299213" bottom="0.74803149606299213" header="0.31496062992125984" footer="0.31496062992125984"/>
  <pageSetup paperSize="9" scale="12" orientation="landscape" r:id="rId1"/>
  <headerFooter>
    <oddFooter>&amp;C&amp;"Century Gothic,Negrita"&amp;10Nota:&amp;"Century Gothic,Normal" Si este documento se encuentra impreso se considera Copia no Controlada. La versión vigente está publicada en el sitio web del Instituto Distrital de la Gestión del Riesgo y Cambio Climático.</oddFooter>
  </headerFooter>
  <ignoredErrors>
    <ignoredError sqref="T11 V11 X11 Z11 AC11:AR11 BD14:BE14 BD15:BE15 BD16" unlockedFormula="1"/>
  </ignoredError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23C89-803F-4316-A716-C9DC2D3C0818}">
  <dimension ref="A1:BK503"/>
  <sheetViews>
    <sheetView topLeftCell="A8" zoomScale="80" zoomScaleNormal="80" zoomScaleSheetLayoutView="68" zoomScalePageLayoutView="55" workbookViewId="0">
      <selection activeCell="U8" sqref="U8"/>
    </sheetView>
  </sheetViews>
  <sheetFormatPr baseColWidth="10" defaultColWidth="0" defaultRowHeight="13.5" customHeight="1" zeroHeight="1" x14ac:dyDescent="0.3"/>
  <cols>
    <col min="1" max="1" width="22.42578125" style="63" customWidth="1"/>
    <col min="2" max="2" width="16.7109375" style="64" customWidth="1"/>
    <col min="3" max="3" width="43.5703125" style="63" customWidth="1"/>
    <col min="4" max="4" width="50.42578125" style="65" customWidth="1"/>
    <col min="5" max="5" width="30" style="65" customWidth="1"/>
    <col min="6" max="9" width="14.28515625" style="63" customWidth="1"/>
    <col min="10" max="10" width="12.140625" style="63" customWidth="1"/>
    <col min="11" max="11" width="34.7109375" style="63" customWidth="1"/>
    <col min="12" max="12" width="45.5703125" style="63" customWidth="1"/>
    <col min="13" max="14" width="22.42578125" style="63" customWidth="1"/>
    <col min="15" max="15" width="76.5703125" style="63" customWidth="1"/>
    <col min="16" max="16" width="35.7109375" style="63" customWidth="1"/>
    <col min="17" max="17" width="24.42578125" style="63" customWidth="1"/>
    <col min="18" max="18" width="22.42578125" style="63" customWidth="1"/>
    <col min="19" max="19" width="22.42578125" style="64" customWidth="1"/>
    <col min="20" max="27" width="13.7109375" style="63" customWidth="1"/>
    <col min="28" max="28" width="20" style="63" bestFit="1" customWidth="1"/>
    <col min="29" max="36" width="13.7109375" style="63" customWidth="1"/>
    <col min="37" max="37" width="24" style="63" customWidth="1"/>
    <col min="38" max="45" width="13.7109375" style="63" customWidth="1"/>
    <col min="46" max="46" width="27.140625" style="63" customWidth="1"/>
    <col min="47" max="54" width="13.7109375" style="63" customWidth="1"/>
    <col min="55" max="55" width="25.140625" style="63" customWidth="1"/>
    <col min="56" max="56" width="18.140625" style="63" bestFit="1" customWidth="1"/>
    <col min="57" max="57" width="15.5703125" style="63" customWidth="1"/>
    <col min="58" max="60" width="11.5703125" style="63" customWidth="1"/>
    <col min="61" max="61" width="11.7109375" style="63" customWidth="1"/>
    <col min="62" max="62" width="28" style="63" customWidth="1"/>
    <col min="63" max="63" width="0" style="63" hidden="1" customWidth="1"/>
    <col min="64" max="16384" width="22.42578125" style="63" hidden="1"/>
  </cols>
  <sheetData>
    <row r="1" spans="1:62" s="19" customFormat="1" ht="26.25" customHeight="1" x14ac:dyDescent="0.3">
      <c r="A1" s="483"/>
      <c r="B1" s="483"/>
      <c r="C1" s="483"/>
      <c r="D1" s="484" t="s">
        <v>414</v>
      </c>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305" t="s">
        <v>512</v>
      </c>
    </row>
    <row r="2" spans="1:62" s="19" customFormat="1" ht="26.25" customHeight="1" x14ac:dyDescent="0.3">
      <c r="A2" s="483"/>
      <c r="B2" s="483"/>
      <c r="C2" s="483"/>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305" t="s">
        <v>513</v>
      </c>
    </row>
    <row r="3" spans="1:62" s="19" customFormat="1" ht="26.25" customHeight="1" x14ac:dyDescent="0.3">
      <c r="A3" s="483"/>
      <c r="B3" s="483"/>
      <c r="C3" s="483"/>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484"/>
      <c r="AY3" s="484"/>
      <c r="AZ3" s="484"/>
      <c r="BA3" s="484"/>
      <c r="BB3" s="484"/>
      <c r="BC3" s="484"/>
      <c r="BD3" s="484"/>
      <c r="BE3" s="484"/>
      <c r="BF3" s="484"/>
      <c r="BG3" s="484"/>
      <c r="BH3" s="484"/>
      <c r="BI3" s="484"/>
      <c r="BJ3" s="305" t="s">
        <v>514</v>
      </c>
    </row>
    <row r="4" spans="1:62" s="19" customFormat="1" ht="26.25" customHeight="1" x14ac:dyDescent="0.3">
      <c r="A4" s="483"/>
      <c r="B4" s="483"/>
      <c r="C4" s="483"/>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484"/>
      <c r="BH4" s="484"/>
      <c r="BI4" s="484"/>
      <c r="BJ4" s="306" t="s">
        <v>515</v>
      </c>
    </row>
    <row r="5" spans="1:62" s="19" customFormat="1" ht="13.5" customHeight="1" x14ac:dyDescent="0.3">
      <c r="A5" s="485" t="s">
        <v>400</v>
      </c>
      <c r="B5" s="485"/>
      <c r="C5" s="485"/>
      <c r="D5" s="485"/>
      <c r="E5" s="485"/>
      <c r="F5" s="485"/>
      <c r="G5" s="485"/>
      <c r="H5" s="485"/>
      <c r="I5" s="485"/>
      <c r="J5" s="485"/>
      <c r="K5" s="485"/>
      <c r="L5" s="485"/>
      <c r="M5" s="485"/>
      <c r="N5" s="485"/>
      <c r="O5" s="485"/>
      <c r="P5" s="485"/>
      <c r="Q5" s="485"/>
      <c r="R5" s="485"/>
      <c r="S5" s="485"/>
      <c r="T5" s="486" t="s">
        <v>22</v>
      </c>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7" t="s">
        <v>446</v>
      </c>
      <c r="BE5" s="488"/>
      <c r="BF5" s="493" t="s">
        <v>441</v>
      </c>
      <c r="BG5" s="494"/>
      <c r="BH5" s="494"/>
      <c r="BI5" s="495"/>
      <c r="BJ5" s="493" t="s">
        <v>23</v>
      </c>
    </row>
    <row r="6" spans="1:62" s="20" customFormat="1" ht="12.75" x14ac:dyDescent="0.25">
      <c r="A6" s="485"/>
      <c r="B6" s="485"/>
      <c r="C6" s="485"/>
      <c r="D6" s="485"/>
      <c r="E6" s="485"/>
      <c r="F6" s="485"/>
      <c r="G6" s="485"/>
      <c r="H6" s="485"/>
      <c r="I6" s="485"/>
      <c r="J6" s="485"/>
      <c r="K6" s="485"/>
      <c r="L6" s="485"/>
      <c r="M6" s="485"/>
      <c r="N6" s="485"/>
      <c r="O6" s="485"/>
      <c r="P6" s="485"/>
      <c r="Q6" s="485"/>
      <c r="R6" s="485"/>
      <c r="S6" s="485"/>
      <c r="T6" s="504" t="s">
        <v>24</v>
      </c>
      <c r="U6" s="504"/>
      <c r="V6" s="504"/>
      <c r="W6" s="504"/>
      <c r="X6" s="504"/>
      <c r="Y6" s="504"/>
      <c r="Z6" s="504"/>
      <c r="AA6" s="504"/>
      <c r="AB6" s="504"/>
      <c r="AC6" s="504" t="s">
        <v>25</v>
      </c>
      <c r="AD6" s="504"/>
      <c r="AE6" s="504"/>
      <c r="AF6" s="504"/>
      <c r="AG6" s="504"/>
      <c r="AH6" s="504"/>
      <c r="AI6" s="504"/>
      <c r="AJ6" s="504"/>
      <c r="AK6" s="504"/>
      <c r="AL6" s="504" t="s">
        <v>26</v>
      </c>
      <c r="AM6" s="504"/>
      <c r="AN6" s="504"/>
      <c r="AO6" s="504"/>
      <c r="AP6" s="504"/>
      <c r="AQ6" s="504"/>
      <c r="AR6" s="504"/>
      <c r="AS6" s="504"/>
      <c r="AT6" s="504"/>
      <c r="AU6" s="504" t="s">
        <v>27</v>
      </c>
      <c r="AV6" s="504"/>
      <c r="AW6" s="504"/>
      <c r="AX6" s="504"/>
      <c r="AY6" s="504"/>
      <c r="AZ6" s="504"/>
      <c r="BA6" s="504"/>
      <c r="BB6" s="504"/>
      <c r="BC6" s="504"/>
      <c r="BD6" s="489"/>
      <c r="BE6" s="490"/>
      <c r="BF6" s="496"/>
      <c r="BG6" s="497"/>
      <c r="BH6" s="497"/>
      <c r="BI6" s="498"/>
      <c r="BJ6" s="496"/>
    </row>
    <row r="7" spans="1:62" s="19" customFormat="1" ht="13.5" customHeight="1" x14ac:dyDescent="0.3">
      <c r="A7" s="485"/>
      <c r="B7" s="485"/>
      <c r="C7" s="485"/>
      <c r="D7" s="485"/>
      <c r="E7" s="485"/>
      <c r="F7" s="485"/>
      <c r="G7" s="485"/>
      <c r="H7" s="485"/>
      <c r="I7" s="485"/>
      <c r="J7" s="485"/>
      <c r="K7" s="485"/>
      <c r="L7" s="485"/>
      <c r="M7" s="485"/>
      <c r="N7" s="485"/>
      <c r="O7" s="485"/>
      <c r="P7" s="485"/>
      <c r="Q7" s="485"/>
      <c r="R7" s="485"/>
      <c r="S7" s="485"/>
      <c r="T7" s="502" t="s">
        <v>28</v>
      </c>
      <c r="U7" s="502"/>
      <c r="V7" s="502" t="s">
        <v>29</v>
      </c>
      <c r="W7" s="502"/>
      <c r="X7" s="502" t="s">
        <v>30</v>
      </c>
      <c r="Y7" s="502"/>
      <c r="Z7" s="502" t="s">
        <v>31</v>
      </c>
      <c r="AA7" s="502"/>
      <c r="AB7" s="503" t="s">
        <v>32</v>
      </c>
      <c r="AC7" s="502" t="s">
        <v>33</v>
      </c>
      <c r="AD7" s="502"/>
      <c r="AE7" s="502" t="s">
        <v>34</v>
      </c>
      <c r="AF7" s="502"/>
      <c r="AG7" s="502" t="s">
        <v>35</v>
      </c>
      <c r="AH7" s="502"/>
      <c r="AI7" s="502" t="s">
        <v>31</v>
      </c>
      <c r="AJ7" s="502"/>
      <c r="AK7" s="503" t="s">
        <v>32</v>
      </c>
      <c r="AL7" s="502" t="s">
        <v>36</v>
      </c>
      <c r="AM7" s="502"/>
      <c r="AN7" s="502" t="s">
        <v>37</v>
      </c>
      <c r="AO7" s="502"/>
      <c r="AP7" s="502" t="s">
        <v>38</v>
      </c>
      <c r="AQ7" s="502"/>
      <c r="AR7" s="502" t="s">
        <v>31</v>
      </c>
      <c r="AS7" s="502"/>
      <c r="AT7" s="503" t="s">
        <v>32</v>
      </c>
      <c r="AU7" s="502" t="s">
        <v>39</v>
      </c>
      <c r="AV7" s="502"/>
      <c r="AW7" s="502" t="s">
        <v>40</v>
      </c>
      <c r="AX7" s="502"/>
      <c r="AY7" s="502" t="s">
        <v>41</v>
      </c>
      <c r="AZ7" s="502"/>
      <c r="BA7" s="502" t="s">
        <v>31</v>
      </c>
      <c r="BB7" s="502"/>
      <c r="BC7" s="503" t="s">
        <v>32</v>
      </c>
      <c r="BD7" s="491"/>
      <c r="BE7" s="492"/>
      <c r="BF7" s="499"/>
      <c r="BG7" s="500"/>
      <c r="BH7" s="500"/>
      <c r="BI7" s="501"/>
      <c r="BJ7" s="496"/>
    </row>
    <row r="8" spans="1:62" s="26" customFormat="1" ht="83.25" customHeight="1" x14ac:dyDescent="0.25">
      <c r="A8" s="21" t="s">
        <v>21</v>
      </c>
      <c r="B8" s="21" t="s">
        <v>6</v>
      </c>
      <c r="C8" s="21" t="s">
        <v>0</v>
      </c>
      <c r="D8" s="21" t="s">
        <v>398</v>
      </c>
      <c r="E8" s="21" t="s">
        <v>397</v>
      </c>
      <c r="F8" s="21" t="s">
        <v>402</v>
      </c>
      <c r="G8" s="21" t="s">
        <v>405</v>
      </c>
      <c r="H8" s="21" t="s">
        <v>404</v>
      </c>
      <c r="I8" s="21" t="s">
        <v>403</v>
      </c>
      <c r="J8" s="21" t="s">
        <v>516</v>
      </c>
      <c r="K8" s="21" t="s">
        <v>1</v>
      </c>
      <c r="L8" s="21" t="s">
        <v>2</v>
      </c>
      <c r="M8" s="21" t="s">
        <v>3</v>
      </c>
      <c r="N8" s="21" t="s">
        <v>406</v>
      </c>
      <c r="O8" s="21" t="s">
        <v>4</v>
      </c>
      <c r="P8" s="21" t="s">
        <v>5</v>
      </c>
      <c r="Q8" s="21" t="s">
        <v>517</v>
      </c>
      <c r="R8" s="21" t="s">
        <v>6</v>
      </c>
      <c r="S8" s="21" t="s">
        <v>7</v>
      </c>
      <c r="T8" s="22" t="s">
        <v>42</v>
      </c>
      <c r="U8" s="23" t="s">
        <v>43</v>
      </c>
      <c r="V8" s="22" t="s">
        <v>42</v>
      </c>
      <c r="W8" s="23" t="s">
        <v>43</v>
      </c>
      <c r="X8" s="22" t="s">
        <v>42</v>
      </c>
      <c r="Y8" s="23" t="s">
        <v>43</v>
      </c>
      <c r="Z8" s="24" t="s">
        <v>42</v>
      </c>
      <c r="AA8" s="25" t="s">
        <v>43</v>
      </c>
      <c r="AB8" s="503"/>
      <c r="AC8" s="22" t="s">
        <v>42</v>
      </c>
      <c r="AD8" s="23" t="s">
        <v>43</v>
      </c>
      <c r="AE8" s="22" t="s">
        <v>42</v>
      </c>
      <c r="AF8" s="23" t="s">
        <v>43</v>
      </c>
      <c r="AG8" s="22" t="s">
        <v>42</v>
      </c>
      <c r="AH8" s="23" t="s">
        <v>43</v>
      </c>
      <c r="AI8" s="24" t="s">
        <v>42</v>
      </c>
      <c r="AJ8" s="25" t="s">
        <v>43</v>
      </c>
      <c r="AK8" s="503"/>
      <c r="AL8" s="22" t="s">
        <v>42</v>
      </c>
      <c r="AM8" s="23" t="s">
        <v>43</v>
      </c>
      <c r="AN8" s="22" t="s">
        <v>42</v>
      </c>
      <c r="AO8" s="23" t="s">
        <v>43</v>
      </c>
      <c r="AP8" s="22" t="s">
        <v>42</v>
      </c>
      <c r="AQ8" s="23" t="s">
        <v>43</v>
      </c>
      <c r="AR8" s="24" t="s">
        <v>42</v>
      </c>
      <c r="AS8" s="25" t="s">
        <v>43</v>
      </c>
      <c r="AT8" s="503"/>
      <c r="AU8" s="22" t="s">
        <v>42</v>
      </c>
      <c r="AV8" s="23" t="s">
        <v>43</v>
      </c>
      <c r="AW8" s="22" t="s">
        <v>42</v>
      </c>
      <c r="AX8" s="23" t="s">
        <v>43</v>
      </c>
      <c r="AY8" s="22" t="s">
        <v>42</v>
      </c>
      <c r="AZ8" s="23" t="s">
        <v>43</v>
      </c>
      <c r="BA8" s="24" t="s">
        <v>42</v>
      </c>
      <c r="BB8" s="25" t="s">
        <v>43</v>
      </c>
      <c r="BC8" s="503"/>
      <c r="BD8" s="16" t="s">
        <v>42</v>
      </c>
      <c r="BE8" s="14" t="s">
        <v>43</v>
      </c>
      <c r="BF8" s="14" t="s">
        <v>442</v>
      </c>
      <c r="BG8" s="14" t="s">
        <v>443</v>
      </c>
      <c r="BH8" s="14" t="s">
        <v>444</v>
      </c>
      <c r="BI8" s="14" t="s">
        <v>445</v>
      </c>
      <c r="BJ8" s="499"/>
    </row>
    <row r="9" spans="1:62" s="42" customFormat="1" ht="86.1" customHeight="1" x14ac:dyDescent="0.3">
      <c r="A9" s="27" t="s">
        <v>55</v>
      </c>
      <c r="B9" s="27" t="s">
        <v>12</v>
      </c>
      <c r="C9" s="28" t="s">
        <v>679</v>
      </c>
      <c r="D9" s="29" t="s">
        <v>680</v>
      </c>
      <c r="E9" s="325" t="s">
        <v>681</v>
      </c>
      <c r="F9" s="117">
        <f>100/100</f>
        <v>1</v>
      </c>
      <c r="G9" s="117">
        <f>100/100</f>
        <v>1</v>
      </c>
      <c r="H9" s="117">
        <f>100/100</f>
        <v>1</v>
      </c>
      <c r="I9" s="117">
        <f>100/100</f>
        <v>1</v>
      </c>
      <c r="J9" s="117">
        <f>100/100</f>
        <v>1</v>
      </c>
      <c r="K9" s="110" t="s">
        <v>682</v>
      </c>
      <c r="L9" s="27" t="s">
        <v>683</v>
      </c>
      <c r="M9" s="27" t="s">
        <v>8</v>
      </c>
      <c r="N9" s="118" t="s">
        <v>410</v>
      </c>
      <c r="O9" s="119" t="s">
        <v>684</v>
      </c>
      <c r="P9" s="119" t="s">
        <v>685</v>
      </c>
      <c r="Q9" s="120" t="s">
        <v>74</v>
      </c>
      <c r="R9" s="27" t="s">
        <v>12</v>
      </c>
      <c r="S9" s="29" t="s">
        <v>686</v>
      </c>
      <c r="T9" s="121">
        <v>0</v>
      </c>
      <c r="U9" s="122">
        <v>0</v>
      </c>
      <c r="V9" s="123">
        <v>6.5</v>
      </c>
      <c r="W9" s="123"/>
      <c r="X9" s="123">
        <v>6.5</v>
      </c>
      <c r="Y9" s="123"/>
      <c r="Z9" s="124">
        <f>SUM(T9,V9,X9)</f>
        <v>13</v>
      </c>
      <c r="AA9" s="124">
        <f>SUM(U9,W9,Y9)</f>
        <v>0</v>
      </c>
      <c r="AB9" s="46"/>
      <c r="AC9" s="123">
        <v>12.5</v>
      </c>
      <c r="AD9" s="123"/>
      <c r="AE9" s="123">
        <v>6.5</v>
      </c>
      <c r="AF9" s="123"/>
      <c r="AG9" s="123">
        <v>6.5</v>
      </c>
      <c r="AH9" s="123"/>
      <c r="AI9" s="124">
        <f>SUM(AC9,AE9,AG9)</f>
        <v>25.5</v>
      </c>
      <c r="AJ9" s="124">
        <f>SUM(AD9,AF9,AH9)</f>
        <v>0</v>
      </c>
      <c r="AK9" s="46"/>
      <c r="AL9" s="123">
        <v>3</v>
      </c>
      <c r="AM9" s="123"/>
      <c r="AN9" s="125">
        <v>0</v>
      </c>
      <c r="AO9" s="126">
        <v>0</v>
      </c>
      <c r="AP9" s="127">
        <v>9.5</v>
      </c>
      <c r="AQ9" s="127"/>
      <c r="AR9" s="124">
        <f>SUM(AL9,AN9,AP9)</f>
        <v>12.5</v>
      </c>
      <c r="AS9" s="124">
        <f>SUM(AM9,AO9,AQ9)</f>
        <v>0</v>
      </c>
      <c r="AT9" s="40"/>
      <c r="AU9" s="121">
        <v>0</v>
      </c>
      <c r="AV9" s="128">
        <v>0</v>
      </c>
      <c r="AW9" s="129">
        <v>49</v>
      </c>
      <c r="AX9" s="130"/>
      <c r="AY9" s="121">
        <v>0</v>
      </c>
      <c r="AZ9" s="128">
        <v>0</v>
      </c>
      <c r="BA9" s="124">
        <f>SUM(AU9,AW9,AY9)</f>
        <v>49</v>
      </c>
      <c r="BB9" s="124">
        <f>SUM(AV9,AX9,AZ9)</f>
        <v>0</v>
      </c>
      <c r="BC9" s="40"/>
      <c r="BD9" s="97">
        <f>SUM(Z9,AI9,AR9,BA9)</f>
        <v>100</v>
      </c>
      <c r="BE9" s="45"/>
      <c r="BF9" s="47">
        <f>IFERROR(AA9/Z9,"")</f>
        <v>0</v>
      </c>
      <c r="BG9" s="47">
        <f>IFERROR((AA9+AJ9)/(Z9+AI9),"")</f>
        <v>0</v>
      </c>
      <c r="BH9" s="47">
        <f>IFERROR((AA9+AJ9+AS9)/(Z9+AI9+AR9),"")</f>
        <v>0</v>
      </c>
      <c r="BI9" s="47">
        <f>IFERROR((AA9+AJ9+AS9+BB9)/(Z9+AI9+AR9+BA9),"")</f>
        <v>0</v>
      </c>
      <c r="BJ9" s="226">
        <f>BE9/BD9</f>
        <v>0</v>
      </c>
    </row>
    <row r="10" spans="1:62" s="42" customFormat="1" ht="86.1" customHeight="1" x14ac:dyDescent="0.3">
      <c r="A10" s="27" t="s">
        <v>55</v>
      </c>
      <c r="B10" s="27" t="s">
        <v>12</v>
      </c>
      <c r="C10" s="28" t="s">
        <v>679</v>
      </c>
      <c r="D10" s="29" t="s">
        <v>680</v>
      </c>
      <c r="E10" s="131" t="s">
        <v>687</v>
      </c>
      <c r="F10" s="43"/>
      <c r="G10" s="43"/>
      <c r="H10" s="43"/>
      <c r="I10" s="43"/>
      <c r="J10" s="43"/>
      <c r="K10" s="29"/>
      <c r="L10" s="32"/>
      <c r="M10" s="33"/>
      <c r="N10" s="33"/>
      <c r="O10" s="89"/>
      <c r="P10" s="89"/>
      <c r="Q10" s="89"/>
      <c r="R10" s="27"/>
      <c r="S10" s="29"/>
      <c r="T10" s="44"/>
      <c r="U10" s="44"/>
      <c r="V10" s="44"/>
      <c r="W10" s="44"/>
      <c r="X10" s="44"/>
      <c r="Y10" s="44"/>
      <c r="Z10" s="45"/>
      <c r="AA10" s="45"/>
      <c r="AB10" s="46"/>
      <c r="AC10" s="44"/>
      <c r="AD10" s="44"/>
      <c r="AE10" s="44"/>
      <c r="AF10" s="44"/>
      <c r="AG10" s="44"/>
      <c r="AH10" s="44"/>
      <c r="AI10" s="45"/>
      <c r="AJ10" s="45"/>
      <c r="AK10" s="46"/>
      <c r="AL10" s="44"/>
      <c r="AM10" s="44"/>
      <c r="AN10" s="44"/>
      <c r="AO10" s="44"/>
      <c r="AP10" s="44"/>
      <c r="AQ10" s="44"/>
      <c r="AR10" s="45"/>
      <c r="AS10" s="45"/>
      <c r="AT10" s="40"/>
      <c r="AU10" s="44"/>
      <c r="AV10" s="44"/>
      <c r="AW10" s="44"/>
      <c r="AX10" s="44"/>
      <c r="AY10" s="44"/>
      <c r="AZ10" s="44"/>
      <c r="BA10" s="45"/>
      <c r="BB10" s="45"/>
      <c r="BC10" s="40"/>
      <c r="BD10" s="47"/>
      <c r="BE10" s="47"/>
      <c r="BF10" s="47"/>
      <c r="BG10" s="47"/>
      <c r="BH10" s="47"/>
      <c r="BI10" s="47"/>
      <c r="BJ10" s="226"/>
    </row>
    <row r="11" spans="1:62" s="42" customFormat="1" ht="86.1" customHeight="1" x14ac:dyDescent="0.3">
      <c r="A11" s="27" t="s">
        <v>55</v>
      </c>
      <c r="B11" s="27" t="s">
        <v>12</v>
      </c>
      <c r="C11" s="28" t="s">
        <v>679</v>
      </c>
      <c r="D11" s="29" t="s">
        <v>680</v>
      </c>
      <c r="E11" s="325" t="s">
        <v>688</v>
      </c>
      <c r="F11" s="132">
        <v>0</v>
      </c>
      <c r="G11" s="132">
        <v>1</v>
      </c>
      <c r="H11" s="132">
        <v>1</v>
      </c>
      <c r="I11" s="132">
        <v>1</v>
      </c>
      <c r="J11" s="132">
        <v>1</v>
      </c>
      <c r="K11" s="48" t="s">
        <v>689</v>
      </c>
      <c r="L11" s="33" t="s">
        <v>690</v>
      </c>
      <c r="M11" s="27" t="s">
        <v>8</v>
      </c>
      <c r="N11" s="118" t="s">
        <v>410</v>
      </c>
      <c r="O11" s="119" t="s">
        <v>691</v>
      </c>
      <c r="P11" s="120" t="s">
        <v>692</v>
      </c>
      <c r="Q11" s="120" t="s">
        <v>74</v>
      </c>
      <c r="R11" s="27" t="s">
        <v>12</v>
      </c>
      <c r="S11" s="29" t="s">
        <v>693</v>
      </c>
      <c r="T11" s="121">
        <v>93</v>
      </c>
      <c r="U11" s="122"/>
      <c r="V11" s="121">
        <v>20</v>
      </c>
      <c r="W11" s="122"/>
      <c r="X11" s="121">
        <v>300</v>
      </c>
      <c r="Y11" s="122"/>
      <c r="Z11" s="133">
        <f>SUM(T11,V11,X11)</f>
        <v>413</v>
      </c>
      <c r="AA11" s="133">
        <f>SUM(U11,W11,Y11)</f>
        <v>0</v>
      </c>
      <c r="AB11" s="46"/>
      <c r="AC11" s="121">
        <v>50</v>
      </c>
      <c r="AD11" s="122"/>
      <c r="AE11" s="121">
        <v>113</v>
      </c>
      <c r="AF11" s="122"/>
      <c r="AG11" s="121">
        <v>0</v>
      </c>
      <c r="AH11" s="122"/>
      <c r="AI11" s="133">
        <f>SUM(AC11,AE11,AG11)</f>
        <v>163</v>
      </c>
      <c r="AJ11" s="133">
        <f>SUM(AD11,AF11,AH11)</f>
        <v>0</v>
      </c>
      <c r="AK11" s="46"/>
      <c r="AL11" s="121">
        <v>124</v>
      </c>
      <c r="AM11" s="128"/>
      <c r="AN11" s="121">
        <v>345</v>
      </c>
      <c r="AO11" s="128"/>
      <c r="AP11" s="121">
        <v>25</v>
      </c>
      <c r="AQ11" s="134"/>
      <c r="AR11" s="133">
        <f>SUM(AL11,AN11,AP11)</f>
        <v>494</v>
      </c>
      <c r="AS11" s="133">
        <f>SUM(AM11,AO11,AQ11)</f>
        <v>0</v>
      </c>
      <c r="AT11" s="40"/>
      <c r="AU11" s="121">
        <v>0</v>
      </c>
      <c r="AV11" s="128"/>
      <c r="AW11" s="121">
        <v>0</v>
      </c>
      <c r="AX11" s="128"/>
      <c r="AY11" s="121">
        <v>0</v>
      </c>
      <c r="AZ11" s="128"/>
      <c r="BA11" s="133">
        <f>SUM(AU11,AW11,AY11)</f>
        <v>0</v>
      </c>
      <c r="BB11" s="133">
        <f>SUM(AV11,AX11,AZ11)</f>
        <v>0</v>
      </c>
      <c r="BC11" s="40"/>
      <c r="BD11" s="97">
        <f>SUM(Z11,AI11,AR11,BA11)</f>
        <v>1070</v>
      </c>
      <c r="BE11" s="97">
        <f>SUM(AA11,AJ11,AS11,BB11)</f>
        <v>0</v>
      </c>
      <c r="BF11" s="47">
        <f>IFERROR(AA11/Z11,"")</f>
        <v>0</v>
      </c>
      <c r="BG11" s="47">
        <f>IFERROR((AA11+AJ11)/(Z11+AI11),"")</f>
        <v>0</v>
      </c>
      <c r="BH11" s="47">
        <f>IFERROR((AA11+AJ11+AS11)/(Z11+AI11+AR11),"")</f>
        <v>0</v>
      </c>
      <c r="BI11" s="47">
        <f>IFERROR((AA11+AJ11+AS11+BB11)/(Z11+AI11+AR11+BA11),"")</f>
        <v>0</v>
      </c>
      <c r="BJ11" s="226">
        <f>BE11/BD11</f>
        <v>0</v>
      </c>
    </row>
    <row r="12" spans="1:62" s="42" customFormat="1" ht="86.1" customHeight="1" x14ac:dyDescent="0.3">
      <c r="A12" s="27" t="s">
        <v>55</v>
      </c>
      <c r="B12" s="27" t="s">
        <v>12</v>
      </c>
      <c r="C12" s="28" t="s">
        <v>679</v>
      </c>
      <c r="D12" s="29" t="s">
        <v>680</v>
      </c>
      <c r="E12" s="325" t="s">
        <v>694</v>
      </c>
      <c r="F12" s="132">
        <v>0</v>
      </c>
      <c r="G12" s="132">
        <v>1</v>
      </c>
      <c r="H12" s="132">
        <v>1</v>
      </c>
      <c r="I12" s="132">
        <v>1</v>
      </c>
      <c r="J12" s="132">
        <v>1</v>
      </c>
      <c r="K12" s="48" t="s">
        <v>695</v>
      </c>
      <c r="L12" s="49" t="s">
        <v>696</v>
      </c>
      <c r="M12" s="27" t="s">
        <v>8</v>
      </c>
      <c r="N12" s="118" t="s">
        <v>410</v>
      </c>
      <c r="O12" s="119" t="s">
        <v>691</v>
      </c>
      <c r="P12" s="120" t="s">
        <v>692</v>
      </c>
      <c r="Q12" s="120" t="s">
        <v>74</v>
      </c>
      <c r="R12" s="27" t="s">
        <v>12</v>
      </c>
      <c r="S12" s="29" t="s">
        <v>697</v>
      </c>
      <c r="T12" s="135">
        <v>2318</v>
      </c>
      <c r="U12" s="135"/>
      <c r="V12" s="135">
        <v>3587</v>
      </c>
      <c r="W12" s="135"/>
      <c r="X12" s="135">
        <v>4641</v>
      </c>
      <c r="Y12" s="135"/>
      <c r="Z12" s="136">
        <f>SUM(T12,V12,X12)</f>
        <v>10546</v>
      </c>
      <c r="AA12" s="136">
        <f>SUM(U12,W12,Y12)</f>
        <v>0</v>
      </c>
      <c r="AB12" s="46"/>
      <c r="AC12" s="135">
        <v>4736</v>
      </c>
      <c r="AD12" s="135"/>
      <c r="AE12" s="137">
        <v>4028</v>
      </c>
      <c r="AF12" s="135"/>
      <c r="AG12" s="135">
        <v>4576</v>
      </c>
      <c r="AH12" s="135"/>
      <c r="AI12" s="136">
        <f>AC12+AE12+AG12</f>
        <v>13340</v>
      </c>
      <c r="AJ12" s="136">
        <f>SUM(AD12,AF12,AH12)</f>
        <v>0</v>
      </c>
      <c r="AK12" s="46"/>
      <c r="AL12" s="129">
        <v>4414</v>
      </c>
      <c r="AM12" s="130"/>
      <c r="AN12" s="129">
        <v>5211</v>
      </c>
      <c r="AO12" s="130"/>
      <c r="AP12" s="129">
        <v>9648</v>
      </c>
      <c r="AQ12" s="138"/>
      <c r="AR12" s="136">
        <f>SUM(AL12,AN12,AP12)</f>
        <v>19273</v>
      </c>
      <c r="AS12" s="136">
        <f>SUM(AM12,AO12,AQ12)</f>
        <v>0</v>
      </c>
      <c r="AT12" s="40"/>
      <c r="AU12" s="129">
        <v>7000</v>
      </c>
      <c r="AV12" s="130"/>
      <c r="AW12" s="129">
        <v>4311</v>
      </c>
      <c r="AX12" s="130"/>
      <c r="AY12" s="129">
        <v>1701</v>
      </c>
      <c r="AZ12" s="129"/>
      <c r="BA12" s="133">
        <f>SUM(AU12,AW12,AY12)</f>
        <v>13012</v>
      </c>
      <c r="BB12" s="133">
        <f>SUM(AV12,AX12,AZ12)</f>
        <v>0</v>
      </c>
      <c r="BC12" s="40"/>
      <c r="BD12" s="97">
        <f>SUM(Z12,AI12,AR12,BA12)</f>
        <v>56171</v>
      </c>
      <c r="BE12" s="97">
        <f>SUM(AA12,AJ12,AS12,BB12)</f>
        <v>0</v>
      </c>
      <c r="BF12" s="47">
        <f>IFERROR(AA12/Z12,"")</f>
        <v>0</v>
      </c>
      <c r="BG12" s="47">
        <f>IFERROR((AA12+AJ12)/(Z12+AI12),"")</f>
        <v>0</v>
      </c>
      <c r="BH12" s="47">
        <f>IFERROR((AA12+AJ12+AS12)/(Z12+AI12+AR12),"")</f>
        <v>0</v>
      </c>
      <c r="BI12" s="47">
        <f>IFERROR((AA12+AJ12+AS12+BB12)/(Z12+AI12+AR12+BA12),"")</f>
        <v>0</v>
      </c>
      <c r="BJ12" s="226">
        <f>BE12/BD12</f>
        <v>0</v>
      </c>
    </row>
    <row r="13" spans="1:62" s="42" customFormat="1" ht="86.1" customHeight="1" x14ac:dyDescent="0.3">
      <c r="A13" s="27" t="s">
        <v>55</v>
      </c>
      <c r="B13" s="27" t="s">
        <v>12</v>
      </c>
      <c r="C13" s="28" t="s">
        <v>679</v>
      </c>
      <c r="D13" s="29" t="s">
        <v>680</v>
      </c>
      <c r="E13" s="325" t="s">
        <v>698</v>
      </c>
      <c r="F13" s="132">
        <v>0</v>
      </c>
      <c r="G13" s="132">
        <v>1</v>
      </c>
      <c r="H13" s="132">
        <v>1</v>
      </c>
      <c r="I13" s="132">
        <v>1</v>
      </c>
      <c r="J13" s="132">
        <v>1</v>
      </c>
      <c r="K13" s="48" t="s">
        <v>699</v>
      </c>
      <c r="L13" s="93" t="s">
        <v>700</v>
      </c>
      <c r="M13" s="27" t="s">
        <v>8</v>
      </c>
      <c r="N13" s="118" t="s">
        <v>410</v>
      </c>
      <c r="O13" s="119" t="s">
        <v>701</v>
      </c>
      <c r="P13" s="120" t="s">
        <v>702</v>
      </c>
      <c r="Q13" s="118" t="s">
        <v>74</v>
      </c>
      <c r="R13" s="27" t="s">
        <v>12</v>
      </c>
      <c r="S13" s="94" t="s">
        <v>703</v>
      </c>
      <c r="T13" s="139">
        <v>1</v>
      </c>
      <c r="U13" s="140"/>
      <c r="V13" s="139">
        <v>1</v>
      </c>
      <c r="W13" s="140"/>
      <c r="X13" s="139">
        <v>1</v>
      </c>
      <c r="Y13" s="140"/>
      <c r="Z13" s="141">
        <f>AVERAGE(T13,V13,X13)</f>
        <v>1</v>
      </c>
      <c r="AA13" s="141" t="str">
        <f>IFERROR(AVERAGE(U13,W13,Y13),"")</f>
        <v/>
      </c>
      <c r="AB13" s="38"/>
      <c r="AC13" s="139">
        <v>1</v>
      </c>
      <c r="AD13" s="140"/>
      <c r="AE13" s="139">
        <v>1</v>
      </c>
      <c r="AF13" s="140"/>
      <c r="AG13" s="139">
        <v>1</v>
      </c>
      <c r="AH13" s="140"/>
      <c r="AI13" s="141">
        <f>AVERAGE(AC13,AE13,AG13)</f>
        <v>1</v>
      </c>
      <c r="AJ13" s="141" t="str">
        <f>IFERROR(AVERAGE(AD13,AF13,AH13),"")</f>
        <v/>
      </c>
      <c r="AK13" s="98"/>
      <c r="AL13" s="139">
        <v>1</v>
      </c>
      <c r="AM13" s="140"/>
      <c r="AN13" s="139">
        <v>1</v>
      </c>
      <c r="AO13" s="140"/>
      <c r="AP13" s="139">
        <v>1</v>
      </c>
      <c r="AQ13" s="140"/>
      <c r="AR13" s="141">
        <f>AVERAGE(AL13,AN13,AP13)</f>
        <v>1</v>
      </c>
      <c r="AS13" s="141" t="str">
        <f>IFERROR(AVERAGE(AM13,AO13,AQ13),"")</f>
        <v/>
      </c>
      <c r="AT13" s="98"/>
      <c r="AU13" s="139">
        <v>1</v>
      </c>
      <c r="AV13" s="140"/>
      <c r="AW13" s="139">
        <v>1</v>
      </c>
      <c r="AX13" s="140"/>
      <c r="AY13" s="139">
        <v>1</v>
      </c>
      <c r="AZ13" s="140"/>
      <c r="BA13" s="141">
        <f>AVERAGE(AU13,AW13,AY13)</f>
        <v>1</v>
      </c>
      <c r="BB13" s="141" t="str">
        <f>IFERROR(AVERAGE(AV13,AX13,AZ13),"")</f>
        <v/>
      </c>
      <c r="BC13" s="40"/>
      <c r="BD13" s="141">
        <f>AVERAGE(AD13,AL13,AT13,BB13)</f>
        <v>1</v>
      </c>
      <c r="BE13" s="97">
        <f>SUM(AA13,AJ13,AS13,BB13)</f>
        <v>0</v>
      </c>
      <c r="BF13" s="47" t="str">
        <f>IFERROR(AA13/Z13,"")</f>
        <v/>
      </c>
      <c r="BG13" s="47" t="str">
        <f>IFERROR((AA13+AJ13)/(Z13+AI13),"")</f>
        <v/>
      </c>
      <c r="BH13" s="47" t="str">
        <f>IFERROR((AA13+AJ13+AS13)/(Z13+AI13+AR13),"")</f>
        <v/>
      </c>
      <c r="BI13" s="47" t="str">
        <f>IFERROR((AA13+AJ13+AS13+BB13)/(Z13+AI13+AR13+BA13),"")</f>
        <v/>
      </c>
      <c r="BJ13" s="226">
        <f>BE13/BD13</f>
        <v>0</v>
      </c>
    </row>
    <row r="14" spans="1:62" s="42" customFormat="1" ht="86.1" customHeight="1" x14ac:dyDescent="0.3">
      <c r="A14" s="27" t="s">
        <v>55</v>
      </c>
      <c r="B14" s="27" t="s">
        <v>12</v>
      </c>
      <c r="C14" s="28" t="s">
        <v>679</v>
      </c>
      <c r="D14" s="29" t="s">
        <v>680</v>
      </c>
      <c r="E14" s="325" t="s">
        <v>704</v>
      </c>
      <c r="F14" s="142">
        <v>0</v>
      </c>
      <c r="G14" s="132">
        <v>1</v>
      </c>
      <c r="H14" s="132">
        <v>1</v>
      </c>
      <c r="I14" s="132">
        <v>1</v>
      </c>
      <c r="J14" s="132">
        <v>1</v>
      </c>
      <c r="K14" s="48" t="s">
        <v>705</v>
      </c>
      <c r="L14" s="93" t="s">
        <v>706</v>
      </c>
      <c r="M14" s="27" t="s">
        <v>8</v>
      </c>
      <c r="N14" s="118" t="s">
        <v>410</v>
      </c>
      <c r="O14" s="101" t="s">
        <v>707</v>
      </c>
      <c r="P14" s="93" t="s">
        <v>708</v>
      </c>
      <c r="Q14" s="118" t="s">
        <v>74</v>
      </c>
      <c r="R14" s="27" t="s">
        <v>12</v>
      </c>
      <c r="S14" s="94" t="s">
        <v>709</v>
      </c>
      <c r="T14" s="139">
        <v>1</v>
      </c>
      <c r="U14" s="140"/>
      <c r="V14" s="139">
        <v>1</v>
      </c>
      <c r="W14" s="140"/>
      <c r="X14" s="139">
        <v>1</v>
      </c>
      <c r="Y14" s="140"/>
      <c r="Z14" s="141">
        <f>AVERAGE(T14,V14,X14)</f>
        <v>1</v>
      </c>
      <c r="AA14" s="141" t="str">
        <f>IFERROR(AVERAGE(U14,W14,Y14),"")</f>
        <v/>
      </c>
      <c r="AB14" s="38"/>
      <c r="AC14" s="139">
        <v>1</v>
      </c>
      <c r="AD14" s="140"/>
      <c r="AE14" s="139">
        <v>1</v>
      </c>
      <c r="AF14" s="140"/>
      <c r="AG14" s="139">
        <v>1</v>
      </c>
      <c r="AH14" s="140"/>
      <c r="AI14" s="141">
        <f>AVERAGE(AC14,AE14,AG14)</f>
        <v>1</v>
      </c>
      <c r="AJ14" s="141" t="str">
        <f>IFERROR(AVERAGE(AD14,AF14,AH14),"")</f>
        <v/>
      </c>
      <c r="AK14" s="98"/>
      <c r="AL14" s="139">
        <v>1</v>
      </c>
      <c r="AM14" s="140"/>
      <c r="AN14" s="139">
        <v>1</v>
      </c>
      <c r="AO14" s="140"/>
      <c r="AP14" s="139">
        <v>1</v>
      </c>
      <c r="AQ14" s="140"/>
      <c r="AR14" s="141">
        <f>AVERAGE(AL14,AN14,AP14)</f>
        <v>1</v>
      </c>
      <c r="AS14" s="141" t="str">
        <f>IFERROR(AVERAGE(AM14,AO14,AQ14),"")</f>
        <v/>
      </c>
      <c r="AT14" s="98"/>
      <c r="AU14" s="139">
        <v>1</v>
      </c>
      <c r="AV14" s="140"/>
      <c r="AW14" s="139">
        <v>1</v>
      </c>
      <c r="AX14" s="140"/>
      <c r="AY14" s="139">
        <v>1</v>
      </c>
      <c r="AZ14" s="140"/>
      <c r="BA14" s="141">
        <f>AVERAGE(AU14,AW14,AY14)</f>
        <v>1</v>
      </c>
      <c r="BB14" s="141" t="str">
        <f>IFERROR(AVERAGE(AV14,AX14,AZ14),"")</f>
        <v/>
      </c>
      <c r="BC14" s="40"/>
      <c r="BD14" s="141">
        <f>AVERAGE(AD14,AL14,AT14,BB14)</f>
        <v>1</v>
      </c>
      <c r="BE14" s="97">
        <f>SUM(AA14,AJ14,AS14,BB14)</f>
        <v>0</v>
      </c>
      <c r="BF14" s="47" t="str">
        <f>IFERROR(AA14/Z14,"")</f>
        <v/>
      </c>
      <c r="BG14" s="47" t="str">
        <f>IFERROR((AA14+AJ14)/(Z14+AI14),"")</f>
        <v/>
      </c>
      <c r="BH14" s="47" t="str">
        <f>IFERROR((AA14+AJ14+AS14)/(Z14+AI14+AR14),"")</f>
        <v/>
      </c>
      <c r="BI14" s="47" t="str">
        <f>IFERROR((AA14+AJ14+AS14+BB14)/(Z14+AI14+AR14+BA14),"")</f>
        <v/>
      </c>
      <c r="BJ14" s="226">
        <f>BE14/BD14</f>
        <v>0</v>
      </c>
    </row>
    <row r="15" spans="1:62" s="42" customFormat="1" ht="103.5" customHeight="1" x14ac:dyDescent="0.3">
      <c r="A15" s="27" t="s">
        <v>55</v>
      </c>
      <c r="B15" s="27" t="s">
        <v>12</v>
      </c>
      <c r="C15" s="28" t="s">
        <v>679</v>
      </c>
      <c r="D15" s="29" t="s">
        <v>680</v>
      </c>
      <c r="E15" s="29" t="s">
        <v>710</v>
      </c>
      <c r="F15" s="142">
        <v>0</v>
      </c>
      <c r="G15" s="132">
        <v>1</v>
      </c>
      <c r="H15" s="132">
        <v>1</v>
      </c>
      <c r="I15" s="132">
        <v>1</v>
      </c>
      <c r="J15" s="132">
        <v>1</v>
      </c>
      <c r="K15" s="28" t="s">
        <v>711</v>
      </c>
      <c r="L15" s="93" t="s">
        <v>712</v>
      </c>
      <c r="M15" s="27" t="s">
        <v>8</v>
      </c>
      <c r="N15" s="118" t="s">
        <v>410</v>
      </c>
      <c r="O15" s="119" t="s">
        <v>713</v>
      </c>
      <c r="P15" s="120" t="s">
        <v>714</v>
      </c>
      <c r="Q15" s="118" t="s">
        <v>74</v>
      </c>
      <c r="R15" s="27" t="s">
        <v>12</v>
      </c>
      <c r="S15" s="94" t="s">
        <v>715</v>
      </c>
      <c r="T15" s="139">
        <v>1</v>
      </c>
      <c r="U15" s="140"/>
      <c r="V15" s="139">
        <v>1</v>
      </c>
      <c r="W15" s="140"/>
      <c r="X15" s="139">
        <v>1</v>
      </c>
      <c r="Y15" s="140"/>
      <c r="Z15" s="141">
        <f>AVERAGE(T15,V15,X15)</f>
        <v>1</v>
      </c>
      <c r="AA15" s="141" t="str">
        <f>IFERROR(AVERAGE(U15,W15,Y15),"")</f>
        <v/>
      </c>
      <c r="AB15" s="38"/>
      <c r="AC15" s="139">
        <v>1</v>
      </c>
      <c r="AD15" s="140"/>
      <c r="AE15" s="139">
        <v>1</v>
      </c>
      <c r="AF15" s="140"/>
      <c r="AG15" s="139">
        <v>1</v>
      </c>
      <c r="AH15" s="140"/>
      <c r="AI15" s="141">
        <f>AVERAGE(AC15,AE15,AG15)</f>
        <v>1</v>
      </c>
      <c r="AJ15" s="141" t="str">
        <f>IFERROR(AVERAGE(AD15,AF15,AH15),"")</f>
        <v/>
      </c>
      <c r="AK15" s="98"/>
      <c r="AL15" s="139">
        <v>1</v>
      </c>
      <c r="AM15" s="140"/>
      <c r="AN15" s="139">
        <v>1</v>
      </c>
      <c r="AO15" s="140"/>
      <c r="AP15" s="139">
        <v>1</v>
      </c>
      <c r="AQ15" s="140"/>
      <c r="AR15" s="141">
        <f>AVERAGE(AL15,AN15,AP15)</f>
        <v>1</v>
      </c>
      <c r="AS15" s="141" t="str">
        <f>IFERROR(AVERAGE(AM15,AO15,AQ15),"")</f>
        <v/>
      </c>
      <c r="AT15" s="98"/>
      <c r="AU15" s="139">
        <v>1</v>
      </c>
      <c r="AV15" s="140"/>
      <c r="AW15" s="139">
        <v>1</v>
      </c>
      <c r="AX15" s="140"/>
      <c r="AY15" s="139">
        <v>1</v>
      </c>
      <c r="AZ15" s="140"/>
      <c r="BA15" s="141">
        <f>AVERAGE(AU15,AW15,AY15)</f>
        <v>1</v>
      </c>
      <c r="BB15" s="141" t="str">
        <f>IFERROR(AVERAGE(AV15,AX15,AZ15),"")</f>
        <v/>
      </c>
      <c r="BC15" s="40"/>
      <c r="BD15" s="141">
        <f>AVERAGE(AD15,AL15,AT15,BB15)</f>
        <v>1</v>
      </c>
      <c r="BE15" s="97">
        <f>SUM(AA15,AJ15,AS15,BB15)</f>
        <v>0</v>
      </c>
      <c r="BF15" s="47" t="str">
        <f>IFERROR(AA15/Z15,"")</f>
        <v/>
      </c>
      <c r="BG15" s="47" t="str">
        <f>IFERROR((AA15+AJ15)/(Z15+AI15),"")</f>
        <v/>
      </c>
      <c r="BH15" s="47" t="str">
        <f>IFERROR((AA15+AJ15+AS15)/(Z15+AI15+AR15),"")</f>
        <v/>
      </c>
      <c r="BI15" s="47" t="str">
        <f>IFERROR((AA15+AJ15+AS15+BB15)/(Z15+AI15+AR15+BA15),"")</f>
        <v/>
      </c>
      <c r="BJ15" s="226">
        <f>BE15/BD15</f>
        <v>0</v>
      </c>
    </row>
    <row r="16" spans="1:62" s="42" customFormat="1" ht="86.1" customHeight="1" x14ac:dyDescent="0.3">
      <c r="A16" s="27"/>
      <c r="B16" s="27"/>
      <c r="C16" s="28"/>
      <c r="D16" s="29"/>
      <c r="E16" s="28"/>
      <c r="F16" s="91"/>
      <c r="G16" s="91"/>
      <c r="H16" s="143"/>
      <c r="I16" s="91"/>
      <c r="J16" s="91"/>
      <c r="K16" s="28"/>
      <c r="L16" s="93"/>
      <c r="M16" s="33"/>
      <c r="N16" s="33"/>
      <c r="O16" s="101"/>
      <c r="P16" s="93"/>
      <c r="Q16" s="94"/>
      <c r="R16" s="27"/>
      <c r="S16" s="94"/>
      <c r="T16" s="36"/>
      <c r="U16" s="36"/>
      <c r="V16" s="36"/>
      <c r="W16" s="36"/>
      <c r="X16" s="36"/>
      <c r="Y16" s="36"/>
      <c r="Z16" s="97"/>
      <c r="AA16" s="97"/>
      <c r="AB16" s="38"/>
      <c r="AC16" s="36"/>
      <c r="AD16" s="36"/>
      <c r="AE16" s="36"/>
      <c r="AF16" s="36"/>
      <c r="AG16" s="36"/>
      <c r="AH16" s="36"/>
      <c r="AI16" s="97"/>
      <c r="AJ16" s="97"/>
      <c r="AK16" s="38"/>
      <c r="AL16" s="36"/>
      <c r="AM16" s="36"/>
      <c r="AN16" s="36"/>
      <c r="AO16" s="36"/>
      <c r="AP16" s="36"/>
      <c r="AQ16" s="36"/>
      <c r="AR16" s="51"/>
      <c r="AS16" s="97"/>
      <c r="AT16" s="38"/>
      <c r="AU16" s="36"/>
      <c r="AV16" s="36"/>
      <c r="AW16" s="36"/>
      <c r="AX16" s="36"/>
      <c r="AY16" s="36"/>
      <c r="AZ16" s="36"/>
      <c r="BA16" s="97"/>
      <c r="BB16" s="97"/>
      <c r="BC16" s="40"/>
      <c r="BD16" s="97"/>
      <c r="BE16" s="97"/>
      <c r="BF16" s="47"/>
      <c r="BG16" s="47"/>
      <c r="BH16" s="47"/>
      <c r="BI16" s="47"/>
      <c r="BJ16" s="226"/>
    </row>
    <row r="17" spans="1:62" s="42" customFormat="1" ht="86.1" hidden="1" customHeight="1" x14ac:dyDescent="0.3">
      <c r="A17" s="27"/>
      <c r="B17" s="27"/>
      <c r="C17" s="28"/>
      <c r="D17" s="29"/>
      <c r="E17" s="28"/>
      <c r="F17" s="91"/>
      <c r="G17" s="91"/>
      <c r="H17" s="143"/>
      <c r="I17" s="91"/>
      <c r="J17" s="91"/>
      <c r="K17" s="28"/>
      <c r="L17" s="93"/>
      <c r="M17" s="33"/>
      <c r="N17" s="33"/>
      <c r="O17" s="101"/>
      <c r="P17" s="93"/>
      <c r="Q17" s="94"/>
      <c r="R17" s="27"/>
      <c r="S17" s="94"/>
      <c r="T17" s="36"/>
      <c r="U17" s="36"/>
      <c r="V17" s="36"/>
      <c r="W17" s="36"/>
      <c r="X17" s="36"/>
      <c r="Y17" s="36"/>
      <c r="Z17" s="97"/>
      <c r="AA17" s="97"/>
      <c r="AB17" s="38"/>
      <c r="AC17" s="36"/>
      <c r="AD17" s="36"/>
      <c r="AE17" s="36"/>
      <c r="AF17" s="36"/>
      <c r="AG17" s="36"/>
      <c r="AH17" s="36"/>
      <c r="AI17" s="50"/>
      <c r="AJ17" s="50"/>
      <c r="AK17" s="38"/>
      <c r="AL17" s="36"/>
      <c r="AM17" s="36"/>
      <c r="AN17" s="36"/>
      <c r="AO17" s="36"/>
      <c r="AP17" s="36"/>
      <c r="AQ17" s="36"/>
      <c r="AR17" s="51"/>
      <c r="AS17" s="97"/>
      <c r="AT17" s="102"/>
      <c r="AU17" s="36"/>
      <c r="AV17" s="36"/>
      <c r="AW17" s="36"/>
      <c r="AX17" s="36"/>
      <c r="AY17" s="36"/>
      <c r="AZ17" s="36"/>
      <c r="BA17" s="97"/>
      <c r="BB17" s="97"/>
      <c r="BC17" s="40"/>
      <c r="BD17" s="41"/>
      <c r="BE17" s="97"/>
      <c r="BF17" s="47"/>
      <c r="BG17" s="47"/>
      <c r="BH17" s="47"/>
      <c r="BI17" s="47"/>
      <c r="BJ17" s="226"/>
    </row>
    <row r="18" spans="1:62" s="42" customFormat="1" ht="86.1" hidden="1" customHeight="1" x14ac:dyDescent="0.3">
      <c r="A18" s="27"/>
      <c r="B18" s="27"/>
      <c r="C18" s="28"/>
      <c r="D18" s="29"/>
      <c r="E18" s="28"/>
      <c r="F18" s="91"/>
      <c r="G18" s="91"/>
      <c r="H18" s="92"/>
      <c r="I18" s="91"/>
      <c r="J18" s="91"/>
      <c r="K18" s="28"/>
      <c r="L18" s="93"/>
      <c r="M18" s="33"/>
      <c r="N18" s="33"/>
      <c r="O18" s="101"/>
      <c r="P18" s="93"/>
      <c r="Q18" s="94"/>
      <c r="R18" s="27"/>
      <c r="S18" s="94"/>
      <c r="T18" s="36"/>
      <c r="U18" s="36"/>
      <c r="V18" s="36"/>
      <c r="W18" s="36"/>
      <c r="X18" s="36"/>
      <c r="Y18" s="36"/>
      <c r="Z18" s="50"/>
      <c r="AA18" s="50"/>
      <c r="AB18" s="38"/>
      <c r="AC18" s="36"/>
      <c r="AD18" s="36"/>
      <c r="AE18" s="36"/>
      <c r="AF18" s="36"/>
      <c r="AG18" s="36"/>
      <c r="AH18" s="36"/>
      <c r="AI18" s="50"/>
      <c r="AJ18" s="50"/>
      <c r="AK18" s="38"/>
      <c r="AL18" s="36"/>
      <c r="AM18" s="36"/>
      <c r="AN18" s="36"/>
      <c r="AO18" s="36"/>
      <c r="AP18" s="36"/>
      <c r="AQ18" s="36"/>
      <c r="AR18" s="51"/>
      <c r="AS18" s="97"/>
      <c r="AT18" s="103"/>
      <c r="AU18" s="36"/>
      <c r="AV18" s="36"/>
      <c r="AW18" s="36"/>
      <c r="AX18" s="36"/>
      <c r="AY18" s="36"/>
      <c r="AZ18" s="36"/>
      <c r="BA18" s="97"/>
      <c r="BB18" s="97"/>
      <c r="BC18" s="40"/>
      <c r="BD18" s="41"/>
      <c r="BE18" s="97"/>
      <c r="BF18" s="47"/>
      <c r="BG18" s="47"/>
      <c r="BH18" s="47"/>
      <c r="BI18" s="47"/>
      <c r="BJ18" s="227"/>
    </row>
    <row r="19" spans="1:62" ht="61.5" hidden="1" customHeight="1" x14ac:dyDescent="0.3">
      <c r="A19" s="104"/>
      <c r="B19" s="104"/>
      <c r="C19" s="105"/>
      <c r="D19" s="106"/>
      <c r="E19" s="75"/>
      <c r="F19" s="77"/>
      <c r="G19" s="77"/>
      <c r="H19" s="77"/>
      <c r="I19" s="77"/>
      <c r="J19" s="77"/>
      <c r="K19" s="77"/>
      <c r="L19" s="78"/>
      <c r="M19" s="78"/>
      <c r="N19" s="79"/>
      <c r="O19" s="86"/>
      <c r="P19" s="78"/>
      <c r="Q19" s="80"/>
      <c r="R19" s="80"/>
      <c r="S19" s="80"/>
      <c r="T19" s="81"/>
      <c r="U19" s="81"/>
      <c r="V19" s="81"/>
      <c r="W19" s="81"/>
      <c r="X19" s="81"/>
      <c r="Y19" s="81"/>
      <c r="Z19" s="82"/>
      <c r="AA19" s="82"/>
      <c r="AB19" s="83"/>
      <c r="AC19" s="81"/>
      <c r="AD19" s="81"/>
      <c r="AE19" s="81"/>
      <c r="AF19" s="81"/>
      <c r="AG19" s="81"/>
      <c r="AH19" s="81"/>
      <c r="AI19" s="82"/>
      <c r="AJ19" s="82"/>
      <c r="AK19" s="83"/>
      <c r="AL19" s="81"/>
      <c r="AM19" s="81"/>
      <c r="AN19" s="81"/>
      <c r="AO19" s="81"/>
      <c r="AP19" s="81"/>
      <c r="AQ19" s="81"/>
      <c r="AR19" s="84"/>
      <c r="AS19" s="84"/>
      <c r="AT19" s="83"/>
      <c r="AU19" s="81"/>
      <c r="AV19" s="81"/>
      <c r="AW19" s="81"/>
      <c r="AX19" s="81"/>
      <c r="AY19" s="81"/>
      <c r="AZ19" s="81"/>
      <c r="BA19" s="84"/>
      <c r="BB19" s="84"/>
      <c r="BC19" s="83"/>
      <c r="BD19" s="85"/>
      <c r="BE19" s="85"/>
      <c r="BF19" s="107"/>
      <c r="BG19" s="107"/>
      <c r="BH19" s="107"/>
      <c r="BI19" s="107"/>
      <c r="BJ19" s="234"/>
    </row>
    <row r="20" spans="1:62" ht="61.5" hidden="1" customHeight="1" x14ac:dyDescent="0.3">
      <c r="A20" s="104"/>
      <c r="B20" s="104"/>
      <c r="C20" s="105"/>
      <c r="D20" s="106"/>
      <c r="E20" s="75"/>
      <c r="F20" s="76"/>
      <c r="G20" s="76"/>
      <c r="H20" s="76"/>
      <c r="I20" s="76"/>
      <c r="J20" s="76"/>
      <c r="K20" s="77"/>
      <c r="L20" s="77"/>
      <c r="M20" s="78"/>
      <c r="N20" s="79"/>
      <c r="O20" s="86"/>
      <c r="P20" s="78"/>
      <c r="Q20" s="80"/>
      <c r="R20" s="80"/>
      <c r="S20" s="80"/>
      <c r="T20" s="87"/>
      <c r="U20" s="81"/>
      <c r="V20" s="87"/>
      <c r="W20" s="81"/>
      <c r="X20" s="87"/>
      <c r="Y20" s="81"/>
      <c r="Z20" s="82"/>
      <c r="AA20" s="82"/>
      <c r="AB20" s="83"/>
      <c r="AC20" s="87"/>
      <c r="AD20" s="81"/>
      <c r="AE20" s="87"/>
      <c r="AF20" s="81"/>
      <c r="AG20" s="87"/>
      <c r="AH20" s="81"/>
      <c r="AI20" s="82"/>
      <c r="AJ20" s="82"/>
      <c r="AK20" s="83"/>
      <c r="AL20" s="87"/>
      <c r="AM20" s="81"/>
      <c r="AN20" s="87"/>
      <c r="AO20" s="81"/>
      <c r="AP20" s="87"/>
      <c r="AQ20" s="81"/>
      <c r="AR20" s="84"/>
      <c r="AS20" s="84"/>
      <c r="AT20" s="83"/>
      <c r="AU20" s="87"/>
      <c r="AV20" s="81"/>
      <c r="AW20" s="87"/>
      <c r="AX20" s="81"/>
      <c r="AY20" s="87"/>
      <c r="AZ20" s="81"/>
      <c r="BA20" s="84"/>
      <c r="BB20" s="84"/>
      <c r="BC20" s="83"/>
      <c r="BD20" s="85"/>
      <c r="BE20" s="85"/>
      <c r="BF20" s="107"/>
      <c r="BG20" s="107"/>
      <c r="BH20" s="107"/>
      <c r="BI20" s="107"/>
      <c r="BJ20" s="234"/>
    </row>
    <row r="21" spans="1:62" ht="61.5" hidden="1" customHeight="1" x14ac:dyDescent="0.3">
      <c r="A21" s="104"/>
      <c r="B21" s="104"/>
      <c r="C21" s="105"/>
      <c r="D21" s="106"/>
    </row>
    <row r="22" spans="1:62" ht="14.25" hidden="1" x14ac:dyDescent="0.3">
      <c r="A22" s="104"/>
      <c r="B22" s="104"/>
      <c r="C22" s="105"/>
    </row>
    <row r="23" spans="1:62" ht="14.25" hidden="1" x14ac:dyDescent="0.3">
      <c r="A23" s="104"/>
      <c r="B23" s="104"/>
      <c r="C23" s="105"/>
    </row>
    <row r="24" spans="1:62" ht="14.25" hidden="1" x14ac:dyDescent="0.3">
      <c r="A24" s="104"/>
      <c r="B24" s="104"/>
      <c r="C24" s="105"/>
    </row>
    <row r="25" spans="1:62" ht="14.25" hidden="1" x14ac:dyDescent="0.3">
      <c r="A25" s="104"/>
      <c r="B25" s="104"/>
      <c r="C25" s="105"/>
    </row>
    <row r="26" spans="1:62" ht="14.25" hidden="1" x14ac:dyDescent="0.3">
      <c r="A26" s="104"/>
      <c r="B26" s="104"/>
      <c r="C26" s="105"/>
    </row>
    <row r="27" spans="1:62" ht="14.25" hidden="1" x14ac:dyDescent="0.3">
      <c r="A27" s="104"/>
      <c r="B27" s="104"/>
      <c r="C27" s="105"/>
    </row>
    <row r="28" spans="1:62" ht="14.25" hidden="1" x14ac:dyDescent="0.3">
      <c r="A28" s="104"/>
      <c r="B28" s="104"/>
      <c r="C28" s="105"/>
    </row>
    <row r="29" spans="1:62" ht="14.25" hidden="1" x14ac:dyDescent="0.3">
      <c r="A29" s="104"/>
      <c r="B29" s="104"/>
      <c r="C29" s="105"/>
    </row>
    <row r="30" spans="1:62" ht="14.25" hidden="1" x14ac:dyDescent="0.3">
      <c r="A30" s="104"/>
      <c r="B30" s="104"/>
      <c r="C30" s="105"/>
    </row>
    <row r="31" spans="1:62" s="65" customFormat="1" ht="14.25" hidden="1" x14ac:dyDescent="0.3">
      <c r="A31" s="104"/>
      <c r="B31" s="104"/>
      <c r="C31" s="105"/>
      <c r="F31" s="63"/>
      <c r="G31" s="63"/>
      <c r="H31" s="63"/>
      <c r="I31" s="63"/>
      <c r="J31" s="63"/>
      <c r="K31" s="63"/>
      <c r="L31" s="63"/>
      <c r="M31" s="63"/>
      <c r="N31" s="63"/>
      <c r="O31" s="63"/>
      <c r="P31" s="63"/>
      <c r="Q31" s="63"/>
      <c r="R31" s="63"/>
      <c r="S31" s="64"/>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row>
    <row r="32" spans="1:62" s="65" customFormat="1" ht="14.25" hidden="1" x14ac:dyDescent="0.3">
      <c r="A32" s="104"/>
      <c r="B32" s="104"/>
      <c r="C32" s="105"/>
      <c r="F32" s="63"/>
      <c r="G32" s="63"/>
      <c r="H32" s="63"/>
      <c r="I32" s="63"/>
      <c r="J32" s="63"/>
      <c r="K32" s="63"/>
      <c r="L32" s="63"/>
      <c r="M32" s="63"/>
      <c r="N32" s="63"/>
      <c r="O32" s="63"/>
      <c r="P32" s="63"/>
      <c r="Q32" s="63"/>
      <c r="R32" s="63"/>
      <c r="S32" s="64"/>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row>
    <row r="33" spans="1:62" s="65" customFormat="1" ht="14.25" hidden="1" x14ac:dyDescent="0.3">
      <c r="A33" s="104"/>
      <c r="B33" s="104"/>
      <c r="C33" s="105"/>
      <c r="F33" s="63"/>
      <c r="G33" s="63"/>
      <c r="H33" s="63"/>
      <c r="I33" s="63"/>
      <c r="J33" s="63"/>
      <c r="K33" s="63"/>
      <c r="L33" s="63"/>
      <c r="M33" s="63"/>
      <c r="N33" s="63"/>
      <c r="O33" s="63"/>
      <c r="P33" s="63"/>
      <c r="Q33" s="63"/>
      <c r="R33" s="63"/>
      <c r="S33" s="64"/>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row>
    <row r="34" spans="1:62" s="65" customFormat="1" ht="14.25" hidden="1" x14ac:dyDescent="0.3">
      <c r="A34" s="104"/>
      <c r="B34" s="104"/>
      <c r="C34" s="105"/>
      <c r="F34" s="63"/>
      <c r="G34" s="63"/>
      <c r="H34" s="63"/>
      <c r="I34" s="63"/>
      <c r="J34" s="63"/>
      <c r="K34" s="63"/>
      <c r="L34" s="63"/>
      <c r="M34" s="63"/>
      <c r="N34" s="63"/>
      <c r="O34" s="63"/>
      <c r="P34" s="63"/>
      <c r="Q34" s="63"/>
      <c r="R34" s="63"/>
      <c r="S34" s="64"/>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row>
    <row r="35" spans="1:62" s="65" customFormat="1" ht="14.25" hidden="1" x14ac:dyDescent="0.3">
      <c r="A35" s="104"/>
      <c r="B35" s="104"/>
      <c r="C35" s="105"/>
      <c r="F35" s="63"/>
      <c r="G35" s="63"/>
      <c r="H35" s="63"/>
      <c r="I35" s="63"/>
      <c r="J35" s="63"/>
      <c r="K35" s="63"/>
      <c r="L35" s="63"/>
      <c r="M35" s="63"/>
      <c r="N35" s="63"/>
      <c r="O35" s="63"/>
      <c r="P35" s="63"/>
      <c r="Q35" s="63"/>
      <c r="R35" s="63"/>
      <c r="S35" s="64"/>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row>
    <row r="36" spans="1:62" s="65" customFormat="1" ht="14.25" hidden="1" x14ac:dyDescent="0.3">
      <c r="A36" s="104"/>
      <c r="B36" s="104"/>
      <c r="C36" s="105"/>
      <c r="F36" s="63"/>
      <c r="G36" s="63"/>
      <c r="H36" s="63"/>
      <c r="I36" s="63"/>
      <c r="J36" s="63"/>
      <c r="K36" s="63"/>
      <c r="L36" s="63"/>
      <c r="M36" s="63"/>
      <c r="N36" s="63"/>
      <c r="O36" s="63"/>
      <c r="P36" s="63"/>
      <c r="Q36" s="63"/>
      <c r="R36" s="63"/>
      <c r="S36" s="64"/>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row>
    <row r="37" spans="1:62" s="65" customFormat="1" ht="14.25" hidden="1" x14ac:dyDescent="0.3">
      <c r="A37" s="104"/>
      <c r="B37" s="104"/>
      <c r="C37" s="105"/>
      <c r="F37" s="63"/>
      <c r="G37" s="63"/>
      <c r="H37" s="63"/>
      <c r="I37" s="63"/>
      <c r="J37" s="63"/>
      <c r="K37" s="63"/>
      <c r="L37" s="63"/>
      <c r="M37" s="63"/>
      <c r="N37" s="63"/>
      <c r="O37" s="63"/>
      <c r="P37" s="63"/>
      <c r="Q37" s="63"/>
      <c r="R37" s="63"/>
      <c r="S37" s="64"/>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row>
    <row r="38" spans="1:62" s="65" customFormat="1" ht="14.25" hidden="1" x14ac:dyDescent="0.3">
      <c r="A38" s="104"/>
      <c r="B38" s="104"/>
      <c r="C38" s="105"/>
      <c r="F38" s="63"/>
      <c r="G38" s="63"/>
      <c r="H38" s="63"/>
      <c r="I38" s="63"/>
      <c r="J38" s="63"/>
      <c r="K38" s="63"/>
      <c r="L38" s="63"/>
      <c r="M38" s="63"/>
      <c r="N38" s="63"/>
      <c r="O38" s="63"/>
      <c r="P38" s="63"/>
      <c r="Q38" s="63"/>
      <c r="R38" s="63"/>
      <c r="S38" s="64"/>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row>
    <row r="39" spans="1:62" s="65" customFormat="1" ht="14.25" hidden="1" x14ac:dyDescent="0.3">
      <c r="A39" s="104"/>
      <c r="B39" s="104"/>
      <c r="C39" s="105"/>
      <c r="F39" s="63"/>
      <c r="G39" s="63"/>
      <c r="H39" s="63"/>
      <c r="I39" s="63"/>
      <c r="J39" s="63"/>
      <c r="K39" s="63"/>
      <c r="L39" s="63"/>
      <c r="M39" s="63"/>
      <c r="N39" s="63"/>
      <c r="O39" s="63"/>
      <c r="P39" s="63"/>
      <c r="Q39" s="63"/>
      <c r="R39" s="63"/>
      <c r="S39" s="64"/>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row>
    <row r="40" spans="1:62" s="65" customFormat="1" ht="14.25" hidden="1" x14ac:dyDescent="0.3">
      <c r="A40" s="104"/>
      <c r="B40" s="104"/>
      <c r="C40" s="105"/>
      <c r="F40" s="63"/>
      <c r="G40" s="63"/>
      <c r="H40" s="63"/>
      <c r="I40" s="63"/>
      <c r="J40" s="63"/>
      <c r="K40" s="63"/>
      <c r="L40" s="63"/>
      <c r="M40" s="63"/>
      <c r="N40" s="63"/>
      <c r="O40" s="63"/>
      <c r="P40" s="63"/>
      <c r="Q40" s="63"/>
      <c r="R40" s="63"/>
      <c r="S40" s="64"/>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row>
    <row r="41" spans="1:62" s="65" customFormat="1" ht="14.25" hidden="1" x14ac:dyDescent="0.3">
      <c r="A41" s="104"/>
      <c r="B41" s="104"/>
      <c r="C41" s="105"/>
      <c r="F41" s="63"/>
      <c r="G41" s="63"/>
      <c r="H41" s="63"/>
      <c r="I41" s="63"/>
      <c r="J41" s="63"/>
      <c r="K41" s="63"/>
      <c r="L41" s="63"/>
      <c r="M41" s="63"/>
      <c r="N41" s="63"/>
      <c r="O41" s="63"/>
      <c r="P41" s="63"/>
      <c r="Q41" s="63"/>
      <c r="R41" s="63"/>
      <c r="S41" s="64"/>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row>
    <row r="42" spans="1:62" s="65" customFormat="1" ht="14.25" hidden="1" x14ac:dyDescent="0.3">
      <c r="A42" s="104"/>
      <c r="B42" s="104"/>
      <c r="C42" s="105"/>
      <c r="F42" s="63"/>
      <c r="G42" s="63"/>
      <c r="H42" s="63"/>
      <c r="I42" s="63"/>
      <c r="J42" s="63"/>
      <c r="K42" s="63"/>
      <c r="L42" s="63"/>
      <c r="M42" s="63"/>
      <c r="N42" s="63"/>
      <c r="O42" s="63"/>
      <c r="P42" s="63"/>
      <c r="Q42" s="63"/>
      <c r="R42" s="63"/>
      <c r="S42" s="64"/>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row>
    <row r="43" spans="1:62" s="65" customFormat="1" ht="14.25" hidden="1" x14ac:dyDescent="0.3">
      <c r="A43" s="104"/>
      <c r="B43" s="104"/>
      <c r="C43" s="105"/>
      <c r="F43" s="63"/>
      <c r="G43" s="63"/>
      <c r="H43" s="63"/>
      <c r="I43" s="63"/>
      <c r="J43" s="63"/>
      <c r="K43" s="63"/>
      <c r="L43" s="63"/>
      <c r="M43" s="63"/>
      <c r="N43" s="63"/>
      <c r="O43" s="63"/>
      <c r="P43" s="63"/>
      <c r="Q43" s="63"/>
      <c r="R43" s="63"/>
      <c r="S43" s="64"/>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row>
    <row r="44" spans="1:62" s="65" customFormat="1" ht="14.25" hidden="1" x14ac:dyDescent="0.3">
      <c r="A44" s="104"/>
      <c r="B44" s="104"/>
      <c r="C44" s="105"/>
      <c r="F44" s="63"/>
      <c r="G44" s="63"/>
      <c r="H44" s="63"/>
      <c r="I44" s="63"/>
      <c r="J44" s="63"/>
      <c r="K44" s="63"/>
      <c r="L44" s="63"/>
      <c r="M44" s="63"/>
      <c r="N44" s="63"/>
      <c r="O44" s="63"/>
      <c r="P44" s="63"/>
      <c r="Q44" s="63"/>
      <c r="R44" s="63"/>
      <c r="S44" s="64"/>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row>
    <row r="45" spans="1:62" s="65" customFormat="1" ht="14.25" hidden="1" x14ac:dyDescent="0.3">
      <c r="A45" s="104"/>
      <c r="B45" s="104"/>
      <c r="C45" s="105"/>
      <c r="F45" s="63"/>
      <c r="G45" s="63"/>
      <c r="H45" s="63"/>
      <c r="I45" s="63"/>
      <c r="J45" s="63"/>
      <c r="K45" s="63"/>
      <c r="L45" s="63"/>
      <c r="M45" s="63"/>
      <c r="N45" s="63"/>
      <c r="O45" s="63"/>
      <c r="P45" s="63"/>
      <c r="Q45" s="63"/>
      <c r="R45" s="63"/>
      <c r="S45" s="64"/>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row>
    <row r="46" spans="1:62" s="65" customFormat="1" ht="14.25" hidden="1" x14ac:dyDescent="0.3">
      <c r="A46" s="104"/>
      <c r="B46" s="104"/>
      <c r="C46" s="105"/>
      <c r="F46" s="63"/>
      <c r="G46" s="63"/>
      <c r="H46" s="63"/>
      <c r="I46" s="63"/>
      <c r="J46" s="63"/>
      <c r="K46" s="63"/>
      <c r="L46" s="63"/>
      <c r="M46" s="63"/>
      <c r="N46" s="63"/>
      <c r="O46" s="63"/>
      <c r="P46" s="63"/>
      <c r="Q46" s="63"/>
      <c r="R46" s="63"/>
      <c r="S46" s="64"/>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row>
    <row r="47" spans="1:62" s="65" customFormat="1" ht="14.25" hidden="1" x14ac:dyDescent="0.3">
      <c r="A47" s="104"/>
      <c r="B47" s="104"/>
      <c r="C47" s="105"/>
      <c r="F47" s="63"/>
      <c r="G47" s="63"/>
      <c r="H47" s="63"/>
      <c r="I47" s="63"/>
      <c r="J47" s="63"/>
      <c r="K47" s="63"/>
      <c r="L47" s="63"/>
      <c r="M47" s="63"/>
      <c r="N47" s="63"/>
      <c r="O47" s="63"/>
      <c r="P47" s="63"/>
      <c r="Q47" s="63"/>
      <c r="R47" s="63"/>
      <c r="S47" s="64"/>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row>
    <row r="48" spans="1:62" s="65" customFormat="1" ht="14.25" hidden="1" x14ac:dyDescent="0.3">
      <c r="A48" s="104"/>
      <c r="B48" s="104"/>
      <c r="C48" s="105"/>
      <c r="F48" s="63"/>
      <c r="G48" s="63"/>
      <c r="H48" s="63"/>
      <c r="I48" s="63"/>
      <c r="J48" s="63"/>
      <c r="K48" s="63"/>
      <c r="L48" s="63"/>
      <c r="M48" s="63"/>
      <c r="N48" s="63"/>
      <c r="O48" s="63"/>
      <c r="P48" s="63"/>
      <c r="Q48" s="63"/>
      <c r="R48" s="63"/>
      <c r="S48" s="64"/>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row>
    <row r="49" spans="1:62" s="65" customFormat="1" ht="14.25" hidden="1" x14ac:dyDescent="0.3">
      <c r="A49" s="104"/>
      <c r="B49" s="104"/>
      <c r="C49" s="105"/>
      <c r="F49" s="63"/>
      <c r="G49" s="63"/>
      <c r="H49" s="63"/>
      <c r="I49" s="63"/>
      <c r="J49" s="63"/>
      <c r="K49" s="63"/>
      <c r="L49" s="63"/>
      <c r="M49" s="63"/>
      <c r="N49" s="63"/>
      <c r="O49" s="63"/>
      <c r="P49" s="63"/>
      <c r="Q49" s="63"/>
      <c r="R49" s="63"/>
      <c r="S49" s="64"/>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row>
    <row r="50" spans="1:62" s="65" customFormat="1" ht="14.25" hidden="1" x14ac:dyDescent="0.3">
      <c r="A50" s="104"/>
      <c r="B50" s="104"/>
      <c r="C50" s="105"/>
      <c r="F50" s="63"/>
      <c r="G50" s="63"/>
      <c r="H50" s="63"/>
      <c r="I50" s="63"/>
      <c r="J50" s="63"/>
      <c r="K50" s="63"/>
      <c r="L50" s="63"/>
      <c r="M50" s="63"/>
      <c r="N50" s="63"/>
      <c r="O50" s="63"/>
      <c r="P50" s="63"/>
      <c r="Q50" s="63"/>
      <c r="R50" s="63"/>
      <c r="S50" s="64"/>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row>
    <row r="51" spans="1:62" s="65" customFormat="1" ht="14.25" hidden="1" x14ac:dyDescent="0.3">
      <c r="A51" s="104"/>
      <c r="B51" s="104"/>
      <c r="C51" s="105"/>
      <c r="F51" s="63"/>
      <c r="G51" s="63"/>
      <c r="H51" s="63"/>
      <c r="I51" s="63"/>
      <c r="J51" s="63"/>
      <c r="K51" s="63"/>
      <c r="L51" s="63"/>
      <c r="M51" s="63"/>
      <c r="N51" s="63"/>
      <c r="O51" s="63"/>
      <c r="P51" s="63"/>
      <c r="Q51" s="63"/>
      <c r="R51" s="63"/>
      <c r="S51" s="64"/>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row>
    <row r="52" spans="1:62" s="65" customFormat="1" ht="14.25" hidden="1" x14ac:dyDescent="0.3">
      <c r="A52" s="104"/>
      <c r="B52" s="104"/>
      <c r="C52" s="105"/>
      <c r="F52" s="63"/>
      <c r="G52" s="63"/>
      <c r="H52" s="63"/>
      <c r="I52" s="63"/>
      <c r="J52" s="63"/>
      <c r="K52" s="63"/>
      <c r="L52" s="63"/>
      <c r="M52" s="63"/>
      <c r="N52" s="63"/>
      <c r="O52" s="63"/>
      <c r="P52" s="63"/>
      <c r="Q52" s="63"/>
      <c r="R52" s="63"/>
      <c r="S52" s="64"/>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row>
    <row r="53" spans="1:62" s="65" customFormat="1" ht="14.25" hidden="1" x14ac:dyDescent="0.3">
      <c r="A53" s="104"/>
      <c r="B53" s="104"/>
      <c r="C53" s="105"/>
      <c r="F53" s="63"/>
      <c r="G53" s="63"/>
      <c r="H53" s="63"/>
      <c r="I53" s="63"/>
      <c r="J53" s="63"/>
      <c r="K53" s="63"/>
      <c r="L53" s="63"/>
      <c r="M53" s="63"/>
      <c r="N53" s="63"/>
      <c r="O53" s="63"/>
      <c r="P53" s="63"/>
      <c r="Q53" s="63"/>
      <c r="R53" s="63"/>
      <c r="S53" s="64"/>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row>
    <row r="54" spans="1:62" s="65" customFormat="1" ht="14.25" hidden="1" x14ac:dyDescent="0.3">
      <c r="A54" s="104"/>
      <c r="B54" s="104"/>
      <c r="C54" s="105"/>
      <c r="F54" s="63"/>
      <c r="G54" s="63"/>
      <c r="H54" s="63"/>
      <c r="I54" s="63"/>
      <c r="J54" s="63"/>
      <c r="K54" s="63"/>
      <c r="L54" s="63"/>
      <c r="M54" s="63"/>
      <c r="N54" s="63"/>
      <c r="O54" s="63"/>
      <c r="P54" s="63"/>
      <c r="Q54" s="63"/>
      <c r="R54" s="63"/>
      <c r="S54" s="64"/>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row>
    <row r="55" spans="1:62" s="65" customFormat="1" ht="14.25" hidden="1" x14ac:dyDescent="0.3">
      <c r="A55" s="63"/>
      <c r="B55" s="64"/>
      <c r="C55" s="105"/>
      <c r="F55" s="63"/>
      <c r="G55" s="63"/>
      <c r="H55" s="63"/>
      <c r="I55" s="63"/>
      <c r="J55" s="63"/>
      <c r="K55" s="63"/>
      <c r="L55" s="63"/>
      <c r="M55" s="63"/>
      <c r="N55" s="63"/>
      <c r="O55" s="63"/>
      <c r="P55" s="63"/>
      <c r="Q55" s="63"/>
      <c r="R55" s="63"/>
      <c r="S55" s="64"/>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row>
    <row r="56" spans="1:62" s="65" customFormat="1" ht="14.25" hidden="1" x14ac:dyDescent="0.3">
      <c r="A56" s="63"/>
      <c r="B56" s="64"/>
      <c r="C56" s="105"/>
      <c r="F56" s="63"/>
      <c r="G56" s="63"/>
      <c r="H56" s="63"/>
      <c r="I56" s="63"/>
      <c r="J56" s="63"/>
      <c r="K56" s="63"/>
      <c r="L56" s="63"/>
      <c r="M56" s="63"/>
      <c r="N56" s="63"/>
      <c r="O56" s="63"/>
      <c r="P56" s="63"/>
      <c r="Q56" s="63"/>
      <c r="R56" s="63"/>
      <c r="S56" s="64"/>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row>
    <row r="57" spans="1:62" s="65" customFormat="1" ht="14.25" hidden="1" x14ac:dyDescent="0.3">
      <c r="A57" s="63"/>
      <c r="B57" s="64"/>
      <c r="C57" s="105"/>
      <c r="F57" s="63"/>
      <c r="G57" s="63"/>
      <c r="H57" s="63"/>
      <c r="I57" s="63"/>
      <c r="J57" s="63"/>
      <c r="K57" s="63"/>
      <c r="L57" s="63"/>
      <c r="M57" s="63"/>
      <c r="N57" s="63"/>
      <c r="O57" s="63"/>
      <c r="P57" s="63"/>
      <c r="Q57" s="63"/>
      <c r="R57" s="63"/>
      <c r="S57" s="64"/>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row>
    <row r="58" spans="1:62" s="65" customFormat="1" ht="14.25" hidden="1" x14ac:dyDescent="0.3">
      <c r="A58" s="63"/>
      <c r="B58" s="64"/>
      <c r="C58" s="105"/>
      <c r="F58" s="63"/>
      <c r="G58" s="63"/>
      <c r="H58" s="63"/>
      <c r="I58" s="63"/>
      <c r="J58" s="63"/>
      <c r="K58" s="63"/>
      <c r="L58" s="63"/>
      <c r="M58" s="63"/>
      <c r="N58" s="63"/>
      <c r="O58" s="63"/>
      <c r="P58" s="63"/>
      <c r="Q58" s="63"/>
      <c r="R58" s="63"/>
      <c r="S58" s="64"/>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row>
    <row r="59" spans="1:62" s="65" customFormat="1" ht="14.25" hidden="1" x14ac:dyDescent="0.3">
      <c r="A59" s="63"/>
      <c r="B59" s="64"/>
      <c r="C59" s="105"/>
      <c r="F59" s="63"/>
      <c r="G59" s="63"/>
      <c r="H59" s="63"/>
      <c r="I59" s="63"/>
      <c r="J59" s="63"/>
      <c r="K59" s="63"/>
      <c r="L59" s="63"/>
      <c r="M59" s="63"/>
      <c r="N59" s="63"/>
      <c r="O59" s="63"/>
      <c r="P59" s="63"/>
      <c r="Q59" s="63"/>
      <c r="R59" s="63"/>
      <c r="S59" s="64"/>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row>
    <row r="60" spans="1:62" s="65" customFormat="1" ht="14.25" hidden="1" x14ac:dyDescent="0.3">
      <c r="A60" s="63"/>
      <c r="B60" s="64"/>
      <c r="C60" s="105"/>
      <c r="F60" s="63"/>
      <c r="G60" s="63"/>
      <c r="H60" s="63"/>
      <c r="I60" s="63"/>
      <c r="J60" s="63"/>
      <c r="K60" s="63"/>
      <c r="L60" s="63"/>
      <c r="M60" s="63"/>
      <c r="N60" s="63"/>
      <c r="O60" s="63"/>
      <c r="P60" s="63"/>
      <c r="Q60" s="63"/>
      <c r="R60" s="63"/>
      <c r="S60" s="64"/>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row>
    <row r="61" spans="1:62" s="65" customFormat="1" ht="14.25" hidden="1" x14ac:dyDescent="0.3">
      <c r="A61" s="63"/>
      <c r="B61" s="64"/>
      <c r="C61" s="105"/>
      <c r="F61" s="63"/>
      <c r="G61" s="63"/>
      <c r="H61" s="63"/>
      <c r="I61" s="63"/>
      <c r="J61" s="63"/>
      <c r="K61" s="63"/>
      <c r="L61" s="63"/>
      <c r="M61" s="63"/>
      <c r="N61" s="63"/>
      <c r="O61" s="63"/>
      <c r="P61" s="63"/>
      <c r="Q61" s="63"/>
      <c r="R61" s="63"/>
      <c r="S61" s="64"/>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row>
    <row r="62" spans="1:62" s="65" customFormat="1" ht="14.25" hidden="1" x14ac:dyDescent="0.3">
      <c r="A62" s="63"/>
      <c r="B62" s="64"/>
      <c r="C62" s="105"/>
      <c r="F62" s="63"/>
      <c r="G62" s="63"/>
      <c r="H62" s="63"/>
      <c r="I62" s="63"/>
      <c r="J62" s="63"/>
      <c r="K62" s="63"/>
      <c r="L62" s="63"/>
      <c r="M62" s="63"/>
      <c r="N62" s="63"/>
      <c r="O62" s="63"/>
      <c r="P62" s="63"/>
      <c r="Q62" s="63"/>
      <c r="R62" s="63"/>
      <c r="S62" s="64"/>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row>
    <row r="63" spans="1:62" s="65" customFormat="1" ht="14.25" hidden="1" x14ac:dyDescent="0.3">
      <c r="A63" s="63"/>
      <c r="B63" s="64"/>
      <c r="C63" s="105"/>
      <c r="F63" s="63"/>
      <c r="G63" s="63"/>
      <c r="H63" s="63"/>
      <c r="I63" s="63"/>
      <c r="J63" s="63"/>
      <c r="K63" s="63"/>
      <c r="L63" s="63"/>
      <c r="M63" s="63"/>
      <c r="N63" s="63"/>
      <c r="O63" s="63"/>
      <c r="P63" s="63"/>
      <c r="Q63" s="63"/>
      <c r="R63" s="63"/>
      <c r="S63" s="64"/>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row>
    <row r="64" spans="1:62" s="65" customFormat="1" ht="14.25" hidden="1" x14ac:dyDescent="0.3">
      <c r="A64" s="63"/>
      <c r="B64" s="64"/>
      <c r="C64" s="105"/>
      <c r="F64" s="63"/>
      <c r="G64" s="63"/>
      <c r="H64" s="63"/>
      <c r="I64" s="63"/>
      <c r="J64" s="63"/>
      <c r="K64" s="63"/>
      <c r="L64" s="63"/>
      <c r="M64" s="63"/>
      <c r="N64" s="63"/>
      <c r="O64" s="63"/>
      <c r="P64" s="63"/>
      <c r="Q64" s="63"/>
      <c r="R64" s="63"/>
      <c r="S64" s="64"/>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row>
    <row r="65" spans="1:62" s="65" customFormat="1" ht="14.25" hidden="1" x14ac:dyDescent="0.3">
      <c r="A65" s="63"/>
      <c r="B65" s="64"/>
      <c r="C65" s="105"/>
      <c r="F65" s="63"/>
      <c r="G65" s="63"/>
      <c r="H65" s="63"/>
      <c r="I65" s="63"/>
      <c r="J65" s="63"/>
      <c r="K65" s="63"/>
      <c r="L65" s="63"/>
      <c r="M65" s="63"/>
      <c r="N65" s="63"/>
      <c r="O65" s="63"/>
      <c r="P65" s="63"/>
      <c r="Q65" s="63"/>
      <c r="R65" s="63"/>
      <c r="S65" s="64"/>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row>
    <row r="66" spans="1:62" s="65" customFormat="1" ht="14.25" hidden="1" x14ac:dyDescent="0.3">
      <c r="A66" s="63"/>
      <c r="B66" s="64"/>
      <c r="C66" s="105"/>
      <c r="F66" s="63"/>
      <c r="G66" s="63"/>
      <c r="H66" s="63"/>
      <c r="I66" s="63"/>
      <c r="J66" s="63"/>
      <c r="K66" s="63"/>
      <c r="L66" s="63"/>
      <c r="M66" s="63"/>
      <c r="N66" s="63"/>
      <c r="O66" s="63"/>
      <c r="P66" s="63"/>
      <c r="Q66" s="63"/>
      <c r="R66" s="63"/>
      <c r="S66" s="64"/>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row>
    <row r="67" spans="1:62" s="65" customFormat="1" ht="14.25" hidden="1" x14ac:dyDescent="0.3">
      <c r="A67" s="63"/>
      <c r="B67" s="64"/>
      <c r="C67" s="105"/>
      <c r="F67" s="63"/>
      <c r="G67" s="63"/>
      <c r="H67" s="63"/>
      <c r="I67" s="63"/>
      <c r="J67" s="63"/>
      <c r="K67" s="63"/>
      <c r="L67" s="63"/>
      <c r="M67" s="63"/>
      <c r="N67" s="63"/>
      <c r="O67" s="63"/>
      <c r="P67" s="63"/>
      <c r="Q67" s="63"/>
      <c r="R67" s="63"/>
      <c r="S67" s="64"/>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row>
    <row r="68" spans="1:62" s="65" customFormat="1" ht="14.25" hidden="1" x14ac:dyDescent="0.3">
      <c r="A68" s="63"/>
      <c r="B68" s="64"/>
      <c r="C68" s="105"/>
      <c r="F68" s="63"/>
      <c r="G68" s="63"/>
      <c r="H68" s="63"/>
      <c r="I68" s="63"/>
      <c r="J68" s="63"/>
      <c r="K68" s="63"/>
      <c r="L68" s="63"/>
      <c r="M68" s="63"/>
      <c r="N68" s="63"/>
      <c r="O68" s="63"/>
      <c r="P68" s="63"/>
      <c r="Q68" s="63"/>
      <c r="R68" s="63"/>
      <c r="S68" s="64"/>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row>
    <row r="69" spans="1:62" s="65" customFormat="1" ht="14.25" hidden="1" x14ac:dyDescent="0.3">
      <c r="A69" s="63"/>
      <c r="B69" s="64"/>
      <c r="C69" s="105"/>
      <c r="F69" s="63"/>
      <c r="G69" s="63"/>
      <c r="H69" s="63"/>
      <c r="I69" s="63"/>
      <c r="J69" s="63"/>
      <c r="K69" s="63"/>
      <c r="L69" s="63"/>
      <c r="M69" s="63"/>
      <c r="N69" s="63"/>
      <c r="O69" s="63"/>
      <c r="P69" s="63"/>
      <c r="Q69" s="63"/>
      <c r="R69" s="63"/>
      <c r="S69" s="64"/>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row>
    <row r="70" spans="1:62" s="65" customFormat="1" ht="14.25" hidden="1" x14ac:dyDescent="0.3">
      <c r="A70" s="63"/>
      <c r="B70" s="64"/>
      <c r="C70" s="105"/>
      <c r="F70" s="63"/>
      <c r="G70" s="63"/>
      <c r="H70" s="63"/>
      <c r="I70" s="63"/>
      <c r="J70" s="63"/>
      <c r="K70" s="63"/>
      <c r="L70" s="63"/>
      <c r="M70" s="63"/>
      <c r="N70" s="63"/>
      <c r="O70" s="63"/>
      <c r="P70" s="63"/>
      <c r="Q70" s="63"/>
      <c r="R70" s="63"/>
      <c r="S70" s="64"/>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row>
    <row r="71" spans="1:62" s="65" customFormat="1" ht="14.25" hidden="1" x14ac:dyDescent="0.3">
      <c r="A71" s="63"/>
      <c r="B71" s="64"/>
      <c r="C71" s="105"/>
      <c r="F71" s="63"/>
      <c r="G71" s="63"/>
      <c r="H71" s="63"/>
      <c r="I71" s="63"/>
      <c r="J71" s="63"/>
      <c r="K71" s="63"/>
      <c r="L71" s="63"/>
      <c r="M71" s="63"/>
      <c r="N71" s="63"/>
      <c r="O71" s="63"/>
      <c r="P71" s="63"/>
      <c r="Q71" s="63"/>
      <c r="R71" s="63"/>
      <c r="S71" s="64"/>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row>
    <row r="72" spans="1:62" s="65" customFormat="1" ht="14.25" hidden="1" x14ac:dyDescent="0.3">
      <c r="A72" s="63"/>
      <c r="B72" s="64"/>
      <c r="C72" s="105"/>
      <c r="F72" s="63"/>
      <c r="G72" s="63"/>
      <c r="H72" s="63"/>
      <c r="I72" s="63"/>
      <c r="J72" s="63"/>
      <c r="K72" s="63"/>
      <c r="L72" s="63"/>
      <c r="M72" s="63"/>
      <c r="N72" s="63"/>
      <c r="O72" s="63"/>
      <c r="P72" s="63"/>
      <c r="Q72" s="63"/>
      <c r="R72" s="63"/>
      <c r="S72" s="64"/>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row>
    <row r="73" spans="1:62" s="65" customFormat="1" ht="14.25" hidden="1" x14ac:dyDescent="0.3">
      <c r="A73" s="63"/>
      <c r="B73" s="64"/>
      <c r="C73" s="105"/>
      <c r="F73" s="63"/>
      <c r="G73" s="63"/>
      <c r="H73" s="63"/>
      <c r="I73" s="63"/>
      <c r="J73" s="63"/>
      <c r="K73" s="63"/>
      <c r="L73" s="63"/>
      <c r="M73" s="63"/>
      <c r="N73" s="63"/>
      <c r="O73" s="63"/>
      <c r="P73" s="63"/>
      <c r="Q73" s="63"/>
      <c r="R73" s="63"/>
      <c r="S73" s="64"/>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row>
    <row r="74" spans="1:62" s="65" customFormat="1" ht="14.25" hidden="1" x14ac:dyDescent="0.3">
      <c r="A74" s="63"/>
      <c r="B74" s="64"/>
      <c r="C74" s="105"/>
      <c r="F74" s="63"/>
      <c r="G74" s="63"/>
      <c r="H74" s="63"/>
      <c r="I74" s="63"/>
      <c r="J74" s="63"/>
      <c r="K74" s="63"/>
      <c r="L74" s="63"/>
      <c r="M74" s="63"/>
      <c r="N74" s="63"/>
      <c r="O74" s="63"/>
      <c r="P74" s="63"/>
      <c r="Q74" s="63"/>
      <c r="R74" s="63"/>
      <c r="S74" s="64"/>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row>
    <row r="75" spans="1:62" s="65" customFormat="1" ht="14.25" hidden="1" x14ac:dyDescent="0.3">
      <c r="A75" s="63"/>
      <c r="B75" s="64"/>
      <c r="C75" s="105"/>
      <c r="F75" s="63"/>
      <c r="G75" s="63"/>
      <c r="H75" s="63"/>
      <c r="I75" s="63"/>
      <c r="J75" s="63"/>
      <c r="K75" s="63"/>
      <c r="L75" s="63"/>
      <c r="M75" s="63"/>
      <c r="N75" s="63"/>
      <c r="O75" s="63"/>
      <c r="P75" s="63"/>
      <c r="Q75" s="63"/>
      <c r="R75" s="63"/>
      <c r="S75" s="64"/>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row>
    <row r="76" spans="1:62" s="65" customFormat="1" ht="14.25" hidden="1" x14ac:dyDescent="0.3">
      <c r="A76" s="63"/>
      <c r="B76" s="64"/>
      <c r="C76" s="105"/>
      <c r="F76" s="63"/>
      <c r="G76" s="63"/>
      <c r="H76" s="63"/>
      <c r="I76" s="63"/>
      <c r="J76" s="63"/>
      <c r="K76" s="63"/>
      <c r="L76" s="63"/>
      <c r="M76" s="63"/>
      <c r="N76" s="63"/>
      <c r="O76" s="63"/>
      <c r="P76" s="63"/>
      <c r="Q76" s="63"/>
      <c r="R76" s="63"/>
      <c r="S76" s="64"/>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row>
    <row r="77" spans="1:62" s="65" customFormat="1" ht="14.25" hidden="1" x14ac:dyDescent="0.3">
      <c r="A77" s="63"/>
      <c r="B77" s="64"/>
      <c r="C77" s="105"/>
      <c r="F77" s="63"/>
      <c r="G77" s="63"/>
      <c r="H77" s="63"/>
      <c r="I77" s="63"/>
      <c r="J77" s="63"/>
      <c r="K77" s="63"/>
      <c r="L77" s="63"/>
      <c r="M77" s="63"/>
      <c r="N77" s="63"/>
      <c r="O77" s="63"/>
      <c r="P77" s="63"/>
      <c r="Q77" s="63"/>
      <c r="R77" s="63"/>
      <c r="S77" s="64"/>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row>
    <row r="78" spans="1:62" s="65" customFormat="1" ht="14.25" hidden="1" x14ac:dyDescent="0.3">
      <c r="A78" s="63"/>
      <c r="B78" s="64"/>
      <c r="C78" s="105"/>
      <c r="F78" s="63"/>
      <c r="G78" s="63"/>
      <c r="H78" s="63"/>
      <c r="I78" s="63"/>
      <c r="J78" s="63"/>
      <c r="K78" s="63"/>
      <c r="L78" s="63"/>
      <c r="M78" s="63"/>
      <c r="N78" s="63"/>
      <c r="O78" s="63"/>
      <c r="P78" s="63"/>
      <c r="Q78" s="63"/>
      <c r="R78" s="63"/>
      <c r="S78" s="64"/>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row>
    <row r="79" spans="1:62" s="65" customFormat="1" ht="14.25" hidden="1" x14ac:dyDescent="0.3">
      <c r="A79" s="63"/>
      <c r="B79" s="64"/>
      <c r="C79" s="105"/>
      <c r="F79" s="63"/>
      <c r="G79" s="63"/>
      <c r="H79" s="63"/>
      <c r="I79" s="63"/>
      <c r="J79" s="63"/>
      <c r="K79" s="63"/>
      <c r="L79" s="63"/>
      <c r="M79" s="63"/>
      <c r="N79" s="63"/>
      <c r="O79" s="63"/>
      <c r="P79" s="63"/>
      <c r="Q79" s="63"/>
      <c r="R79" s="63"/>
      <c r="S79" s="64"/>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row>
    <row r="80" spans="1:62" s="65" customFormat="1" ht="14.25" hidden="1" x14ac:dyDescent="0.3">
      <c r="A80" s="63"/>
      <c r="B80" s="64"/>
      <c r="C80" s="105"/>
      <c r="F80" s="63"/>
      <c r="G80" s="63"/>
      <c r="H80" s="63"/>
      <c r="I80" s="63"/>
      <c r="J80" s="63"/>
      <c r="K80" s="63"/>
      <c r="L80" s="63"/>
      <c r="M80" s="63"/>
      <c r="N80" s="63"/>
      <c r="O80" s="63"/>
      <c r="P80" s="63"/>
      <c r="Q80" s="63"/>
      <c r="R80" s="63"/>
      <c r="S80" s="64"/>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row>
    <row r="81" spans="1:62" s="65" customFormat="1" ht="14.25" hidden="1" x14ac:dyDescent="0.3">
      <c r="A81" s="63"/>
      <c r="B81" s="64"/>
      <c r="C81" s="105"/>
      <c r="F81" s="63"/>
      <c r="G81" s="63"/>
      <c r="H81" s="63"/>
      <c r="I81" s="63"/>
      <c r="J81" s="63"/>
      <c r="K81" s="63"/>
      <c r="L81" s="63"/>
      <c r="M81" s="63"/>
      <c r="N81" s="63"/>
      <c r="O81" s="63"/>
      <c r="P81" s="63"/>
      <c r="Q81" s="63"/>
      <c r="R81" s="63"/>
      <c r="S81" s="64"/>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row>
    <row r="82" spans="1:62" s="65" customFormat="1" ht="14.25" hidden="1" x14ac:dyDescent="0.3">
      <c r="A82" s="63"/>
      <c r="B82" s="64"/>
      <c r="C82" s="105"/>
      <c r="F82" s="63"/>
      <c r="G82" s="63"/>
      <c r="H82" s="63"/>
      <c r="I82" s="63"/>
      <c r="J82" s="63"/>
      <c r="K82" s="63"/>
      <c r="L82" s="63"/>
      <c r="M82" s="63"/>
      <c r="N82" s="63"/>
      <c r="O82" s="63"/>
      <c r="P82" s="63"/>
      <c r="Q82" s="63"/>
      <c r="R82" s="63"/>
      <c r="S82" s="64"/>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row>
    <row r="83" spans="1:62" s="65" customFormat="1" ht="14.25" hidden="1" x14ac:dyDescent="0.3">
      <c r="A83" s="63"/>
      <c r="B83" s="64"/>
      <c r="C83" s="105"/>
      <c r="F83" s="63"/>
      <c r="G83" s="63"/>
      <c r="H83" s="63"/>
      <c r="I83" s="63"/>
      <c r="J83" s="63"/>
      <c r="K83" s="63"/>
      <c r="L83" s="63"/>
      <c r="M83" s="63"/>
      <c r="N83" s="63"/>
      <c r="O83" s="63"/>
      <c r="P83" s="63"/>
      <c r="Q83" s="63"/>
      <c r="R83" s="63"/>
      <c r="S83" s="64"/>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row>
    <row r="84" spans="1:62" s="65" customFormat="1" ht="14.25" hidden="1" x14ac:dyDescent="0.3">
      <c r="A84" s="63"/>
      <c r="B84" s="64"/>
      <c r="C84" s="105"/>
      <c r="F84" s="63"/>
      <c r="G84" s="63"/>
      <c r="H84" s="63"/>
      <c r="I84" s="63"/>
      <c r="J84" s="63"/>
      <c r="K84" s="63"/>
      <c r="L84" s="63"/>
      <c r="M84" s="63"/>
      <c r="N84" s="63"/>
      <c r="O84" s="63"/>
      <c r="P84" s="63"/>
      <c r="Q84" s="63"/>
      <c r="R84" s="63"/>
      <c r="S84" s="64"/>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row>
    <row r="85" spans="1:62" s="65" customFormat="1" ht="14.25" hidden="1" x14ac:dyDescent="0.3">
      <c r="A85" s="63"/>
      <c r="B85" s="64"/>
      <c r="C85" s="105"/>
      <c r="F85" s="63"/>
      <c r="G85" s="63"/>
      <c r="H85" s="63"/>
      <c r="I85" s="63"/>
      <c r="J85" s="63"/>
      <c r="K85" s="63"/>
      <c r="L85" s="63"/>
      <c r="M85" s="63"/>
      <c r="N85" s="63"/>
      <c r="O85" s="63"/>
      <c r="P85" s="63"/>
      <c r="Q85" s="63"/>
      <c r="R85" s="63"/>
      <c r="S85" s="64"/>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row>
    <row r="86" spans="1:62" s="65" customFormat="1" ht="14.25" hidden="1" x14ac:dyDescent="0.3">
      <c r="A86" s="63"/>
      <c r="B86" s="64"/>
      <c r="C86" s="105"/>
      <c r="F86" s="63"/>
      <c r="G86" s="63"/>
      <c r="H86" s="63"/>
      <c r="I86" s="63"/>
      <c r="J86" s="63"/>
      <c r="K86" s="63"/>
      <c r="L86" s="63"/>
      <c r="M86" s="63"/>
      <c r="N86" s="63"/>
      <c r="O86" s="63"/>
      <c r="P86" s="63"/>
      <c r="Q86" s="63"/>
      <c r="R86" s="63"/>
      <c r="S86" s="64"/>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row>
    <row r="87" spans="1:62" s="65" customFormat="1" ht="14.25" hidden="1" x14ac:dyDescent="0.3">
      <c r="A87" s="63"/>
      <c r="B87" s="64"/>
      <c r="C87" s="105"/>
      <c r="F87" s="63"/>
      <c r="G87" s="63"/>
      <c r="H87" s="63"/>
      <c r="I87" s="63"/>
      <c r="J87" s="63"/>
      <c r="K87" s="63"/>
      <c r="L87" s="63"/>
      <c r="M87" s="63"/>
      <c r="N87" s="63"/>
      <c r="O87" s="63"/>
      <c r="P87" s="63"/>
      <c r="Q87" s="63"/>
      <c r="R87" s="63"/>
      <c r="S87" s="64"/>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row>
    <row r="88" spans="1:62" s="65" customFormat="1" ht="14.25" hidden="1" x14ac:dyDescent="0.3">
      <c r="A88" s="63"/>
      <c r="B88" s="64"/>
      <c r="C88" s="105"/>
      <c r="F88" s="63"/>
      <c r="G88" s="63"/>
      <c r="H88" s="63"/>
      <c r="I88" s="63"/>
      <c r="J88" s="63"/>
      <c r="K88" s="63"/>
      <c r="L88" s="63"/>
      <c r="M88" s="63"/>
      <c r="N88" s="63"/>
      <c r="O88" s="63"/>
      <c r="P88" s="63"/>
      <c r="Q88" s="63"/>
      <c r="R88" s="63"/>
      <c r="S88" s="64"/>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row>
    <row r="89" spans="1:62" s="65" customFormat="1" ht="14.25" hidden="1" x14ac:dyDescent="0.3">
      <c r="A89" s="63"/>
      <c r="B89" s="64"/>
      <c r="C89" s="105"/>
      <c r="F89" s="63"/>
      <c r="G89" s="63"/>
      <c r="H89" s="63"/>
      <c r="I89" s="63"/>
      <c r="J89" s="63"/>
      <c r="K89" s="63"/>
      <c r="L89" s="63"/>
      <c r="M89" s="63"/>
      <c r="N89" s="63"/>
      <c r="O89" s="63"/>
      <c r="P89" s="63"/>
      <c r="Q89" s="63"/>
      <c r="R89" s="63"/>
      <c r="S89" s="64"/>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row>
    <row r="90" spans="1:62" s="65" customFormat="1" ht="14.25" hidden="1" x14ac:dyDescent="0.3">
      <c r="A90" s="63"/>
      <c r="B90" s="64"/>
      <c r="C90" s="105"/>
      <c r="F90" s="63"/>
      <c r="G90" s="63"/>
      <c r="H90" s="63"/>
      <c r="I90" s="63"/>
      <c r="J90" s="63"/>
      <c r="K90" s="63"/>
      <c r="L90" s="63"/>
      <c r="M90" s="63"/>
      <c r="N90" s="63"/>
      <c r="O90" s="63"/>
      <c r="P90" s="63"/>
      <c r="Q90" s="63"/>
      <c r="R90" s="63"/>
      <c r="S90" s="64"/>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row>
    <row r="91" spans="1:62" s="65" customFormat="1" ht="14.25" hidden="1" x14ac:dyDescent="0.3">
      <c r="A91" s="63"/>
      <c r="B91" s="64"/>
      <c r="C91" s="105"/>
      <c r="F91" s="63"/>
      <c r="G91" s="63"/>
      <c r="H91" s="63"/>
      <c r="I91" s="63"/>
      <c r="J91" s="63"/>
      <c r="K91" s="63"/>
      <c r="L91" s="63"/>
      <c r="M91" s="63"/>
      <c r="N91" s="63"/>
      <c r="O91" s="63"/>
      <c r="P91" s="63"/>
      <c r="Q91" s="63"/>
      <c r="R91" s="63"/>
      <c r="S91" s="64"/>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row>
    <row r="92" spans="1:62" s="65" customFormat="1" ht="14.25" hidden="1" x14ac:dyDescent="0.3">
      <c r="A92" s="63"/>
      <c r="B92" s="64"/>
      <c r="C92" s="105"/>
      <c r="F92" s="63"/>
      <c r="G92" s="63"/>
      <c r="H92" s="63"/>
      <c r="I92" s="63"/>
      <c r="J92" s="63"/>
      <c r="K92" s="63"/>
      <c r="L92" s="63"/>
      <c r="M92" s="63"/>
      <c r="N92" s="63"/>
      <c r="O92" s="63"/>
      <c r="P92" s="63"/>
      <c r="Q92" s="63"/>
      <c r="R92" s="63"/>
      <c r="S92" s="64"/>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row>
    <row r="93" spans="1:62" s="65" customFormat="1" ht="14.25" hidden="1" x14ac:dyDescent="0.3">
      <c r="A93" s="63"/>
      <c r="B93" s="64"/>
      <c r="C93" s="105"/>
      <c r="F93" s="63"/>
      <c r="G93" s="63"/>
      <c r="H93" s="63"/>
      <c r="I93" s="63"/>
      <c r="J93" s="63"/>
      <c r="K93" s="63"/>
      <c r="L93" s="63"/>
      <c r="M93" s="63"/>
      <c r="N93" s="63"/>
      <c r="O93" s="63"/>
      <c r="P93" s="63"/>
      <c r="Q93" s="63"/>
      <c r="R93" s="63"/>
      <c r="S93" s="64"/>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row>
    <row r="94" spans="1:62" s="65" customFormat="1" ht="14.25" hidden="1" x14ac:dyDescent="0.3">
      <c r="A94" s="63"/>
      <c r="B94" s="64"/>
      <c r="C94" s="105"/>
      <c r="F94" s="63"/>
      <c r="G94" s="63"/>
      <c r="H94" s="63"/>
      <c r="I94" s="63"/>
      <c r="J94" s="63"/>
      <c r="K94" s="63"/>
      <c r="L94" s="63"/>
      <c r="M94" s="63"/>
      <c r="N94" s="63"/>
      <c r="O94" s="63"/>
      <c r="P94" s="63"/>
      <c r="Q94" s="63"/>
      <c r="R94" s="63"/>
      <c r="S94" s="64"/>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row>
    <row r="95" spans="1:62" s="65" customFormat="1" ht="14.25" hidden="1" x14ac:dyDescent="0.3">
      <c r="A95" s="63"/>
      <c r="B95" s="64"/>
      <c r="C95" s="105"/>
      <c r="F95" s="63"/>
      <c r="G95" s="63"/>
      <c r="H95" s="63"/>
      <c r="I95" s="63"/>
      <c r="J95" s="63"/>
      <c r="K95" s="63"/>
      <c r="L95" s="63"/>
      <c r="M95" s="63"/>
      <c r="N95" s="63"/>
      <c r="O95" s="63"/>
      <c r="P95" s="63"/>
      <c r="Q95" s="63"/>
      <c r="R95" s="63"/>
      <c r="S95" s="64"/>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row>
    <row r="96" spans="1:62" s="65" customFormat="1" ht="14.25" hidden="1" x14ac:dyDescent="0.3">
      <c r="A96" s="63"/>
      <c r="B96" s="64"/>
      <c r="C96" s="105"/>
      <c r="F96" s="63"/>
      <c r="G96" s="63"/>
      <c r="H96" s="63"/>
      <c r="I96" s="63"/>
      <c r="J96" s="63"/>
      <c r="K96" s="63"/>
      <c r="L96" s="63"/>
      <c r="M96" s="63"/>
      <c r="N96" s="63"/>
      <c r="O96" s="63"/>
      <c r="P96" s="63"/>
      <c r="Q96" s="63"/>
      <c r="R96" s="63"/>
      <c r="S96" s="64"/>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row>
    <row r="97" spans="1:62" s="65" customFormat="1" ht="14.25" hidden="1" x14ac:dyDescent="0.3">
      <c r="A97" s="63"/>
      <c r="B97" s="64"/>
      <c r="C97" s="105"/>
      <c r="F97" s="63"/>
      <c r="G97" s="63"/>
      <c r="H97" s="63"/>
      <c r="I97" s="63"/>
      <c r="J97" s="63"/>
      <c r="K97" s="63"/>
      <c r="L97" s="63"/>
      <c r="M97" s="63"/>
      <c r="N97" s="63"/>
      <c r="O97" s="63"/>
      <c r="P97" s="63"/>
      <c r="Q97" s="63"/>
      <c r="R97" s="63"/>
      <c r="S97" s="64"/>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row>
    <row r="98" spans="1:62" s="65" customFormat="1" ht="14.25" hidden="1" x14ac:dyDescent="0.3">
      <c r="A98" s="63"/>
      <c r="B98" s="64"/>
      <c r="C98" s="105"/>
      <c r="F98" s="63"/>
      <c r="G98" s="63"/>
      <c r="H98" s="63"/>
      <c r="I98" s="63"/>
      <c r="J98" s="63"/>
      <c r="K98" s="63"/>
      <c r="L98" s="63"/>
      <c r="M98" s="63"/>
      <c r="N98" s="63"/>
      <c r="O98" s="63"/>
      <c r="P98" s="63"/>
      <c r="Q98" s="63"/>
      <c r="R98" s="63"/>
      <c r="S98" s="64"/>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row>
    <row r="99" spans="1:62" s="65" customFormat="1" ht="14.25" hidden="1" x14ac:dyDescent="0.3">
      <c r="A99" s="63"/>
      <c r="B99" s="64"/>
      <c r="C99" s="105"/>
      <c r="F99" s="63"/>
      <c r="G99" s="63"/>
      <c r="H99" s="63"/>
      <c r="I99" s="63"/>
      <c r="J99" s="63"/>
      <c r="K99" s="63"/>
      <c r="L99" s="63"/>
      <c r="M99" s="63"/>
      <c r="N99" s="63"/>
      <c r="O99" s="63"/>
      <c r="P99" s="63"/>
      <c r="Q99" s="63"/>
      <c r="R99" s="63"/>
      <c r="S99" s="64"/>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row>
    <row r="100" spans="1:62" s="65" customFormat="1" ht="14.25" hidden="1" x14ac:dyDescent="0.3">
      <c r="A100" s="63"/>
      <c r="B100" s="64"/>
      <c r="C100" s="105"/>
      <c r="F100" s="63"/>
      <c r="G100" s="63"/>
      <c r="H100" s="63"/>
      <c r="I100" s="63"/>
      <c r="J100" s="63"/>
      <c r="K100" s="63"/>
      <c r="L100" s="63"/>
      <c r="M100" s="63"/>
      <c r="N100" s="63"/>
      <c r="O100" s="63"/>
      <c r="P100" s="63"/>
      <c r="Q100" s="63"/>
      <c r="R100" s="63"/>
      <c r="S100" s="64"/>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row>
    <row r="101" spans="1:62" s="65" customFormat="1" ht="14.25" hidden="1" x14ac:dyDescent="0.3">
      <c r="A101" s="63"/>
      <c r="B101" s="64"/>
      <c r="C101" s="105"/>
      <c r="F101" s="63"/>
      <c r="G101" s="63"/>
      <c r="H101" s="63"/>
      <c r="I101" s="63"/>
      <c r="J101" s="63"/>
      <c r="K101" s="63"/>
      <c r="L101" s="63"/>
      <c r="M101" s="63"/>
      <c r="N101" s="63"/>
      <c r="O101" s="63"/>
      <c r="P101" s="63"/>
      <c r="Q101" s="63"/>
      <c r="R101" s="63"/>
      <c r="S101" s="64"/>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row>
    <row r="102" spans="1:62" s="65" customFormat="1" ht="14.25" hidden="1" x14ac:dyDescent="0.3">
      <c r="A102" s="63"/>
      <c r="B102" s="64"/>
      <c r="C102" s="105"/>
      <c r="F102" s="63"/>
      <c r="G102" s="63"/>
      <c r="H102" s="63"/>
      <c r="I102" s="63"/>
      <c r="J102" s="63"/>
      <c r="K102" s="63"/>
      <c r="L102" s="63"/>
      <c r="M102" s="63"/>
      <c r="N102" s="63"/>
      <c r="O102" s="63"/>
      <c r="P102" s="63"/>
      <c r="Q102" s="63"/>
      <c r="R102" s="63"/>
      <c r="S102" s="64"/>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row>
    <row r="103" spans="1:62" s="65" customFormat="1" ht="14.25" hidden="1" x14ac:dyDescent="0.3">
      <c r="A103" s="63"/>
      <c r="B103" s="64"/>
      <c r="C103" s="105"/>
      <c r="F103" s="63"/>
      <c r="G103" s="63"/>
      <c r="H103" s="63"/>
      <c r="I103" s="63"/>
      <c r="J103" s="63"/>
      <c r="K103" s="63"/>
      <c r="L103" s="63"/>
      <c r="M103" s="63"/>
      <c r="N103" s="63"/>
      <c r="O103" s="63"/>
      <c r="P103" s="63"/>
      <c r="Q103" s="63"/>
      <c r="R103" s="63"/>
      <c r="S103" s="64"/>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row>
    <row r="104" spans="1:62" s="65" customFormat="1" ht="14.25" hidden="1" x14ac:dyDescent="0.3">
      <c r="A104" s="63"/>
      <c r="B104" s="64"/>
      <c r="C104" s="105"/>
      <c r="F104" s="63"/>
      <c r="G104" s="63"/>
      <c r="H104" s="63"/>
      <c r="I104" s="63"/>
      <c r="J104" s="63"/>
      <c r="K104" s="63"/>
      <c r="L104" s="63"/>
      <c r="M104" s="63"/>
      <c r="N104" s="63"/>
      <c r="O104" s="63"/>
      <c r="P104" s="63"/>
      <c r="Q104" s="63"/>
      <c r="R104" s="63"/>
      <c r="S104" s="64"/>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row>
    <row r="105" spans="1:62" s="65" customFormat="1" ht="14.25" hidden="1" x14ac:dyDescent="0.3">
      <c r="A105" s="63"/>
      <c r="B105" s="64"/>
      <c r="C105" s="105"/>
      <c r="F105" s="63"/>
      <c r="G105" s="63"/>
      <c r="H105" s="63"/>
      <c r="I105" s="63"/>
      <c r="J105" s="63"/>
      <c r="K105" s="63"/>
      <c r="L105" s="63"/>
      <c r="M105" s="63"/>
      <c r="N105" s="63"/>
      <c r="O105" s="63"/>
      <c r="P105" s="63"/>
      <c r="Q105" s="63"/>
      <c r="R105" s="63"/>
      <c r="S105" s="64"/>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row>
    <row r="106" spans="1:62" s="65" customFormat="1" ht="14.25" hidden="1" x14ac:dyDescent="0.3">
      <c r="A106" s="63"/>
      <c r="B106" s="64"/>
      <c r="C106" s="105"/>
      <c r="F106" s="63"/>
      <c r="G106" s="63"/>
      <c r="H106" s="63"/>
      <c r="I106" s="63"/>
      <c r="J106" s="63"/>
      <c r="K106" s="63"/>
      <c r="L106" s="63"/>
      <c r="M106" s="63"/>
      <c r="N106" s="63"/>
      <c r="O106" s="63"/>
      <c r="P106" s="63"/>
      <c r="Q106" s="63"/>
      <c r="R106" s="63"/>
      <c r="S106" s="64"/>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row>
    <row r="107" spans="1:62" s="65" customFormat="1" ht="14.25" hidden="1" x14ac:dyDescent="0.3">
      <c r="A107" s="63"/>
      <c r="B107" s="64"/>
      <c r="C107" s="105"/>
      <c r="F107" s="63"/>
      <c r="G107" s="63"/>
      <c r="H107" s="63"/>
      <c r="I107" s="63"/>
      <c r="J107" s="63"/>
      <c r="K107" s="63"/>
      <c r="L107" s="63"/>
      <c r="M107" s="63"/>
      <c r="N107" s="63"/>
      <c r="O107" s="63"/>
      <c r="P107" s="63"/>
      <c r="Q107" s="63"/>
      <c r="R107" s="63"/>
      <c r="S107" s="64"/>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row>
    <row r="108" spans="1:62" s="65" customFormat="1" ht="14.25" hidden="1" x14ac:dyDescent="0.3">
      <c r="A108" s="63"/>
      <c r="B108" s="64"/>
      <c r="C108" s="105"/>
      <c r="F108" s="63"/>
      <c r="G108" s="63"/>
      <c r="H108" s="63"/>
      <c r="I108" s="63"/>
      <c r="J108" s="63"/>
      <c r="K108" s="63"/>
      <c r="L108" s="63"/>
      <c r="M108" s="63"/>
      <c r="N108" s="63"/>
      <c r="O108" s="63"/>
      <c r="P108" s="63"/>
      <c r="Q108" s="63"/>
      <c r="R108" s="63"/>
      <c r="S108" s="64"/>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row>
    <row r="109" spans="1:62" s="65" customFormat="1" ht="14.25" hidden="1" x14ac:dyDescent="0.3">
      <c r="A109" s="63"/>
      <c r="B109" s="64"/>
      <c r="C109" s="105"/>
      <c r="F109" s="63"/>
      <c r="G109" s="63"/>
      <c r="H109" s="63"/>
      <c r="I109" s="63"/>
      <c r="J109" s="63"/>
      <c r="K109" s="63"/>
      <c r="L109" s="63"/>
      <c r="M109" s="63"/>
      <c r="N109" s="63"/>
      <c r="O109" s="63"/>
      <c r="P109" s="63"/>
      <c r="Q109" s="63"/>
      <c r="R109" s="63"/>
      <c r="S109" s="64"/>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row>
    <row r="110" spans="1:62" s="65" customFormat="1" ht="14.25" hidden="1" x14ac:dyDescent="0.3">
      <c r="A110" s="63"/>
      <c r="B110" s="64"/>
      <c r="C110" s="105"/>
      <c r="F110" s="63"/>
      <c r="G110" s="63"/>
      <c r="H110" s="63"/>
      <c r="I110" s="63"/>
      <c r="J110" s="63"/>
      <c r="K110" s="63"/>
      <c r="L110" s="63"/>
      <c r="M110" s="63"/>
      <c r="N110" s="63"/>
      <c r="O110" s="63"/>
      <c r="P110" s="63"/>
      <c r="Q110" s="63"/>
      <c r="R110" s="63"/>
      <c r="S110" s="64"/>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row>
    <row r="111" spans="1:62" s="65" customFormat="1" ht="14.25" hidden="1" x14ac:dyDescent="0.3">
      <c r="A111" s="63"/>
      <c r="B111" s="64"/>
      <c r="C111" s="105"/>
      <c r="F111" s="63"/>
      <c r="G111" s="63"/>
      <c r="H111" s="63"/>
      <c r="I111" s="63"/>
      <c r="J111" s="63"/>
      <c r="K111" s="63"/>
      <c r="L111" s="63"/>
      <c r="M111" s="63"/>
      <c r="N111" s="63"/>
      <c r="O111" s="63"/>
      <c r="P111" s="63"/>
      <c r="Q111" s="63"/>
      <c r="R111" s="63"/>
      <c r="S111" s="64"/>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row>
    <row r="112" spans="1:62" s="65" customFormat="1" ht="14.25" hidden="1" x14ac:dyDescent="0.3">
      <c r="A112" s="63"/>
      <c r="B112" s="64"/>
      <c r="C112" s="105"/>
      <c r="F112" s="63"/>
      <c r="G112" s="63"/>
      <c r="H112" s="63"/>
      <c r="I112" s="63"/>
      <c r="J112" s="63"/>
      <c r="K112" s="63"/>
      <c r="L112" s="63"/>
      <c r="M112" s="63"/>
      <c r="N112" s="63"/>
      <c r="O112" s="63"/>
      <c r="P112" s="63"/>
      <c r="Q112" s="63"/>
      <c r="R112" s="63"/>
      <c r="S112" s="64"/>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row>
    <row r="113" spans="1:62" s="65" customFormat="1" ht="14.25" hidden="1" x14ac:dyDescent="0.3">
      <c r="A113" s="63"/>
      <c r="B113" s="64"/>
      <c r="C113" s="105"/>
      <c r="F113" s="63"/>
      <c r="G113" s="63"/>
      <c r="H113" s="63"/>
      <c r="I113" s="63"/>
      <c r="J113" s="63"/>
      <c r="K113" s="63"/>
      <c r="L113" s="63"/>
      <c r="M113" s="63"/>
      <c r="N113" s="63"/>
      <c r="O113" s="63"/>
      <c r="P113" s="63"/>
      <c r="Q113" s="63"/>
      <c r="R113" s="63"/>
      <c r="S113" s="64"/>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row>
    <row r="114" spans="1:62" s="65" customFormat="1" ht="14.25" hidden="1" x14ac:dyDescent="0.3">
      <c r="A114" s="63"/>
      <c r="B114" s="64"/>
      <c r="C114" s="105"/>
      <c r="F114" s="63"/>
      <c r="G114" s="63"/>
      <c r="H114" s="63"/>
      <c r="I114" s="63"/>
      <c r="J114" s="63"/>
      <c r="K114" s="63"/>
      <c r="L114" s="63"/>
      <c r="M114" s="63"/>
      <c r="N114" s="63"/>
      <c r="O114" s="63"/>
      <c r="P114" s="63"/>
      <c r="Q114" s="63"/>
      <c r="R114" s="63"/>
      <c r="S114" s="64"/>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row>
    <row r="115" spans="1:62" s="65" customFormat="1" ht="14.25" hidden="1" x14ac:dyDescent="0.3">
      <c r="A115" s="63"/>
      <c r="B115" s="64"/>
      <c r="C115" s="105"/>
      <c r="F115" s="63"/>
      <c r="G115" s="63"/>
      <c r="H115" s="63"/>
      <c r="I115" s="63"/>
      <c r="J115" s="63"/>
      <c r="K115" s="63"/>
      <c r="L115" s="63"/>
      <c r="M115" s="63"/>
      <c r="N115" s="63"/>
      <c r="O115" s="63"/>
      <c r="P115" s="63"/>
      <c r="Q115" s="63"/>
      <c r="R115" s="63"/>
      <c r="S115" s="64"/>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row>
    <row r="116" spans="1:62" s="65" customFormat="1" ht="14.25" hidden="1" x14ac:dyDescent="0.3">
      <c r="A116" s="63"/>
      <c r="B116" s="64"/>
      <c r="C116" s="105"/>
      <c r="F116" s="63"/>
      <c r="G116" s="63"/>
      <c r="H116" s="63"/>
      <c r="I116" s="63"/>
      <c r="J116" s="63"/>
      <c r="K116" s="63"/>
      <c r="L116" s="63"/>
      <c r="M116" s="63"/>
      <c r="N116" s="63"/>
      <c r="O116" s="63"/>
      <c r="P116" s="63"/>
      <c r="Q116" s="63"/>
      <c r="R116" s="63"/>
      <c r="S116" s="64"/>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row>
    <row r="117" spans="1:62" s="65" customFormat="1" ht="14.25" hidden="1" x14ac:dyDescent="0.3">
      <c r="A117" s="63"/>
      <c r="B117" s="64"/>
      <c r="C117" s="105"/>
      <c r="F117" s="63"/>
      <c r="G117" s="63"/>
      <c r="H117" s="63"/>
      <c r="I117" s="63"/>
      <c r="J117" s="63"/>
      <c r="K117" s="63"/>
      <c r="L117" s="63"/>
      <c r="M117" s="63"/>
      <c r="N117" s="63"/>
      <c r="O117" s="63"/>
      <c r="P117" s="63"/>
      <c r="Q117" s="63"/>
      <c r="R117" s="63"/>
      <c r="S117" s="64"/>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row>
    <row r="118" spans="1:62" s="65" customFormat="1" ht="14.25" hidden="1" x14ac:dyDescent="0.3">
      <c r="A118" s="63"/>
      <c r="B118" s="64"/>
      <c r="C118" s="105"/>
      <c r="F118" s="63"/>
      <c r="G118" s="63"/>
      <c r="H118" s="63"/>
      <c r="I118" s="63"/>
      <c r="J118" s="63"/>
      <c r="K118" s="63"/>
      <c r="L118" s="63"/>
      <c r="M118" s="63"/>
      <c r="N118" s="63"/>
      <c r="O118" s="63"/>
      <c r="P118" s="63"/>
      <c r="Q118" s="63"/>
      <c r="R118" s="63"/>
      <c r="S118" s="64"/>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row>
    <row r="119" spans="1:62" s="65" customFormat="1" ht="14.25" hidden="1" x14ac:dyDescent="0.3">
      <c r="A119" s="63"/>
      <c r="B119" s="64"/>
      <c r="C119" s="105"/>
      <c r="F119" s="63"/>
      <c r="G119" s="63"/>
      <c r="H119" s="63"/>
      <c r="I119" s="63"/>
      <c r="J119" s="63"/>
      <c r="K119" s="63"/>
      <c r="L119" s="63"/>
      <c r="M119" s="63"/>
      <c r="N119" s="63"/>
      <c r="O119" s="63"/>
      <c r="P119" s="63"/>
      <c r="Q119" s="63"/>
      <c r="R119" s="63"/>
      <c r="S119" s="64"/>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row>
    <row r="120" spans="1:62" s="65" customFormat="1" ht="14.25" hidden="1" x14ac:dyDescent="0.3">
      <c r="A120" s="63"/>
      <c r="B120" s="64"/>
      <c r="C120" s="105"/>
      <c r="F120" s="63"/>
      <c r="G120" s="63"/>
      <c r="H120" s="63"/>
      <c r="I120" s="63"/>
      <c r="J120" s="63"/>
      <c r="K120" s="63"/>
      <c r="L120" s="63"/>
      <c r="M120" s="63"/>
      <c r="N120" s="63"/>
      <c r="O120" s="63"/>
      <c r="P120" s="63"/>
      <c r="Q120" s="63"/>
      <c r="R120" s="63"/>
      <c r="S120" s="64"/>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row>
    <row r="121" spans="1:62" s="65" customFormat="1" ht="14.25" hidden="1" x14ac:dyDescent="0.3">
      <c r="A121" s="63"/>
      <c r="B121" s="64"/>
      <c r="C121" s="105"/>
      <c r="F121" s="63"/>
      <c r="G121" s="63"/>
      <c r="H121" s="63"/>
      <c r="I121" s="63"/>
      <c r="J121" s="63"/>
      <c r="K121" s="63"/>
      <c r="L121" s="63"/>
      <c r="M121" s="63"/>
      <c r="N121" s="63"/>
      <c r="O121" s="63"/>
      <c r="P121" s="63"/>
      <c r="Q121" s="63"/>
      <c r="R121" s="63"/>
      <c r="S121" s="64"/>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row>
    <row r="122" spans="1:62" s="65" customFormat="1" ht="14.25" hidden="1" x14ac:dyDescent="0.3">
      <c r="A122" s="63"/>
      <c r="B122" s="64"/>
      <c r="C122" s="105"/>
      <c r="F122" s="63"/>
      <c r="G122" s="63"/>
      <c r="H122" s="63"/>
      <c r="I122" s="63"/>
      <c r="J122" s="63"/>
      <c r="K122" s="63"/>
      <c r="L122" s="63"/>
      <c r="M122" s="63"/>
      <c r="N122" s="63"/>
      <c r="O122" s="63"/>
      <c r="P122" s="63"/>
      <c r="Q122" s="63"/>
      <c r="R122" s="63"/>
      <c r="S122" s="64"/>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row>
    <row r="123" spans="1:62" s="65" customFormat="1" ht="14.25" hidden="1" x14ac:dyDescent="0.3">
      <c r="A123" s="63"/>
      <c r="B123" s="64"/>
      <c r="C123" s="105"/>
      <c r="F123" s="63"/>
      <c r="G123" s="63"/>
      <c r="H123" s="63"/>
      <c r="I123" s="63"/>
      <c r="J123" s="63"/>
      <c r="K123" s="63"/>
      <c r="L123" s="63"/>
      <c r="M123" s="63"/>
      <c r="N123" s="63"/>
      <c r="O123" s="63"/>
      <c r="P123" s="63"/>
      <c r="Q123" s="63"/>
      <c r="R123" s="63"/>
      <c r="S123" s="64"/>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row>
    <row r="124" spans="1:62" s="65" customFormat="1" ht="14.25" hidden="1" x14ac:dyDescent="0.3">
      <c r="A124" s="63"/>
      <c r="B124" s="64"/>
      <c r="C124" s="105"/>
      <c r="F124" s="63"/>
      <c r="G124" s="63"/>
      <c r="H124" s="63"/>
      <c r="I124" s="63"/>
      <c r="J124" s="63"/>
      <c r="K124" s="63"/>
      <c r="L124" s="63"/>
      <c r="M124" s="63"/>
      <c r="N124" s="63"/>
      <c r="O124" s="63"/>
      <c r="P124" s="63"/>
      <c r="Q124" s="63"/>
      <c r="R124" s="63"/>
      <c r="S124" s="64"/>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row>
    <row r="125" spans="1:62" s="65" customFormat="1" ht="14.25" hidden="1" x14ac:dyDescent="0.3">
      <c r="A125" s="63"/>
      <c r="B125" s="64"/>
      <c r="C125" s="105"/>
      <c r="F125" s="63"/>
      <c r="G125" s="63"/>
      <c r="H125" s="63"/>
      <c r="I125" s="63"/>
      <c r="J125" s="63"/>
      <c r="K125" s="63"/>
      <c r="L125" s="63"/>
      <c r="M125" s="63"/>
      <c r="N125" s="63"/>
      <c r="O125" s="63"/>
      <c r="P125" s="63"/>
      <c r="Q125" s="63"/>
      <c r="R125" s="63"/>
      <c r="S125" s="64"/>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row>
    <row r="126" spans="1:62" s="65" customFormat="1" ht="14.25" hidden="1" x14ac:dyDescent="0.3">
      <c r="A126" s="63"/>
      <c r="B126" s="64"/>
      <c r="C126" s="105"/>
      <c r="F126" s="63"/>
      <c r="G126" s="63"/>
      <c r="H126" s="63"/>
      <c r="I126" s="63"/>
      <c r="J126" s="63"/>
      <c r="K126" s="63"/>
      <c r="L126" s="63"/>
      <c r="M126" s="63"/>
      <c r="N126" s="63"/>
      <c r="O126" s="63"/>
      <c r="P126" s="63"/>
      <c r="Q126" s="63"/>
      <c r="R126" s="63"/>
      <c r="S126" s="64"/>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row>
    <row r="127" spans="1:62" s="65" customFormat="1" ht="14.25" hidden="1" x14ac:dyDescent="0.3">
      <c r="A127" s="63"/>
      <c r="B127" s="64"/>
      <c r="C127" s="105"/>
      <c r="F127" s="63"/>
      <c r="G127" s="63"/>
      <c r="H127" s="63"/>
      <c r="I127" s="63"/>
      <c r="J127" s="63"/>
      <c r="K127" s="63"/>
      <c r="L127" s="63"/>
      <c r="M127" s="63"/>
      <c r="N127" s="63"/>
      <c r="O127" s="63"/>
      <c r="P127" s="63"/>
      <c r="Q127" s="63"/>
      <c r="R127" s="63"/>
      <c r="S127" s="64"/>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row>
    <row r="128" spans="1:62" s="65" customFormat="1" ht="14.25" hidden="1" x14ac:dyDescent="0.3">
      <c r="A128" s="63"/>
      <c r="B128" s="64"/>
      <c r="C128" s="105"/>
      <c r="F128" s="63"/>
      <c r="G128" s="63"/>
      <c r="H128" s="63"/>
      <c r="I128" s="63"/>
      <c r="J128" s="63"/>
      <c r="K128" s="63"/>
      <c r="L128" s="63"/>
      <c r="M128" s="63"/>
      <c r="N128" s="63"/>
      <c r="O128" s="63"/>
      <c r="P128" s="63"/>
      <c r="Q128" s="63"/>
      <c r="R128" s="63"/>
      <c r="S128" s="64"/>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row>
    <row r="129" spans="1:62" s="65" customFormat="1" ht="14.25" hidden="1" x14ac:dyDescent="0.3">
      <c r="A129" s="63"/>
      <c r="B129" s="64"/>
      <c r="C129" s="105"/>
      <c r="F129" s="63"/>
      <c r="G129" s="63"/>
      <c r="H129" s="63"/>
      <c r="I129" s="63"/>
      <c r="J129" s="63"/>
      <c r="K129" s="63"/>
      <c r="L129" s="63"/>
      <c r="M129" s="63"/>
      <c r="N129" s="63"/>
      <c r="O129" s="63"/>
      <c r="P129" s="63"/>
      <c r="Q129" s="63"/>
      <c r="R129" s="63"/>
      <c r="S129" s="64"/>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row>
    <row r="130" spans="1:62" s="65" customFormat="1" ht="14.25" hidden="1" x14ac:dyDescent="0.3">
      <c r="A130" s="63"/>
      <c r="B130" s="64"/>
      <c r="C130" s="105"/>
      <c r="F130" s="63"/>
      <c r="G130" s="63"/>
      <c r="H130" s="63"/>
      <c r="I130" s="63"/>
      <c r="J130" s="63"/>
      <c r="K130" s="63"/>
      <c r="L130" s="63"/>
      <c r="M130" s="63"/>
      <c r="N130" s="63"/>
      <c r="O130" s="63"/>
      <c r="P130" s="63"/>
      <c r="Q130" s="63"/>
      <c r="R130" s="63"/>
      <c r="S130" s="64"/>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row>
    <row r="131" spans="1:62" s="65" customFormat="1" ht="14.25" hidden="1" x14ac:dyDescent="0.3">
      <c r="A131" s="63"/>
      <c r="B131" s="64"/>
      <c r="C131" s="105"/>
      <c r="F131" s="63"/>
      <c r="G131" s="63"/>
      <c r="H131" s="63"/>
      <c r="I131" s="63"/>
      <c r="J131" s="63"/>
      <c r="K131" s="63"/>
      <c r="L131" s="63"/>
      <c r="M131" s="63"/>
      <c r="N131" s="63"/>
      <c r="O131" s="63"/>
      <c r="P131" s="63"/>
      <c r="Q131" s="63"/>
      <c r="R131" s="63"/>
      <c r="S131" s="64"/>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row>
    <row r="132" spans="1:62" s="65" customFormat="1" ht="14.25" hidden="1" x14ac:dyDescent="0.3">
      <c r="A132" s="63"/>
      <c r="B132" s="64"/>
      <c r="C132" s="105"/>
      <c r="F132" s="63"/>
      <c r="G132" s="63"/>
      <c r="H132" s="63"/>
      <c r="I132" s="63"/>
      <c r="J132" s="63"/>
      <c r="K132" s="63"/>
      <c r="L132" s="63"/>
      <c r="M132" s="63"/>
      <c r="N132" s="63"/>
      <c r="O132" s="63"/>
      <c r="P132" s="63"/>
      <c r="Q132" s="63"/>
      <c r="R132" s="63"/>
      <c r="S132" s="64"/>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row>
    <row r="133" spans="1:62" s="65" customFormat="1" ht="14.25" hidden="1" x14ac:dyDescent="0.3">
      <c r="A133" s="63"/>
      <c r="B133" s="64"/>
      <c r="C133" s="105"/>
      <c r="F133" s="63"/>
      <c r="G133" s="63"/>
      <c r="H133" s="63"/>
      <c r="I133" s="63"/>
      <c r="J133" s="63"/>
      <c r="K133" s="63"/>
      <c r="L133" s="63"/>
      <c r="M133" s="63"/>
      <c r="N133" s="63"/>
      <c r="O133" s="63"/>
      <c r="P133" s="63"/>
      <c r="Q133" s="63"/>
      <c r="R133" s="63"/>
      <c r="S133" s="64"/>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row>
    <row r="134" spans="1:62" s="65" customFormat="1" ht="14.25" hidden="1" x14ac:dyDescent="0.3">
      <c r="A134" s="63"/>
      <c r="B134" s="64"/>
      <c r="C134" s="105"/>
      <c r="F134" s="63"/>
      <c r="G134" s="63"/>
      <c r="H134" s="63"/>
      <c r="I134" s="63"/>
      <c r="J134" s="63"/>
      <c r="K134" s="63"/>
      <c r="L134" s="63"/>
      <c r="M134" s="63"/>
      <c r="N134" s="63"/>
      <c r="O134" s="63"/>
      <c r="P134" s="63"/>
      <c r="Q134" s="63"/>
      <c r="R134" s="63"/>
      <c r="S134" s="64"/>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row>
    <row r="135" spans="1:62" s="65" customFormat="1" ht="14.25" hidden="1" x14ac:dyDescent="0.3">
      <c r="A135" s="63"/>
      <c r="B135" s="64"/>
      <c r="C135" s="105"/>
      <c r="F135" s="63"/>
      <c r="G135" s="63"/>
      <c r="H135" s="63"/>
      <c r="I135" s="63"/>
      <c r="J135" s="63"/>
      <c r="K135" s="63"/>
      <c r="L135" s="63"/>
      <c r="M135" s="63"/>
      <c r="N135" s="63"/>
      <c r="O135" s="63"/>
      <c r="P135" s="63"/>
      <c r="Q135" s="63"/>
      <c r="R135" s="63"/>
      <c r="S135" s="64"/>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row>
    <row r="136" spans="1:62" s="65" customFormat="1" ht="14.25" hidden="1" x14ac:dyDescent="0.3">
      <c r="A136" s="63"/>
      <c r="B136" s="64"/>
      <c r="C136" s="105"/>
      <c r="F136" s="63"/>
      <c r="G136" s="63"/>
      <c r="H136" s="63"/>
      <c r="I136" s="63"/>
      <c r="J136" s="63"/>
      <c r="K136" s="63"/>
      <c r="L136" s="63"/>
      <c r="M136" s="63"/>
      <c r="N136" s="63"/>
      <c r="O136" s="63"/>
      <c r="P136" s="63"/>
      <c r="Q136" s="63"/>
      <c r="R136" s="63"/>
      <c r="S136" s="64"/>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row>
    <row r="137" spans="1:62" s="65" customFormat="1" ht="14.25" hidden="1" x14ac:dyDescent="0.3">
      <c r="A137" s="63"/>
      <c r="B137" s="64"/>
      <c r="C137" s="105"/>
      <c r="F137" s="63"/>
      <c r="G137" s="63"/>
      <c r="H137" s="63"/>
      <c r="I137" s="63"/>
      <c r="J137" s="63"/>
      <c r="K137" s="63"/>
      <c r="L137" s="63"/>
      <c r="M137" s="63"/>
      <c r="N137" s="63"/>
      <c r="O137" s="63"/>
      <c r="P137" s="63"/>
      <c r="Q137" s="63"/>
      <c r="R137" s="63"/>
      <c r="S137" s="64"/>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row>
    <row r="138" spans="1:62" s="65" customFormat="1" ht="14.25" hidden="1" x14ac:dyDescent="0.3">
      <c r="A138" s="63"/>
      <c r="B138" s="64"/>
      <c r="C138" s="105"/>
      <c r="F138" s="63"/>
      <c r="G138" s="63"/>
      <c r="H138" s="63"/>
      <c r="I138" s="63"/>
      <c r="J138" s="63"/>
      <c r="K138" s="63"/>
      <c r="L138" s="63"/>
      <c r="M138" s="63"/>
      <c r="N138" s="63"/>
      <c r="O138" s="63"/>
      <c r="P138" s="63"/>
      <c r="Q138" s="63"/>
      <c r="R138" s="63"/>
      <c r="S138" s="64"/>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row>
    <row r="139" spans="1:62" s="65" customFormat="1" ht="14.25" hidden="1" x14ac:dyDescent="0.3">
      <c r="A139" s="63"/>
      <c r="B139" s="64"/>
      <c r="C139" s="105"/>
      <c r="F139" s="63"/>
      <c r="G139" s="63"/>
      <c r="H139" s="63"/>
      <c r="I139" s="63"/>
      <c r="J139" s="63"/>
      <c r="K139" s="63"/>
      <c r="L139" s="63"/>
      <c r="M139" s="63"/>
      <c r="N139" s="63"/>
      <c r="O139" s="63"/>
      <c r="P139" s="63"/>
      <c r="Q139" s="63"/>
      <c r="R139" s="63"/>
      <c r="S139" s="64"/>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row>
    <row r="140" spans="1:62" s="65" customFormat="1" ht="14.25" hidden="1" x14ac:dyDescent="0.3">
      <c r="A140" s="63"/>
      <c r="B140" s="64"/>
      <c r="C140" s="105"/>
      <c r="F140" s="63"/>
      <c r="G140" s="63"/>
      <c r="H140" s="63"/>
      <c r="I140" s="63"/>
      <c r="J140" s="63"/>
      <c r="K140" s="63"/>
      <c r="L140" s="63"/>
      <c r="M140" s="63"/>
      <c r="N140" s="63"/>
      <c r="O140" s="63"/>
      <c r="P140" s="63"/>
      <c r="Q140" s="63"/>
      <c r="R140" s="63"/>
      <c r="S140" s="64"/>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row>
    <row r="141" spans="1:62" s="65" customFormat="1" ht="14.25" hidden="1" x14ac:dyDescent="0.3">
      <c r="A141" s="63"/>
      <c r="B141" s="64"/>
      <c r="C141" s="105"/>
      <c r="F141" s="63"/>
      <c r="G141" s="63"/>
      <c r="H141" s="63"/>
      <c r="I141" s="63"/>
      <c r="J141" s="63"/>
      <c r="K141" s="63"/>
      <c r="L141" s="63"/>
      <c r="M141" s="63"/>
      <c r="N141" s="63"/>
      <c r="O141" s="63"/>
      <c r="P141" s="63"/>
      <c r="Q141" s="63"/>
      <c r="R141" s="63"/>
      <c r="S141" s="64"/>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row>
    <row r="142" spans="1:62" s="65" customFormat="1" ht="14.25" hidden="1" x14ac:dyDescent="0.3">
      <c r="A142" s="63"/>
      <c r="B142" s="64"/>
      <c r="C142" s="105"/>
      <c r="F142" s="63"/>
      <c r="G142" s="63"/>
      <c r="H142" s="63"/>
      <c r="I142" s="63"/>
      <c r="J142" s="63"/>
      <c r="K142" s="63"/>
      <c r="L142" s="63"/>
      <c r="M142" s="63"/>
      <c r="N142" s="63"/>
      <c r="O142" s="63"/>
      <c r="P142" s="63"/>
      <c r="Q142" s="63"/>
      <c r="R142" s="63"/>
      <c r="S142" s="64"/>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row>
    <row r="143" spans="1:62" s="65" customFormat="1" ht="14.25" hidden="1" x14ac:dyDescent="0.3">
      <c r="A143" s="63"/>
      <c r="B143" s="64"/>
      <c r="C143" s="105"/>
      <c r="F143" s="63"/>
      <c r="G143" s="63"/>
      <c r="H143" s="63"/>
      <c r="I143" s="63"/>
      <c r="J143" s="63"/>
      <c r="K143" s="63"/>
      <c r="L143" s="63"/>
      <c r="M143" s="63"/>
      <c r="N143" s="63"/>
      <c r="O143" s="63"/>
      <c r="P143" s="63"/>
      <c r="Q143" s="63"/>
      <c r="R143" s="63"/>
      <c r="S143" s="64"/>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row>
    <row r="144" spans="1:62" s="65" customFormat="1" ht="14.25" hidden="1" x14ac:dyDescent="0.3">
      <c r="A144" s="63"/>
      <c r="B144" s="64"/>
      <c r="C144" s="105"/>
      <c r="F144" s="63"/>
      <c r="G144" s="63"/>
      <c r="H144" s="63"/>
      <c r="I144" s="63"/>
      <c r="J144" s="63"/>
      <c r="K144" s="63"/>
      <c r="L144" s="63"/>
      <c r="M144" s="63"/>
      <c r="N144" s="63"/>
      <c r="O144" s="63"/>
      <c r="P144" s="63"/>
      <c r="Q144" s="63"/>
      <c r="R144" s="63"/>
      <c r="S144" s="64"/>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row>
    <row r="145" spans="1:62" s="65" customFormat="1" ht="14.25" hidden="1" x14ac:dyDescent="0.3">
      <c r="A145" s="63"/>
      <c r="B145" s="64"/>
      <c r="C145" s="105"/>
      <c r="F145" s="63"/>
      <c r="G145" s="63"/>
      <c r="H145" s="63"/>
      <c r="I145" s="63"/>
      <c r="J145" s="63"/>
      <c r="K145" s="63"/>
      <c r="L145" s="63"/>
      <c r="M145" s="63"/>
      <c r="N145" s="63"/>
      <c r="O145" s="63"/>
      <c r="P145" s="63"/>
      <c r="Q145" s="63"/>
      <c r="R145" s="63"/>
      <c r="S145" s="64"/>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row>
    <row r="146" spans="1:62" s="65" customFormat="1" ht="14.25" hidden="1" x14ac:dyDescent="0.3">
      <c r="A146" s="63"/>
      <c r="B146" s="64"/>
      <c r="C146" s="105"/>
      <c r="F146" s="63"/>
      <c r="G146" s="63"/>
      <c r="H146" s="63"/>
      <c r="I146" s="63"/>
      <c r="J146" s="63"/>
      <c r="K146" s="63"/>
      <c r="L146" s="63"/>
      <c r="M146" s="63"/>
      <c r="N146" s="63"/>
      <c r="O146" s="63"/>
      <c r="P146" s="63"/>
      <c r="Q146" s="63"/>
      <c r="R146" s="63"/>
      <c r="S146" s="64"/>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row>
    <row r="147" spans="1:62" s="65" customFormat="1" ht="14.25" hidden="1" x14ac:dyDescent="0.3">
      <c r="A147" s="63"/>
      <c r="B147" s="64"/>
      <c r="C147" s="105"/>
      <c r="F147" s="63"/>
      <c r="G147" s="63"/>
      <c r="H147" s="63"/>
      <c r="I147" s="63"/>
      <c r="J147" s="63"/>
      <c r="K147" s="63"/>
      <c r="L147" s="63"/>
      <c r="M147" s="63"/>
      <c r="N147" s="63"/>
      <c r="O147" s="63"/>
      <c r="P147" s="63"/>
      <c r="Q147" s="63"/>
      <c r="R147" s="63"/>
      <c r="S147" s="64"/>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row>
    <row r="148" spans="1:62" s="65" customFormat="1" ht="14.25" hidden="1" x14ac:dyDescent="0.3">
      <c r="A148" s="63"/>
      <c r="B148" s="64"/>
      <c r="C148" s="105"/>
      <c r="F148" s="63"/>
      <c r="G148" s="63"/>
      <c r="H148" s="63"/>
      <c r="I148" s="63"/>
      <c r="J148" s="63"/>
      <c r="K148" s="63"/>
      <c r="L148" s="63"/>
      <c r="M148" s="63"/>
      <c r="N148" s="63"/>
      <c r="O148" s="63"/>
      <c r="P148" s="63"/>
      <c r="Q148" s="63"/>
      <c r="R148" s="63"/>
      <c r="S148" s="64"/>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row>
    <row r="149" spans="1:62" s="65" customFormat="1" ht="14.25" hidden="1" x14ac:dyDescent="0.3">
      <c r="A149" s="63"/>
      <c r="B149" s="64"/>
      <c r="C149" s="105"/>
      <c r="F149" s="63"/>
      <c r="G149" s="63"/>
      <c r="H149" s="63"/>
      <c r="I149" s="63"/>
      <c r="J149" s="63"/>
      <c r="K149" s="63"/>
      <c r="L149" s="63"/>
      <c r="M149" s="63"/>
      <c r="N149" s="63"/>
      <c r="O149" s="63"/>
      <c r="P149" s="63"/>
      <c r="Q149" s="63"/>
      <c r="R149" s="63"/>
      <c r="S149" s="64"/>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row>
    <row r="150" spans="1:62" s="65" customFormat="1" ht="14.25" hidden="1" x14ac:dyDescent="0.3">
      <c r="A150" s="63"/>
      <c r="B150" s="64"/>
      <c r="C150" s="105"/>
      <c r="F150" s="63"/>
      <c r="G150" s="63"/>
      <c r="H150" s="63"/>
      <c r="I150" s="63"/>
      <c r="J150" s="63"/>
      <c r="K150" s="63"/>
      <c r="L150" s="63"/>
      <c r="M150" s="63"/>
      <c r="N150" s="63"/>
      <c r="O150" s="63"/>
      <c r="P150" s="63"/>
      <c r="Q150" s="63"/>
      <c r="R150" s="63"/>
      <c r="S150" s="64"/>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row>
    <row r="151" spans="1:62" s="65" customFormat="1" ht="14.25" hidden="1" x14ac:dyDescent="0.3">
      <c r="A151" s="63"/>
      <c r="B151" s="64"/>
      <c r="C151" s="105"/>
      <c r="F151" s="63"/>
      <c r="G151" s="63"/>
      <c r="H151" s="63"/>
      <c r="I151" s="63"/>
      <c r="J151" s="63"/>
      <c r="K151" s="63"/>
      <c r="L151" s="63"/>
      <c r="M151" s="63"/>
      <c r="N151" s="63"/>
      <c r="O151" s="63"/>
      <c r="P151" s="63"/>
      <c r="Q151" s="63"/>
      <c r="R151" s="63"/>
      <c r="S151" s="64"/>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row>
    <row r="152" spans="1:62" s="65" customFormat="1" ht="14.25" hidden="1" x14ac:dyDescent="0.3">
      <c r="A152" s="63"/>
      <c r="B152" s="64"/>
      <c r="C152" s="105"/>
      <c r="F152" s="63"/>
      <c r="G152" s="63"/>
      <c r="H152" s="63"/>
      <c r="I152" s="63"/>
      <c r="J152" s="63"/>
      <c r="K152" s="63"/>
      <c r="L152" s="63"/>
      <c r="M152" s="63"/>
      <c r="N152" s="63"/>
      <c r="O152" s="63"/>
      <c r="P152" s="63"/>
      <c r="Q152" s="63"/>
      <c r="R152" s="63"/>
      <c r="S152" s="64"/>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row>
    <row r="153" spans="1:62" s="65" customFormat="1" ht="14.25" hidden="1" x14ac:dyDescent="0.3">
      <c r="A153" s="63"/>
      <c r="B153" s="64"/>
      <c r="C153" s="105"/>
      <c r="F153" s="63"/>
      <c r="G153" s="63"/>
      <c r="H153" s="63"/>
      <c r="I153" s="63"/>
      <c r="J153" s="63"/>
      <c r="K153" s="63"/>
      <c r="L153" s="63"/>
      <c r="M153" s="63"/>
      <c r="N153" s="63"/>
      <c r="O153" s="63"/>
      <c r="P153" s="63"/>
      <c r="Q153" s="63"/>
      <c r="R153" s="63"/>
      <c r="S153" s="64"/>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row>
    <row r="154" spans="1:62" s="65" customFormat="1" ht="14.25" hidden="1" x14ac:dyDescent="0.3">
      <c r="A154" s="63"/>
      <c r="B154" s="64"/>
      <c r="C154" s="105"/>
      <c r="F154" s="63"/>
      <c r="G154" s="63"/>
      <c r="H154" s="63"/>
      <c r="I154" s="63"/>
      <c r="J154" s="63"/>
      <c r="K154" s="63"/>
      <c r="L154" s="63"/>
      <c r="M154" s="63"/>
      <c r="N154" s="63"/>
      <c r="O154" s="63"/>
      <c r="P154" s="63"/>
      <c r="Q154" s="63"/>
      <c r="R154" s="63"/>
      <c r="S154" s="64"/>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row>
    <row r="155" spans="1:62" s="65" customFormat="1" ht="14.25" hidden="1" x14ac:dyDescent="0.3">
      <c r="A155" s="63"/>
      <c r="B155" s="64"/>
      <c r="C155" s="105"/>
      <c r="F155" s="63"/>
      <c r="G155" s="63"/>
      <c r="H155" s="63"/>
      <c r="I155" s="63"/>
      <c r="J155" s="63"/>
      <c r="K155" s="63"/>
      <c r="L155" s="63"/>
      <c r="M155" s="63"/>
      <c r="N155" s="63"/>
      <c r="O155" s="63"/>
      <c r="P155" s="63"/>
      <c r="Q155" s="63"/>
      <c r="R155" s="63"/>
      <c r="S155" s="64"/>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row>
    <row r="156" spans="1:62" s="65" customFormat="1" ht="14.25" hidden="1" x14ac:dyDescent="0.3">
      <c r="A156" s="63"/>
      <c r="B156" s="64"/>
      <c r="C156" s="105"/>
      <c r="F156" s="63"/>
      <c r="G156" s="63"/>
      <c r="H156" s="63"/>
      <c r="I156" s="63"/>
      <c r="J156" s="63"/>
      <c r="K156" s="63"/>
      <c r="L156" s="63"/>
      <c r="M156" s="63"/>
      <c r="N156" s="63"/>
      <c r="O156" s="63"/>
      <c r="P156" s="63"/>
      <c r="Q156" s="63"/>
      <c r="R156" s="63"/>
      <c r="S156" s="64"/>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row>
    <row r="157" spans="1:62" s="65" customFormat="1" ht="14.25" hidden="1" x14ac:dyDescent="0.3">
      <c r="A157" s="63"/>
      <c r="B157" s="64"/>
      <c r="C157" s="105"/>
      <c r="F157" s="63"/>
      <c r="G157" s="63"/>
      <c r="H157" s="63"/>
      <c r="I157" s="63"/>
      <c r="J157" s="63"/>
      <c r="K157" s="63"/>
      <c r="L157" s="63"/>
      <c r="M157" s="63"/>
      <c r="N157" s="63"/>
      <c r="O157" s="63"/>
      <c r="P157" s="63"/>
      <c r="Q157" s="63"/>
      <c r="R157" s="63"/>
      <c r="S157" s="64"/>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row>
    <row r="158" spans="1:62" s="65" customFormat="1" ht="14.25" hidden="1" x14ac:dyDescent="0.3">
      <c r="A158" s="63"/>
      <c r="B158" s="64"/>
      <c r="C158" s="105"/>
      <c r="F158" s="63"/>
      <c r="G158" s="63"/>
      <c r="H158" s="63"/>
      <c r="I158" s="63"/>
      <c r="J158" s="63"/>
      <c r="K158" s="63"/>
      <c r="L158" s="63"/>
      <c r="M158" s="63"/>
      <c r="N158" s="63"/>
      <c r="O158" s="63"/>
      <c r="P158" s="63"/>
      <c r="Q158" s="63"/>
      <c r="R158" s="63"/>
      <c r="S158" s="64"/>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row>
    <row r="159" spans="1:62" s="65" customFormat="1" ht="14.25" hidden="1" x14ac:dyDescent="0.3">
      <c r="A159" s="63"/>
      <c r="B159" s="64"/>
      <c r="C159" s="105"/>
      <c r="F159" s="63"/>
      <c r="G159" s="63"/>
      <c r="H159" s="63"/>
      <c r="I159" s="63"/>
      <c r="J159" s="63"/>
      <c r="K159" s="63"/>
      <c r="L159" s="63"/>
      <c r="M159" s="63"/>
      <c r="N159" s="63"/>
      <c r="O159" s="63"/>
      <c r="P159" s="63"/>
      <c r="Q159" s="63"/>
      <c r="R159" s="63"/>
      <c r="S159" s="64"/>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row>
    <row r="160" spans="1:62" s="65" customFormat="1" ht="14.25" hidden="1" x14ac:dyDescent="0.3">
      <c r="A160" s="63"/>
      <c r="B160" s="64"/>
      <c r="C160" s="105"/>
      <c r="F160" s="63"/>
      <c r="G160" s="63"/>
      <c r="H160" s="63"/>
      <c r="I160" s="63"/>
      <c r="J160" s="63"/>
      <c r="K160" s="63"/>
      <c r="L160" s="63"/>
      <c r="M160" s="63"/>
      <c r="N160" s="63"/>
      <c r="O160" s="63"/>
      <c r="P160" s="63"/>
      <c r="Q160" s="63"/>
      <c r="R160" s="63"/>
      <c r="S160" s="64"/>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row>
    <row r="161" spans="1:62" s="65" customFormat="1" ht="14.25" hidden="1" x14ac:dyDescent="0.3">
      <c r="A161" s="63"/>
      <c r="B161" s="64"/>
      <c r="C161" s="105"/>
      <c r="F161" s="63"/>
      <c r="G161" s="63"/>
      <c r="H161" s="63"/>
      <c r="I161" s="63"/>
      <c r="J161" s="63"/>
      <c r="K161" s="63"/>
      <c r="L161" s="63"/>
      <c r="M161" s="63"/>
      <c r="N161" s="63"/>
      <c r="O161" s="63"/>
      <c r="P161" s="63"/>
      <c r="Q161" s="63"/>
      <c r="R161" s="63"/>
      <c r="S161" s="64"/>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row>
    <row r="162" spans="1:62" s="65" customFormat="1" ht="14.25" hidden="1" x14ac:dyDescent="0.3">
      <c r="A162" s="63"/>
      <c r="B162" s="64"/>
      <c r="C162" s="105"/>
      <c r="F162" s="63"/>
      <c r="G162" s="63"/>
      <c r="H162" s="63"/>
      <c r="I162" s="63"/>
      <c r="J162" s="63"/>
      <c r="K162" s="63"/>
      <c r="L162" s="63"/>
      <c r="M162" s="63"/>
      <c r="N162" s="63"/>
      <c r="O162" s="63"/>
      <c r="P162" s="63"/>
      <c r="Q162" s="63"/>
      <c r="R162" s="63"/>
      <c r="S162" s="64"/>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row>
    <row r="163" spans="1:62" s="65" customFormat="1" ht="14.25" hidden="1" x14ac:dyDescent="0.3">
      <c r="A163" s="63"/>
      <c r="B163" s="64"/>
      <c r="C163" s="105"/>
      <c r="F163" s="63"/>
      <c r="G163" s="63"/>
      <c r="H163" s="63"/>
      <c r="I163" s="63"/>
      <c r="J163" s="63"/>
      <c r="K163" s="63"/>
      <c r="L163" s="63"/>
      <c r="M163" s="63"/>
      <c r="N163" s="63"/>
      <c r="O163" s="63"/>
      <c r="P163" s="63"/>
      <c r="Q163" s="63"/>
      <c r="R163" s="63"/>
      <c r="S163" s="64"/>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row>
    <row r="164" spans="1:62" s="65" customFormat="1" ht="14.25" hidden="1" x14ac:dyDescent="0.3">
      <c r="A164" s="63"/>
      <c r="B164" s="64"/>
      <c r="C164" s="105"/>
      <c r="F164" s="63"/>
      <c r="G164" s="63"/>
      <c r="H164" s="63"/>
      <c r="I164" s="63"/>
      <c r="J164" s="63"/>
      <c r="K164" s="63"/>
      <c r="L164" s="63"/>
      <c r="M164" s="63"/>
      <c r="N164" s="63"/>
      <c r="O164" s="63"/>
      <c r="P164" s="63"/>
      <c r="Q164" s="63"/>
      <c r="R164" s="63"/>
      <c r="S164" s="64"/>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row>
    <row r="165" spans="1:62" s="65" customFormat="1" ht="14.25" hidden="1" x14ac:dyDescent="0.3">
      <c r="A165" s="63"/>
      <c r="B165" s="64"/>
      <c r="C165" s="105"/>
      <c r="F165" s="63"/>
      <c r="G165" s="63"/>
      <c r="H165" s="63"/>
      <c r="I165" s="63"/>
      <c r="J165" s="63"/>
      <c r="K165" s="63"/>
      <c r="L165" s="63"/>
      <c r="M165" s="63"/>
      <c r="N165" s="63"/>
      <c r="O165" s="63"/>
      <c r="P165" s="63"/>
      <c r="Q165" s="63"/>
      <c r="R165" s="63"/>
      <c r="S165" s="64"/>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row>
    <row r="166" spans="1:62" s="65" customFormat="1" ht="14.25" hidden="1" x14ac:dyDescent="0.3">
      <c r="A166" s="63"/>
      <c r="B166" s="64"/>
      <c r="C166" s="105"/>
      <c r="F166" s="63"/>
      <c r="G166" s="63"/>
      <c r="H166" s="63"/>
      <c r="I166" s="63"/>
      <c r="J166" s="63"/>
      <c r="K166" s="63"/>
      <c r="L166" s="63"/>
      <c r="M166" s="63"/>
      <c r="N166" s="63"/>
      <c r="O166" s="63"/>
      <c r="P166" s="63"/>
      <c r="Q166" s="63"/>
      <c r="R166" s="63"/>
      <c r="S166" s="64"/>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row>
    <row r="167" spans="1:62" s="65" customFormat="1" ht="14.25" hidden="1" x14ac:dyDescent="0.3">
      <c r="A167" s="63"/>
      <c r="B167" s="64"/>
      <c r="C167" s="105"/>
      <c r="F167" s="63"/>
      <c r="G167" s="63"/>
      <c r="H167" s="63"/>
      <c r="I167" s="63"/>
      <c r="J167" s="63"/>
      <c r="K167" s="63"/>
      <c r="L167" s="63"/>
      <c r="M167" s="63"/>
      <c r="N167" s="63"/>
      <c r="O167" s="63"/>
      <c r="P167" s="63"/>
      <c r="Q167" s="63"/>
      <c r="R167" s="63"/>
      <c r="S167" s="64"/>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row>
    <row r="168" spans="1:62" s="65" customFormat="1" ht="14.25" hidden="1" x14ac:dyDescent="0.3">
      <c r="A168" s="63"/>
      <c r="B168" s="64"/>
      <c r="C168" s="105"/>
      <c r="F168" s="63"/>
      <c r="G168" s="63"/>
      <c r="H168" s="63"/>
      <c r="I168" s="63"/>
      <c r="J168" s="63"/>
      <c r="K168" s="63"/>
      <c r="L168" s="63"/>
      <c r="M168" s="63"/>
      <c r="N168" s="63"/>
      <c r="O168" s="63"/>
      <c r="P168" s="63"/>
      <c r="Q168" s="63"/>
      <c r="R168" s="63"/>
      <c r="S168" s="64"/>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row>
    <row r="169" spans="1:62" s="65" customFormat="1" ht="14.25" hidden="1" x14ac:dyDescent="0.3">
      <c r="A169" s="63"/>
      <c r="B169" s="64"/>
      <c r="C169" s="105"/>
      <c r="F169" s="63"/>
      <c r="G169" s="63"/>
      <c r="H169" s="63"/>
      <c r="I169" s="63"/>
      <c r="J169" s="63"/>
      <c r="K169" s="63"/>
      <c r="L169" s="63"/>
      <c r="M169" s="63"/>
      <c r="N169" s="63"/>
      <c r="O169" s="63"/>
      <c r="P169" s="63"/>
      <c r="Q169" s="63"/>
      <c r="R169" s="63"/>
      <c r="S169" s="64"/>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row>
    <row r="170" spans="1:62" s="65" customFormat="1" ht="14.25" hidden="1" x14ac:dyDescent="0.3">
      <c r="A170" s="63"/>
      <c r="B170" s="64"/>
      <c r="C170" s="105"/>
      <c r="F170" s="63"/>
      <c r="G170" s="63"/>
      <c r="H170" s="63"/>
      <c r="I170" s="63"/>
      <c r="J170" s="63"/>
      <c r="K170" s="63"/>
      <c r="L170" s="63"/>
      <c r="M170" s="63"/>
      <c r="N170" s="63"/>
      <c r="O170" s="63"/>
      <c r="P170" s="63"/>
      <c r="Q170" s="63"/>
      <c r="R170" s="63"/>
      <c r="S170" s="64"/>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row>
    <row r="171" spans="1:62" s="65" customFormat="1" ht="14.25" hidden="1" x14ac:dyDescent="0.3">
      <c r="A171" s="63"/>
      <c r="B171" s="64"/>
      <c r="C171" s="105"/>
      <c r="F171" s="63"/>
      <c r="G171" s="63"/>
      <c r="H171" s="63"/>
      <c r="I171" s="63"/>
      <c r="J171" s="63"/>
      <c r="K171" s="63"/>
      <c r="L171" s="63"/>
      <c r="M171" s="63"/>
      <c r="N171" s="63"/>
      <c r="O171" s="63"/>
      <c r="P171" s="63"/>
      <c r="Q171" s="63"/>
      <c r="R171" s="63"/>
      <c r="S171" s="64"/>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row>
    <row r="172" spans="1:62" s="65" customFormat="1" ht="14.25" hidden="1" x14ac:dyDescent="0.3">
      <c r="A172" s="63"/>
      <c r="B172" s="64"/>
      <c r="C172" s="105"/>
      <c r="F172" s="63"/>
      <c r="G172" s="63"/>
      <c r="H172" s="63"/>
      <c r="I172" s="63"/>
      <c r="J172" s="63"/>
      <c r="K172" s="63"/>
      <c r="L172" s="63"/>
      <c r="M172" s="63"/>
      <c r="N172" s="63"/>
      <c r="O172" s="63"/>
      <c r="P172" s="63"/>
      <c r="Q172" s="63"/>
      <c r="R172" s="63"/>
      <c r="S172" s="64"/>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row>
    <row r="173" spans="1:62" s="65" customFormat="1" ht="14.25" hidden="1" x14ac:dyDescent="0.3">
      <c r="A173" s="63"/>
      <c r="B173" s="64"/>
      <c r="C173" s="105"/>
      <c r="F173" s="63"/>
      <c r="G173" s="63"/>
      <c r="H173" s="63"/>
      <c r="I173" s="63"/>
      <c r="J173" s="63"/>
      <c r="K173" s="63"/>
      <c r="L173" s="63"/>
      <c r="M173" s="63"/>
      <c r="N173" s="63"/>
      <c r="O173" s="63"/>
      <c r="P173" s="63"/>
      <c r="Q173" s="63"/>
      <c r="R173" s="63"/>
      <c r="S173" s="64"/>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row>
    <row r="174" spans="1:62" s="65" customFormat="1" ht="14.25" hidden="1" x14ac:dyDescent="0.3">
      <c r="A174" s="63"/>
      <c r="B174" s="64"/>
      <c r="C174" s="105"/>
      <c r="F174" s="63"/>
      <c r="G174" s="63"/>
      <c r="H174" s="63"/>
      <c r="I174" s="63"/>
      <c r="J174" s="63"/>
      <c r="K174" s="63"/>
      <c r="L174" s="63"/>
      <c r="M174" s="63"/>
      <c r="N174" s="63"/>
      <c r="O174" s="63"/>
      <c r="P174" s="63"/>
      <c r="Q174" s="63"/>
      <c r="R174" s="63"/>
      <c r="S174" s="64"/>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row>
    <row r="175" spans="1:62" s="65" customFormat="1" ht="14.25" hidden="1" x14ac:dyDescent="0.3">
      <c r="A175" s="63"/>
      <c r="B175" s="64"/>
      <c r="C175" s="105"/>
      <c r="F175" s="63"/>
      <c r="G175" s="63"/>
      <c r="H175" s="63"/>
      <c r="I175" s="63"/>
      <c r="J175" s="63"/>
      <c r="K175" s="63"/>
      <c r="L175" s="63"/>
      <c r="M175" s="63"/>
      <c r="N175" s="63"/>
      <c r="O175" s="63"/>
      <c r="P175" s="63"/>
      <c r="Q175" s="63"/>
      <c r="R175" s="63"/>
      <c r="S175" s="64"/>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row>
    <row r="176" spans="1:62" s="65" customFormat="1" ht="14.25" hidden="1" x14ac:dyDescent="0.3">
      <c r="A176" s="63"/>
      <c r="B176" s="64"/>
      <c r="C176" s="105"/>
      <c r="F176" s="63"/>
      <c r="G176" s="63"/>
      <c r="H176" s="63"/>
      <c r="I176" s="63"/>
      <c r="J176" s="63"/>
      <c r="K176" s="63"/>
      <c r="L176" s="63"/>
      <c r="M176" s="63"/>
      <c r="N176" s="63"/>
      <c r="O176" s="63"/>
      <c r="P176" s="63"/>
      <c r="Q176" s="63"/>
      <c r="R176" s="63"/>
      <c r="S176" s="64"/>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row>
    <row r="177" spans="1:62" s="65" customFormat="1" ht="14.25" hidden="1" x14ac:dyDescent="0.3">
      <c r="A177" s="63"/>
      <c r="B177" s="64"/>
      <c r="C177" s="105"/>
      <c r="F177" s="63"/>
      <c r="G177" s="63"/>
      <c r="H177" s="63"/>
      <c r="I177" s="63"/>
      <c r="J177" s="63"/>
      <c r="K177" s="63"/>
      <c r="L177" s="63"/>
      <c r="M177" s="63"/>
      <c r="N177" s="63"/>
      <c r="O177" s="63"/>
      <c r="P177" s="63"/>
      <c r="Q177" s="63"/>
      <c r="R177" s="63"/>
      <c r="S177" s="64"/>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row>
    <row r="178" spans="1:62" s="65" customFormat="1" ht="14.25" hidden="1" x14ac:dyDescent="0.3">
      <c r="A178" s="63"/>
      <c r="B178" s="64"/>
      <c r="C178" s="105"/>
      <c r="F178" s="63"/>
      <c r="G178" s="63"/>
      <c r="H178" s="63"/>
      <c r="I178" s="63"/>
      <c r="J178" s="63"/>
      <c r="K178" s="63"/>
      <c r="L178" s="63"/>
      <c r="M178" s="63"/>
      <c r="N178" s="63"/>
      <c r="O178" s="63"/>
      <c r="P178" s="63"/>
      <c r="Q178" s="63"/>
      <c r="R178" s="63"/>
      <c r="S178" s="64"/>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row>
    <row r="179" spans="1:62" s="65" customFormat="1" ht="14.25" hidden="1" x14ac:dyDescent="0.3">
      <c r="A179" s="63"/>
      <c r="B179" s="64"/>
      <c r="C179" s="105"/>
      <c r="F179" s="63"/>
      <c r="G179" s="63"/>
      <c r="H179" s="63"/>
      <c r="I179" s="63"/>
      <c r="J179" s="63"/>
      <c r="K179" s="63"/>
      <c r="L179" s="63"/>
      <c r="M179" s="63"/>
      <c r="N179" s="63"/>
      <c r="O179" s="63"/>
      <c r="P179" s="63"/>
      <c r="Q179" s="63"/>
      <c r="R179" s="63"/>
      <c r="S179" s="64"/>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row>
    <row r="180" spans="1:62" s="65" customFormat="1" ht="14.25" hidden="1" x14ac:dyDescent="0.3">
      <c r="A180" s="63"/>
      <c r="B180" s="64"/>
      <c r="C180" s="105"/>
      <c r="F180" s="63"/>
      <c r="G180" s="63"/>
      <c r="H180" s="63"/>
      <c r="I180" s="63"/>
      <c r="J180" s="63"/>
      <c r="K180" s="63"/>
      <c r="L180" s="63"/>
      <c r="M180" s="63"/>
      <c r="N180" s="63"/>
      <c r="O180" s="63"/>
      <c r="P180" s="63"/>
      <c r="Q180" s="63"/>
      <c r="R180" s="63"/>
      <c r="S180" s="64"/>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row>
    <row r="181" spans="1:62" s="65" customFormat="1" ht="14.25" hidden="1" x14ac:dyDescent="0.3">
      <c r="A181" s="63"/>
      <c r="B181" s="64"/>
      <c r="C181" s="105"/>
      <c r="F181" s="63"/>
      <c r="G181" s="63"/>
      <c r="H181" s="63"/>
      <c r="I181" s="63"/>
      <c r="J181" s="63"/>
      <c r="K181" s="63"/>
      <c r="L181" s="63"/>
      <c r="M181" s="63"/>
      <c r="N181" s="63"/>
      <c r="O181" s="63"/>
      <c r="P181" s="63"/>
      <c r="Q181" s="63"/>
      <c r="R181" s="63"/>
      <c r="S181" s="64"/>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row>
    <row r="182" spans="1:62" s="65" customFormat="1" ht="14.25" hidden="1" x14ac:dyDescent="0.3">
      <c r="A182" s="63"/>
      <c r="B182" s="64"/>
      <c r="C182" s="105"/>
      <c r="F182" s="63"/>
      <c r="G182" s="63"/>
      <c r="H182" s="63"/>
      <c r="I182" s="63"/>
      <c r="J182" s="63"/>
      <c r="K182" s="63"/>
      <c r="L182" s="63"/>
      <c r="M182" s="63"/>
      <c r="N182" s="63"/>
      <c r="O182" s="63"/>
      <c r="P182" s="63"/>
      <c r="Q182" s="63"/>
      <c r="R182" s="63"/>
      <c r="S182" s="64"/>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row>
    <row r="183" spans="1:62" s="65" customFormat="1" ht="14.25" hidden="1" x14ac:dyDescent="0.3">
      <c r="A183" s="63"/>
      <c r="B183" s="64"/>
      <c r="C183" s="105"/>
      <c r="F183" s="63"/>
      <c r="G183" s="63"/>
      <c r="H183" s="63"/>
      <c r="I183" s="63"/>
      <c r="J183" s="63"/>
      <c r="K183" s="63"/>
      <c r="L183" s="63"/>
      <c r="M183" s="63"/>
      <c r="N183" s="63"/>
      <c r="O183" s="63"/>
      <c r="P183" s="63"/>
      <c r="Q183" s="63"/>
      <c r="R183" s="63"/>
      <c r="S183" s="64"/>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row>
    <row r="184" spans="1:62" s="65" customFormat="1" ht="14.25" hidden="1" x14ac:dyDescent="0.3">
      <c r="A184" s="63"/>
      <c r="B184" s="64"/>
      <c r="C184" s="105"/>
      <c r="F184" s="63"/>
      <c r="G184" s="63"/>
      <c r="H184" s="63"/>
      <c r="I184" s="63"/>
      <c r="J184" s="63"/>
      <c r="K184" s="63"/>
      <c r="L184" s="63"/>
      <c r="M184" s="63"/>
      <c r="N184" s="63"/>
      <c r="O184" s="63"/>
      <c r="P184" s="63"/>
      <c r="Q184" s="63"/>
      <c r="R184" s="63"/>
      <c r="S184" s="64"/>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row>
    <row r="185" spans="1:62" s="65" customFormat="1" ht="14.25" hidden="1" x14ac:dyDescent="0.3">
      <c r="A185" s="63"/>
      <c r="B185" s="64"/>
      <c r="C185" s="105"/>
      <c r="F185" s="63"/>
      <c r="G185" s="63"/>
      <c r="H185" s="63"/>
      <c r="I185" s="63"/>
      <c r="J185" s="63"/>
      <c r="K185" s="63"/>
      <c r="L185" s="63"/>
      <c r="M185" s="63"/>
      <c r="N185" s="63"/>
      <c r="O185" s="63"/>
      <c r="P185" s="63"/>
      <c r="Q185" s="63"/>
      <c r="R185" s="63"/>
      <c r="S185" s="64"/>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row>
    <row r="186" spans="1:62" s="65" customFormat="1" ht="14.25" hidden="1" x14ac:dyDescent="0.3">
      <c r="A186" s="63"/>
      <c r="B186" s="64"/>
      <c r="C186" s="105"/>
      <c r="F186" s="63"/>
      <c r="G186" s="63"/>
      <c r="H186" s="63"/>
      <c r="I186" s="63"/>
      <c r="J186" s="63"/>
      <c r="K186" s="63"/>
      <c r="L186" s="63"/>
      <c r="M186" s="63"/>
      <c r="N186" s="63"/>
      <c r="O186" s="63"/>
      <c r="P186" s="63"/>
      <c r="Q186" s="63"/>
      <c r="R186" s="63"/>
      <c r="S186" s="64"/>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row>
    <row r="187" spans="1:62" s="65" customFormat="1" ht="14.25" hidden="1" x14ac:dyDescent="0.3">
      <c r="A187" s="63"/>
      <c r="B187" s="64"/>
      <c r="C187" s="105"/>
      <c r="F187" s="63"/>
      <c r="G187" s="63"/>
      <c r="H187" s="63"/>
      <c r="I187" s="63"/>
      <c r="J187" s="63"/>
      <c r="K187" s="63"/>
      <c r="L187" s="63"/>
      <c r="M187" s="63"/>
      <c r="N187" s="63"/>
      <c r="O187" s="63"/>
      <c r="P187" s="63"/>
      <c r="Q187" s="63"/>
      <c r="R187" s="63"/>
      <c r="S187" s="64"/>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row>
    <row r="188" spans="1:62" s="65" customFormat="1" ht="14.25" hidden="1" x14ac:dyDescent="0.3">
      <c r="A188" s="63"/>
      <c r="B188" s="64"/>
      <c r="C188" s="105"/>
      <c r="F188" s="63"/>
      <c r="G188" s="63"/>
      <c r="H188" s="63"/>
      <c r="I188" s="63"/>
      <c r="J188" s="63"/>
      <c r="K188" s="63"/>
      <c r="L188" s="63"/>
      <c r="M188" s="63"/>
      <c r="N188" s="63"/>
      <c r="O188" s="63"/>
      <c r="P188" s="63"/>
      <c r="Q188" s="63"/>
      <c r="R188" s="63"/>
      <c r="S188" s="64"/>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row>
    <row r="189" spans="1:62" s="65" customFormat="1" ht="14.25" hidden="1" x14ac:dyDescent="0.3">
      <c r="A189" s="63"/>
      <c r="B189" s="64"/>
      <c r="C189" s="105"/>
      <c r="F189" s="63"/>
      <c r="G189" s="63"/>
      <c r="H189" s="63"/>
      <c r="I189" s="63"/>
      <c r="J189" s="63"/>
      <c r="K189" s="63"/>
      <c r="L189" s="63"/>
      <c r="M189" s="63"/>
      <c r="N189" s="63"/>
      <c r="O189" s="63"/>
      <c r="P189" s="63"/>
      <c r="Q189" s="63"/>
      <c r="R189" s="63"/>
      <c r="S189" s="64"/>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row>
    <row r="190" spans="1:62" s="65" customFormat="1" ht="14.25" hidden="1" x14ac:dyDescent="0.3">
      <c r="A190" s="63"/>
      <c r="B190" s="64"/>
      <c r="C190" s="105"/>
      <c r="F190" s="63"/>
      <c r="G190" s="63"/>
      <c r="H190" s="63"/>
      <c r="I190" s="63"/>
      <c r="J190" s="63"/>
      <c r="K190" s="63"/>
      <c r="L190" s="63"/>
      <c r="M190" s="63"/>
      <c r="N190" s="63"/>
      <c r="O190" s="63"/>
      <c r="P190" s="63"/>
      <c r="Q190" s="63"/>
      <c r="R190" s="63"/>
      <c r="S190" s="64"/>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row>
    <row r="191" spans="1:62" s="65" customFormat="1" ht="14.25" hidden="1" x14ac:dyDescent="0.3">
      <c r="A191" s="63"/>
      <c r="B191" s="64"/>
      <c r="C191" s="105"/>
      <c r="F191" s="63"/>
      <c r="G191" s="63"/>
      <c r="H191" s="63"/>
      <c r="I191" s="63"/>
      <c r="J191" s="63"/>
      <c r="K191" s="63"/>
      <c r="L191" s="63"/>
      <c r="M191" s="63"/>
      <c r="N191" s="63"/>
      <c r="O191" s="63"/>
      <c r="P191" s="63"/>
      <c r="Q191" s="63"/>
      <c r="R191" s="63"/>
      <c r="S191" s="64"/>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row>
    <row r="192" spans="1:62" s="65" customFormat="1" ht="14.25" hidden="1" x14ac:dyDescent="0.3">
      <c r="A192" s="63"/>
      <c r="B192" s="64"/>
      <c r="C192" s="105"/>
      <c r="F192" s="63"/>
      <c r="G192" s="63"/>
      <c r="H192" s="63"/>
      <c r="I192" s="63"/>
      <c r="J192" s="63"/>
      <c r="K192" s="63"/>
      <c r="L192" s="63"/>
      <c r="M192" s="63"/>
      <c r="N192" s="63"/>
      <c r="O192" s="63"/>
      <c r="P192" s="63"/>
      <c r="Q192" s="63"/>
      <c r="R192" s="63"/>
      <c r="S192" s="64"/>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row>
    <row r="193" spans="1:62" s="65" customFormat="1" ht="14.25" hidden="1" x14ac:dyDescent="0.3">
      <c r="A193" s="63"/>
      <c r="B193" s="64"/>
      <c r="C193" s="105"/>
      <c r="F193" s="63"/>
      <c r="G193" s="63"/>
      <c r="H193" s="63"/>
      <c r="I193" s="63"/>
      <c r="J193" s="63"/>
      <c r="K193" s="63"/>
      <c r="L193" s="63"/>
      <c r="M193" s="63"/>
      <c r="N193" s="63"/>
      <c r="O193" s="63"/>
      <c r="P193" s="63"/>
      <c r="Q193" s="63"/>
      <c r="R193" s="63"/>
      <c r="S193" s="64"/>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row>
    <row r="194" spans="1:62" s="65" customFormat="1" ht="14.25" hidden="1" x14ac:dyDescent="0.3">
      <c r="A194" s="63"/>
      <c r="B194" s="64"/>
      <c r="C194" s="105"/>
      <c r="F194" s="63"/>
      <c r="G194" s="63"/>
      <c r="H194" s="63"/>
      <c r="I194" s="63"/>
      <c r="J194" s="63"/>
      <c r="K194" s="63"/>
      <c r="L194" s="63"/>
      <c r="M194" s="63"/>
      <c r="N194" s="63"/>
      <c r="O194" s="63"/>
      <c r="P194" s="63"/>
      <c r="Q194" s="63"/>
      <c r="R194" s="63"/>
      <c r="S194" s="64"/>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row>
    <row r="195" spans="1:62" s="65" customFormat="1" ht="14.25" hidden="1" x14ac:dyDescent="0.3">
      <c r="A195" s="63"/>
      <c r="B195" s="64"/>
      <c r="C195" s="105"/>
      <c r="F195" s="63"/>
      <c r="G195" s="63"/>
      <c r="H195" s="63"/>
      <c r="I195" s="63"/>
      <c r="J195" s="63"/>
      <c r="K195" s="63"/>
      <c r="L195" s="63"/>
      <c r="M195" s="63"/>
      <c r="N195" s="63"/>
      <c r="O195" s="63"/>
      <c r="P195" s="63"/>
      <c r="Q195" s="63"/>
      <c r="R195" s="63"/>
      <c r="S195" s="64"/>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row>
    <row r="196" spans="1:62" s="65" customFormat="1" ht="14.25" hidden="1" x14ac:dyDescent="0.3">
      <c r="A196" s="63"/>
      <c r="B196" s="64"/>
      <c r="C196" s="105"/>
      <c r="F196" s="63"/>
      <c r="G196" s="63"/>
      <c r="H196" s="63"/>
      <c r="I196" s="63"/>
      <c r="J196" s="63"/>
      <c r="K196" s="63"/>
      <c r="L196" s="63"/>
      <c r="M196" s="63"/>
      <c r="N196" s="63"/>
      <c r="O196" s="63"/>
      <c r="P196" s="63"/>
      <c r="Q196" s="63"/>
      <c r="R196" s="63"/>
      <c r="S196" s="64"/>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row>
    <row r="197" spans="1:62" s="65" customFormat="1" ht="14.25" hidden="1" x14ac:dyDescent="0.3">
      <c r="A197" s="63"/>
      <c r="B197" s="64"/>
      <c r="C197" s="105"/>
      <c r="F197" s="63"/>
      <c r="G197" s="63"/>
      <c r="H197" s="63"/>
      <c r="I197" s="63"/>
      <c r="J197" s="63"/>
      <c r="K197" s="63"/>
      <c r="L197" s="63"/>
      <c r="M197" s="63"/>
      <c r="N197" s="63"/>
      <c r="O197" s="63"/>
      <c r="P197" s="63"/>
      <c r="Q197" s="63"/>
      <c r="R197" s="63"/>
      <c r="S197" s="64"/>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row>
    <row r="198" spans="1:62" s="65" customFormat="1" ht="14.25" hidden="1" x14ac:dyDescent="0.3">
      <c r="A198" s="63"/>
      <c r="B198" s="64"/>
      <c r="C198" s="105"/>
      <c r="F198" s="63"/>
      <c r="G198" s="63"/>
      <c r="H198" s="63"/>
      <c r="I198" s="63"/>
      <c r="J198" s="63"/>
      <c r="K198" s="63"/>
      <c r="L198" s="63"/>
      <c r="M198" s="63"/>
      <c r="N198" s="63"/>
      <c r="O198" s="63"/>
      <c r="P198" s="63"/>
      <c r="Q198" s="63"/>
      <c r="R198" s="63"/>
      <c r="S198" s="64"/>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row>
    <row r="199" spans="1:62" s="65" customFormat="1" ht="14.25" hidden="1" x14ac:dyDescent="0.3">
      <c r="A199" s="63"/>
      <c r="B199" s="64"/>
      <c r="C199" s="105"/>
      <c r="F199" s="63"/>
      <c r="G199" s="63"/>
      <c r="H199" s="63"/>
      <c r="I199" s="63"/>
      <c r="J199" s="63"/>
      <c r="K199" s="63"/>
      <c r="L199" s="63"/>
      <c r="M199" s="63"/>
      <c r="N199" s="63"/>
      <c r="O199" s="63"/>
      <c r="P199" s="63"/>
      <c r="Q199" s="63"/>
      <c r="R199" s="63"/>
      <c r="S199" s="64"/>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row>
    <row r="200" spans="1:62" s="65" customFormat="1" ht="14.25" hidden="1" x14ac:dyDescent="0.3">
      <c r="A200" s="63"/>
      <c r="B200" s="64"/>
      <c r="C200" s="105"/>
      <c r="F200" s="63"/>
      <c r="G200" s="63"/>
      <c r="H200" s="63"/>
      <c r="I200" s="63"/>
      <c r="J200" s="63"/>
      <c r="K200" s="63"/>
      <c r="L200" s="63"/>
      <c r="M200" s="63"/>
      <c r="N200" s="63"/>
      <c r="O200" s="63"/>
      <c r="P200" s="63"/>
      <c r="Q200" s="63"/>
      <c r="R200" s="63"/>
      <c r="S200" s="64"/>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row>
    <row r="201" spans="1:62" s="65" customFormat="1" ht="14.25" hidden="1" x14ac:dyDescent="0.3">
      <c r="A201" s="63"/>
      <c r="B201" s="64"/>
      <c r="C201" s="105"/>
      <c r="F201" s="63"/>
      <c r="G201" s="63"/>
      <c r="H201" s="63"/>
      <c r="I201" s="63"/>
      <c r="J201" s="63"/>
      <c r="K201" s="63"/>
      <c r="L201" s="63"/>
      <c r="M201" s="63"/>
      <c r="N201" s="63"/>
      <c r="O201" s="63"/>
      <c r="P201" s="63"/>
      <c r="Q201" s="63"/>
      <c r="R201" s="63"/>
      <c r="S201" s="64"/>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row>
    <row r="202" spans="1:62" s="65" customFormat="1" ht="14.25" hidden="1" x14ac:dyDescent="0.3">
      <c r="A202" s="63"/>
      <c r="B202" s="64"/>
      <c r="C202" s="105"/>
      <c r="F202" s="63"/>
      <c r="G202" s="63"/>
      <c r="H202" s="63"/>
      <c r="I202" s="63"/>
      <c r="J202" s="63"/>
      <c r="K202" s="63"/>
      <c r="L202" s="63"/>
      <c r="M202" s="63"/>
      <c r="N202" s="63"/>
      <c r="O202" s="63"/>
      <c r="P202" s="63"/>
      <c r="Q202" s="63"/>
      <c r="R202" s="63"/>
      <c r="S202" s="64"/>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row>
    <row r="203" spans="1:62" s="65" customFormat="1" ht="14.25" hidden="1" x14ac:dyDescent="0.3">
      <c r="A203" s="63"/>
      <c r="B203" s="64"/>
      <c r="C203" s="105"/>
      <c r="F203" s="63"/>
      <c r="G203" s="63"/>
      <c r="H203" s="63"/>
      <c r="I203" s="63"/>
      <c r="J203" s="63"/>
      <c r="K203" s="63"/>
      <c r="L203" s="63"/>
      <c r="M203" s="63"/>
      <c r="N203" s="63"/>
      <c r="O203" s="63"/>
      <c r="P203" s="63"/>
      <c r="Q203" s="63"/>
      <c r="R203" s="63"/>
      <c r="S203" s="64"/>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row>
    <row r="204" spans="1:62" s="65" customFormat="1" ht="14.25" hidden="1" x14ac:dyDescent="0.3">
      <c r="A204" s="63"/>
      <c r="B204" s="64"/>
      <c r="C204" s="105"/>
      <c r="F204" s="63"/>
      <c r="G204" s="63"/>
      <c r="H204" s="63"/>
      <c r="I204" s="63"/>
      <c r="J204" s="63"/>
      <c r="K204" s="63"/>
      <c r="L204" s="63"/>
      <c r="M204" s="63"/>
      <c r="N204" s="63"/>
      <c r="O204" s="63"/>
      <c r="P204" s="63"/>
      <c r="Q204" s="63"/>
      <c r="R204" s="63"/>
      <c r="S204" s="64"/>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row>
    <row r="205" spans="1:62" s="65" customFormat="1" ht="14.25" hidden="1" x14ac:dyDescent="0.3">
      <c r="A205" s="63"/>
      <c r="B205" s="64"/>
      <c r="C205" s="105"/>
      <c r="F205" s="63"/>
      <c r="G205" s="63"/>
      <c r="H205" s="63"/>
      <c r="I205" s="63"/>
      <c r="J205" s="63"/>
      <c r="K205" s="63"/>
      <c r="L205" s="63"/>
      <c r="M205" s="63"/>
      <c r="N205" s="63"/>
      <c r="O205" s="63"/>
      <c r="P205" s="63"/>
      <c r="Q205" s="63"/>
      <c r="R205" s="63"/>
      <c r="S205" s="64"/>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row>
    <row r="206" spans="1:62" s="65" customFormat="1" ht="14.25" hidden="1" x14ac:dyDescent="0.3">
      <c r="A206" s="63"/>
      <c r="B206" s="64"/>
      <c r="C206" s="105"/>
      <c r="F206" s="63"/>
      <c r="G206" s="63"/>
      <c r="H206" s="63"/>
      <c r="I206" s="63"/>
      <c r="J206" s="63"/>
      <c r="K206" s="63"/>
      <c r="L206" s="63"/>
      <c r="M206" s="63"/>
      <c r="N206" s="63"/>
      <c r="O206" s="63"/>
      <c r="P206" s="63"/>
      <c r="Q206" s="63"/>
      <c r="R206" s="63"/>
      <c r="S206" s="64"/>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row>
    <row r="207" spans="1:62" s="65" customFormat="1" ht="14.25" hidden="1" x14ac:dyDescent="0.3">
      <c r="A207" s="63"/>
      <c r="B207" s="64"/>
      <c r="C207" s="105"/>
      <c r="F207" s="63"/>
      <c r="G207" s="63"/>
      <c r="H207" s="63"/>
      <c r="I207" s="63"/>
      <c r="J207" s="63"/>
      <c r="K207" s="63"/>
      <c r="L207" s="63"/>
      <c r="M207" s="63"/>
      <c r="N207" s="63"/>
      <c r="O207" s="63"/>
      <c r="P207" s="63"/>
      <c r="Q207" s="63"/>
      <c r="R207" s="63"/>
      <c r="S207" s="64"/>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row>
    <row r="208" spans="1:62" s="65" customFormat="1" ht="14.25" hidden="1" x14ac:dyDescent="0.3">
      <c r="A208" s="63"/>
      <c r="B208" s="64"/>
      <c r="C208" s="105"/>
      <c r="F208" s="63"/>
      <c r="G208" s="63"/>
      <c r="H208" s="63"/>
      <c r="I208" s="63"/>
      <c r="J208" s="63"/>
      <c r="K208" s="63"/>
      <c r="L208" s="63"/>
      <c r="M208" s="63"/>
      <c r="N208" s="63"/>
      <c r="O208" s="63"/>
      <c r="P208" s="63"/>
      <c r="Q208" s="63"/>
      <c r="R208" s="63"/>
      <c r="S208" s="64"/>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row>
    <row r="209" spans="1:62" s="65" customFormat="1" ht="14.25" hidden="1" x14ac:dyDescent="0.3">
      <c r="A209" s="63"/>
      <c r="B209" s="64"/>
      <c r="C209" s="105"/>
      <c r="F209" s="63"/>
      <c r="G209" s="63"/>
      <c r="H209" s="63"/>
      <c r="I209" s="63"/>
      <c r="J209" s="63"/>
      <c r="K209" s="63"/>
      <c r="L209" s="63"/>
      <c r="M209" s="63"/>
      <c r="N209" s="63"/>
      <c r="O209" s="63"/>
      <c r="P209" s="63"/>
      <c r="Q209" s="63"/>
      <c r="R209" s="63"/>
      <c r="S209" s="64"/>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row>
    <row r="210" spans="1:62" s="65" customFormat="1" ht="14.25" hidden="1" x14ac:dyDescent="0.3">
      <c r="A210" s="63"/>
      <c r="B210" s="64"/>
      <c r="C210" s="105"/>
      <c r="F210" s="63"/>
      <c r="G210" s="63"/>
      <c r="H210" s="63"/>
      <c r="I210" s="63"/>
      <c r="J210" s="63"/>
      <c r="K210" s="63"/>
      <c r="L210" s="63"/>
      <c r="M210" s="63"/>
      <c r="N210" s="63"/>
      <c r="O210" s="63"/>
      <c r="P210" s="63"/>
      <c r="Q210" s="63"/>
      <c r="R210" s="63"/>
      <c r="S210" s="64"/>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row>
    <row r="211" spans="1:62" s="65" customFormat="1" ht="14.25" hidden="1" x14ac:dyDescent="0.3">
      <c r="A211" s="63"/>
      <c r="B211" s="64"/>
      <c r="C211" s="105"/>
      <c r="F211" s="63"/>
      <c r="G211" s="63"/>
      <c r="H211" s="63"/>
      <c r="I211" s="63"/>
      <c r="J211" s="63"/>
      <c r="K211" s="63"/>
      <c r="L211" s="63"/>
      <c r="M211" s="63"/>
      <c r="N211" s="63"/>
      <c r="O211" s="63"/>
      <c r="P211" s="63"/>
      <c r="Q211" s="63"/>
      <c r="R211" s="63"/>
      <c r="S211" s="64"/>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row>
    <row r="212" spans="1:62" s="65" customFormat="1" ht="14.25" hidden="1" x14ac:dyDescent="0.3">
      <c r="A212" s="63"/>
      <c r="B212" s="64"/>
      <c r="C212" s="105"/>
      <c r="F212" s="63"/>
      <c r="G212" s="63"/>
      <c r="H212" s="63"/>
      <c r="I212" s="63"/>
      <c r="J212" s="63"/>
      <c r="K212" s="63"/>
      <c r="L212" s="63"/>
      <c r="M212" s="63"/>
      <c r="N212" s="63"/>
      <c r="O212" s="63"/>
      <c r="P212" s="63"/>
      <c r="Q212" s="63"/>
      <c r="R212" s="63"/>
      <c r="S212" s="64"/>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row>
    <row r="213" spans="1:62" s="65" customFormat="1" ht="14.25" hidden="1" x14ac:dyDescent="0.3">
      <c r="A213" s="63"/>
      <c r="B213" s="64"/>
      <c r="C213" s="105"/>
      <c r="F213" s="63"/>
      <c r="G213" s="63"/>
      <c r="H213" s="63"/>
      <c r="I213" s="63"/>
      <c r="J213" s="63"/>
      <c r="K213" s="63"/>
      <c r="L213" s="63"/>
      <c r="M213" s="63"/>
      <c r="N213" s="63"/>
      <c r="O213" s="63"/>
      <c r="P213" s="63"/>
      <c r="Q213" s="63"/>
      <c r="R213" s="63"/>
      <c r="S213" s="64"/>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row>
    <row r="214" spans="1:62" s="65" customFormat="1" ht="14.25" hidden="1" x14ac:dyDescent="0.3">
      <c r="A214" s="63"/>
      <c r="B214" s="64"/>
      <c r="C214" s="105"/>
      <c r="F214" s="63"/>
      <c r="G214" s="63"/>
      <c r="H214" s="63"/>
      <c r="I214" s="63"/>
      <c r="J214" s="63"/>
      <c r="K214" s="63"/>
      <c r="L214" s="63"/>
      <c r="M214" s="63"/>
      <c r="N214" s="63"/>
      <c r="O214" s="63"/>
      <c r="P214" s="63"/>
      <c r="Q214" s="63"/>
      <c r="R214" s="63"/>
      <c r="S214" s="64"/>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row>
    <row r="215" spans="1:62" s="65" customFormat="1" ht="14.25" hidden="1" x14ac:dyDescent="0.3">
      <c r="A215" s="63"/>
      <c r="B215" s="64"/>
      <c r="C215" s="105"/>
      <c r="F215" s="63"/>
      <c r="G215" s="63"/>
      <c r="H215" s="63"/>
      <c r="I215" s="63"/>
      <c r="J215" s="63"/>
      <c r="K215" s="63"/>
      <c r="L215" s="63"/>
      <c r="M215" s="63"/>
      <c r="N215" s="63"/>
      <c r="O215" s="63"/>
      <c r="P215" s="63"/>
      <c r="Q215" s="63"/>
      <c r="R215" s="63"/>
      <c r="S215" s="64"/>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row>
    <row r="216" spans="1:62" s="65" customFormat="1" ht="14.25" hidden="1" x14ac:dyDescent="0.3">
      <c r="A216" s="63"/>
      <c r="B216" s="64"/>
      <c r="C216" s="105"/>
      <c r="F216" s="63"/>
      <c r="G216" s="63"/>
      <c r="H216" s="63"/>
      <c r="I216" s="63"/>
      <c r="J216" s="63"/>
      <c r="K216" s="63"/>
      <c r="L216" s="63"/>
      <c r="M216" s="63"/>
      <c r="N216" s="63"/>
      <c r="O216" s="63"/>
      <c r="P216" s="63"/>
      <c r="Q216" s="63"/>
      <c r="R216" s="63"/>
      <c r="S216" s="64"/>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row>
    <row r="217" spans="1:62" s="65" customFormat="1" ht="14.25" hidden="1" x14ac:dyDescent="0.3">
      <c r="A217" s="63"/>
      <c r="B217" s="64"/>
      <c r="C217" s="105"/>
      <c r="F217" s="63"/>
      <c r="G217" s="63"/>
      <c r="H217" s="63"/>
      <c r="I217" s="63"/>
      <c r="J217" s="63"/>
      <c r="K217" s="63"/>
      <c r="L217" s="63"/>
      <c r="M217" s="63"/>
      <c r="N217" s="63"/>
      <c r="O217" s="63"/>
      <c r="P217" s="63"/>
      <c r="Q217" s="63"/>
      <c r="R217" s="63"/>
      <c r="S217" s="64"/>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row>
    <row r="218" spans="1:62" s="65" customFormat="1" ht="14.25" hidden="1" x14ac:dyDescent="0.3">
      <c r="A218" s="63"/>
      <c r="B218" s="64"/>
      <c r="C218" s="105"/>
      <c r="F218" s="63"/>
      <c r="G218" s="63"/>
      <c r="H218" s="63"/>
      <c r="I218" s="63"/>
      <c r="J218" s="63"/>
      <c r="K218" s="63"/>
      <c r="L218" s="63"/>
      <c r="M218" s="63"/>
      <c r="N218" s="63"/>
      <c r="O218" s="63"/>
      <c r="P218" s="63"/>
      <c r="Q218" s="63"/>
      <c r="R218" s="63"/>
      <c r="S218" s="64"/>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row>
    <row r="219" spans="1:62" s="65" customFormat="1" ht="14.25" hidden="1" x14ac:dyDescent="0.3">
      <c r="A219" s="63"/>
      <c r="B219" s="64"/>
      <c r="C219" s="105"/>
      <c r="F219" s="63"/>
      <c r="G219" s="63"/>
      <c r="H219" s="63"/>
      <c r="I219" s="63"/>
      <c r="J219" s="63"/>
      <c r="K219" s="63"/>
      <c r="L219" s="63"/>
      <c r="M219" s="63"/>
      <c r="N219" s="63"/>
      <c r="O219" s="63"/>
      <c r="P219" s="63"/>
      <c r="Q219" s="63"/>
      <c r="R219" s="63"/>
      <c r="S219" s="64"/>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row>
    <row r="220" spans="1:62" s="65" customFormat="1" ht="14.25" hidden="1" x14ac:dyDescent="0.3">
      <c r="A220" s="63"/>
      <c r="B220" s="64"/>
      <c r="C220" s="105"/>
      <c r="F220" s="63"/>
      <c r="G220" s="63"/>
      <c r="H220" s="63"/>
      <c r="I220" s="63"/>
      <c r="J220" s="63"/>
      <c r="K220" s="63"/>
      <c r="L220" s="63"/>
      <c r="M220" s="63"/>
      <c r="N220" s="63"/>
      <c r="O220" s="63"/>
      <c r="P220" s="63"/>
      <c r="Q220" s="63"/>
      <c r="R220" s="63"/>
      <c r="S220" s="64"/>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row>
    <row r="221" spans="1:62" s="65" customFormat="1" ht="14.25" hidden="1" x14ac:dyDescent="0.3">
      <c r="A221" s="63"/>
      <c r="B221" s="64"/>
      <c r="C221" s="105"/>
      <c r="F221" s="63"/>
      <c r="G221" s="63"/>
      <c r="H221" s="63"/>
      <c r="I221" s="63"/>
      <c r="J221" s="63"/>
      <c r="K221" s="63"/>
      <c r="L221" s="63"/>
      <c r="M221" s="63"/>
      <c r="N221" s="63"/>
      <c r="O221" s="63"/>
      <c r="P221" s="63"/>
      <c r="Q221" s="63"/>
      <c r="R221" s="63"/>
      <c r="S221" s="64"/>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row>
    <row r="222" spans="1:62" s="65" customFormat="1" ht="14.25" hidden="1" x14ac:dyDescent="0.3">
      <c r="A222" s="63"/>
      <c r="B222" s="64"/>
      <c r="C222" s="105"/>
      <c r="F222" s="63"/>
      <c r="G222" s="63"/>
      <c r="H222" s="63"/>
      <c r="I222" s="63"/>
      <c r="J222" s="63"/>
      <c r="K222" s="63"/>
      <c r="L222" s="63"/>
      <c r="M222" s="63"/>
      <c r="N222" s="63"/>
      <c r="O222" s="63"/>
      <c r="P222" s="63"/>
      <c r="Q222" s="63"/>
      <c r="R222" s="63"/>
      <c r="S222" s="64"/>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row>
    <row r="223" spans="1:62" s="65" customFormat="1" ht="14.25" hidden="1" x14ac:dyDescent="0.3">
      <c r="A223" s="63"/>
      <c r="B223" s="64"/>
      <c r="C223" s="105"/>
      <c r="F223" s="63"/>
      <c r="G223" s="63"/>
      <c r="H223" s="63"/>
      <c r="I223" s="63"/>
      <c r="J223" s="63"/>
      <c r="K223" s="63"/>
      <c r="L223" s="63"/>
      <c r="M223" s="63"/>
      <c r="N223" s="63"/>
      <c r="O223" s="63"/>
      <c r="P223" s="63"/>
      <c r="Q223" s="63"/>
      <c r="R223" s="63"/>
      <c r="S223" s="64"/>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row>
    <row r="224" spans="1:62" s="65" customFormat="1" ht="14.25" hidden="1" x14ac:dyDescent="0.3">
      <c r="A224" s="63"/>
      <c r="B224" s="64"/>
      <c r="C224" s="105"/>
      <c r="F224" s="63"/>
      <c r="G224" s="63"/>
      <c r="H224" s="63"/>
      <c r="I224" s="63"/>
      <c r="J224" s="63"/>
      <c r="K224" s="63"/>
      <c r="L224" s="63"/>
      <c r="M224" s="63"/>
      <c r="N224" s="63"/>
      <c r="O224" s="63"/>
      <c r="P224" s="63"/>
      <c r="Q224" s="63"/>
      <c r="R224" s="63"/>
      <c r="S224" s="64"/>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row>
    <row r="225" spans="1:62" s="65" customFormat="1" ht="14.25" hidden="1" x14ac:dyDescent="0.3">
      <c r="A225" s="63"/>
      <c r="B225" s="64"/>
      <c r="C225" s="105"/>
      <c r="F225" s="63"/>
      <c r="G225" s="63"/>
      <c r="H225" s="63"/>
      <c r="I225" s="63"/>
      <c r="J225" s="63"/>
      <c r="K225" s="63"/>
      <c r="L225" s="63"/>
      <c r="M225" s="63"/>
      <c r="N225" s="63"/>
      <c r="O225" s="63"/>
      <c r="P225" s="63"/>
      <c r="Q225" s="63"/>
      <c r="R225" s="63"/>
      <c r="S225" s="64"/>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row>
    <row r="226" spans="1:62" s="65" customFormat="1" ht="14.25" hidden="1" x14ac:dyDescent="0.3">
      <c r="A226" s="63"/>
      <c r="B226" s="64"/>
      <c r="C226" s="105"/>
      <c r="F226" s="63"/>
      <c r="G226" s="63"/>
      <c r="H226" s="63"/>
      <c r="I226" s="63"/>
      <c r="J226" s="63"/>
      <c r="K226" s="63"/>
      <c r="L226" s="63"/>
      <c r="M226" s="63"/>
      <c r="N226" s="63"/>
      <c r="O226" s="63"/>
      <c r="P226" s="63"/>
      <c r="Q226" s="63"/>
      <c r="R226" s="63"/>
      <c r="S226" s="64"/>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row>
    <row r="227" spans="1:62" s="65" customFormat="1" ht="14.25" hidden="1" x14ac:dyDescent="0.3">
      <c r="A227" s="63"/>
      <c r="B227" s="64"/>
      <c r="C227" s="105"/>
      <c r="F227" s="63"/>
      <c r="G227" s="63"/>
      <c r="H227" s="63"/>
      <c r="I227" s="63"/>
      <c r="J227" s="63"/>
      <c r="K227" s="63"/>
      <c r="L227" s="63"/>
      <c r="M227" s="63"/>
      <c r="N227" s="63"/>
      <c r="O227" s="63"/>
      <c r="P227" s="63"/>
      <c r="Q227" s="63"/>
      <c r="R227" s="63"/>
      <c r="S227" s="64"/>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row>
    <row r="228" spans="1:62" s="65" customFormat="1" ht="14.25" hidden="1" x14ac:dyDescent="0.3">
      <c r="A228" s="63"/>
      <c r="B228" s="64"/>
      <c r="C228" s="105"/>
      <c r="F228" s="63"/>
      <c r="G228" s="63"/>
      <c r="H228" s="63"/>
      <c r="I228" s="63"/>
      <c r="J228" s="63"/>
      <c r="K228" s="63"/>
      <c r="L228" s="63"/>
      <c r="M228" s="63"/>
      <c r="N228" s="63"/>
      <c r="O228" s="63"/>
      <c r="P228" s="63"/>
      <c r="Q228" s="63"/>
      <c r="R228" s="63"/>
      <c r="S228" s="64"/>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row>
    <row r="229" spans="1:62" s="65" customFormat="1" ht="14.25" hidden="1" x14ac:dyDescent="0.3">
      <c r="A229" s="63"/>
      <c r="B229" s="64"/>
      <c r="C229" s="105"/>
      <c r="F229" s="63"/>
      <c r="G229" s="63"/>
      <c r="H229" s="63"/>
      <c r="I229" s="63"/>
      <c r="J229" s="63"/>
      <c r="K229" s="63"/>
      <c r="L229" s="63"/>
      <c r="M229" s="63"/>
      <c r="N229" s="63"/>
      <c r="O229" s="63"/>
      <c r="P229" s="63"/>
      <c r="Q229" s="63"/>
      <c r="R229" s="63"/>
      <c r="S229" s="64"/>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row>
    <row r="230" spans="1:62" s="65" customFormat="1" ht="14.25" hidden="1" x14ac:dyDescent="0.3">
      <c r="A230" s="63"/>
      <c r="B230" s="64"/>
      <c r="C230" s="105"/>
      <c r="F230" s="63"/>
      <c r="G230" s="63"/>
      <c r="H230" s="63"/>
      <c r="I230" s="63"/>
      <c r="J230" s="63"/>
      <c r="K230" s="63"/>
      <c r="L230" s="63"/>
      <c r="M230" s="63"/>
      <c r="N230" s="63"/>
      <c r="O230" s="63"/>
      <c r="P230" s="63"/>
      <c r="Q230" s="63"/>
      <c r="R230" s="63"/>
      <c r="S230" s="64"/>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row>
    <row r="231" spans="1:62" s="65" customFormat="1" ht="14.25" hidden="1" x14ac:dyDescent="0.3">
      <c r="A231" s="63"/>
      <c r="B231" s="64"/>
      <c r="C231" s="105"/>
      <c r="F231" s="63"/>
      <c r="G231" s="63"/>
      <c r="H231" s="63"/>
      <c r="I231" s="63"/>
      <c r="J231" s="63"/>
      <c r="K231" s="63"/>
      <c r="L231" s="63"/>
      <c r="M231" s="63"/>
      <c r="N231" s="63"/>
      <c r="O231" s="63"/>
      <c r="P231" s="63"/>
      <c r="Q231" s="63"/>
      <c r="R231" s="63"/>
      <c r="S231" s="64"/>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row>
    <row r="232" spans="1:62" s="65" customFormat="1" ht="14.25" hidden="1" x14ac:dyDescent="0.3">
      <c r="A232" s="63"/>
      <c r="B232" s="64"/>
      <c r="C232" s="105"/>
      <c r="F232" s="63"/>
      <c r="G232" s="63"/>
      <c r="H232" s="63"/>
      <c r="I232" s="63"/>
      <c r="J232" s="63"/>
      <c r="K232" s="63"/>
      <c r="L232" s="63"/>
      <c r="M232" s="63"/>
      <c r="N232" s="63"/>
      <c r="O232" s="63"/>
      <c r="P232" s="63"/>
      <c r="Q232" s="63"/>
      <c r="R232" s="63"/>
      <c r="S232" s="64"/>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row>
    <row r="233" spans="1:62" s="65" customFormat="1" ht="14.25" hidden="1" x14ac:dyDescent="0.3">
      <c r="A233" s="63"/>
      <c r="B233" s="64"/>
      <c r="C233" s="105"/>
      <c r="F233" s="63"/>
      <c r="G233" s="63"/>
      <c r="H233" s="63"/>
      <c r="I233" s="63"/>
      <c r="J233" s="63"/>
      <c r="K233" s="63"/>
      <c r="L233" s="63"/>
      <c r="M233" s="63"/>
      <c r="N233" s="63"/>
      <c r="O233" s="63"/>
      <c r="P233" s="63"/>
      <c r="Q233" s="63"/>
      <c r="R233" s="63"/>
      <c r="S233" s="64"/>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row>
    <row r="234" spans="1:62" s="65" customFormat="1" ht="14.25" hidden="1" x14ac:dyDescent="0.3">
      <c r="A234" s="63"/>
      <c r="B234" s="64"/>
      <c r="C234" s="105"/>
      <c r="F234" s="63"/>
      <c r="G234" s="63"/>
      <c r="H234" s="63"/>
      <c r="I234" s="63"/>
      <c r="J234" s="63"/>
      <c r="K234" s="63"/>
      <c r="L234" s="63"/>
      <c r="M234" s="63"/>
      <c r="N234" s="63"/>
      <c r="O234" s="63"/>
      <c r="P234" s="63"/>
      <c r="Q234" s="63"/>
      <c r="R234" s="63"/>
      <c r="S234" s="64"/>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row>
    <row r="235" spans="1:62" s="65" customFormat="1" ht="14.25" hidden="1" x14ac:dyDescent="0.3">
      <c r="A235" s="63"/>
      <c r="B235" s="64"/>
      <c r="C235" s="105"/>
      <c r="F235" s="63"/>
      <c r="G235" s="63"/>
      <c r="H235" s="63"/>
      <c r="I235" s="63"/>
      <c r="J235" s="63"/>
      <c r="K235" s="63"/>
      <c r="L235" s="63"/>
      <c r="M235" s="63"/>
      <c r="N235" s="63"/>
      <c r="O235" s="63"/>
      <c r="P235" s="63"/>
      <c r="Q235" s="63"/>
      <c r="R235" s="63"/>
      <c r="S235" s="64"/>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row>
    <row r="236" spans="1:62" s="65" customFormat="1" ht="14.25" hidden="1" x14ac:dyDescent="0.3">
      <c r="A236" s="63"/>
      <c r="B236" s="64"/>
      <c r="C236" s="105"/>
      <c r="F236" s="63"/>
      <c r="G236" s="63"/>
      <c r="H236" s="63"/>
      <c r="I236" s="63"/>
      <c r="J236" s="63"/>
      <c r="K236" s="63"/>
      <c r="L236" s="63"/>
      <c r="M236" s="63"/>
      <c r="N236" s="63"/>
      <c r="O236" s="63"/>
      <c r="P236" s="63"/>
      <c r="Q236" s="63"/>
      <c r="R236" s="63"/>
      <c r="S236" s="64"/>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row>
    <row r="237" spans="1:62" s="65" customFormat="1" ht="14.25" hidden="1" x14ac:dyDescent="0.3">
      <c r="A237" s="63"/>
      <c r="B237" s="64"/>
      <c r="C237" s="105"/>
      <c r="F237" s="63"/>
      <c r="G237" s="63"/>
      <c r="H237" s="63"/>
      <c r="I237" s="63"/>
      <c r="J237" s="63"/>
      <c r="K237" s="63"/>
      <c r="L237" s="63"/>
      <c r="M237" s="63"/>
      <c r="N237" s="63"/>
      <c r="O237" s="63"/>
      <c r="P237" s="63"/>
      <c r="Q237" s="63"/>
      <c r="R237" s="63"/>
      <c r="S237" s="64"/>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row>
    <row r="238" spans="1:62" s="65" customFormat="1" ht="14.25" hidden="1" x14ac:dyDescent="0.3">
      <c r="A238" s="63"/>
      <c r="B238" s="64"/>
      <c r="C238" s="105"/>
      <c r="F238" s="63"/>
      <c r="G238" s="63"/>
      <c r="H238" s="63"/>
      <c r="I238" s="63"/>
      <c r="J238" s="63"/>
      <c r="K238" s="63"/>
      <c r="L238" s="63"/>
      <c r="M238" s="63"/>
      <c r="N238" s="63"/>
      <c r="O238" s="63"/>
      <c r="P238" s="63"/>
      <c r="Q238" s="63"/>
      <c r="R238" s="63"/>
      <c r="S238" s="64"/>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row>
    <row r="239" spans="1:62" s="65" customFormat="1" ht="14.25" hidden="1" x14ac:dyDescent="0.3">
      <c r="A239" s="63"/>
      <c r="B239" s="64"/>
      <c r="C239" s="105"/>
      <c r="F239" s="63"/>
      <c r="G239" s="63"/>
      <c r="H239" s="63"/>
      <c r="I239" s="63"/>
      <c r="J239" s="63"/>
      <c r="K239" s="63"/>
      <c r="L239" s="63"/>
      <c r="M239" s="63"/>
      <c r="N239" s="63"/>
      <c r="O239" s="63"/>
      <c r="P239" s="63"/>
      <c r="Q239" s="63"/>
      <c r="R239" s="63"/>
      <c r="S239" s="64"/>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row>
    <row r="240" spans="1:62" s="65" customFormat="1" ht="14.25" hidden="1" x14ac:dyDescent="0.3">
      <c r="A240" s="63"/>
      <c r="B240" s="64"/>
      <c r="C240" s="105"/>
      <c r="F240" s="63"/>
      <c r="G240" s="63"/>
      <c r="H240" s="63"/>
      <c r="I240" s="63"/>
      <c r="J240" s="63"/>
      <c r="K240" s="63"/>
      <c r="L240" s="63"/>
      <c r="M240" s="63"/>
      <c r="N240" s="63"/>
      <c r="O240" s="63"/>
      <c r="P240" s="63"/>
      <c r="Q240" s="63"/>
      <c r="R240" s="63"/>
      <c r="S240" s="64"/>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row>
    <row r="241" spans="1:62" s="65" customFormat="1" ht="14.25" hidden="1" x14ac:dyDescent="0.3">
      <c r="A241" s="63"/>
      <c r="B241" s="64"/>
      <c r="C241" s="105"/>
      <c r="F241" s="63"/>
      <c r="G241" s="63"/>
      <c r="H241" s="63"/>
      <c r="I241" s="63"/>
      <c r="J241" s="63"/>
      <c r="K241" s="63"/>
      <c r="L241" s="63"/>
      <c r="M241" s="63"/>
      <c r="N241" s="63"/>
      <c r="O241" s="63"/>
      <c r="P241" s="63"/>
      <c r="Q241" s="63"/>
      <c r="R241" s="63"/>
      <c r="S241" s="64"/>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row>
    <row r="242" spans="1:62" s="65" customFormat="1" ht="14.25" hidden="1" x14ac:dyDescent="0.3">
      <c r="A242" s="63"/>
      <c r="B242" s="64"/>
      <c r="C242" s="105"/>
      <c r="F242" s="63"/>
      <c r="G242" s="63"/>
      <c r="H242" s="63"/>
      <c r="I242" s="63"/>
      <c r="J242" s="63"/>
      <c r="K242" s="63"/>
      <c r="L242" s="63"/>
      <c r="M242" s="63"/>
      <c r="N242" s="63"/>
      <c r="O242" s="63"/>
      <c r="P242" s="63"/>
      <c r="Q242" s="63"/>
      <c r="R242" s="63"/>
      <c r="S242" s="64"/>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row>
    <row r="243" spans="1:62" s="65" customFormat="1" ht="14.25" hidden="1" x14ac:dyDescent="0.3">
      <c r="A243" s="63"/>
      <c r="B243" s="64"/>
      <c r="C243" s="105"/>
      <c r="F243" s="63"/>
      <c r="G243" s="63"/>
      <c r="H243" s="63"/>
      <c r="I243" s="63"/>
      <c r="J243" s="63"/>
      <c r="K243" s="63"/>
      <c r="L243" s="63"/>
      <c r="M243" s="63"/>
      <c r="N243" s="63"/>
      <c r="O243" s="63"/>
      <c r="P243" s="63"/>
      <c r="Q243" s="63"/>
      <c r="R243" s="63"/>
      <c r="S243" s="64"/>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row>
    <row r="244" spans="1:62" s="65" customFormat="1" ht="14.25" hidden="1" x14ac:dyDescent="0.3">
      <c r="A244" s="63"/>
      <c r="B244" s="64"/>
      <c r="C244" s="105"/>
      <c r="F244" s="63"/>
      <c r="G244" s="63"/>
      <c r="H244" s="63"/>
      <c r="I244" s="63"/>
      <c r="J244" s="63"/>
      <c r="K244" s="63"/>
      <c r="L244" s="63"/>
      <c r="M244" s="63"/>
      <c r="N244" s="63"/>
      <c r="O244" s="63"/>
      <c r="P244" s="63"/>
      <c r="Q244" s="63"/>
      <c r="R244" s="63"/>
      <c r="S244" s="64"/>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row>
    <row r="245" spans="1:62" s="65" customFormat="1" ht="14.25" hidden="1" x14ac:dyDescent="0.3">
      <c r="A245" s="63"/>
      <c r="B245" s="64"/>
      <c r="C245" s="105"/>
      <c r="F245" s="63"/>
      <c r="G245" s="63"/>
      <c r="H245" s="63"/>
      <c r="I245" s="63"/>
      <c r="J245" s="63"/>
      <c r="K245" s="63"/>
      <c r="L245" s="63"/>
      <c r="M245" s="63"/>
      <c r="N245" s="63"/>
      <c r="O245" s="63"/>
      <c r="P245" s="63"/>
      <c r="Q245" s="63"/>
      <c r="R245" s="63"/>
      <c r="S245" s="64"/>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row>
    <row r="246" spans="1:62" s="65" customFormat="1" ht="14.25" hidden="1" x14ac:dyDescent="0.3">
      <c r="A246" s="63"/>
      <c r="B246" s="64"/>
      <c r="C246" s="105"/>
      <c r="F246" s="63"/>
      <c r="G246" s="63"/>
      <c r="H246" s="63"/>
      <c r="I246" s="63"/>
      <c r="J246" s="63"/>
      <c r="K246" s="63"/>
      <c r="L246" s="63"/>
      <c r="M246" s="63"/>
      <c r="N246" s="63"/>
      <c r="O246" s="63"/>
      <c r="P246" s="63"/>
      <c r="Q246" s="63"/>
      <c r="R246" s="63"/>
      <c r="S246" s="64"/>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row>
    <row r="247" spans="1:62" s="65" customFormat="1" ht="14.25" hidden="1" x14ac:dyDescent="0.3">
      <c r="A247" s="63"/>
      <c r="B247" s="64"/>
      <c r="C247" s="105"/>
      <c r="F247" s="63"/>
      <c r="G247" s="63"/>
      <c r="H247" s="63"/>
      <c r="I247" s="63"/>
      <c r="J247" s="63"/>
      <c r="K247" s="63"/>
      <c r="L247" s="63"/>
      <c r="M247" s="63"/>
      <c r="N247" s="63"/>
      <c r="O247" s="63"/>
      <c r="P247" s="63"/>
      <c r="Q247" s="63"/>
      <c r="R247" s="63"/>
      <c r="S247" s="64"/>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row>
    <row r="248" spans="1:62" s="65" customFormat="1" ht="14.25" hidden="1" x14ac:dyDescent="0.3">
      <c r="A248" s="63"/>
      <c r="B248" s="64"/>
      <c r="C248" s="105"/>
      <c r="F248" s="63"/>
      <c r="G248" s="63"/>
      <c r="H248" s="63"/>
      <c r="I248" s="63"/>
      <c r="J248" s="63"/>
      <c r="K248" s="63"/>
      <c r="L248" s="63"/>
      <c r="M248" s="63"/>
      <c r="N248" s="63"/>
      <c r="O248" s="63"/>
      <c r="P248" s="63"/>
      <c r="Q248" s="63"/>
      <c r="R248" s="63"/>
      <c r="S248" s="64"/>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row>
    <row r="249" spans="1:62" s="65" customFormat="1" ht="14.25" hidden="1" x14ac:dyDescent="0.3">
      <c r="A249" s="63"/>
      <c r="B249" s="64"/>
      <c r="C249" s="105"/>
      <c r="F249" s="63"/>
      <c r="G249" s="63"/>
      <c r="H249" s="63"/>
      <c r="I249" s="63"/>
      <c r="J249" s="63"/>
      <c r="K249" s="63"/>
      <c r="L249" s="63"/>
      <c r="M249" s="63"/>
      <c r="N249" s="63"/>
      <c r="O249" s="63"/>
      <c r="P249" s="63"/>
      <c r="Q249" s="63"/>
      <c r="R249" s="63"/>
      <c r="S249" s="64"/>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row>
    <row r="250" spans="1:62" s="65" customFormat="1" ht="14.25" hidden="1" x14ac:dyDescent="0.3">
      <c r="A250" s="63"/>
      <c r="B250" s="64"/>
      <c r="C250" s="105"/>
      <c r="F250" s="63"/>
      <c r="G250" s="63"/>
      <c r="H250" s="63"/>
      <c r="I250" s="63"/>
      <c r="J250" s="63"/>
      <c r="K250" s="63"/>
      <c r="L250" s="63"/>
      <c r="M250" s="63"/>
      <c r="N250" s="63"/>
      <c r="O250" s="63"/>
      <c r="P250" s="63"/>
      <c r="Q250" s="63"/>
      <c r="R250" s="63"/>
      <c r="S250" s="64"/>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row>
    <row r="251" spans="1:62" s="65" customFormat="1" ht="14.25" hidden="1" x14ac:dyDescent="0.3">
      <c r="A251" s="63"/>
      <c r="B251" s="64"/>
      <c r="C251" s="105"/>
      <c r="F251" s="63"/>
      <c r="G251" s="63"/>
      <c r="H251" s="63"/>
      <c r="I251" s="63"/>
      <c r="J251" s="63"/>
      <c r="K251" s="63"/>
      <c r="L251" s="63"/>
      <c r="M251" s="63"/>
      <c r="N251" s="63"/>
      <c r="O251" s="63"/>
      <c r="P251" s="63"/>
      <c r="Q251" s="63"/>
      <c r="R251" s="63"/>
      <c r="S251" s="64"/>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row>
    <row r="252" spans="1:62" s="65" customFormat="1" ht="14.25" hidden="1" x14ac:dyDescent="0.3">
      <c r="A252" s="63"/>
      <c r="B252" s="64"/>
      <c r="C252" s="105"/>
      <c r="F252" s="63"/>
      <c r="G252" s="63"/>
      <c r="H252" s="63"/>
      <c r="I252" s="63"/>
      <c r="J252" s="63"/>
      <c r="K252" s="63"/>
      <c r="L252" s="63"/>
      <c r="M252" s="63"/>
      <c r="N252" s="63"/>
      <c r="O252" s="63"/>
      <c r="P252" s="63"/>
      <c r="Q252" s="63"/>
      <c r="R252" s="63"/>
      <c r="S252" s="64"/>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row>
    <row r="253" spans="1:62" s="65" customFormat="1" ht="14.25" hidden="1" x14ac:dyDescent="0.3">
      <c r="A253" s="63"/>
      <c r="B253" s="64"/>
      <c r="C253" s="105"/>
      <c r="F253" s="63"/>
      <c r="G253" s="63"/>
      <c r="H253" s="63"/>
      <c r="I253" s="63"/>
      <c r="J253" s="63"/>
      <c r="K253" s="63"/>
      <c r="L253" s="63"/>
      <c r="M253" s="63"/>
      <c r="N253" s="63"/>
      <c r="O253" s="63"/>
      <c r="P253" s="63"/>
      <c r="Q253" s="63"/>
      <c r="R253" s="63"/>
      <c r="S253" s="64"/>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row>
    <row r="254" spans="1:62" s="65" customFormat="1" ht="14.25" hidden="1" x14ac:dyDescent="0.3">
      <c r="A254" s="63"/>
      <c r="B254" s="64"/>
      <c r="C254" s="105"/>
      <c r="F254" s="63"/>
      <c r="G254" s="63"/>
      <c r="H254" s="63"/>
      <c r="I254" s="63"/>
      <c r="J254" s="63"/>
      <c r="K254" s="63"/>
      <c r="L254" s="63"/>
      <c r="M254" s="63"/>
      <c r="N254" s="63"/>
      <c r="O254" s="63"/>
      <c r="P254" s="63"/>
      <c r="Q254" s="63"/>
      <c r="R254" s="63"/>
      <c r="S254" s="64"/>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row>
    <row r="255" spans="1:62" s="65" customFormat="1" ht="14.25" hidden="1" x14ac:dyDescent="0.3">
      <c r="A255" s="63"/>
      <c r="B255" s="64"/>
      <c r="C255" s="105"/>
      <c r="F255" s="63"/>
      <c r="G255" s="63"/>
      <c r="H255" s="63"/>
      <c r="I255" s="63"/>
      <c r="J255" s="63"/>
      <c r="K255" s="63"/>
      <c r="L255" s="63"/>
      <c r="M255" s="63"/>
      <c r="N255" s="63"/>
      <c r="O255" s="63"/>
      <c r="P255" s="63"/>
      <c r="Q255" s="63"/>
      <c r="R255" s="63"/>
      <c r="S255" s="64"/>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row>
    <row r="256" spans="1:62" s="65" customFormat="1" ht="14.25" hidden="1" x14ac:dyDescent="0.3">
      <c r="A256" s="63"/>
      <c r="B256" s="64"/>
      <c r="C256" s="105"/>
      <c r="F256" s="63"/>
      <c r="G256" s="63"/>
      <c r="H256" s="63"/>
      <c r="I256" s="63"/>
      <c r="J256" s="63"/>
      <c r="K256" s="63"/>
      <c r="L256" s="63"/>
      <c r="M256" s="63"/>
      <c r="N256" s="63"/>
      <c r="O256" s="63"/>
      <c r="P256" s="63"/>
      <c r="Q256" s="63"/>
      <c r="R256" s="63"/>
      <c r="S256" s="64"/>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row>
    <row r="257" spans="1:62" s="65" customFormat="1" ht="14.25" hidden="1" x14ac:dyDescent="0.3">
      <c r="A257" s="63"/>
      <c r="B257" s="64"/>
      <c r="C257" s="105"/>
      <c r="F257" s="63"/>
      <c r="G257" s="63"/>
      <c r="H257" s="63"/>
      <c r="I257" s="63"/>
      <c r="J257" s="63"/>
      <c r="K257" s="63"/>
      <c r="L257" s="63"/>
      <c r="M257" s="63"/>
      <c r="N257" s="63"/>
      <c r="O257" s="63"/>
      <c r="P257" s="63"/>
      <c r="Q257" s="63"/>
      <c r="R257" s="63"/>
      <c r="S257" s="64"/>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row>
    <row r="258" spans="1:62" s="65" customFormat="1" ht="14.25" hidden="1" x14ac:dyDescent="0.3">
      <c r="A258" s="63"/>
      <c r="B258" s="64"/>
      <c r="C258" s="105"/>
      <c r="F258" s="63"/>
      <c r="G258" s="63"/>
      <c r="H258" s="63"/>
      <c r="I258" s="63"/>
      <c r="J258" s="63"/>
      <c r="K258" s="63"/>
      <c r="L258" s="63"/>
      <c r="M258" s="63"/>
      <c r="N258" s="63"/>
      <c r="O258" s="63"/>
      <c r="P258" s="63"/>
      <c r="Q258" s="63"/>
      <c r="R258" s="63"/>
      <c r="S258" s="64"/>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row>
    <row r="259" spans="1:62" s="65" customFormat="1" ht="14.25" hidden="1" x14ac:dyDescent="0.3">
      <c r="A259" s="63"/>
      <c r="B259" s="64"/>
      <c r="C259" s="105"/>
      <c r="F259" s="63"/>
      <c r="G259" s="63"/>
      <c r="H259" s="63"/>
      <c r="I259" s="63"/>
      <c r="J259" s="63"/>
      <c r="K259" s="63"/>
      <c r="L259" s="63"/>
      <c r="M259" s="63"/>
      <c r="N259" s="63"/>
      <c r="O259" s="63"/>
      <c r="P259" s="63"/>
      <c r="Q259" s="63"/>
      <c r="R259" s="63"/>
      <c r="S259" s="64"/>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row>
    <row r="260" spans="1:62" s="65" customFormat="1" ht="14.25" hidden="1" x14ac:dyDescent="0.3">
      <c r="A260" s="63"/>
      <c r="B260" s="64"/>
      <c r="C260" s="105"/>
      <c r="F260" s="63"/>
      <c r="G260" s="63"/>
      <c r="H260" s="63"/>
      <c r="I260" s="63"/>
      <c r="J260" s="63"/>
      <c r="K260" s="63"/>
      <c r="L260" s="63"/>
      <c r="M260" s="63"/>
      <c r="N260" s="63"/>
      <c r="O260" s="63"/>
      <c r="P260" s="63"/>
      <c r="Q260" s="63"/>
      <c r="R260" s="63"/>
      <c r="S260" s="64"/>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row>
    <row r="261" spans="1:62" s="65" customFormat="1" ht="14.25" hidden="1" x14ac:dyDescent="0.3">
      <c r="A261" s="63"/>
      <c r="B261" s="64"/>
      <c r="C261" s="105"/>
      <c r="F261" s="63"/>
      <c r="G261" s="63"/>
      <c r="H261" s="63"/>
      <c r="I261" s="63"/>
      <c r="J261" s="63"/>
      <c r="K261" s="63"/>
      <c r="L261" s="63"/>
      <c r="M261" s="63"/>
      <c r="N261" s="63"/>
      <c r="O261" s="63"/>
      <c r="P261" s="63"/>
      <c r="Q261" s="63"/>
      <c r="R261" s="63"/>
      <c r="S261" s="64"/>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row>
    <row r="262" spans="1:62" s="65" customFormat="1" ht="14.25" hidden="1" x14ac:dyDescent="0.3">
      <c r="A262" s="63"/>
      <c r="B262" s="64"/>
      <c r="C262" s="105"/>
      <c r="F262" s="63"/>
      <c r="G262" s="63"/>
      <c r="H262" s="63"/>
      <c r="I262" s="63"/>
      <c r="J262" s="63"/>
      <c r="K262" s="63"/>
      <c r="L262" s="63"/>
      <c r="M262" s="63"/>
      <c r="N262" s="63"/>
      <c r="O262" s="63"/>
      <c r="P262" s="63"/>
      <c r="Q262" s="63"/>
      <c r="R262" s="63"/>
      <c r="S262" s="64"/>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row>
    <row r="263" spans="1:62" s="65" customFormat="1" ht="14.25" hidden="1" x14ac:dyDescent="0.3">
      <c r="A263" s="63"/>
      <c r="B263" s="64"/>
      <c r="C263" s="105"/>
      <c r="F263" s="63"/>
      <c r="G263" s="63"/>
      <c r="H263" s="63"/>
      <c r="I263" s="63"/>
      <c r="J263" s="63"/>
      <c r="K263" s="63"/>
      <c r="L263" s="63"/>
      <c r="M263" s="63"/>
      <c r="N263" s="63"/>
      <c r="O263" s="63"/>
      <c r="P263" s="63"/>
      <c r="Q263" s="63"/>
      <c r="R263" s="63"/>
      <c r="S263" s="64"/>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row>
    <row r="264" spans="1:62" s="65" customFormat="1" ht="14.25" hidden="1" x14ac:dyDescent="0.3">
      <c r="A264" s="63"/>
      <c r="B264" s="64"/>
      <c r="C264" s="105"/>
      <c r="F264" s="63"/>
      <c r="G264" s="63"/>
      <c r="H264" s="63"/>
      <c r="I264" s="63"/>
      <c r="J264" s="63"/>
      <c r="K264" s="63"/>
      <c r="L264" s="63"/>
      <c r="M264" s="63"/>
      <c r="N264" s="63"/>
      <c r="O264" s="63"/>
      <c r="P264" s="63"/>
      <c r="Q264" s="63"/>
      <c r="R264" s="63"/>
      <c r="S264" s="64"/>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row>
    <row r="265" spans="1:62" s="65" customFormat="1" ht="14.25" hidden="1" x14ac:dyDescent="0.3">
      <c r="A265" s="63"/>
      <c r="B265" s="64"/>
      <c r="C265" s="105"/>
      <c r="F265" s="63"/>
      <c r="G265" s="63"/>
      <c r="H265" s="63"/>
      <c r="I265" s="63"/>
      <c r="J265" s="63"/>
      <c r="K265" s="63"/>
      <c r="L265" s="63"/>
      <c r="M265" s="63"/>
      <c r="N265" s="63"/>
      <c r="O265" s="63"/>
      <c r="P265" s="63"/>
      <c r="Q265" s="63"/>
      <c r="R265" s="63"/>
      <c r="S265" s="64"/>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row>
    <row r="266" spans="1:62" s="65" customFormat="1" ht="14.25" hidden="1" x14ac:dyDescent="0.3">
      <c r="A266" s="63"/>
      <c r="B266" s="64"/>
      <c r="C266" s="105"/>
      <c r="F266" s="63"/>
      <c r="G266" s="63"/>
      <c r="H266" s="63"/>
      <c r="I266" s="63"/>
      <c r="J266" s="63"/>
      <c r="K266" s="63"/>
      <c r="L266" s="63"/>
      <c r="M266" s="63"/>
      <c r="N266" s="63"/>
      <c r="O266" s="63"/>
      <c r="P266" s="63"/>
      <c r="Q266" s="63"/>
      <c r="R266" s="63"/>
      <c r="S266" s="64"/>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row>
    <row r="267" spans="1:62" s="65" customFormat="1" ht="14.25" hidden="1" x14ac:dyDescent="0.3">
      <c r="A267" s="63"/>
      <c r="B267" s="64"/>
      <c r="C267" s="105"/>
      <c r="F267" s="63"/>
      <c r="G267" s="63"/>
      <c r="H267" s="63"/>
      <c r="I267" s="63"/>
      <c r="J267" s="63"/>
      <c r="K267" s="63"/>
      <c r="L267" s="63"/>
      <c r="M267" s="63"/>
      <c r="N267" s="63"/>
      <c r="O267" s="63"/>
      <c r="P267" s="63"/>
      <c r="Q267" s="63"/>
      <c r="R267" s="63"/>
      <c r="S267" s="64"/>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row>
    <row r="268" spans="1:62" s="65" customFormat="1" ht="14.25" hidden="1" x14ac:dyDescent="0.3">
      <c r="A268" s="63"/>
      <c r="B268" s="64"/>
      <c r="C268" s="105"/>
      <c r="F268" s="63"/>
      <c r="G268" s="63"/>
      <c r="H268" s="63"/>
      <c r="I268" s="63"/>
      <c r="J268" s="63"/>
      <c r="K268" s="63"/>
      <c r="L268" s="63"/>
      <c r="M268" s="63"/>
      <c r="N268" s="63"/>
      <c r="O268" s="63"/>
      <c r="P268" s="63"/>
      <c r="Q268" s="63"/>
      <c r="R268" s="63"/>
      <c r="S268" s="64"/>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row>
    <row r="269" spans="1:62" s="65" customFormat="1" ht="14.25" hidden="1" x14ac:dyDescent="0.3">
      <c r="A269" s="63"/>
      <c r="B269" s="64"/>
      <c r="C269" s="105"/>
      <c r="F269" s="63"/>
      <c r="G269" s="63"/>
      <c r="H269" s="63"/>
      <c r="I269" s="63"/>
      <c r="J269" s="63"/>
      <c r="K269" s="63"/>
      <c r="L269" s="63"/>
      <c r="M269" s="63"/>
      <c r="N269" s="63"/>
      <c r="O269" s="63"/>
      <c r="P269" s="63"/>
      <c r="Q269" s="63"/>
      <c r="R269" s="63"/>
      <c r="S269" s="64"/>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row>
    <row r="270" spans="1:62" s="65" customFormat="1" ht="14.25" hidden="1" x14ac:dyDescent="0.3">
      <c r="A270" s="63"/>
      <c r="B270" s="64"/>
      <c r="C270" s="105"/>
      <c r="F270" s="63"/>
      <c r="G270" s="63"/>
      <c r="H270" s="63"/>
      <c r="I270" s="63"/>
      <c r="J270" s="63"/>
      <c r="K270" s="63"/>
      <c r="L270" s="63"/>
      <c r="M270" s="63"/>
      <c r="N270" s="63"/>
      <c r="O270" s="63"/>
      <c r="P270" s="63"/>
      <c r="Q270" s="63"/>
      <c r="R270" s="63"/>
      <c r="S270" s="64"/>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row>
    <row r="271" spans="1:62" s="65" customFormat="1" ht="14.25" hidden="1" x14ac:dyDescent="0.3">
      <c r="A271" s="63"/>
      <c r="B271" s="64"/>
      <c r="C271" s="105"/>
      <c r="F271" s="63"/>
      <c r="G271" s="63"/>
      <c r="H271" s="63"/>
      <c r="I271" s="63"/>
      <c r="J271" s="63"/>
      <c r="K271" s="63"/>
      <c r="L271" s="63"/>
      <c r="M271" s="63"/>
      <c r="N271" s="63"/>
      <c r="O271" s="63"/>
      <c r="P271" s="63"/>
      <c r="Q271" s="63"/>
      <c r="R271" s="63"/>
      <c r="S271" s="64"/>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row>
    <row r="272" spans="1:62" s="65" customFormat="1" ht="14.25" hidden="1" x14ac:dyDescent="0.3">
      <c r="A272" s="63"/>
      <c r="B272" s="64"/>
      <c r="C272" s="105"/>
      <c r="F272" s="63"/>
      <c r="G272" s="63"/>
      <c r="H272" s="63"/>
      <c r="I272" s="63"/>
      <c r="J272" s="63"/>
      <c r="K272" s="63"/>
      <c r="L272" s="63"/>
      <c r="M272" s="63"/>
      <c r="N272" s="63"/>
      <c r="O272" s="63"/>
      <c r="P272" s="63"/>
      <c r="Q272" s="63"/>
      <c r="R272" s="63"/>
      <c r="S272" s="64"/>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row>
    <row r="273" spans="1:62" s="65" customFormat="1" ht="14.25" hidden="1" x14ac:dyDescent="0.3">
      <c r="A273" s="63"/>
      <c r="B273" s="64"/>
      <c r="C273" s="105"/>
      <c r="F273" s="63"/>
      <c r="G273" s="63"/>
      <c r="H273" s="63"/>
      <c r="I273" s="63"/>
      <c r="J273" s="63"/>
      <c r="K273" s="63"/>
      <c r="L273" s="63"/>
      <c r="M273" s="63"/>
      <c r="N273" s="63"/>
      <c r="O273" s="63"/>
      <c r="P273" s="63"/>
      <c r="Q273" s="63"/>
      <c r="R273" s="63"/>
      <c r="S273" s="64"/>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row>
    <row r="274" spans="1:62" s="65" customFormat="1" ht="14.25" hidden="1" x14ac:dyDescent="0.3">
      <c r="A274" s="63"/>
      <c r="B274" s="64"/>
      <c r="C274" s="105"/>
      <c r="F274" s="63"/>
      <c r="G274" s="63"/>
      <c r="H274" s="63"/>
      <c r="I274" s="63"/>
      <c r="J274" s="63"/>
      <c r="K274" s="63"/>
      <c r="L274" s="63"/>
      <c r="M274" s="63"/>
      <c r="N274" s="63"/>
      <c r="O274" s="63"/>
      <c r="P274" s="63"/>
      <c r="Q274" s="63"/>
      <c r="R274" s="63"/>
      <c r="S274" s="64"/>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row>
    <row r="275" spans="1:62" s="65" customFormat="1" ht="14.25" hidden="1" x14ac:dyDescent="0.3">
      <c r="A275" s="63"/>
      <c r="B275" s="64"/>
      <c r="C275" s="105"/>
      <c r="F275" s="63"/>
      <c r="G275" s="63"/>
      <c r="H275" s="63"/>
      <c r="I275" s="63"/>
      <c r="J275" s="63"/>
      <c r="K275" s="63"/>
      <c r="L275" s="63"/>
      <c r="M275" s="63"/>
      <c r="N275" s="63"/>
      <c r="O275" s="63"/>
      <c r="P275" s="63"/>
      <c r="Q275" s="63"/>
      <c r="R275" s="63"/>
      <c r="S275" s="64"/>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row>
    <row r="276" spans="1:62" s="65" customFormat="1" ht="14.25" hidden="1" x14ac:dyDescent="0.3">
      <c r="A276" s="63"/>
      <c r="B276" s="64"/>
      <c r="C276" s="105"/>
      <c r="F276" s="63"/>
      <c r="G276" s="63"/>
      <c r="H276" s="63"/>
      <c r="I276" s="63"/>
      <c r="J276" s="63"/>
      <c r="K276" s="63"/>
      <c r="L276" s="63"/>
      <c r="M276" s="63"/>
      <c r="N276" s="63"/>
      <c r="O276" s="63"/>
      <c r="P276" s="63"/>
      <c r="Q276" s="63"/>
      <c r="R276" s="63"/>
      <c r="S276" s="64"/>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row>
    <row r="277" spans="1:62" s="65" customFormat="1" ht="14.25" hidden="1" x14ac:dyDescent="0.3">
      <c r="A277" s="63"/>
      <c r="B277" s="64"/>
      <c r="C277" s="105"/>
      <c r="F277" s="63"/>
      <c r="G277" s="63"/>
      <c r="H277" s="63"/>
      <c r="I277" s="63"/>
      <c r="J277" s="63"/>
      <c r="K277" s="63"/>
      <c r="L277" s="63"/>
      <c r="M277" s="63"/>
      <c r="N277" s="63"/>
      <c r="O277" s="63"/>
      <c r="P277" s="63"/>
      <c r="Q277" s="63"/>
      <c r="R277" s="63"/>
      <c r="S277" s="64"/>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row>
    <row r="278" spans="1:62" s="65" customFormat="1" ht="14.25" hidden="1" x14ac:dyDescent="0.3">
      <c r="A278" s="63"/>
      <c r="B278" s="64"/>
      <c r="C278" s="105"/>
      <c r="F278" s="63"/>
      <c r="G278" s="63"/>
      <c r="H278" s="63"/>
      <c r="I278" s="63"/>
      <c r="J278" s="63"/>
      <c r="K278" s="63"/>
      <c r="L278" s="63"/>
      <c r="M278" s="63"/>
      <c r="N278" s="63"/>
      <c r="O278" s="63"/>
      <c r="P278" s="63"/>
      <c r="Q278" s="63"/>
      <c r="R278" s="63"/>
      <c r="S278" s="64"/>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row>
    <row r="279" spans="1:62" s="65" customFormat="1" ht="14.25" hidden="1" x14ac:dyDescent="0.3">
      <c r="A279" s="63"/>
      <c r="B279" s="64"/>
      <c r="C279" s="105"/>
      <c r="F279" s="63"/>
      <c r="G279" s="63"/>
      <c r="H279" s="63"/>
      <c r="I279" s="63"/>
      <c r="J279" s="63"/>
      <c r="K279" s="63"/>
      <c r="L279" s="63"/>
      <c r="M279" s="63"/>
      <c r="N279" s="63"/>
      <c r="O279" s="63"/>
      <c r="P279" s="63"/>
      <c r="Q279" s="63"/>
      <c r="R279" s="63"/>
      <c r="S279" s="64"/>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row>
    <row r="280" spans="1:62" s="65" customFormat="1" ht="14.25" hidden="1" x14ac:dyDescent="0.3">
      <c r="A280" s="63"/>
      <c r="B280" s="64"/>
      <c r="C280" s="105"/>
      <c r="F280" s="63"/>
      <c r="G280" s="63"/>
      <c r="H280" s="63"/>
      <c r="I280" s="63"/>
      <c r="J280" s="63"/>
      <c r="K280" s="63"/>
      <c r="L280" s="63"/>
      <c r="M280" s="63"/>
      <c r="N280" s="63"/>
      <c r="O280" s="63"/>
      <c r="P280" s="63"/>
      <c r="Q280" s="63"/>
      <c r="R280" s="63"/>
      <c r="S280" s="64"/>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row>
    <row r="281" spans="1:62" s="65" customFormat="1" ht="14.25" hidden="1" x14ac:dyDescent="0.3">
      <c r="A281" s="63"/>
      <c r="B281" s="64"/>
      <c r="C281" s="105"/>
      <c r="F281" s="63"/>
      <c r="G281" s="63"/>
      <c r="H281" s="63"/>
      <c r="I281" s="63"/>
      <c r="J281" s="63"/>
      <c r="K281" s="63"/>
      <c r="L281" s="63"/>
      <c r="M281" s="63"/>
      <c r="N281" s="63"/>
      <c r="O281" s="63"/>
      <c r="P281" s="63"/>
      <c r="Q281" s="63"/>
      <c r="R281" s="63"/>
      <c r="S281" s="64"/>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row>
    <row r="282" spans="1:62" s="65" customFormat="1" ht="14.25" hidden="1" x14ac:dyDescent="0.3">
      <c r="A282" s="63"/>
      <c r="B282" s="64"/>
      <c r="C282" s="105"/>
      <c r="F282" s="63"/>
      <c r="G282" s="63"/>
      <c r="H282" s="63"/>
      <c r="I282" s="63"/>
      <c r="J282" s="63"/>
      <c r="K282" s="63"/>
      <c r="L282" s="63"/>
      <c r="M282" s="63"/>
      <c r="N282" s="63"/>
      <c r="O282" s="63"/>
      <c r="P282" s="63"/>
      <c r="Q282" s="63"/>
      <c r="R282" s="63"/>
      <c r="S282" s="64"/>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row>
    <row r="283" spans="1:62" s="65" customFormat="1" ht="14.25" hidden="1" x14ac:dyDescent="0.3">
      <c r="A283" s="63"/>
      <c r="B283" s="64"/>
      <c r="C283" s="105"/>
      <c r="F283" s="63"/>
      <c r="G283" s="63"/>
      <c r="H283" s="63"/>
      <c r="I283" s="63"/>
      <c r="J283" s="63"/>
      <c r="K283" s="63"/>
      <c r="L283" s="63"/>
      <c r="M283" s="63"/>
      <c r="N283" s="63"/>
      <c r="O283" s="63"/>
      <c r="P283" s="63"/>
      <c r="Q283" s="63"/>
      <c r="R283" s="63"/>
      <c r="S283" s="64"/>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row>
    <row r="284" spans="1:62" s="65" customFormat="1" ht="14.25" hidden="1" x14ac:dyDescent="0.3">
      <c r="A284" s="63"/>
      <c r="B284" s="64"/>
      <c r="C284" s="105"/>
      <c r="F284" s="63"/>
      <c r="G284" s="63"/>
      <c r="H284" s="63"/>
      <c r="I284" s="63"/>
      <c r="J284" s="63"/>
      <c r="K284" s="63"/>
      <c r="L284" s="63"/>
      <c r="M284" s="63"/>
      <c r="N284" s="63"/>
      <c r="O284" s="63"/>
      <c r="P284" s="63"/>
      <c r="Q284" s="63"/>
      <c r="R284" s="63"/>
      <c r="S284" s="64"/>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row>
    <row r="285" spans="1:62" s="65" customFormat="1" ht="14.25" hidden="1" x14ac:dyDescent="0.3">
      <c r="A285" s="63"/>
      <c r="B285" s="64"/>
      <c r="C285" s="105"/>
      <c r="F285" s="63"/>
      <c r="G285" s="63"/>
      <c r="H285" s="63"/>
      <c r="I285" s="63"/>
      <c r="J285" s="63"/>
      <c r="K285" s="63"/>
      <c r="L285" s="63"/>
      <c r="M285" s="63"/>
      <c r="N285" s="63"/>
      <c r="O285" s="63"/>
      <c r="P285" s="63"/>
      <c r="Q285" s="63"/>
      <c r="R285" s="63"/>
      <c r="S285" s="64"/>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row>
    <row r="286" spans="1:62" s="65" customFormat="1" ht="14.25" hidden="1" x14ac:dyDescent="0.3">
      <c r="A286" s="63"/>
      <c r="B286" s="64"/>
      <c r="C286" s="105"/>
      <c r="F286" s="63"/>
      <c r="G286" s="63"/>
      <c r="H286" s="63"/>
      <c r="I286" s="63"/>
      <c r="J286" s="63"/>
      <c r="K286" s="63"/>
      <c r="L286" s="63"/>
      <c r="M286" s="63"/>
      <c r="N286" s="63"/>
      <c r="O286" s="63"/>
      <c r="P286" s="63"/>
      <c r="Q286" s="63"/>
      <c r="R286" s="63"/>
      <c r="S286" s="64"/>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row>
    <row r="287" spans="1:62" s="65" customFormat="1" ht="14.25" hidden="1" x14ac:dyDescent="0.3">
      <c r="A287" s="63"/>
      <c r="B287" s="64"/>
      <c r="C287" s="105"/>
      <c r="F287" s="63"/>
      <c r="G287" s="63"/>
      <c r="H287" s="63"/>
      <c r="I287" s="63"/>
      <c r="J287" s="63"/>
      <c r="K287" s="63"/>
      <c r="L287" s="63"/>
      <c r="M287" s="63"/>
      <c r="N287" s="63"/>
      <c r="O287" s="63"/>
      <c r="P287" s="63"/>
      <c r="Q287" s="63"/>
      <c r="R287" s="63"/>
      <c r="S287" s="64"/>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row>
    <row r="288" spans="1:62" s="65" customFormat="1" ht="14.25" hidden="1" x14ac:dyDescent="0.3">
      <c r="A288" s="63"/>
      <c r="B288" s="64"/>
      <c r="C288" s="105"/>
      <c r="F288" s="63"/>
      <c r="G288" s="63"/>
      <c r="H288" s="63"/>
      <c r="I288" s="63"/>
      <c r="J288" s="63"/>
      <c r="K288" s="63"/>
      <c r="L288" s="63"/>
      <c r="M288" s="63"/>
      <c r="N288" s="63"/>
      <c r="O288" s="63"/>
      <c r="P288" s="63"/>
      <c r="Q288" s="63"/>
      <c r="R288" s="63"/>
      <c r="S288" s="64"/>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row>
    <row r="289" spans="1:62" s="65" customFormat="1" ht="14.25" hidden="1" x14ac:dyDescent="0.3">
      <c r="A289" s="63"/>
      <c r="B289" s="64"/>
      <c r="C289" s="105"/>
      <c r="F289" s="63"/>
      <c r="G289" s="63"/>
      <c r="H289" s="63"/>
      <c r="I289" s="63"/>
      <c r="J289" s="63"/>
      <c r="K289" s="63"/>
      <c r="L289" s="63"/>
      <c r="M289" s="63"/>
      <c r="N289" s="63"/>
      <c r="O289" s="63"/>
      <c r="P289" s="63"/>
      <c r="Q289" s="63"/>
      <c r="R289" s="63"/>
      <c r="S289" s="64"/>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row>
    <row r="290" spans="1:62" s="65" customFormat="1" ht="14.25" hidden="1" x14ac:dyDescent="0.3">
      <c r="A290" s="63"/>
      <c r="B290" s="64"/>
      <c r="C290" s="105"/>
      <c r="F290" s="63"/>
      <c r="G290" s="63"/>
      <c r="H290" s="63"/>
      <c r="I290" s="63"/>
      <c r="J290" s="63"/>
      <c r="K290" s="63"/>
      <c r="L290" s="63"/>
      <c r="M290" s="63"/>
      <c r="N290" s="63"/>
      <c r="O290" s="63"/>
      <c r="P290" s="63"/>
      <c r="Q290" s="63"/>
      <c r="R290" s="63"/>
      <c r="S290" s="64"/>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row>
    <row r="291" spans="1:62" s="65" customFormat="1" ht="14.25" hidden="1" x14ac:dyDescent="0.3">
      <c r="A291" s="63"/>
      <c r="B291" s="64"/>
      <c r="C291" s="105"/>
      <c r="F291" s="63"/>
      <c r="G291" s="63"/>
      <c r="H291" s="63"/>
      <c r="I291" s="63"/>
      <c r="J291" s="63"/>
      <c r="K291" s="63"/>
      <c r="L291" s="63"/>
      <c r="M291" s="63"/>
      <c r="N291" s="63"/>
      <c r="O291" s="63"/>
      <c r="P291" s="63"/>
      <c r="Q291" s="63"/>
      <c r="R291" s="63"/>
      <c r="S291" s="64"/>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row>
    <row r="292" spans="1:62" s="65" customFormat="1" ht="14.25" hidden="1" x14ac:dyDescent="0.3">
      <c r="A292" s="63"/>
      <c r="B292" s="64"/>
      <c r="C292" s="105"/>
      <c r="F292" s="63"/>
      <c r="G292" s="63"/>
      <c r="H292" s="63"/>
      <c r="I292" s="63"/>
      <c r="J292" s="63"/>
      <c r="K292" s="63"/>
      <c r="L292" s="63"/>
      <c r="M292" s="63"/>
      <c r="N292" s="63"/>
      <c r="O292" s="63"/>
      <c r="P292" s="63"/>
      <c r="Q292" s="63"/>
      <c r="R292" s="63"/>
      <c r="S292" s="64"/>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row>
    <row r="293" spans="1:62" s="65" customFormat="1" ht="14.25" hidden="1" x14ac:dyDescent="0.3">
      <c r="A293" s="63"/>
      <c r="B293" s="64"/>
      <c r="C293" s="105"/>
      <c r="F293" s="63"/>
      <c r="G293" s="63"/>
      <c r="H293" s="63"/>
      <c r="I293" s="63"/>
      <c r="J293" s="63"/>
      <c r="K293" s="63"/>
      <c r="L293" s="63"/>
      <c r="M293" s="63"/>
      <c r="N293" s="63"/>
      <c r="O293" s="63"/>
      <c r="P293" s="63"/>
      <c r="Q293" s="63"/>
      <c r="R293" s="63"/>
      <c r="S293" s="64"/>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row>
    <row r="294" spans="1:62" s="65" customFormat="1" ht="14.25" hidden="1" x14ac:dyDescent="0.3">
      <c r="A294" s="63"/>
      <c r="B294" s="64"/>
      <c r="C294" s="105"/>
      <c r="F294" s="63"/>
      <c r="G294" s="63"/>
      <c r="H294" s="63"/>
      <c r="I294" s="63"/>
      <c r="J294" s="63"/>
      <c r="K294" s="63"/>
      <c r="L294" s="63"/>
      <c r="M294" s="63"/>
      <c r="N294" s="63"/>
      <c r="O294" s="63"/>
      <c r="P294" s="63"/>
      <c r="Q294" s="63"/>
      <c r="R294" s="63"/>
      <c r="S294" s="64"/>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row>
    <row r="295" spans="1:62" s="65" customFormat="1" ht="14.25" hidden="1" x14ac:dyDescent="0.3">
      <c r="A295" s="63"/>
      <c r="B295" s="64"/>
      <c r="C295" s="105"/>
      <c r="F295" s="63"/>
      <c r="G295" s="63"/>
      <c r="H295" s="63"/>
      <c r="I295" s="63"/>
      <c r="J295" s="63"/>
      <c r="K295" s="63"/>
      <c r="L295" s="63"/>
      <c r="M295" s="63"/>
      <c r="N295" s="63"/>
      <c r="O295" s="63"/>
      <c r="P295" s="63"/>
      <c r="Q295" s="63"/>
      <c r="R295" s="63"/>
      <c r="S295" s="64"/>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row>
    <row r="296" spans="1:62" s="65" customFormat="1" ht="14.25" hidden="1" x14ac:dyDescent="0.3">
      <c r="A296" s="63"/>
      <c r="B296" s="64"/>
      <c r="C296" s="105"/>
      <c r="F296" s="63"/>
      <c r="G296" s="63"/>
      <c r="H296" s="63"/>
      <c r="I296" s="63"/>
      <c r="J296" s="63"/>
      <c r="K296" s="63"/>
      <c r="L296" s="63"/>
      <c r="M296" s="63"/>
      <c r="N296" s="63"/>
      <c r="O296" s="63"/>
      <c r="P296" s="63"/>
      <c r="Q296" s="63"/>
      <c r="R296" s="63"/>
      <c r="S296" s="64"/>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row>
    <row r="297" spans="1:62" s="65" customFormat="1" ht="14.25" hidden="1" x14ac:dyDescent="0.3">
      <c r="A297" s="63"/>
      <c r="B297" s="64"/>
      <c r="C297" s="105"/>
      <c r="F297" s="63"/>
      <c r="G297" s="63"/>
      <c r="H297" s="63"/>
      <c r="I297" s="63"/>
      <c r="J297" s="63"/>
      <c r="K297" s="63"/>
      <c r="L297" s="63"/>
      <c r="M297" s="63"/>
      <c r="N297" s="63"/>
      <c r="O297" s="63"/>
      <c r="P297" s="63"/>
      <c r="Q297" s="63"/>
      <c r="R297" s="63"/>
      <c r="S297" s="64"/>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row>
    <row r="298" spans="1:62" s="65" customFormat="1" ht="14.25" hidden="1" x14ac:dyDescent="0.3">
      <c r="A298" s="63"/>
      <c r="B298" s="64"/>
      <c r="C298" s="105"/>
      <c r="F298" s="63"/>
      <c r="G298" s="63"/>
      <c r="H298" s="63"/>
      <c r="I298" s="63"/>
      <c r="J298" s="63"/>
      <c r="K298" s="63"/>
      <c r="L298" s="63"/>
      <c r="M298" s="63"/>
      <c r="N298" s="63"/>
      <c r="O298" s="63"/>
      <c r="P298" s="63"/>
      <c r="Q298" s="63"/>
      <c r="R298" s="63"/>
      <c r="S298" s="64"/>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row>
    <row r="299" spans="1:62" s="65" customFormat="1" ht="14.25" hidden="1" x14ac:dyDescent="0.3">
      <c r="A299" s="63"/>
      <c r="B299" s="64"/>
      <c r="C299" s="105"/>
      <c r="F299" s="63"/>
      <c r="G299" s="63"/>
      <c r="H299" s="63"/>
      <c r="I299" s="63"/>
      <c r="J299" s="63"/>
      <c r="K299" s="63"/>
      <c r="L299" s="63"/>
      <c r="M299" s="63"/>
      <c r="N299" s="63"/>
      <c r="O299" s="63"/>
      <c r="P299" s="63"/>
      <c r="Q299" s="63"/>
      <c r="R299" s="63"/>
      <c r="S299" s="64"/>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row>
    <row r="300" spans="1:62" s="65" customFormat="1" ht="14.25" hidden="1" x14ac:dyDescent="0.3">
      <c r="A300" s="63"/>
      <c r="B300" s="64"/>
      <c r="C300" s="105"/>
      <c r="F300" s="63"/>
      <c r="G300" s="63"/>
      <c r="H300" s="63"/>
      <c r="I300" s="63"/>
      <c r="J300" s="63"/>
      <c r="K300" s="63"/>
      <c r="L300" s="63"/>
      <c r="M300" s="63"/>
      <c r="N300" s="63"/>
      <c r="O300" s="63"/>
      <c r="P300" s="63"/>
      <c r="Q300" s="63"/>
      <c r="R300" s="63"/>
      <c r="S300" s="64"/>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row>
    <row r="301" spans="1:62" s="65" customFormat="1" ht="14.25" hidden="1" x14ac:dyDescent="0.3">
      <c r="A301" s="63"/>
      <c r="B301" s="64"/>
      <c r="C301" s="105"/>
      <c r="F301" s="63"/>
      <c r="G301" s="63"/>
      <c r="H301" s="63"/>
      <c r="I301" s="63"/>
      <c r="J301" s="63"/>
      <c r="K301" s="63"/>
      <c r="L301" s="63"/>
      <c r="M301" s="63"/>
      <c r="N301" s="63"/>
      <c r="O301" s="63"/>
      <c r="P301" s="63"/>
      <c r="Q301" s="63"/>
      <c r="R301" s="63"/>
      <c r="S301" s="64"/>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row>
    <row r="302" spans="1:62" s="65" customFormat="1" ht="14.25" hidden="1" x14ac:dyDescent="0.3">
      <c r="A302" s="63"/>
      <c r="B302" s="64"/>
      <c r="C302" s="105"/>
      <c r="F302" s="63"/>
      <c r="G302" s="63"/>
      <c r="H302" s="63"/>
      <c r="I302" s="63"/>
      <c r="J302" s="63"/>
      <c r="K302" s="63"/>
      <c r="L302" s="63"/>
      <c r="M302" s="63"/>
      <c r="N302" s="63"/>
      <c r="O302" s="63"/>
      <c r="P302" s="63"/>
      <c r="Q302" s="63"/>
      <c r="R302" s="63"/>
      <c r="S302" s="64"/>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row>
    <row r="303" spans="1:62" s="65" customFormat="1" ht="14.25" hidden="1" x14ac:dyDescent="0.3">
      <c r="A303" s="63"/>
      <c r="B303" s="64"/>
      <c r="C303" s="105"/>
      <c r="F303" s="63"/>
      <c r="G303" s="63"/>
      <c r="H303" s="63"/>
      <c r="I303" s="63"/>
      <c r="J303" s="63"/>
      <c r="K303" s="63"/>
      <c r="L303" s="63"/>
      <c r="M303" s="63"/>
      <c r="N303" s="63"/>
      <c r="O303" s="63"/>
      <c r="P303" s="63"/>
      <c r="Q303" s="63"/>
      <c r="R303" s="63"/>
      <c r="S303" s="64"/>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row>
    <row r="304" spans="1:62" s="65" customFormat="1" ht="14.25" hidden="1" x14ac:dyDescent="0.3">
      <c r="A304" s="63"/>
      <c r="B304" s="64"/>
      <c r="C304" s="105"/>
      <c r="F304" s="63"/>
      <c r="G304" s="63"/>
      <c r="H304" s="63"/>
      <c r="I304" s="63"/>
      <c r="J304" s="63"/>
      <c r="K304" s="63"/>
      <c r="L304" s="63"/>
      <c r="M304" s="63"/>
      <c r="N304" s="63"/>
      <c r="O304" s="63"/>
      <c r="P304" s="63"/>
      <c r="Q304" s="63"/>
      <c r="R304" s="63"/>
      <c r="S304" s="64"/>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row>
    <row r="305" spans="1:62" s="65" customFormat="1" ht="14.25" hidden="1" x14ac:dyDescent="0.3">
      <c r="A305" s="63"/>
      <c r="B305" s="64"/>
      <c r="C305" s="105"/>
      <c r="F305" s="63"/>
      <c r="G305" s="63"/>
      <c r="H305" s="63"/>
      <c r="I305" s="63"/>
      <c r="J305" s="63"/>
      <c r="K305" s="63"/>
      <c r="L305" s="63"/>
      <c r="M305" s="63"/>
      <c r="N305" s="63"/>
      <c r="O305" s="63"/>
      <c r="P305" s="63"/>
      <c r="Q305" s="63"/>
      <c r="R305" s="63"/>
      <c r="S305" s="64"/>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row>
    <row r="306" spans="1:62" s="65" customFormat="1" ht="14.25" hidden="1" x14ac:dyDescent="0.3">
      <c r="A306" s="63"/>
      <c r="B306" s="64"/>
      <c r="C306" s="105"/>
      <c r="F306" s="63"/>
      <c r="G306" s="63"/>
      <c r="H306" s="63"/>
      <c r="I306" s="63"/>
      <c r="J306" s="63"/>
      <c r="K306" s="63"/>
      <c r="L306" s="63"/>
      <c r="M306" s="63"/>
      <c r="N306" s="63"/>
      <c r="O306" s="63"/>
      <c r="P306" s="63"/>
      <c r="Q306" s="63"/>
      <c r="R306" s="63"/>
      <c r="S306" s="64"/>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row>
    <row r="307" spans="1:62" s="65" customFormat="1" ht="14.25" hidden="1" x14ac:dyDescent="0.3">
      <c r="A307" s="63"/>
      <c r="B307" s="64"/>
      <c r="C307" s="105"/>
      <c r="F307" s="63"/>
      <c r="G307" s="63"/>
      <c r="H307" s="63"/>
      <c r="I307" s="63"/>
      <c r="J307" s="63"/>
      <c r="K307" s="63"/>
      <c r="L307" s="63"/>
      <c r="M307" s="63"/>
      <c r="N307" s="63"/>
      <c r="O307" s="63"/>
      <c r="P307" s="63"/>
      <c r="Q307" s="63"/>
      <c r="R307" s="63"/>
      <c r="S307" s="64"/>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row>
    <row r="308" spans="1:62" s="65" customFormat="1" ht="14.25" hidden="1" x14ac:dyDescent="0.3">
      <c r="A308" s="63"/>
      <c r="B308" s="64"/>
      <c r="C308" s="105"/>
      <c r="F308" s="63"/>
      <c r="G308" s="63"/>
      <c r="H308" s="63"/>
      <c r="I308" s="63"/>
      <c r="J308" s="63"/>
      <c r="K308" s="63"/>
      <c r="L308" s="63"/>
      <c r="M308" s="63"/>
      <c r="N308" s="63"/>
      <c r="O308" s="63"/>
      <c r="P308" s="63"/>
      <c r="Q308" s="63"/>
      <c r="R308" s="63"/>
      <c r="S308" s="64"/>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row>
    <row r="309" spans="1:62" s="65" customFormat="1" ht="14.25" hidden="1" x14ac:dyDescent="0.3">
      <c r="A309" s="63"/>
      <c r="B309" s="64"/>
      <c r="C309" s="105"/>
      <c r="F309" s="63"/>
      <c r="G309" s="63"/>
      <c r="H309" s="63"/>
      <c r="I309" s="63"/>
      <c r="J309" s="63"/>
      <c r="K309" s="63"/>
      <c r="L309" s="63"/>
      <c r="M309" s="63"/>
      <c r="N309" s="63"/>
      <c r="O309" s="63"/>
      <c r="P309" s="63"/>
      <c r="Q309" s="63"/>
      <c r="R309" s="63"/>
      <c r="S309" s="64"/>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row>
    <row r="310" spans="1:62" s="65" customFormat="1" ht="14.25" hidden="1" x14ac:dyDescent="0.3">
      <c r="A310" s="63"/>
      <c r="B310" s="64"/>
      <c r="C310" s="105"/>
      <c r="F310" s="63"/>
      <c r="G310" s="63"/>
      <c r="H310" s="63"/>
      <c r="I310" s="63"/>
      <c r="J310" s="63"/>
      <c r="K310" s="63"/>
      <c r="L310" s="63"/>
      <c r="M310" s="63"/>
      <c r="N310" s="63"/>
      <c r="O310" s="63"/>
      <c r="P310" s="63"/>
      <c r="Q310" s="63"/>
      <c r="R310" s="63"/>
      <c r="S310" s="64"/>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row>
    <row r="311" spans="1:62" s="65" customFormat="1" ht="14.25" hidden="1" x14ac:dyDescent="0.3">
      <c r="A311" s="63"/>
      <c r="B311" s="64"/>
      <c r="C311" s="105"/>
      <c r="F311" s="63"/>
      <c r="G311" s="63"/>
      <c r="H311" s="63"/>
      <c r="I311" s="63"/>
      <c r="J311" s="63"/>
      <c r="K311" s="63"/>
      <c r="L311" s="63"/>
      <c r="M311" s="63"/>
      <c r="N311" s="63"/>
      <c r="O311" s="63"/>
      <c r="P311" s="63"/>
      <c r="Q311" s="63"/>
      <c r="R311" s="63"/>
      <c r="S311" s="64"/>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row>
    <row r="312" spans="1:62" s="65" customFormat="1" ht="14.25" hidden="1" x14ac:dyDescent="0.3">
      <c r="A312" s="63"/>
      <c r="B312" s="64"/>
      <c r="C312" s="105"/>
      <c r="F312" s="63"/>
      <c r="G312" s="63"/>
      <c r="H312" s="63"/>
      <c r="I312" s="63"/>
      <c r="J312" s="63"/>
      <c r="K312" s="63"/>
      <c r="L312" s="63"/>
      <c r="M312" s="63"/>
      <c r="N312" s="63"/>
      <c r="O312" s="63"/>
      <c r="P312" s="63"/>
      <c r="Q312" s="63"/>
      <c r="R312" s="63"/>
      <c r="S312" s="64"/>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row>
    <row r="313" spans="1:62" s="65" customFormat="1" ht="14.25" hidden="1" x14ac:dyDescent="0.3">
      <c r="A313" s="63"/>
      <c r="B313" s="64"/>
      <c r="C313" s="105"/>
      <c r="F313" s="63"/>
      <c r="G313" s="63"/>
      <c r="H313" s="63"/>
      <c r="I313" s="63"/>
      <c r="J313" s="63"/>
      <c r="K313" s="63"/>
      <c r="L313" s="63"/>
      <c r="M313" s="63"/>
      <c r="N313" s="63"/>
      <c r="O313" s="63"/>
      <c r="P313" s="63"/>
      <c r="Q313" s="63"/>
      <c r="R313" s="63"/>
      <c r="S313" s="64"/>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row>
    <row r="314" spans="1:62" s="65" customFormat="1" ht="14.25" hidden="1" x14ac:dyDescent="0.3">
      <c r="A314" s="63"/>
      <c r="B314" s="64"/>
      <c r="C314" s="105"/>
      <c r="F314" s="63"/>
      <c r="G314" s="63"/>
      <c r="H314" s="63"/>
      <c r="I314" s="63"/>
      <c r="J314" s="63"/>
      <c r="K314" s="63"/>
      <c r="L314" s="63"/>
      <c r="M314" s="63"/>
      <c r="N314" s="63"/>
      <c r="O314" s="63"/>
      <c r="P314" s="63"/>
      <c r="Q314" s="63"/>
      <c r="R314" s="63"/>
      <c r="S314" s="64"/>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row>
    <row r="315" spans="1:62" s="65" customFormat="1" ht="14.25" hidden="1" x14ac:dyDescent="0.3">
      <c r="A315" s="63"/>
      <c r="B315" s="64"/>
      <c r="C315" s="105"/>
      <c r="F315" s="63"/>
      <c r="G315" s="63"/>
      <c r="H315" s="63"/>
      <c r="I315" s="63"/>
      <c r="J315" s="63"/>
      <c r="K315" s="63"/>
      <c r="L315" s="63"/>
      <c r="M315" s="63"/>
      <c r="N315" s="63"/>
      <c r="O315" s="63"/>
      <c r="P315" s="63"/>
      <c r="Q315" s="63"/>
      <c r="R315" s="63"/>
      <c r="S315" s="64"/>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row>
    <row r="316" spans="1:62" s="65" customFormat="1" ht="14.25" hidden="1" x14ac:dyDescent="0.3">
      <c r="A316" s="63"/>
      <c r="B316" s="64"/>
      <c r="C316" s="105"/>
      <c r="F316" s="63"/>
      <c r="G316" s="63"/>
      <c r="H316" s="63"/>
      <c r="I316" s="63"/>
      <c r="J316" s="63"/>
      <c r="K316" s="63"/>
      <c r="L316" s="63"/>
      <c r="M316" s="63"/>
      <c r="N316" s="63"/>
      <c r="O316" s="63"/>
      <c r="P316" s="63"/>
      <c r="Q316" s="63"/>
      <c r="R316" s="63"/>
      <c r="S316" s="64"/>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row>
    <row r="317" spans="1:62" s="65" customFormat="1" ht="14.25" hidden="1" x14ac:dyDescent="0.3">
      <c r="A317" s="63"/>
      <c r="B317" s="64"/>
      <c r="C317" s="105"/>
      <c r="F317" s="63"/>
      <c r="G317" s="63"/>
      <c r="H317" s="63"/>
      <c r="I317" s="63"/>
      <c r="J317" s="63"/>
      <c r="K317" s="63"/>
      <c r="L317" s="63"/>
      <c r="M317" s="63"/>
      <c r="N317" s="63"/>
      <c r="O317" s="63"/>
      <c r="P317" s="63"/>
      <c r="Q317" s="63"/>
      <c r="R317" s="63"/>
      <c r="S317" s="64"/>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row>
    <row r="318" spans="1:62" s="65" customFormat="1" ht="14.25" hidden="1" x14ac:dyDescent="0.3">
      <c r="A318" s="63"/>
      <c r="B318" s="64"/>
      <c r="C318" s="105"/>
      <c r="F318" s="63"/>
      <c r="G318" s="63"/>
      <c r="H318" s="63"/>
      <c r="I318" s="63"/>
      <c r="J318" s="63"/>
      <c r="K318" s="63"/>
      <c r="L318" s="63"/>
      <c r="M318" s="63"/>
      <c r="N318" s="63"/>
      <c r="O318" s="63"/>
      <c r="P318" s="63"/>
      <c r="Q318" s="63"/>
      <c r="R318" s="63"/>
      <c r="S318" s="64"/>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row>
    <row r="319" spans="1:62" s="65" customFormat="1" ht="14.25" hidden="1" x14ac:dyDescent="0.3">
      <c r="A319" s="63"/>
      <c r="B319" s="64"/>
      <c r="C319" s="105"/>
      <c r="F319" s="63"/>
      <c r="G319" s="63"/>
      <c r="H319" s="63"/>
      <c r="I319" s="63"/>
      <c r="J319" s="63"/>
      <c r="K319" s="63"/>
      <c r="L319" s="63"/>
      <c r="M319" s="63"/>
      <c r="N319" s="63"/>
      <c r="O319" s="63"/>
      <c r="P319" s="63"/>
      <c r="Q319" s="63"/>
      <c r="R319" s="63"/>
      <c r="S319" s="64"/>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row>
    <row r="320" spans="1:62" s="65" customFormat="1" ht="14.25" hidden="1" x14ac:dyDescent="0.3">
      <c r="A320" s="63"/>
      <c r="B320" s="64"/>
      <c r="C320" s="105"/>
      <c r="F320" s="63"/>
      <c r="G320" s="63"/>
      <c r="H320" s="63"/>
      <c r="I320" s="63"/>
      <c r="J320" s="63"/>
      <c r="K320" s="63"/>
      <c r="L320" s="63"/>
      <c r="M320" s="63"/>
      <c r="N320" s="63"/>
      <c r="O320" s="63"/>
      <c r="P320" s="63"/>
      <c r="Q320" s="63"/>
      <c r="R320" s="63"/>
      <c r="S320" s="64"/>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row>
    <row r="321" spans="1:62" s="65" customFormat="1" ht="14.25" hidden="1" x14ac:dyDescent="0.3">
      <c r="A321" s="63"/>
      <c r="B321" s="64"/>
      <c r="C321" s="105"/>
      <c r="F321" s="63"/>
      <c r="G321" s="63"/>
      <c r="H321" s="63"/>
      <c r="I321" s="63"/>
      <c r="J321" s="63"/>
      <c r="K321" s="63"/>
      <c r="L321" s="63"/>
      <c r="M321" s="63"/>
      <c r="N321" s="63"/>
      <c r="O321" s="63"/>
      <c r="P321" s="63"/>
      <c r="Q321" s="63"/>
      <c r="R321" s="63"/>
      <c r="S321" s="64"/>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row>
    <row r="322" spans="1:62" s="65" customFormat="1" ht="14.25" hidden="1" x14ac:dyDescent="0.3">
      <c r="A322" s="63"/>
      <c r="B322" s="64"/>
      <c r="C322" s="105"/>
      <c r="F322" s="63"/>
      <c r="G322" s="63"/>
      <c r="H322" s="63"/>
      <c r="I322" s="63"/>
      <c r="J322" s="63"/>
      <c r="K322" s="63"/>
      <c r="L322" s="63"/>
      <c r="M322" s="63"/>
      <c r="N322" s="63"/>
      <c r="O322" s="63"/>
      <c r="P322" s="63"/>
      <c r="Q322" s="63"/>
      <c r="R322" s="63"/>
      <c r="S322" s="64"/>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row>
    <row r="323" spans="1:62" s="65" customFormat="1" ht="14.25" hidden="1" x14ac:dyDescent="0.3">
      <c r="A323" s="63"/>
      <c r="B323" s="64"/>
      <c r="C323" s="105"/>
      <c r="F323" s="63"/>
      <c r="G323" s="63"/>
      <c r="H323" s="63"/>
      <c r="I323" s="63"/>
      <c r="J323" s="63"/>
      <c r="K323" s="63"/>
      <c r="L323" s="63"/>
      <c r="M323" s="63"/>
      <c r="N323" s="63"/>
      <c r="O323" s="63"/>
      <c r="P323" s="63"/>
      <c r="Q323" s="63"/>
      <c r="R323" s="63"/>
      <c r="S323" s="64"/>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row>
    <row r="324" spans="1:62" s="65" customFormat="1" ht="14.25" hidden="1" x14ac:dyDescent="0.3">
      <c r="A324" s="63"/>
      <c r="B324" s="64"/>
      <c r="C324" s="105"/>
      <c r="F324" s="63"/>
      <c r="G324" s="63"/>
      <c r="H324" s="63"/>
      <c r="I324" s="63"/>
      <c r="J324" s="63"/>
      <c r="K324" s="63"/>
      <c r="L324" s="63"/>
      <c r="M324" s="63"/>
      <c r="N324" s="63"/>
      <c r="O324" s="63"/>
      <c r="P324" s="63"/>
      <c r="Q324" s="63"/>
      <c r="R324" s="63"/>
      <c r="S324" s="64"/>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row>
    <row r="325" spans="1:62" s="65" customFormat="1" ht="14.25" hidden="1" x14ac:dyDescent="0.3">
      <c r="A325" s="63"/>
      <c r="B325" s="64"/>
      <c r="C325" s="105"/>
      <c r="F325" s="63"/>
      <c r="G325" s="63"/>
      <c r="H325" s="63"/>
      <c r="I325" s="63"/>
      <c r="J325" s="63"/>
      <c r="K325" s="63"/>
      <c r="L325" s="63"/>
      <c r="M325" s="63"/>
      <c r="N325" s="63"/>
      <c r="O325" s="63"/>
      <c r="P325" s="63"/>
      <c r="Q325" s="63"/>
      <c r="R325" s="63"/>
      <c r="S325" s="64"/>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row>
    <row r="326" spans="1:62" s="65" customFormat="1" ht="14.25" hidden="1" x14ac:dyDescent="0.3">
      <c r="A326" s="63"/>
      <c r="B326" s="64"/>
      <c r="C326" s="105"/>
      <c r="F326" s="63"/>
      <c r="G326" s="63"/>
      <c r="H326" s="63"/>
      <c r="I326" s="63"/>
      <c r="J326" s="63"/>
      <c r="K326" s="63"/>
      <c r="L326" s="63"/>
      <c r="M326" s="63"/>
      <c r="N326" s="63"/>
      <c r="O326" s="63"/>
      <c r="P326" s="63"/>
      <c r="Q326" s="63"/>
      <c r="R326" s="63"/>
      <c r="S326" s="64"/>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row>
    <row r="327" spans="1:62" s="65" customFormat="1" ht="14.25" hidden="1" x14ac:dyDescent="0.3">
      <c r="A327" s="63"/>
      <c r="B327" s="64"/>
      <c r="C327" s="105"/>
      <c r="F327" s="63"/>
      <c r="G327" s="63"/>
      <c r="H327" s="63"/>
      <c r="I327" s="63"/>
      <c r="J327" s="63"/>
      <c r="K327" s="63"/>
      <c r="L327" s="63"/>
      <c r="M327" s="63"/>
      <c r="N327" s="63"/>
      <c r="O327" s="63"/>
      <c r="P327" s="63"/>
      <c r="Q327" s="63"/>
      <c r="R327" s="63"/>
      <c r="S327" s="64"/>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row>
    <row r="328" spans="1:62" s="65" customFormat="1" ht="14.25" hidden="1" x14ac:dyDescent="0.3">
      <c r="A328" s="63"/>
      <c r="B328" s="64"/>
      <c r="C328" s="105"/>
      <c r="F328" s="63"/>
      <c r="G328" s="63"/>
      <c r="H328" s="63"/>
      <c r="I328" s="63"/>
      <c r="J328" s="63"/>
      <c r="K328" s="63"/>
      <c r="L328" s="63"/>
      <c r="M328" s="63"/>
      <c r="N328" s="63"/>
      <c r="O328" s="63"/>
      <c r="P328" s="63"/>
      <c r="Q328" s="63"/>
      <c r="R328" s="63"/>
      <c r="S328" s="64"/>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row>
    <row r="329" spans="1:62" s="65" customFormat="1" ht="14.25" hidden="1" x14ac:dyDescent="0.3">
      <c r="A329" s="63"/>
      <c r="B329" s="64"/>
      <c r="C329" s="105"/>
      <c r="F329" s="63"/>
      <c r="G329" s="63"/>
      <c r="H329" s="63"/>
      <c r="I329" s="63"/>
      <c r="J329" s="63"/>
      <c r="K329" s="63"/>
      <c r="L329" s="63"/>
      <c r="M329" s="63"/>
      <c r="N329" s="63"/>
      <c r="O329" s="63"/>
      <c r="P329" s="63"/>
      <c r="Q329" s="63"/>
      <c r="R329" s="63"/>
      <c r="S329" s="64"/>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row>
    <row r="330" spans="1:62" s="65" customFormat="1" ht="14.25" hidden="1" x14ac:dyDescent="0.3">
      <c r="A330" s="63"/>
      <c r="B330" s="64"/>
      <c r="C330" s="105"/>
      <c r="F330" s="63"/>
      <c r="G330" s="63"/>
      <c r="H330" s="63"/>
      <c r="I330" s="63"/>
      <c r="J330" s="63"/>
      <c r="K330" s="63"/>
      <c r="L330" s="63"/>
      <c r="M330" s="63"/>
      <c r="N330" s="63"/>
      <c r="O330" s="63"/>
      <c r="P330" s="63"/>
      <c r="Q330" s="63"/>
      <c r="R330" s="63"/>
      <c r="S330" s="64"/>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row>
    <row r="331" spans="1:62" s="65" customFormat="1" ht="14.25" hidden="1" x14ac:dyDescent="0.3">
      <c r="A331" s="63"/>
      <c r="B331" s="64"/>
      <c r="C331" s="105"/>
      <c r="F331" s="63"/>
      <c r="G331" s="63"/>
      <c r="H331" s="63"/>
      <c r="I331" s="63"/>
      <c r="J331" s="63"/>
      <c r="K331" s="63"/>
      <c r="L331" s="63"/>
      <c r="M331" s="63"/>
      <c r="N331" s="63"/>
      <c r="O331" s="63"/>
      <c r="P331" s="63"/>
      <c r="Q331" s="63"/>
      <c r="R331" s="63"/>
      <c r="S331" s="64"/>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row>
    <row r="332" spans="1:62" s="65" customFormat="1" ht="14.25" hidden="1" x14ac:dyDescent="0.3">
      <c r="A332" s="63"/>
      <c r="B332" s="64"/>
      <c r="C332" s="105"/>
      <c r="F332" s="63"/>
      <c r="G332" s="63"/>
      <c r="H332" s="63"/>
      <c r="I332" s="63"/>
      <c r="J332" s="63"/>
      <c r="K332" s="63"/>
      <c r="L332" s="63"/>
      <c r="M332" s="63"/>
      <c r="N332" s="63"/>
      <c r="O332" s="63"/>
      <c r="P332" s="63"/>
      <c r="Q332" s="63"/>
      <c r="R332" s="63"/>
      <c r="S332" s="64"/>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row>
    <row r="333" spans="1:62" s="65" customFormat="1" ht="14.25" hidden="1" x14ac:dyDescent="0.3">
      <c r="A333" s="63"/>
      <c r="B333" s="64"/>
      <c r="C333" s="105"/>
      <c r="F333" s="63"/>
      <c r="G333" s="63"/>
      <c r="H333" s="63"/>
      <c r="I333" s="63"/>
      <c r="J333" s="63"/>
      <c r="K333" s="63"/>
      <c r="L333" s="63"/>
      <c r="M333" s="63"/>
      <c r="N333" s="63"/>
      <c r="O333" s="63"/>
      <c r="P333" s="63"/>
      <c r="Q333" s="63"/>
      <c r="R333" s="63"/>
      <c r="S333" s="64"/>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row>
    <row r="334" spans="1:62" s="65" customFormat="1" ht="14.25" hidden="1" x14ac:dyDescent="0.3">
      <c r="A334" s="63"/>
      <c r="B334" s="64"/>
      <c r="C334" s="105"/>
      <c r="F334" s="63"/>
      <c r="G334" s="63"/>
      <c r="H334" s="63"/>
      <c r="I334" s="63"/>
      <c r="J334" s="63"/>
      <c r="K334" s="63"/>
      <c r="L334" s="63"/>
      <c r="M334" s="63"/>
      <c r="N334" s="63"/>
      <c r="O334" s="63"/>
      <c r="P334" s="63"/>
      <c r="Q334" s="63"/>
      <c r="R334" s="63"/>
      <c r="S334" s="64"/>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row>
    <row r="335" spans="1:62" s="65" customFormat="1" ht="14.25" hidden="1" x14ac:dyDescent="0.3">
      <c r="A335" s="63"/>
      <c r="B335" s="64"/>
      <c r="C335" s="105"/>
      <c r="F335" s="63"/>
      <c r="G335" s="63"/>
      <c r="H335" s="63"/>
      <c r="I335" s="63"/>
      <c r="J335" s="63"/>
      <c r="K335" s="63"/>
      <c r="L335" s="63"/>
      <c r="M335" s="63"/>
      <c r="N335" s="63"/>
      <c r="O335" s="63"/>
      <c r="P335" s="63"/>
      <c r="Q335" s="63"/>
      <c r="R335" s="63"/>
      <c r="S335" s="64"/>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row>
    <row r="336" spans="1:62" s="65" customFormat="1" ht="14.25" hidden="1" x14ac:dyDescent="0.3">
      <c r="A336" s="63"/>
      <c r="B336" s="64"/>
      <c r="C336" s="105"/>
      <c r="F336" s="63"/>
      <c r="G336" s="63"/>
      <c r="H336" s="63"/>
      <c r="I336" s="63"/>
      <c r="J336" s="63"/>
      <c r="K336" s="63"/>
      <c r="L336" s="63"/>
      <c r="M336" s="63"/>
      <c r="N336" s="63"/>
      <c r="O336" s="63"/>
      <c r="P336" s="63"/>
      <c r="Q336" s="63"/>
      <c r="R336" s="63"/>
      <c r="S336" s="64"/>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row>
    <row r="337" spans="1:62" s="65" customFormat="1" ht="14.25" hidden="1" x14ac:dyDescent="0.3">
      <c r="A337" s="63"/>
      <c r="B337" s="64"/>
      <c r="C337" s="105"/>
      <c r="F337" s="63"/>
      <c r="G337" s="63"/>
      <c r="H337" s="63"/>
      <c r="I337" s="63"/>
      <c r="J337" s="63"/>
      <c r="K337" s="63"/>
      <c r="L337" s="63"/>
      <c r="M337" s="63"/>
      <c r="N337" s="63"/>
      <c r="O337" s="63"/>
      <c r="P337" s="63"/>
      <c r="Q337" s="63"/>
      <c r="R337" s="63"/>
      <c r="S337" s="64"/>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row>
    <row r="338" spans="1:62" s="65" customFormat="1" ht="14.25" hidden="1" x14ac:dyDescent="0.3">
      <c r="A338" s="63"/>
      <c r="B338" s="64"/>
      <c r="C338" s="105"/>
      <c r="F338" s="63"/>
      <c r="G338" s="63"/>
      <c r="H338" s="63"/>
      <c r="I338" s="63"/>
      <c r="J338" s="63"/>
      <c r="K338" s="63"/>
      <c r="L338" s="63"/>
      <c r="M338" s="63"/>
      <c r="N338" s="63"/>
      <c r="O338" s="63"/>
      <c r="P338" s="63"/>
      <c r="Q338" s="63"/>
      <c r="R338" s="63"/>
      <c r="S338" s="64"/>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row>
    <row r="339" spans="1:62" s="65" customFormat="1" ht="14.25" hidden="1" x14ac:dyDescent="0.3">
      <c r="A339" s="63"/>
      <c r="B339" s="64"/>
      <c r="C339" s="105"/>
      <c r="F339" s="63"/>
      <c r="G339" s="63"/>
      <c r="H339" s="63"/>
      <c r="I339" s="63"/>
      <c r="J339" s="63"/>
      <c r="K339" s="63"/>
      <c r="L339" s="63"/>
      <c r="M339" s="63"/>
      <c r="N339" s="63"/>
      <c r="O339" s="63"/>
      <c r="P339" s="63"/>
      <c r="Q339" s="63"/>
      <c r="R339" s="63"/>
      <c r="S339" s="64"/>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row>
    <row r="340" spans="1:62" s="65" customFormat="1" ht="14.25" hidden="1" x14ac:dyDescent="0.3">
      <c r="A340" s="63"/>
      <c r="B340" s="64"/>
      <c r="C340" s="105"/>
      <c r="F340" s="63"/>
      <c r="G340" s="63"/>
      <c r="H340" s="63"/>
      <c r="I340" s="63"/>
      <c r="J340" s="63"/>
      <c r="K340" s="63"/>
      <c r="L340" s="63"/>
      <c r="M340" s="63"/>
      <c r="N340" s="63"/>
      <c r="O340" s="63"/>
      <c r="P340" s="63"/>
      <c r="Q340" s="63"/>
      <c r="R340" s="63"/>
      <c r="S340" s="64"/>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row>
    <row r="341" spans="1:62" s="65" customFormat="1" ht="14.25" hidden="1" x14ac:dyDescent="0.3">
      <c r="A341" s="63"/>
      <c r="B341" s="64"/>
      <c r="C341" s="105"/>
      <c r="F341" s="63"/>
      <c r="G341" s="63"/>
      <c r="H341" s="63"/>
      <c r="I341" s="63"/>
      <c r="J341" s="63"/>
      <c r="K341" s="63"/>
      <c r="L341" s="63"/>
      <c r="M341" s="63"/>
      <c r="N341" s="63"/>
      <c r="O341" s="63"/>
      <c r="P341" s="63"/>
      <c r="Q341" s="63"/>
      <c r="R341" s="63"/>
      <c r="S341" s="64"/>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row>
    <row r="342" spans="1:62" s="65" customFormat="1" ht="14.25" hidden="1" x14ac:dyDescent="0.3">
      <c r="A342" s="63"/>
      <c r="B342" s="64"/>
      <c r="C342" s="105"/>
      <c r="F342" s="63"/>
      <c r="G342" s="63"/>
      <c r="H342" s="63"/>
      <c r="I342" s="63"/>
      <c r="J342" s="63"/>
      <c r="K342" s="63"/>
      <c r="L342" s="63"/>
      <c r="M342" s="63"/>
      <c r="N342" s="63"/>
      <c r="O342" s="63"/>
      <c r="P342" s="63"/>
      <c r="Q342" s="63"/>
      <c r="R342" s="63"/>
      <c r="S342" s="64"/>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row>
    <row r="343" spans="1:62" s="65" customFormat="1" ht="14.25" hidden="1" x14ac:dyDescent="0.3">
      <c r="A343" s="63"/>
      <c r="B343" s="64"/>
      <c r="C343" s="105"/>
      <c r="F343" s="63"/>
      <c r="G343" s="63"/>
      <c r="H343" s="63"/>
      <c r="I343" s="63"/>
      <c r="J343" s="63"/>
      <c r="K343" s="63"/>
      <c r="L343" s="63"/>
      <c r="M343" s="63"/>
      <c r="N343" s="63"/>
      <c r="O343" s="63"/>
      <c r="P343" s="63"/>
      <c r="Q343" s="63"/>
      <c r="R343" s="63"/>
      <c r="S343" s="64"/>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row>
    <row r="344" spans="1:62" s="65" customFormat="1" ht="14.25" hidden="1" x14ac:dyDescent="0.3">
      <c r="A344" s="63"/>
      <c r="B344" s="64"/>
      <c r="C344" s="105"/>
      <c r="F344" s="63"/>
      <c r="G344" s="63"/>
      <c r="H344" s="63"/>
      <c r="I344" s="63"/>
      <c r="J344" s="63"/>
      <c r="K344" s="63"/>
      <c r="L344" s="63"/>
      <c r="M344" s="63"/>
      <c r="N344" s="63"/>
      <c r="O344" s="63"/>
      <c r="P344" s="63"/>
      <c r="Q344" s="63"/>
      <c r="R344" s="63"/>
      <c r="S344" s="64"/>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row>
    <row r="345" spans="1:62" s="65" customFormat="1" ht="14.25" hidden="1" x14ac:dyDescent="0.3">
      <c r="A345" s="63"/>
      <c r="B345" s="64"/>
      <c r="C345" s="105"/>
      <c r="F345" s="63"/>
      <c r="G345" s="63"/>
      <c r="H345" s="63"/>
      <c r="I345" s="63"/>
      <c r="J345" s="63"/>
      <c r="K345" s="63"/>
      <c r="L345" s="63"/>
      <c r="M345" s="63"/>
      <c r="N345" s="63"/>
      <c r="O345" s="63"/>
      <c r="P345" s="63"/>
      <c r="Q345" s="63"/>
      <c r="R345" s="63"/>
      <c r="S345" s="64"/>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row>
    <row r="346" spans="1:62" s="65" customFormat="1" ht="14.25" hidden="1" x14ac:dyDescent="0.3">
      <c r="A346" s="63"/>
      <c r="B346" s="64"/>
      <c r="C346" s="105"/>
      <c r="F346" s="63"/>
      <c r="G346" s="63"/>
      <c r="H346" s="63"/>
      <c r="I346" s="63"/>
      <c r="J346" s="63"/>
      <c r="K346" s="63"/>
      <c r="L346" s="63"/>
      <c r="M346" s="63"/>
      <c r="N346" s="63"/>
      <c r="O346" s="63"/>
      <c r="P346" s="63"/>
      <c r="Q346" s="63"/>
      <c r="R346" s="63"/>
      <c r="S346" s="64"/>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row>
    <row r="347" spans="1:62" s="65" customFormat="1" ht="14.25" hidden="1" x14ac:dyDescent="0.3">
      <c r="A347" s="63"/>
      <c r="B347" s="64"/>
      <c r="C347" s="105"/>
      <c r="F347" s="63"/>
      <c r="G347" s="63"/>
      <c r="H347" s="63"/>
      <c r="I347" s="63"/>
      <c r="J347" s="63"/>
      <c r="K347" s="63"/>
      <c r="L347" s="63"/>
      <c r="M347" s="63"/>
      <c r="N347" s="63"/>
      <c r="O347" s="63"/>
      <c r="P347" s="63"/>
      <c r="Q347" s="63"/>
      <c r="R347" s="63"/>
      <c r="S347" s="64"/>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row>
    <row r="348" spans="1:62" s="65" customFormat="1" ht="14.25" hidden="1" x14ac:dyDescent="0.3">
      <c r="A348" s="63"/>
      <c r="B348" s="64"/>
      <c r="C348" s="105"/>
      <c r="F348" s="63"/>
      <c r="G348" s="63"/>
      <c r="H348" s="63"/>
      <c r="I348" s="63"/>
      <c r="J348" s="63"/>
      <c r="K348" s="63"/>
      <c r="L348" s="63"/>
      <c r="M348" s="63"/>
      <c r="N348" s="63"/>
      <c r="O348" s="63"/>
      <c r="P348" s="63"/>
      <c r="Q348" s="63"/>
      <c r="R348" s="63"/>
      <c r="S348" s="64"/>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row>
    <row r="349" spans="1:62" s="65" customFormat="1" ht="14.25" hidden="1" x14ac:dyDescent="0.3">
      <c r="A349" s="63"/>
      <c r="B349" s="64"/>
      <c r="C349" s="105"/>
      <c r="F349" s="63"/>
      <c r="G349" s="63"/>
      <c r="H349" s="63"/>
      <c r="I349" s="63"/>
      <c r="J349" s="63"/>
      <c r="K349" s="63"/>
      <c r="L349" s="63"/>
      <c r="M349" s="63"/>
      <c r="N349" s="63"/>
      <c r="O349" s="63"/>
      <c r="P349" s="63"/>
      <c r="Q349" s="63"/>
      <c r="R349" s="63"/>
      <c r="S349" s="64"/>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row>
    <row r="350" spans="1:62" s="65" customFormat="1" ht="14.25" hidden="1" x14ac:dyDescent="0.3">
      <c r="A350" s="63"/>
      <c r="B350" s="64"/>
      <c r="C350" s="105"/>
      <c r="F350" s="63"/>
      <c r="G350" s="63"/>
      <c r="H350" s="63"/>
      <c r="I350" s="63"/>
      <c r="J350" s="63"/>
      <c r="K350" s="63"/>
      <c r="L350" s="63"/>
      <c r="M350" s="63"/>
      <c r="N350" s="63"/>
      <c r="O350" s="63"/>
      <c r="P350" s="63"/>
      <c r="Q350" s="63"/>
      <c r="R350" s="63"/>
      <c r="S350" s="64"/>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row>
    <row r="351" spans="1:62" s="65" customFormat="1" ht="14.25" hidden="1" x14ac:dyDescent="0.3">
      <c r="A351" s="63"/>
      <c r="B351" s="64"/>
      <c r="C351" s="105"/>
      <c r="F351" s="63"/>
      <c r="G351" s="63"/>
      <c r="H351" s="63"/>
      <c r="I351" s="63"/>
      <c r="J351" s="63"/>
      <c r="K351" s="63"/>
      <c r="L351" s="63"/>
      <c r="M351" s="63"/>
      <c r="N351" s="63"/>
      <c r="O351" s="63"/>
      <c r="P351" s="63"/>
      <c r="Q351" s="63"/>
      <c r="R351" s="63"/>
      <c r="S351" s="64"/>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row>
    <row r="352" spans="1:62" s="65" customFormat="1" ht="14.25" hidden="1" x14ac:dyDescent="0.3">
      <c r="A352" s="63"/>
      <c r="B352" s="64"/>
      <c r="C352" s="105"/>
      <c r="F352" s="63"/>
      <c r="G352" s="63"/>
      <c r="H352" s="63"/>
      <c r="I352" s="63"/>
      <c r="J352" s="63"/>
      <c r="K352" s="63"/>
      <c r="L352" s="63"/>
      <c r="M352" s="63"/>
      <c r="N352" s="63"/>
      <c r="O352" s="63"/>
      <c r="P352" s="63"/>
      <c r="Q352" s="63"/>
      <c r="R352" s="63"/>
      <c r="S352" s="64"/>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row>
    <row r="353" spans="1:62" s="65" customFormat="1" ht="14.25" hidden="1" x14ac:dyDescent="0.3">
      <c r="A353" s="63"/>
      <c r="B353" s="64"/>
      <c r="C353" s="105"/>
      <c r="F353" s="63"/>
      <c r="G353" s="63"/>
      <c r="H353" s="63"/>
      <c r="I353" s="63"/>
      <c r="J353" s="63"/>
      <c r="K353" s="63"/>
      <c r="L353" s="63"/>
      <c r="M353" s="63"/>
      <c r="N353" s="63"/>
      <c r="O353" s="63"/>
      <c r="P353" s="63"/>
      <c r="Q353" s="63"/>
      <c r="R353" s="63"/>
      <c r="S353" s="64"/>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row>
    <row r="354" spans="1:62" s="65" customFormat="1" ht="14.25" hidden="1" x14ac:dyDescent="0.3">
      <c r="A354" s="63"/>
      <c r="B354" s="64"/>
      <c r="C354" s="105"/>
      <c r="F354" s="63"/>
      <c r="G354" s="63"/>
      <c r="H354" s="63"/>
      <c r="I354" s="63"/>
      <c r="J354" s="63"/>
      <c r="K354" s="63"/>
      <c r="L354" s="63"/>
      <c r="M354" s="63"/>
      <c r="N354" s="63"/>
      <c r="O354" s="63"/>
      <c r="P354" s="63"/>
      <c r="Q354" s="63"/>
      <c r="R354" s="63"/>
      <c r="S354" s="64"/>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row>
    <row r="355" spans="1:62" s="65" customFormat="1" ht="14.25" hidden="1" x14ac:dyDescent="0.3">
      <c r="A355" s="63"/>
      <c r="B355" s="64"/>
      <c r="C355" s="105"/>
      <c r="F355" s="63"/>
      <c r="G355" s="63"/>
      <c r="H355" s="63"/>
      <c r="I355" s="63"/>
      <c r="J355" s="63"/>
      <c r="K355" s="63"/>
      <c r="L355" s="63"/>
      <c r="M355" s="63"/>
      <c r="N355" s="63"/>
      <c r="O355" s="63"/>
      <c r="P355" s="63"/>
      <c r="Q355" s="63"/>
      <c r="R355" s="63"/>
      <c r="S355" s="64"/>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row>
    <row r="356" spans="1:62" s="65" customFormat="1" ht="14.25" hidden="1" x14ac:dyDescent="0.3">
      <c r="A356" s="63"/>
      <c r="B356" s="64"/>
      <c r="C356" s="105"/>
      <c r="F356" s="63"/>
      <c r="G356" s="63"/>
      <c r="H356" s="63"/>
      <c r="I356" s="63"/>
      <c r="J356" s="63"/>
      <c r="K356" s="63"/>
      <c r="L356" s="63"/>
      <c r="M356" s="63"/>
      <c r="N356" s="63"/>
      <c r="O356" s="63"/>
      <c r="P356" s="63"/>
      <c r="Q356" s="63"/>
      <c r="R356" s="63"/>
      <c r="S356" s="64"/>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row>
    <row r="357" spans="1:62" s="65" customFormat="1" ht="14.25" hidden="1" x14ac:dyDescent="0.3">
      <c r="A357" s="63"/>
      <c r="B357" s="64"/>
      <c r="C357" s="105"/>
      <c r="F357" s="63"/>
      <c r="G357" s="63"/>
      <c r="H357" s="63"/>
      <c r="I357" s="63"/>
      <c r="J357" s="63"/>
      <c r="K357" s="63"/>
      <c r="L357" s="63"/>
      <c r="M357" s="63"/>
      <c r="N357" s="63"/>
      <c r="O357" s="63"/>
      <c r="P357" s="63"/>
      <c r="Q357" s="63"/>
      <c r="R357" s="63"/>
      <c r="S357" s="64"/>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row>
    <row r="358" spans="1:62" s="65" customFormat="1" ht="14.25" hidden="1" x14ac:dyDescent="0.3">
      <c r="A358" s="63"/>
      <c r="B358" s="64"/>
      <c r="C358" s="105"/>
      <c r="F358" s="63"/>
      <c r="G358" s="63"/>
      <c r="H358" s="63"/>
      <c r="I358" s="63"/>
      <c r="J358" s="63"/>
      <c r="K358" s="63"/>
      <c r="L358" s="63"/>
      <c r="M358" s="63"/>
      <c r="N358" s="63"/>
      <c r="O358" s="63"/>
      <c r="P358" s="63"/>
      <c r="Q358" s="63"/>
      <c r="R358" s="63"/>
      <c r="S358" s="64"/>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row>
    <row r="359" spans="1:62" s="65" customFormat="1" ht="14.25" hidden="1" x14ac:dyDescent="0.3">
      <c r="A359" s="63"/>
      <c r="B359" s="64"/>
      <c r="C359" s="105"/>
      <c r="F359" s="63"/>
      <c r="G359" s="63"/>
      <c r="H359" s="63"/>
      <c r="I359" s="63"/>
      <c r="J359" s="63"/>
      <c r="K359" s="63"/>
      <c r="L359" s="63"/>
      <c r="M359" s="63"/>
      <c r="N359" s="63"/>
      <c r="O359" s="63"/>
      <c r="P359" s="63"/>
      <c r="Q359" s="63"/>
      <c r="R359" s="63"/>
      <c r="S359" s="64"/>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row>
    <row r="360" spans="1:62" s="65" customFormat="1" ht="14.25" hidden="1" x14ac:dyDescent="0.3">
      <c r="A360" s="63"/>
      <c r="B360" s="64"/>
      <c r="C360" s="105"/>
      <c r="F360" s="63"/>
      <c r="G360" s="63"/>
      <c r="H360" s="63"/>
      <c r="I360" s="63"/>
      <c r="J360" s="63"/>
      <c r="K360" s="63"/>
      <c r="L360" s="63"/>
      <c r="M360" s="63"/>
      <c r="N360" s="63"/>
      <c r="O360" s="63"/>
      <c r="P360" s="63"/>
      <c r="Q360" s="63"/>
      <c r="R360" s="63"/>
      <c r="S360" s="64"/>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row>
    <row r="361" spans="1:62" s="65" customFormat="1" ht="14.25" hidden="1" x14ac:dyDescent="0.3">
      <c r="A361" s="63"/>
      <c r="B361" s="64"/>
      <c r="C361" s="105"/>
      <c r="F361" s="63"/>
      <c r="G361" s="63"/>
      <c r="H361" s="63"/>
      <c r="I361" s="63"/>
      <c r="J361" s="63"/>
      <c r="K361" s="63"/>
      <c r="L361" s="63"/>
      <c r="M361" s="63"/>
      <c r="N361" s="63"/>
      <c r="O361" s="63"/>
      <c r="P361" s="63"/>
      <c r="Q361" s="63"/>
      <c r="R361" s="63"/>
      <c r="S361" s="64"/>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row>
    <row r="362" spans="1:62" s="65" customFormat="1" ht="14.25" hidden="1" x14ac:dyDescent="0.3">
      <c r="A362" s="63"/>
      <c r="B362" s="64"/>
      <c r="C362" s="105"/>
      <c r="F362" s="63"/>
      <c r="G362" s="63"/>
      <c r="H362" s="63"/>
      <c r="I362" s="63"/>
      <c r="J362" s="63"/>
      <c r="K362" s="63"/>
      <c r="L362" s="63"/>
      <c r="M362" s="63"/>
      <c r="N362" s="63"/>
      <c r="O362" s="63"/>
      <c r="P362" s="63"/>
      <c r="Q362" s="63"/>
      <c r="R362" s="63"/>
      <c r="S362" s="64"/>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row>
    <row r="363" spans="1:62" s="65" customFormat="1" ht="14.25" hidden="1" x14ac:dyDescent="0.3">
      <c r="A363" s="63"/>
      <c r="B363" s="64"/>
      <c r="C363" s="105"/>
      <c r="F363" s="63"/>
      <c r="G363" s="63"/>
      <c r="H363" s="63"/>
      <c r="I363" s="63"/>
      <c r="J363" s="63"/>
      <c r="K363" s="63"/>
      <c r="L363" s="63"/>
      <c r="M363" s="63"/>
      <c r="N363" s="63"/>
      <c r="O363" s="63"/>
      <c r="P363" s="63"/>
      <c r="Q363" s="63"/>
      <c r="R363" s="63"/>
      <c r="S363" s="64"/>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row>
    <row r="364" spans="1:62" s="65" customFormat="1" ht="14.25" hidden="1" x14ac:dyDescent="0.3">
      <c r="A364" s="63"/>
      <c r="B364" s="64"/>
      <c r="C364" s="105"/>
      <c r="F364" s="63"/>
      <c r="G364" s="63"/>
      <c r="H364" s="63"/>
      <c r="I364" s="63"/>
      <c r="J364" s="63"/>
      <c r="K364" s="63"/>
      <c r="L364" s="63"/>
      <c r="M364" s="63"/>
      <c r="N364" s="63"/>
      <c r="O364" s="63"/>
      <c r="P364" s="63"/>
      <c r="Q364" s="63"/>
      <c r="R364" s="63"/>
      <c r="S364" s="64"/>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row>
    <row r="365" spans="1:62" s="65" customFormat="1" ht="14.25" hidden="1" x14ac:dyDescent="0.3">
      <c r="A365" s="63"/>
      <c r="B365" s="64"/>
      <c r="C365" s="105"/>
      <c r="F365" s="63"/>
      <c r="G365" s="63"/>
      <c r="H365" s="63"/>
      <c r="I365" s="63"/>
      <c r="J365" s="63"/>
      <c r="K365" s="63"/>
      <c r="L365" s="63"/>
      <c r="M365" s="63"/>
      <c r="N365" s="63"/>
      <c r="O365" s="63"/>
      <c r="P365" s="63"/>
      <c r="Q365" s="63"/>
      <c r="R365" s="63"/>
      <c r="S365" s="64"/>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row>
    <row r="366" spans="1:62" s="65" customFormat="1" ht="14.25" hidden="1" x14ac:dyDescent="0.3">
      <c r="A366" s="63"/>
      <c r="B366" s="64"/>
      <c r="C366" s="105"/>
      <c r="F366" s="63"/>
      <c r="G366" s="63"/>
      <c r="H366" s="63"/>
      <c r="I366" s="63"/>
      <c r="J366" s="63"/>
      <c r="K366" s="63"/>
      <c r="L366" s="63"/>
      <c r="M366" s="63"/>
      <c r="N366" s="63"/>
      <c r="O366" s="63"/>
      <c r="P366" s="63"/>
      <c r="Q366" s="63"/>
      <c r="R366" s="63"/>
      <c r="S366" s="64"/>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row>
    <row r="367" spans="1:62" s="65" customFormat="1" ht="14.25" hidden="1" x14ac:dyDescent="0.3">
      <c r="A367" s="63"/>
      <c r="B367" s="64"/>
      <c r="C367" s="105"/>
      <c r="F367" s="63"/>
      <c r="G367" s="63"/>
      <c r="H367" s="63"/>
      <c r="I367" s="63"/>
      <c r="J367" s="63"/>
      <c r="K367" s="63"/>
      <c r="L367" s="63"/>
      <c r="M367" s="63"/>
      <c r="N367" s="63"/>
      <c r="O367" s="63"/>
      <c r="P367" s="63"/>
      <c r="Q367" s="63"/>
      <c r="R367" s="63"/>
      <c r="S367" s="64"/>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row>
    <row r="368" spans="1:62" s="65" customFormat="1" ht="14.25" hidden="1" x14ac:dyDescent="0.3">
      <c r="A368" s="63"/>
      <c r="B368" s="64"/>
      <c r="C368" s="105"/>
      <c r="F368" s="63"/>
      <c r="G368" s="63"/>
      <c r="H368" s="63"/>
      <c r="I368" s="63"/>
      <c r="J368" s="63"/>
      <c r="K368" s="63"/>
      <c r="L368" s="63"/>
      <c r="M368" s="63"/>
      <c r="N368" s="63"/>
      <c r="O368" s="63"/>
      <c r="P368" s="63"/>
      <c r="Q368" s="63"/>
      <c r="R368" s="63"/>
      <c r="S368" s="64"/>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row>
    <row r="369" spans="1:62" s="65" customFormat="1" ht="14.25" hidden="1" x14ac:dyDescent="0.3">
      <c r="A369" s="63"/>
      <c r="B369" s="64"/>
      <c r="C369" s="105"/>
      <c r="F369" s="63"/>
      <c r="G369" s="63"/>
      <c r="H369" s="63"/>
      <c r="I369" s="63"/>
      <c r="J369" s="63"/>
      <c r="K369" s="63"/>
      <c r="L369" s="63"/>
      <c r="M369" s="63"/>
      <c r="N369" s="63"/>
      <c r="O369" s="63"/>
      <c r="P369" s="63"/>
      <c r="Q369" s="63"/>
      <c r="R369" s="63"/>
      <c r="S369" s="64"/>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row>
    <row r="370" spans="1:62" s="65" customFormat="1" ht="14.25" hidden="1" x14ac:dyDescent="0.3">
      <c r="A370" s="63"/>
      <c r="B370" s="64"/>
      <c r="C370" s="105"/>
      <c r="F370" s="63"/>
      <c r="G370" s="63"/>
      <c r="H370" s="63"/>
      <c r="I370" s="63"/>
      <c r="J370" s="63"/>
      <c r="K370" s="63"/>
      <c r="L370" s="63"/>
      <c r="M370" s="63"/>
      <c r="N370" s="63"/>
      <c r="O370" s="63"/>
      <c r="P370" s="63"/>
      <c r="Q370" s="63"/>
      <c r="R370" s="63"/>
      <c r="S370" s="64"/>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row>
    <row r="371" spans="1:62" s="65" customFormat="1" ht="14.25" hidden="1" x14ac:dyDescent="0.3">
      <c r="A371" s="63"/>
      <c r="B371" s="64"/>
      <c r="C371" s="105"/>
      <c r="F371" s="63"/>
      <c r="G371" s="63"/>
      <c r="H371" s="63"/>
      <c r="I371" s="63"/>
      <c r="J371" s="63"/>
      <c r="K371" s="63"/>
      <c r="L371" s="63"/>
      <c r="M371" s="63"/>
      <c r="N371" s="63"/>
      <c r="O371" s="63"/>
      <c r="P371" s="63"/>
      <c r="Q371" s="63"/>
      <c r="R371" s="63"/>
      <c r="S371" s="64"/>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c r="BJ371" s="63"/>
    </row>
    <row r="372" spans="1:62" s="65" customFormat="1" ht="14.25" hidden="1" x14ac:dyDescent="0.3">
      <c r="A372" s="63"/>
      <c r="B372" s="64"/>
      <c r="C372" s="105"/>
      <c r="F372" s="63"/>
      <c r="G372" s="63"/>
      <c r="H372" s="63"/>
      <c r="I372" s="63"/>
      <c r="J372" s="63"/>
      <c r="K372" s="63"/>
      <c r="L372" s="63"/>
      <c r="M372" s="63"/>
      <c r="N372" s="63"/>
      <c r="O372" s="63"/>
      <c r="P372" s="63"/>
      <c r="Q372" s="63"/>
      <c r="R372" s="63"/>
      <c r="S372" s="64"/>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row>
    <row r="373" spans="1:62" s="65" customFormat="1" ht="14.25" hidden="1" x14ac:dyDescent="0.3">
      <c r="A373" s="63"/>
      <c r="B373" s="64"/>
      <c r="C373" s="105"/>
      <c r="F373" s="63"/>
      <c r="G373" s="63"/>
      <c r="H373" s="63"/>
      <c r="I373" s="63"/>
      <c r="J373" s="63"/>
      <c r="K373" s="63"/>
      <c r="L373" s="63"/>
      <c r="M373" s="63"/>
      <c r="N373" s="63"/>
      <c r="O373" s="63"/>
      <c r="P373" s="63"/>
      <c r="Q373" s="63"/>
      <c r="R373" s="63"/>
      <c r="S373" s="64"/>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row>
    <row r="374" spans="1:62" s="65" customFormat="1" ht="14.25" hidden="1" x14ac:dyDescent="0.3">
      <c r="A374" s="63"/>
      <c r="B374" s="64"/>
      <c r="C374" s="105"/>
      <c r="F374" s="63"/>
      <c r="G374" s="63"/>
      <c r="H374" s="63"/>
      <c r="I374" s="63"/>
      <c r="J374" s="63"/>
      <c r="K374" s="63"/>
      <c r="L374" s="63"/>
      <c r="M374" s="63"/>
      <c r="N374" s="63"/>
      <c r="O374" s="63"/>
      <c r="P374" s="63"/>
      <c r="Q374" s="63"/>
      <c r="R374" s="63"/>
      <c r="S374" s="64"/>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row>
    <row r="375" spans="1:62" s="65" customFormat="1" ht="14.25" hidden="1" x14ac:dyDescent="0.3">
      <c r="A375" s="63"/>
      <c r="B375" s="64"/>
      <c r="C375" s="105"/>
      <c r="F375" s="63"/>
      <c r="G375" s="63"/>
      <c r="H375" s="63"/>
      <c r="I375" s="63"/>
      <c r="J375" s="63"/>
      <c r="K375" s="63"/>
      <c r="L375" s="63"/>
      <c r="M375" s="63"/>
      <c r="N375" s="63"/>
      <c r="O375" s="63"/>
      <c r="P375" s="63"/>
      <c r="Q375" s="63"/>
      <c r="R375" s="63"/>
      <c r="S375" s="64"/>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c r="BJ375" s="63"/>
    </row>
    <row r="376" spans="1:62" s="65" customFormat="1" ht="14.25" hidden="1" x14ac:dyDescent="0.3">
      <c r="A376" s="63"/>
      <c r="B376" s="64"/>
      <c r="C376" s="105"/>
      <c r="F376" s="63"/>
      <c r="G376" s="63"/>
      <c r="H376" s="63"/>
      <c r="I376" s="63"/>
      <c r="J376" s="63"/>
      <c r="K376" s="63"/>
      <c r="L376" s="63"/>
      <c r="M376" s="63"/>
      <c r="N376" s="63"/>
      <c r="O376" s="63"/>
      <c r="P376" s="63"/>
      <c r="Q376" s="63"/>
      <c r="R376" s="63"/>
      <c r="S376" s="64"/>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row>
    <row r="377" spans="1:62" s="65" customFormat="1" ht="14.25" hidden="1" x14ac:dyDescent="0.3">
      <c r="A377" s="63"/>
      <c r="B377" s="64"/>
      <c r="C377" s="105"/>
      <c r="F377" s="63"/>
      <c r="G377" s="63"/>
      <c r="H377" s="63"/>
      <c r="I377" s="63"/>
      <c r="J377" s="63"/>
      <c r="K377" s="63"/>
      <c r="L377" s="63"/>
      <c r="M377" s="63"/>
      <c r="N377" s="63"/>
      <c r="O377" s="63"/>
      <c r="P377" s="63"/>
      <c r="Q377" s="63"/>
      <c r="R377" s="63"/>
      <c r="S377" s="64"/>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row>
    <row r="378" spans="1:62" s="65" customFormat="1" ht="14.25" hidden="1" x14ac:dyDescent="0.3">
      <c r="A378" s="63"/>
      <c r="B378" s="64"/>
      <c r="C378" s="105"/>
      <c r="F378" s="63"/>
      <c r="G378" s="63"/>
      <c r="H378" s="63"/>
      <c r="I378" s="63"/>
      <c r="J378" s="63"/>
      <c r="K378" s="63"/>
      <c r="L378" s="63"/>
      <c r="M378" s="63"/>
      <c r="N378" s="63"/>
      <c r="O378" s="63"/>
      <c r="P378" s="63"/>
      <c r="Q378" s="63"/>
      <c r="R378" s="63"/>
      <c r="S378" s="64"/>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row>
    <row r="379" spans="1:62" s="65" customFormat="1" ht="14.25" hidden="1" x14ac:dyDescent="0.3">
      <c r="A379" s="63"/>
      <c r="B379" s="64"/>
      <c r="C379" s="105"/>
      <c r="F379" s="63"/>
      <c r="G379" s="63"/>
      <c r="H379" s="63"/>
      <c r="I379" s="63"/>
      <c r="J379" s="63"/>
      <c r="K379" s="63"/>
      <c r="L379" s="63"/>
      <c r="M379" s="63"/>
      <c r="N379" s="63"/>
      <c r="O379" s="63"/>
      <c r="P379" s="63"/>
      <c r="Q379" s="63"/>
      <c r="R379" s="63"/>
      <c r="S379" s="64"/>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row>
    <row r="380" spans="1:62" s="65" customFormat="1" ht="14.25" hidden="1" x14ac:dyDescent="0.3">
      <c r="A380" s="63"/>
      <c r="B380" s="64"/>
      <c r="C380" s="105"/>
      <c r="F380" s="63"/>
      <c r="G380" s="63"/>
      <c r="H380" s="63"/>
      <c r="I380" s="63"/>
      <c r="J380" s="63"/>
      <c r="K380" s="63"/>
      <c r="L380" s="63"/>
      <c r="M380" s="63"/>
      <c r="N380" s="63"/>
      <c r="O380" s="63"/>
      <c r="P380" s="63"/>
      <c r="Q380" s="63"/>
      <c r="R380" s="63"/>
      <c r="S380" s="64"/>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row>
    <row r="381" spans="1:62" s="65" customFormat="1" ht="14.25" hidden="1" x14ac:dyDescent="0.3">
      <c r="A381" s="63"/>
      <c r="B381" s="64"/>
      <c r="C381" s="105"/>
      <c r="F381" s="63"/>
      <c r="G381" s="63"/>
      <c r="H381" s="63"/>
      <c r="I381" s="63"/>
      <c r="J381" s="63"/>
      <c r="K381" s="63"/>
      <c r="L381" s="63"/>
      <c r="M381" s="63"/>
      <c r="N381" s="63"/>
      <c r="O381" s="63"/>
      <c r="P381" s="63"/>
      <c r="Q381" s="63"/>
      <c r="R381" s="63"/>
      <c r="S381" s="64"/>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row>
    <row r="382" spans="1:62" s="65" customFormat="1" ht="14.25" hidden="1" x14ac:dyDescent="0.3">
      <c r="A382" s="63"/>
      <c r="B382" s="64"/>
      <c r="C382" s="105"/>
      <c r="F382" s="63"/>
      <c r="G382" s="63"/>
      <c r="H382" s="63"/>
      <c r="I382" s="63"/>
      <c r="J382" s="63"/>
      <c r="K382" s="63"/>
      <c r="L382" s="63"/>
      <c r="M382" s="63"/>
      <c r="N382" s="63"/>
      <c r="O382" s="63"/>
      <c r="P382" s="63"/>
      <c r="Q382" s="63"/>
      <c r="R382" s="63"/>
      <c r="S382" s="64"/>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row>
    <row r="383" spans="1:62" s="65" customFormat="1" ht="14.25" hidden="1" x14ac:dyDescent="0.3">
      <c r="A383" s="63"/>
      <c r="B383" s="64"/>
      <c r="C383" s="105"/>
      <c r="F383" s="63"/>
      <c r="G383" s="63"/>
      <c r="H383" s="63"/>
      <c r="I383" s="63"/>
      <c r="J383" s="63"/>
      <c r="K383" s="63"/>
      <c r="L383" s="63"/>
      <c r="M383" s="63"/>
      <c r="N383" s="63"/>
      <c r="O383" s="63"/>
      <c r="P383" s="63"/>
      <c r="Q383" s="63"/>
      <c r="R383" s="63"/>
      <c r="S383" s="64"/>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row>
    <row r="384" spans="1:62" s="65" customFormat="1" ht="14.25" hidden="1" x14ac:dyDescent="0.3">
      <c r="A384" s="63"/>
      <c r="B384" s="64"/>
      <c r="C384" s="105"/>
      <c r="F384" s="63"/>
      <c r="G384" s="63"/>
      <c r="H384" s="63"/>
      <c r="I384" s="63"/>
      <c r="J384" s="63"/>
      <c r="K384" s="63"/>
      <c r="L384" s="63"/>
      <c r="M384" s="63"/>
      <c r="N384" s="63"/>
      <c r="O384" s="63"/>
      <c r="P384" s="63"/>
      <c r="Q384" s="63"/>
      <c r="R384" s="63"/>
      <c r="S384" s="64"/>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row>
    <row r="385" spans="1:62" s="65" customFormat="1" ht="14.25" hidden="1" x14ac:dyDescent="0.3">
      <c r="A385" s="63"/>
      <c r="B385" s="64"/>
      <c r="C385" s="105"/>
      <c r="F385" s="63"/>
      <c r="G385" s="63"/>
      <c r="H385" s="63"/>
      <c r="I385" s="63"/>
      <c r="J385" s="63"/>
      <c r="K385" s="63"/>
      <c r="L385" s="63"/>
      <c r="M385" s="63"/>
      <c r="N385" s="63"/>
      <c r="O385" s="63"/>
      <c r="P385" s="63"/>
      <c r="Q385" s="63"/>
      <c r="R385" s="63"/>
      <c r="S385" s="64"/>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row>
    <row r="386" spans="1:62" s="65" customFormat="1" ht="14.25" hidden="1" x14ac:dyDescent="0.3">
      <c r="A386" s="63"/>
      <c r="B386" s="64"/>
      <c r="C386" s="105"/>
      <c r="F386" s="63"/>
      <c r="G386" s="63"/>
      <c r="H386" s="63"/>
      <c r="I386" s="63"/>
      <c r="J386" s="63"/>
      <c r="K386" s="63"/>
      <c r="L386" s="63"/>
      <c r="M386" s="63"/>
      <c r="N386" s="63"/>
      <c r="O386" s="63"/>
      <c r="P386" s="63"/>
      <c r="Q386" s="63"/>
      <c r="R386" s="63"/>
      <c r="S386" s="64"/>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row>
    <row r="387" spans="1:62" s="65" customFormat="1" ht="14.25" hidden="1" x14ac:dyDescent="0.3">
      <c r="A387" s="63"/>
      <c r="B387" s="64"/>
      <c r="C387" s="105"/>
      <c r="F387" s="63"/>
      <c r="G387" s="63"/>
      <c r="H387" s="63"/>
      <c r="I387" s="63"/>
      <c r="J387" s="63"/>
      <c r="K387" s="63"/>
      <c r="L387" s="63"/>
      <c r="M387" s="63"/>
      <c r="N387" s="63"/>
      <c r="O387" s="63"/>
      <c r="P387" s="63"/>
      <c r="Q387" s="63"/>
      <c r="R387" s="63"/>
      <c r="S387" s="64"/>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c r="BF387" s="63"/>
      <c r="BG387" s="63"/>
      <c r="BH387" s="63"/>
      <c r="BI387" s="63"/>
      <c r="BJ387" s="63"/>
    </row>
    <row r="388" spans="1:62" s="65" customFormat="1" ht="14.25" hidden="1" x14ac:dyDescent="0.3">
      <c r="A388" s="63"/>
      <c r="B388" s="64"/>
      <c r="C388" s="105"/>
      <c r="F388" s="63"/>
      <c r="G388" s="63"/>
      <c r="H388" s="63"/>
      <c r="I388" s="63"/>
      <c r="J388" s="63"/>
      <c r="K388" s="63"/>
      <c r="L388" s="63"/>
      <c r="M388" s="63"/>
      <c r="N388" s="63"/>
      <c r="O388" s="63"/>
      <c r="P388" s="63"/>
      <c r="Q388" s="63"/>
      <c r="R388" s="63"/>
      <c r="S388" s="64"/>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row>
    <row r="389" spans="1:62" s="65" customFormat="1" ht="14.25" hidden="1" x14ac:dyDescent="0.3">
      <c r="A389" s="63"/>
      <c r="B389" s="64"/>
      <c r="C389" s="105"/>
      <c r="F389" s="63"/>
      <c r="G389" s="63"/>
      <c r="H389" s="63"/>
      <c r="I389" s="63"/>
      <c r="J389" s="63"/>
      <c r="K389" s="63"/>
      <c r="L389" s="63"/>
      <c r="M389" s="63"/>
      <c r="N389" s="63"/>
      <c r="O389" s="63"/>
      <c r="P389" s="63"/>
      <c r="Q389" s="63"/>
      <c r="R389" s="63"/>
      <c r="S389" s="64"/>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c r="BJ389" s="63"/>
    </row>
    <row r="390" spans="1:62" s="65" customFormat="1" ht="14.25" hidden="1" x14ac:dyDescent="0.3">
      <c r="A390" s="63"/>
      <c r="B390" s="64"/>
      <c r="C390" s="105"/>
      <c r="F390" s="63"/>
      <c r="G390" s="63"/>
      <c r="H390" s="63"/>
      <c r="I390" s="63"/>
      <c r="J390" s="63"/>
      <c r="K390" s="63"/>
      <c r="L390" s="63"/>
      <c r="M390" s="63"/>
      <c r="N390" s="63"/>
      <c r="O390" s="63"/>
      <c r="P390" s="63"/>
      <c r="Q390" s="63"/>
      <c r="R390" s="63"/>
      <c r="S390" s="64"/>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row>
    <row r="391" spans="1:62" s="65" customFormat="1" ht="14.25" hidden="1" x14ac:dyDescent="0.3">
      <c r="A391" s="63"/>
      <c r="B391" s="64"/>
      <c r="C391" s="105"/>
      <c r="F391" s="63"/>
      <c r="G391" s="63"/>
      <c r="H391" s="63"/>
      <c r="I391" s="63"/>
      <c r="J391" s="63"/>
      <c r="K391" s="63"/>
      <c r="L391" s="63"/>
      <c r="M391" s="63"/>
      <c r="N391" s="63"/>
      <c r="O391" s="63"/>
      <c r="P391" s="63"/>
      <c r="Q391" s="63"/>
      <c r="R391" s="63"/>
      <c r="S391" s="64"/>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row>
    <row r="392" spans="1:62" s="65" customFormat="1" ht="14.25" hidden="1" x14ac:dyDescent="0.3">
      <c r="A392" s="63"/>
      <c r="B392" s="64"/>
      <c r="C392" s="105"/>
      <c r="F392" s="63"/>
      <c r="G392" s="63"/>
      <c r="H392" s="63"/>
      <c r="I392" s="63"/>
      <c r="J392" s="63"/>
      <c r="K392" s="63"/>
      <c r="L392" s="63"/>
      <c r="M392" s="63"/>
      <c r="N392" s="63"/>
      <c r="O392" s="63"/>
      <c r="P392" s="63"/>
      <c r="Q392" s="63"/>
      <c r="R392" s="63"/>
      <c r="S392" s="64"/>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row>
    <row r="393" spans="1:62" s="65" customFormat="1" ht="14.25" hidden="1" x14ac:dyDescent="0.3">
      <c r="A393" s="63"/>
      <c r="B393" s="64"/>
      <c r="C393" s="105"/>
      <c r="F393" s="63"/>
      <c r="G393" s="63"/>
      <c r="H393" s="63"/>
      <c r="I393" s="63"/>
      <c r="J393" s="63"/>
      <c r="K393" s="63"/>
      <c r="L393" s="63"/>
      <c r="M393" s="63"/>
      <c r="N393" s="63"/>
      <c r="O393" s="63"/>
      <c r="P393" s="63"/>
      <c r="Q393" s="63"/>
      <c r="R393" s="63"/>
      <c r="S393" s="64"/>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row>
    <row r="394" spans="1:62" s="65" customFormat="1" ht="14.25" hidden="1" x14ac:dyDescent="0.3">
      <c r="A394" s="63"/>
      <c r="B394" s="64"/>
      <c r="C394" s="105"/>
      <c r="F394" s="63"/>
      <c r="G394" s="63"/>
      <c r="H394" s="63"/>
      <c r="I394" s="63"/>
      <c r="J394" s="63"/>
      <c r="K394" s="63"/>
      <c r="L394" s="63"/>
      <c r="M394" s="63"/>
      <c r="N394" s="63"/>
      <c r="O394" s="63"/>
      <c r="P394" s="63"/>
      <c r="Q394" s="63"/>
      <c r="R394" s="63"/>
      <c r="S394" s="64"/>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row>
    <row r="395" spans="1:62" s="65" customFormat="1" ht="14.25" hidden="1" x14ac:dyDescent="0.3">
      <c r="A395" s="63"/>
      <c r="B395" s="64"/>
      <c r="C395" s="105"/>
      <c r="F395" s="63"/>
      <c r="G395" s="63"/>
      <c r="H395" s="63"/>
      <c r="I395" s="63"/>
      <c r="J395" s="63"/>
      <c r="K395" s="63"/>
      <c r="L395" s="63"/>
      <c r="M395" s="63"/>
      <c r="N395" s="63"/>
      <c r="O395" s="63"/>
      <c r="P395" s="63"/>
      <c r="Q395" s="63"/>
      <c r="R395" s="63"/>
      <c r="S395" s="64"/>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row>
    <row r="396" spans="1:62" s="65" customFormat="1" ht="14.25" hidden="1" x14ac:dyDescent="0.3">
      <c r="A396" s="63"/>
      <c r="B396" s="64"/>
      <c r="C396" s="105"/>
      <c r="F396" s="63"/>
      <c r="G396" s="63"/>
      <c r="H396" s="63"/>
      <c r="I396" s="63"/>
      <c r="J396" s="63"/>
      <c r="K396" s="63"/>
      <c r="L396" s="63"/>
      <c r="M396" s="63"/>
      <c r="N396" s="63"/>
      <c r="O396" s="63"/>
      <c r="P396" s="63"/>
      <c r="Q396" s="63"/>
      <c r="R396" s="63"/>
      <c r="S396" s="64"/>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row>
    <row r="397" spans="1:62" s="65" customFormat="1" ht="14.25" hidden="1" x14ac:dyDescent="0.3">
      <c r="A397" s="63"/>
      <c r="B397" s="64"/>
      <c r="C397" s="105"/>
      <c r="F397" s="63"/>
      <c r="G397" s="63"/>
      <c r="H397" s="63"/>
      <c r="I397" s="63"/>
      <c r="J397" s="63"/>
      <c r="K397" s="63"/>
      <c r="L397" s="63"/>
      <c r="M397" s="63"/>
      <c r="N397" s="63"/>
      <c r="O397" s="63"/>
      <c r="P397" s="63"/>
      <c r="Q397" s="63"/>
      <c r="R397" s="63"/>
      <c r="S397" s="64"/>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row>
    <row r="398" spans="1:62" s="65" customFormat="1" ht="14.25" hidden="1" x14ac:dyDescent="0.3">
      <c r="A398" s="63"/>
      <c r="B398" s="64"/>
      <c r="C398" s="105"/>
      <c r="F398" s="63"/>
      <c r="G398" s="63"/>
      <c r="H398" s="63"/>
      <c r="I398" s="63"/>
      <c r="J398" s="63"/>
      <c r="K398" s="63"/>
      <c r="L398" s="63"/>
      <c r="M398" s="63"/>
      <c r="N398" s="63"/>
      <c r="O398" s="63"/>
      <c r="P398" s="63"/>
      <c r="Q398" s="63"/>
      <c r="R398" s="63"/>
      <c r="S398" s="64"/>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c r="BJ398" s="63"/>
    </row>
    <row r="399" spans="1:62" s="65" customFormat="1" ht="14.25" hidden="1" x14ac:dyDescent="0.3">
      <c r="A399" s="63"/>
      <c r="B399" s="64"/>
      <c r="C399" s="105"/>
      <c r="F399" s="63"/>
      <c r="G399" s="63"/>
      <c r="H399" s="63"/>
      <c r="I399" s="63"/>
      <c r="J399" s="63"/>
      <c r="K399" s="63"/>
      <c r="L399" s="63"/>
      <c r="M399" s="63"/>
      <c r="N399" s="63"/>
      <c r="O399" s="63"/>
      <c r="P399" s="63"/>
      <c r="Q399" s="63"/>
      <c r="R399" s="63"/>
      <c r="S399" s="64"/>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row>
    <row r="400" spans="1:62" s="65" customFormat="1" ht="14.25" hidden="1" x14ac:dyDescent="0.3">
      <c r="A400" s="63"/>
      <c r="B400" s="64"/>
      <c r="C400" s="105"/>
      <c r="F400" s="63"/>
      <c r="G400" s="63"/>
      <c r="H400" s="63"/>
      <c r="I400" s="63"/>
      <c r="J400" s="63"/>
      <c r="K400" s="63"/>
      <c r="L400" s="63"/>
      <c r="M400" s="63"/>
      <c r="N400" s="63"/>
      <c r="O400" s="63"/>
      <c r="P400" s="63"/>
      <c r="Q400" s="63"/>
      <c r="R400" s="63"/>
      <c r="S400" s="64"/>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row>
    <row r="401" spans="1:62" s="65" customFormat="1" ht="14.25" hidden="1" x14ac:dyDescent="0.3">
      <c r="A401" s="63"/>
      <c r="B401" s="64"/>
      <c r="C401" s="105"/>
      <c r="F401" s="63"/>
      <c r="G401" s="63"/>
      <c r="H401" s="63"/>
      <c r="I401" s="63"/>
      <c r="J401" s="63"/>
      <c r="K401" s="63"/>
      <c r="L401" s="63"/>
      <c r="M401" s="63"/>
      <c r="N401" s="63"/>
      <c r="O401" s="63"/>
      <c r="P401" s="63"/>
      <c r="Q401" s="63"/>
      <c r="R401" s="63"/>
      <c r="S401" s="64"/>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row>
    <row r="402" spans="1:62" s="65" customFormat="1" ht="14.25" hidden="1" x14ac:dyDescent="0.3">
      <c r="A402" s="63"/>
      <c r="B402" s="64"/>
      <c r="C402" s="105"/>
      <c r="F402" s="63"/>
      <c r="G402" s="63"/>
      <c r="H402" s="63"/>
      <c r="I402" s="63"/>
      <c r="J402" s="63"/>
      <c r="K402" s="63"/>
      <c r="L402" s="63"/>
      <c r="M402" s="63"/>
      <c r="N402" s="63"/>
      <c r="O402" s="63"/>
      <c r="P402" s="63"/>
      <c r="Q402" s="63"/>
      <c r="R402" s="63"/>
      <c r="S402" s="64"/>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row>
    <row r="403" spans="1:62" s="65" customFormat="1" ht="14.25" hidden="1" x14ac:dyDescent="0.3">
      <c r="A403" s="63"/>
      <c r="B403" s="64"/>
      <c r="C403" s="105"/>
      <c r="F403" s="63"/>
      <c r="G403" s="63"/>
      <c r="H403" s="63"/>
      <c r="I403" s="63"/>
      <c r="J403" s="63"/>
      <c r="K403" s="63"/>
      <c r="L403" s="63"/>
      <c r="M403" s="63"/>
      <c r="N403" s="63"/>
      <c r="O403" s="63"/>
      <c r="P403" s="63"/>
      <c r="Q403" s="63"/>
      <c r="R403" s="63"/>
      <c r="S403" s="64"/>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row>
    <row r="404" spans="1:62" s="65" customFormat="1" ht="14.25" hidden="1" x14ac:dyDescent="0.3">
      <c r="A404" s="63"/>
      <c r="B404" s="64"/>
      <c r="C404" s="105"/>
      <c r="F404" s="63"/>
      <c r="G404" s="63"/>
      <c r="H404" s="63"/>
      <c r="I404" s="63"/>
      <c r="J404" s="63"/>
      <c r="K404" s="63"/>
      <c r="L404" s="63"/>
      <c r="M404" s="63"/>
      <c r="N404" s="63"/>
      <c r="O404" s="63"/>
      <c r="P404" s="63"/>
      <c r="Q404" s="63"/>
      <c r="R404" s="63"/>
      <c r="S404" s="64"/>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row>
    <row r="405" spans="1:62" s="65" customFormat="1" ht="14.25" hidden="1" x14ac:dyDescent="0.3">
      <c r="A405" s="63"/>
      <c r="B405" s="64"/>
      <c r="C405" s="105"/>
      <c r="F405" s="63"/>
      <c r="G405" s="63"/>
      <c r="H405" s="63"/>
      <c r="I405" s="63"/>
      <c r="J405" s="63"/>
      <c r="K405" s="63"/>
      <c r="L405" s="63"/>
      <c r="M405" s="63"/>
      <c r="N405" s="63"/>
      <c r="O405" s="63"/>
      <c r="P405" s="63"/>
      <c r="Q405" s="63"/>
      <c r="R405" s="63"/>
      <c r="S405" s="64"/>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row>
    <row r="406" spans="1:62" s="65" customFormat="1" ht="14.25" hidden="1" x14ac:dyDescent="0.3">
      <c r="A406" s="63"/>
      <c r="B406" s="64"/>
      <c r="C406" s="105"/>
      <c r="F406" s="63"/>
      <c r="G406" s="63"/>
      <c r="H406" s="63"/>
      <c r="I406" s="63"/>
      <c r="J406" s="63"/>
      <c r="K406" s="63"/>
      <c r="L406" s="63"/>
      <c r="M406" s="63"/>
      <c r="N406" s="63"/>
      <c r="O406" s="63"/>
      <c r="P406" s="63"/>
      <c r="Q406" s="63"/>
      <c r="R406" s="63"/>
      <c r="S406" s="64"/>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row>
    <row r="407" spans="1:62" s="65" customFormat="1" ht="14.25" hidden="1" x14ac:dyDescent="0.3">
      <c r="A407" s="63"/>
      <c r="B407" s="64"/>
      <c r="C407" s="105"/>
      <c r="F407" s="63"/>
      <c r="G407" s="63"/>
      <c r="H407" s="63"/>
      <c r="I407" s="63"/>
      <c r="J407" s="63"/>
      <c r="K407" s="63"/>
      <c r="L407" s="63"/>
      <c r="M407" s="63"/>
      <c r="N407" s="63"/>
      <c r="O407" s="63"/>
      <c r="P407" s="63"/>
      <c r="Q407" s="63"/>
      <c r="R407" s="63"/>
      <c r="S407" s="64"/>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row>
    <row r="408" spans="1:62" s="65" customFormat="1" ht="14.25" hidden="1" x14ac:dyDescent="0.3">
      <c r="A408" s="63"/>
      <c r="B408" s="64"/>
      <c r="C408" s="105"/>
      <c r="F408" s="63"/>
      <c r="G408" s="63"/>
      <c r="H408" s="63"/>
      <c r="I408" s="63"/>
      <c r="J408" s="63"/>
      <c r="K408" s="63"/>
      <c r="L408" s="63"/>
      <c r="M408" s="63"/>
      <c r="N408" s="63"/>
      <c r="O408" s="63"/>
      <c r="P408" s="63"/>
      <c r="Q408" s="63"/>
      <c r="R408" s="63"/>
      <c r="S408" s="64"/>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row>
    <row r="409" spans="1:62" s="65" customFormat="1" ht="14.25" hidden="1" x14ac:dyDescent="0.3">
      <c r="A409" s="63"/>
      <c r="B409" s="64"/>
      <c r="C409" s="105"/>
      <c r="F409" s="63"/>
      <c r="G409" s="63"/>
      <c r="H409" s="63"/>
      <c r="I409" s="63"/>
      <c r="J409" s="63"/>
      <c r="K409" s="63"/>
      <c r="L409" s="63"/>
      <c r="M409" s="63"/>
      <c r="N409" s="63"/>
      <c r="O409" s="63"/>
      <c r="P409" s="63"/>
      <c r="Q409" s="63"/>
      <c r="R409" s="63"/>
      <c r="S409" s="64"/>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row>
    <row r="410" spans="1:62" s="65" customFormat="1" ht="14.25" hidden="1" x14ac:dyDescent="0.3">
      <c r="A410" s="63"/>
      <c r="B410" s="64"/>
      <c r="C410" s="105"/>
      <c r="F410" s="63"/>
      <c r="G410" s="63"/>
      <c r="H410" s="63"/>
      <c r="I410" s="63"/>
      <c r="J410" s="63"/>
      <c r="K410" s="63"/>
      <c r="L410" s="63"/>
      <c r="M410" s="63"/>
      <c r="N410" s="63"/>
      <c r="O410" s="63"/>
      <c r="P410" s="63"/>
      <c r="Q410" s="63"/>
      <c r="R410" s="63"/>
      <c r="S410" s="64"/>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row>
    <row r="411" spans="1:62" s="65" customFormat="1" ht="14.25" hidden="1" x14ac:dyDescent="0.3">
      <c r="A411" s="63"/>
      <c r="B411" s="64"/>
      <c r="C411" s="105"/>
      <c r="F411" s="63"/>
      <c r="G411" s="63"/>
      <c r="H411" s="63"/>
      <c r="I411" s="63"/>
      <c r="J411" s="63"/>
      <c r="K411" s="63"/>
      <c r="L411" s="63"/>
      <c r="M411" s="63"/>
      <c r="N411" s="63"/>
      <c r="O411" s="63"/>
      <c r="P411" s="63"/>
      <c r="Q411" s="63"/>
      <c r="R411" s="63"/>
      <c r="S411" s="64"/>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row>
    <row r="412" spans="1:62" s="65" customFormat="1" ht="14.25" hidden="1" x14ac:dyDescent="0.3">
      <c r="A412" s="63"/>
      <c r="B412" s="64"/>
      <c r="C412" s="105"/>
      <c r="F412" s="63"/>
      <c r="G412" s="63"/>
      <c r="H412" s="63"/>
      <c r="I412" s="63"/>
      <c r="J412" s="63"/>
      <c r="K412" s="63"/>
      <c r="L412" s="63"/>
      <c r="M412" s="63"/>
      <c r="N412" s="63"/>
      <c r="O412" s="63"/>
      <c r="P412" s="63"/>
      <c r="Q412" s="63"/>
      <c r="R412" s="63"/>
      <c r="S412" s="64"/>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row>
    <row r="413" spans="1:62" s="65" customFormat="1" ht="14.25" hidden="1" x14ac:dyDescent="0.3">
      <c r="A413" s="63"/>
      <c r="B413" s="64"/>
      <c r="C413" s="105"/>
      <c r="F413" s="63"/>
      <c r="G413" s="63"/>
      <c r="H413" s="63"/>
      <c r="I413" s="63"/>
      <c r="J413" s="63"/>
      <c r="K413" s="63"/>
      <c r="L413" s="63"/>
      <c r="M413" s="63"/>
      <c r="N413" s="63"/>
      <c r="O413" s="63"/>
      <c r="P413" s="63"/>
      <c r="Q413" s="63"/>
      <c r="R413" s="63"/>
      <c r="S413" s="64"/>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row>
    <row r="414" spans="1:62" s="65" customFormat="1" ht="14.25" hidden="1" x14ac:dyDescent="0.3">
      <c r="A414" s="63"/>
      <c r="B414" s="64"/>
      <c r="C414" s="105"/>
      <c r="F414" s="63"/>
      <c r="G414" s="63"/>
      <c r="H414" s="63"/>
      <c r="I414" s="63"/>
      <c r="J414" s="63"/>
      <c r="K414" s="63"/>
      <c r="L414" s="63"/>
      <c r="M414" s="63"/>
      <c r="N414" s="63"/>
      <c r="O414" s="63"/>
      <c r="P414" s="63"/>
      <c r="Q414" s="63"/>
      <c r="R414" s="63"/>
      <c r="S414" s="64"/>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row>
    <row r="415" spans="1:62" s="65" customFormat="1" ht="14.25" hidden="1" x14ac:dyDescent="0.3">
      <c r="A415" s="63"/>
      <c r="B415" s="64"/>
      <c r="C415" s="105"/>
      <c r="F415" s="63"/>
      <c r="G415" s="63"/>
      <c r="H415" s="63"/>
      <c r="I415" s="63"/>
      <c r="J415" s="63"/>
      <c r="K415" s="63"/>
      <c r="L415" s="63"/>
      <c r="M415" s="63"/>
      <c r="N415" s="63"/>
      <c r="O415" s="63"/>
      <c r="P415" s="63"/>
      <c r="Q415" s="63"/>
      <c r="R415" s="63"/>
      <c r="S415" s="64"/>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row>
    <row r="416" spans="1:62" s="65" customFormat="1" ht="14.25" hidden="1" x14ac:dyDescent="0.3">
      <c r="A416" s="63"/>
      <c r="B416" s="64"/>
      <c r="C416" s="105"/>
      <c r="F416" s="63"/>
      <c r="G416" s="63"/>
      <c r="H416" s="63"/>
      <c r="I416" s="63"/>
      <c r="J416" s="63"/>
      <c r="K416" s="63"/>
      <c r="L416" s="63"/>
      <c r="M416" s="63"/>
      <c r="N416" s="63"/>
      <c r="O416" s="63"/>
      <c r="P416" s="63"/>
      <c r="Q416" s="63"/>
      <c r="R416" s="63"/>
      <c r="S416" s="64"/>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row>
    <row r="417" spans="1:62" s="65" customFormat="1" ht="14.25" hidden="1" x14ac:dyDescent="0.3">
      <c r="A417" s="63"/>
      <c r="B417" s="64"/>
      <c r="C417" s="105"/>
      <c r="F417" s="63"/>
      <c r="G417" s="63"/>
      <c r="H417" s="63"/>
      <c r="I417" s="63"/>
      <c r="J417" s="63"/>
      <c r="K417" s="63"/>
      <c r="L417" s="63"/>
      <c r="M417" s="63"/>
      <c r="N417" s="63"/>
      <c r="O417" s="63"/>
      <c r="P417" s="63"/>
      <c r="Q417" s="63"/>
      <c r="R417" s="63"/>
      <c r="S417" s="64"/>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row>
    <row r="418" spans="1:62" s="65" customFormat="1" ht="14.25" hidden="1" x14ac:dyDescent="0.3">
      <c r="A418" s="63"/>
      <c r="B418" s="64"/>
      <c r="C418" s="105"/>
      <c r="F418" s="63"/>
      <c r="G418" s="63"/>
      <c r="H418" s="63"/>
      <c r="I418" s="63"/>
      <c r="J418" s="63"/>
      <c r="K418" s="63"/>
      <c r="L418" s="63"/>
      <c r="M418" s="63"/>
      <c r="N418" s="63"/>
      <c r="O418" s="63"/>
      <c r="P418" s="63"/>
      <c r="Q418" s="63"/>
      <c r="R418" s="63"/>
      <c r="S418" s="64"/>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row>
    <row r="419" spans="1:62" s="65" customFormat="1" ht="14.25" hidden="1" x14ac:dyDescent="0.3">
      <c r="A419" s="63"/>
      <c r="B419" s="64"/>
      <c r="C419" s="105"/>
      <c r="F419" s="63"/>
      <c r="G419" s="63"/>
      <c r="H419" s="63"/>
      <c r="I419" s="63"/>
      <c r="J419" s="63"/>
      <c r="K419" s="63"/>
      <c r="L419" s="63"/>
      <c r="M419" s="63"/>
      <c r="N419" s="63"/>
      <c r="O419" s="63"/>
      <c r="P419" s="63"/>
      <c r="Q419" s="63"/>
      <c r="R419" s="63"/>
      <c r="S419" s="64"/>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row>
    <row r="420" spans="1:62" s="65" customFormat="1" ht="14.25" hidden="1" x14ac:dyDescent="0.3">
      <c r="A420" s="63"/>
      <c r="B420" s="64"/>
      <c r="C420" s="105"/>
      <c r="F420" s="63"/>
      <c r="G420" s="63"/>
      <c r="H420" s="63"/>
      <c r="I420" s="63"/>
      <c r="J420" s="63"/>
      <c r="K420" s="63"/>
      <c r="L420" s="63"/>
      <c r="M420" s="63"/>
      <c r="N420" s="63"/>
      <c r="O420" s="63"/>
      <c r="P420" s="63"/>
      <c r="Q420" s="63"/>
      <c r="R420" s="63"/>
      <c r="S420" s="64"/>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row>
    <row r="421" spans="1:62" s="65" customFormat="1" ht="14.25" hidden="1" x14ac:dyDescent="0.3">
      <c r="A421" s="63"/>
      <c r="B421" s="64"/>
      <c r="C421" s="105"/>
      <c r="F421" s="63"/>
      <c r="G421" s="63"/>
      <c r="H421" s="63"/>
      <c r="I421" s="63"/>
      <c r="J421" s="63"/>
      <c r="K421" s="63"/>
      <c r="L421" s="63"/>
      <c r="M421" s="63"/>
      <c r="N421" s="63"/>
      <c r="O421" s="63"/>
      <c r="P421" s="63"/>
      <c r="Q421" s="63"/>
      <c r="R421" s="63"/>
      <c r="S421" s="64"/>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row>
    <row r="422" spans="1:62" s="65" customFormat="1" ht="14.25" hidden="1" x14ac:dyDescent="0.3">
      <c r="A422" s="63"/>
      <c r="B422" s="64"/>
      <c r="C422" s="105"/>
      <c r="F422" s="63"/>
      <c r="G422" s="63"/>
      <c r="H422" s="63"/>
      <c r="I422" s="63"/>
      <c r="J422" s="63"/>
      <c r="K422" s="63"/>
      <c r="L422" s="63"/>
      <c r="M422" s="63"/>
      <c r="N422" s="63"/>
      <c r="O422" s="63"/>
      <c r="P422" s="63"/>
      <c r="Q422" s="63"/>
      <c r="R422" s="63"/>
      <c r="S422" s="64"/>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row>
    <row r="423" spans="1:62" s="65" customFormat="1" ht="14.25" hidden="1" x14ac:dyDescent="0.3">
      <c r="A423" s="63"/>
      <c r="B423" s="64"/>
      <c r="C423" s="105"/>
      <c r="F423" s="63"/>
      <c r="G423" s="63"/>
      <c r="H423" s="63"/>
      <c r="I423" s="63"/>
      <c r="J423" s="63"/>
      <c r="K423" s="63"/>
      <c r="L423" s="63"/>
      <c r="M423" s="63"/>
      <c r="N423" s="63"/>
      <c r="O423" s="63"/>
      <c r="P423" s="63"/>
      <c r="Q423" s="63"/>
      <c r="R423" s="63"/>
      <c r="S423" s="64"/>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row>
    <row r="424" spans="1:62" s="65" customFormat="1" ht="14.25" hidden="1" x14ac:dyDescent="0.3">
      <c r="A424" s="63"/>
      <c r="B424" s="64"/>
      <c r="C424" s="105"/>
      <c r="F424" s="63"/>
      <c r="G424" s="63"/>
      <c r="H424" s="63"/>
      <c r="I424" s="63"/>
      <c r="J424" s="63"/>
      <c r="K424" s="63"/>
      <c r="L424" s="63"/>
      <c r="M424" s="63"/>
      <c r="N424" s="63"/>
      <c r="O424" s="63"/>
      <c r="P424" s="63"/>
      <c r="Q424" s="63"/>
      <c r="R424" s="63"/>
      <c r="S424" s="64"/>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row>
    <row r="425" spans="1:62" s="65" customFormat="1" ht="14.25" hidden="1" x14ac:dyDescent="0.3">
      <c r="A425" s="63"/>
      <c r="B425" s="64"/>
      <c r="C425" s="105"/>
      <c r="F425" s="63"/>
      <c r="G425" s="63"/>
      <c r="H425" s="63"/>
      <c r="I425" s="63"/>
      <c r="J425" s="63"/>
      <c r="K425" s="63"/>
      <c r="L425" s="63"/>
      <c r="M425" s="63"/>
      <c r="N425" s="63"/>
      <c r="O425" s="63"/>
      <c r="P425" s="63"/>
      <c r="Q425" s="63"/>
      <c r="R425" s="63"/>
      <c r="S425" s="64"/>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row>
    <row r="426" spans="1:62" s="65" customFormat="1" ht="14.25" hidden="1" x14ac:dyDescent="0.3">
      <c r="A426" s="63"/>
      <c r="B426" s="64"/>
      <c r="C426" s="105"/>
      <c r="F426" s="63"/>
      <c r="G426" s="63"/>
      <c r="H426" s="63"/>
      <c r="I426" s="63"/>
      <c r="J426" s="63"/>
      <c r="K426" s="63"/>
      <c r="L426" s="63"/>
      <c r="M426" s="63"/>
      <c r="N426" s="63"/>
      <c r="O426" s="63"/>
      <c r="P426" s="63"/>
      <c r="Q426" s="63"/>
      <c r="R426" s="63"/>
      <c r="S426" s="64"/>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row>
    <row r="427" spans="1:62" s="65" customFormat="1" ht="14.25" hidden="1" x14ac:dyDescent="0.3">
      <c r="A427" s="63"/>
      <c r="B427" s="64"/>
      <c r="C427" s="105"/>
      <c r="F427" s="63"/>
      <c r="G427" s="63"/>
      <c r="H427" s="63"/>
      <c r="I427" s="63"/>
      <c r="J427" s="63"/>
      <c r="K427" s="63"/>
      <c r="L427" s="63"/>
      <c r="M427" s="63"/>
      <c r="N427" s="63"/>
      <c r="O427" s="63"/>
      <c r="P427" s="63"/>
      <c r="Q427" s="63"/>
      <c r="R427" s="63"/>
      <c r="S427" s="64"/>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row>
    <row r="428" spans="1:62" s="65" customFormat="1" ht="14.25" hidden="1" x14ac:dyDescent="0.3">
      <c r="A428" s="63"/>
      <c r="B428" s="64"/>
      <c r="C428" s="105"/>
      <c r="F428" s="63"/>
      <c r="G428" s="63"/>
      <c r="H428" s="63"/>
      <c r="I428" s="63"/>
      <c r="J428" s="63"/>
      <c r="K428" s="63"/>
      <c r="L428" s="63"/>
      <c r="M428" s="63"/>
      <c r="N428" s="63"/>
      <c r="O428" s="63"/>
      <c r="P428" s="63"/>
      <c r="Q428" s="63"/>
      <c r="R428" s="63"/>
      <c r="S428" s="64"/>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row>
    <row r="429" spans="1:62" s="65" customFormat="1" ht="14.25" hidden="1" x14ac:dyDescent="0.3">
      <c r="A429" s="63"/>
      <c r="B429" s="64"/>
      <c r="C429" s="105"/>
      <c r="F429" s="63"/>
      <c r="G429" s="63"/>
      <c r="H429" s="63"/>
      <c r="I429" s="63"/>
      <c r="J429" s="63"/>
      <c r="K429" s="63"/>
      <c r="L429" s="63"/>
      <c r="M429" s="63"/>
      <c r="N429" s="63"/>
      <c r="O429" s="63"/>
      <c r="P429" s="63"/>
      <c r="Q429" s="63"/>
      <c r="R429" s="63"/>
      <c r="S429" s="64"/>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row>
    <row r="430" spans="1:62" s="65" customFormat="1" ht="14.25" hidden="1" x14ac:dyDescent="0.3">
      <c r="A430" s="63"/>
      <c r="B430" s="64"/>
      <c r="C430" s="105"/>
      <c r="F430" s="63"/>
      <c r="G430" s="63"/>
      <c r="H430" s="63"/>
      <c r="I430" s="63"/>
      <c r="J430" s="63"/>
      <c r="K430" s="63"/>
      <c r="L430" s="63"/>
      <c r="M430" s="63"/>
      <c r="N430" s="63"/>
      <c r="O430" s="63"/>
      <c r="P430" s="63"/>
      <c r="Q430" s="63"/>
      <c r="R430" s="63"/>
      <c r="S430" s="64"/>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row>
    <row r="431" spans="1:62" s="65" customFormat="1" ht="14.25" hidden="1" x14ac:dyDescent="0.3">
      <c r="A431" s="63"/>
      <c r="B431" s="64"/>
      <c r="C431" s="105"/>
      <c r="F431" s="63"/>
      <c r="G431" s="63"/>
      <c r="H431" s="63"/>
      <c r="I431" s="63"/>
      <c r="J431" s="63"/>
      <c r="K431" s="63"/>
      <c r="L431" s="63"/>
      <c r="M431" s="63"/>
      <c r="N431" s="63"/>
      <c r="O431" s="63"/>
      <c r="P431" s="63"/>
      <c r="Q431" s="63"/>
      <c r="R431" s="63"/>
      <c r="S431" s="64"/>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row>
    <row r="432" spans="1:62" s="65" customFormat="1" ht="14.25" hidden="1" x14ac:dyDescent="0.3">
      <c r="A432" s="63"/>
      <c r="B432" s="64"/>
      <c r="C432" s="105"/>
      <c r="F432" s="63"/>
      <c r="G432" s="63"/>
      <c r="H432" s="63"/>
      <c r="I432" s="63"/>
      <c r="J432" s="63"/>
      <c r="K432" s="63"/>
      <c r="L432" s="63"/>
      <c r="M432" s="63"/>
      <c r="N432" s="63"/>
      <c r="O432" s="63"/>
      <c r="P432" s="63"/>
      <c r="Q432" s="63"/>
      <c r="R432" s="63"/>
      <c r="S432" s="64"/>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row>
    <row r="433" spans="1:62" s="65" customFormat="1" ht="14.25" hidden="1" x14ac:dyDescent="0.3">
      <c r="A433" s="63"/>
      <c r="B433" s="64"/>
      <c r="C433" s="105"/>
      <c r="F433" s="63"/>
      <c r="G433" s="63"/>
      <c r="H433" s="63"/>
      <c r="I433" s="63"/>
      <c r="J433" s="63"/>
      <c r="K433" s="63"/>
      <c r="L433" s="63"/>
      <c r="M433" s="63"/>
      <c r="N433" s="63"/>
      <c r="O433" s="63"/>
      <c r="P433" s="63"/>
      <c r="Q433" s="63"/>
      <c r="R433" s="63"/>
      <c r="S433" s="64"/>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row>
    <row r="434" spans="1:62" s="65" customFormat="1" ht="14.25" hidden="1" x14ac:dyDescent="0.3">
      <c r="A434" s="63"/>
      <c r="B434" s="64"/>
      <c r="C434" s="105"/>
      <c r="F434" s="63"/>
      <c r="G434" s="63"/>
      <c r="H434" s="63"/>
      <c r="I434" s="63"/>
      <c r="J434" s="63"/>
      <c r="K434" s="63"/>
      <c r="L434" s="63"/>
      <c r="M434" s="63"/>
      <c r="N434" s="63"/>
      <c r="O434" s="63"/>
      <c r="P434" s="63"/>
      <c r="Q434" s="63"/>
      <c r="R434" s="63"/>
      <c r="S434" s="64"/>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row>
    <row r="435" spans="1:62" s="65" customFormat="1" ht="14.25" hidden="1" x14ac:dyDescent="0.3">
      <c r="A435" s="63"/>
      <c r="B435" s="64"/>
      <c r="C435" s="105"/>
      <c r="F435" s="63"/>
      <c r="G435" s="63"/>
      <c r="H435" s="63"/>
      <c r="I435" s="63"/>
      <c r="J435" s="63"/>
      <c r="K435" s="63"/>
      <c r="L435" s="63"/>
      <c r="M435" s="63"/>
      <c r="N435" s="63"/>
      <c r="O435" s="63"/>
      <c r="P435" s="63"/>
      <c r="Q435" s="63"/>
      <c r="R435" s="63"/>
      <c r="S435" s="64"/>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row>
    <row r="436" spans="1:62" s="65" customFormat="1" ht="14.25" hidden="1" x14ac:dyDescent="0.3">
      <c r="A436" s="63"/>
      <c r="B436" s="64"/>
      <c r="C436" s="105"/>
      <c r="F436" s="63"/>
      <c r="G436" s="63"/>
      <c r="H436" s="63"/>
      <c r="I436" s="63"/>
      <c r="J436" s="63"/>
      <c r="K436" s="63"/>
      <c r="L436" s="63"/>
      <c r="M436" s="63"/>
      <c r="N436" s="63"/>
      <c r="O436" s="63"/>
      <c r="P436" s="63"/>
      <c r="Q436" s="63"/>
      <c r="R436" s="63"/>
      <c r="S436" s="64"/>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row>
    <row r="437" spans="1:62" s="65" customFormat="1" ht="14.25" hidden="1" x14ac:dyDescent="0.3">
      <c r="A437" s="63"/>
      <c r="B437" s="64"/>
      <c r="C437" s="105"/>
      <c r="F437" s="63"/>
      <c r="G437" s="63"/>
      <c r="H437" s="63"/>
      <c r="I437" s="63"/>
      <c r="J437" s="63"/>
      <c r="K437" s="63"/>
      <c r="L437" s="63"/>
      <c r="M437" s="63"/>
      <c r="N437" s="63"/>
      <c r="O437" s="63"/>
      <c r="P437" s="63"/>
      <c r="Q437" s="63"/>
      <c r="R437" s="63"/>
      <c r="S437" s="64"/>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row>
    <row r="438" spans="1:62" s="65" customFormat="1" ht="14.25" hidden="1" x14ac:dyDescent="0.3">
      <c r="A438" s="63"/>
      <c r="B438" s="64"/>
      <c r="C438" s="105"/>
      <c r="F438" s="63"/>
      <c r="G438" s="63"/>
      <c r="H438" s="63"/>
      <c r="I438" s="63"/>
      <c r="J438" s="63"/>
      <c r="K438" s="63"/>
      <c r="L438" s="63"/>
      <c r="M438" s="63"/>
      <c r="N438" s="63"/>
      <c r="O438" s="63"/>
      <c r="P438" s="63"/>
      <c r="Q438" s="63"/>
      <c r="R438" s="63"/>
      <c r="S438" s="64"/>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row>
    <row r="439" spans="1:62" s="65" customFormat="1" ht="14.25" hidden="1" x14ac:dyDescent="0.3">
      <c r="A439" s="63"/>
      <c r="B439" s="64"/>
      <c r="C439" s="105"/>
      <c r="F439" s="63"/>
      <c r="G439" s="63"/>
      <c r="H439" s="63"/>
      <c r="I439" s="63"/>
      <c r="J439" s="63"/>
      <c r="K439" s="63"/>
      <c r="L439" s="63"/>
      <c r="M439" s="63"/>
      <c r="N439" s="63"/>
      <c r="O439" s="63"/>
      <c r="P439" s="63"/>
      <c r="Q439" s="63"/>
      <c r="R439" s="63"/>
      <c r="S439" s="64"/>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c r="BF439" s="63"/>
      <c r="BG439" s="63"/>
      <c r="BH439" s="63"/>
      <c r="BI439" s="63"/>
      <c r="BJ439" s="63"/>
    </row>
    <row r="440" spans="1:62" s="65" customFormat="1" ht="14.25" hidden="1" x14ac:dyDescent="0.3">
      <c r="A440" s="63"/>
      <c r="B440" s="64"/>
      <c r="C440" s="105"/>
      <c r="F440" s="63"/>
      <c r="G440" s="63"/>
      <c r="H440" s="63"/>
      <c r="I440" s="63"/>
      <c r="J440" s="63"/>
      <c r="K440" s="63"/>
      <c r="L440" s="63"/>
      <c r="M440" s="63"/>
      <c r="N440" s="63"/>
      <c r="O440" s="63"/>
      <c r="P440" s="63"/>
      <c r="Q440" s="63"/>
      <c r="R440" s="63"/>
      <c r="S440" s="64"/>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row>
    <row r="441" spans="1:62" s="65" customFormat="1" ht="14.25" hidden="1" x14ac:dyDescent="0.3">
      <c r="A441" s="63"/>
      <c r="B441" s="64"/>
      <c r="C441" s="105"/>
      <c r="F441" s="63"/>
      <c r="G441" s="63"/>
      <c r="H441" s="63"/>
      <c r="I441" s="63"/>
      <c r="J441" s="63"/>
      <c r="K441" s="63"/>
      <c r="L441" s="63"/>
      <c r="M441" s="63"/>
      <c r="N441" s="63"/>
      <c r="O441" s="63"/>
      <c r="P441" s="63"/>
      <c r="Q441" s="63"/>
      <c r="R441" s="63"/>
      <c r="S441" s="64"/>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row>
    <row r="442" spans="1:62" s="65" customFormat="1" ht="14.25" hidden="1" x14ac:dyDescent="0.3">
      <c r="A442" s="63"/>
      <c r="B442" s="64"/>
      <c r="C442" s="105"/>
      <c r="F442" s="63"/>
      <c r="G442" s="63"/>
      <c r="H442" s="63"/>
      <c r="I442" s="63"/>
      <c r="J442" s="63"/>
      <c r="K442" s="63"/>
      <c r="L442" s="63"/>
      <c r="M442" s="63"/>
      <c r="N442" s="63"/>
      <c r="O442" s="63"/>
      <c r="P442" s="63"/>
      <c r="Q442" s="63"/>
      <c r="R442" s="63"/>
      <c r="S442" s="64"/>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row>
    <row r="443" spans="1:62" s="65" customFormat="1" ht="14.25" hidden="1" x14ac:dyDescent="0.3">
      <c r="A443" s="63"/>
      <c r="B443" s="64"/>
      <c r="C443" s="105"/>
      <c r="F443" s="63"/>
      <c r="G443" s="63"/>
      <c r="H443" s="63"/>
      <c r="I443" s="63"/>
      <c r="J443" s="63"/>
      <c r="K443" s="63"/>
      <c r="L443" s="63"/>
      <c r="M443" s="63"/>
      <c r="N443" s="63"/>
      <c r="O443" s="63"/>
      <c r="P443" s="63"/>
      <c r="Q443" s="63"/>
      <c r="R443" s="63"/>
      <c r="S443" s="64"/>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row>
    <row r="444" spans="1:62" s="65" customFormat="1" ht="14.25" hidden="1" x14ac:dyDescent="0.3">
      <c r="A444" s="63"/>
      <c r="B444" s="64"/>
      <c r="C444" s="105"/>
      <c r="F444" s="63"/>
      <c r="G444" s="63"/>
      <c r="H444" s="63"/>
      <c r="I444" s="63"/>
      <c r="J444" s="63"/>
      <c r="K444" s="63"/>
      <c r="L444" s="63"/>
      <c r="M444" s="63"/>
      <c r="N444" s="63"/>
      <c r="O444" s="63"/>
      <c r="P444" s="63"/>
      <c r="Q444" s="63"/>
      <c r="R444" s="63"/>
      <c r="S444" s="64"/>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row>
    <row r="445" spans="1:62" s="65" customFormat="1" ht="14.25" hidden="1" x14ac:dyDescent="0.3">
      <c r="A445" s="63"/>
      <c r="B445" s="64"/>
      <c r="C445" s="105"/>
      <c r="F445" s="63"/>
      <c r="G445" s="63"/>
      <c r="H445" s="63"/>
      <c r="I445" s="63"/>
      <c r="J445" s="63"/>
      <c r="K445" s="63"/>
      <c r="L445" s="63"/>
      <c r="M445" s="63"/>
      <c r="N445" s="63"/>
      <c r="O445" s="63"/>
      <c r="P445" s="63"/>
      <c r="Q445" s="63"/>
      <c r="R445" s="63"/>
      <c r="S445" s="64"/>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row>
    <row r="446" spans="1:62" s="65" customFormat="1" ht="14.25" hidden="1" x14ac:dyDescent="0.3">
      <c r="A446" s="63"/>
      <c r="B446" s="64"/>
      <c r="C446" s="105"/>
      <c r="F446" s="63"/>
      <c r="G446" s="63"/>
      <c r="H446" s="63"/>
      <c r="I446" s="63"/>
      <c r="J446" s="63"/>
      <c r="K446" s="63"/>
      <c r="L446" s="63"/>
      <c r="M446" s="63"/>
      <c r="N446" s="63"/>
      <c r="O446" s="63"/>
      <c r="P446" s="63"/>
      <c r="Q446" s="63"/>
      <c r="R446" s="63"/>
      <c r="S446" s="64"/>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row>
    <row r="447" spans="1:62" s="65" customFormat="1" ht="14.25" hidden="1" x14ac:dyDescent="0.3">
      <c r="A447" s="63"/>
      <c r="B447" s="64"/>
      <c r="C447" s="105"/>
      <c r="F447" s="63"/>
      <c r="G447" s="63"/>
      <c r="H447" s="63"/>
      <c r="I447" s="63"/>
      <c r="J447" s="63"/>
      <c r="K447" s="63"/>
      <c r="L447" s="63"/>
      <c r="M447" s="63"/>
      <c r="N447" s="63"/>
      <c r="O447" s="63"/>
      <c r="P447" s="63"/>
      <c r="Q447" s="63"/>
      <c r="R447" s="63"/>
      <c r="S447" s="64"/>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row>
    <row r="448" spans="1:62" s="65" customFormat="1" ht="14.25" hidden="1" x14ac:dyDescent="0.3">
      <c r="A448" s="63"/>
      <c r="B448" s="64"/>
      <c r="C448" s="105"/>
      <c r="F448" s="63"/>
      <c r="G448" s="63"/>
      <c r="H448" s="63"/>
      <c r="I448" s="63"/>
      <c r="J448" s="63"/>
      <c r="K448" s="63"/>
      <c r="L448" s="63"/>
      <c r="M448" s="63"/>
      <c r="N448" s="63"/>
      <c r="O448" s="63"/>
      <c r="P448" s="63"/>
      <c r="Q448" s="63"/>
      <c r="R448" s="63"/>
      <c r="S448" s="64"/>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row>
    <row r="449" spans="1:62" s="65" customFormat="1" ht="14.25" hidden="1" x14ac:dyDescent="0.3">
      <c r="A449" s="63"/>
      <c r="B449" s="64"/>
      <c r="C449" s="105"/>
      <c r="F449" s="63"/>
      <c r="G449" s="63"/>
      <c r="H449" s="63"/>
      <c r="I449" s="63"/>
      <c r="J449" s="63"/>
      <c r="K449" s="63"/>
      <c r="L449" s="63"/>
      <c r="M449" s="63"/>
      <c r="N449" s="63"/>
      <c r="O449" s="63"/>
      <c r="P449" s="63"/>
      <c r="Q449" s="63"/>
      <c r="R449" s="63"/>
      <c r="S449" s="64"/>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row>
    <row r="450" spans="1:62" s="65" customFormat="1" ht="14.25" hidden="1" x14ac:dyDescent="0.3">
      <c r="A450" s="63"/>
      <c r="B450" s="64"/>
      <c r="C450" s="105"/>
      <c r="F450" s="63"/>
      <c r="G450" s="63"/>
      <c r="H450" s="63"/>
      <c r="I450" s="63"/>
      <c r="J450" s="63"/>
      <c r="K450" s="63"/>
      <c r="L450" s="63"/>
      <c r="M450" s="63"/>
      <c r="N450" s="63"/>
      <c r="O450" s="63"/>
      <c r="P450" s="63"/>
      <c r="Q450" s="63"/>
      <c r="R450" s="63"/>
      <c r="S450" s="64"/>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row>
    <row r="451" spans="1:62" s="65" customFormat="1" ht="14.25" hidden="1" x14ac:dyDescent="0.3">
      <c r="A451" s="63"/>
      <c r="B451" s="64"/>
      <c r="C451" s="105"/>
      <c r="F451" s="63"/>
      <c r="G451" s="63"/>
      <c r="H451" s="63"/>
      <c r="I451" s="63"/>
      <c r="J451" s="63"/>
      <c r="K451" s="63"/>
      <c r="L451" s="63"/>
      <c r="M451" s="63"/>
      <c r="N451" s="63"/>
      <c r="O451" s="63"/>
      <c r="P451" s="63"/>
      <c r="Q451" s="63"/>
      <c r="R451" s="63"/>
      <c r="S451" s="64"/>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row>
    <row r="452" spans="1:62" s="65" customFormat="1" ht="14.25" hidden="1" x14ac:dyDescent="0.3">
      <c r="A452" s="63"/>
      <c r="B452" s="64"/>
      <c r="C452" s="105"/>
      <c r="F452" s="63"/>
      <c r="G452" s="63"/>
      <c r="H452" s="63"/>
      <c r="I452" s="63"/>
      <c r="J452" s="63"/>
      <c r="K452" s="63"/>
      <c r="L452" s="63"/>
      <c r="M452" s="63"/>
      <c r="N452" s="63"/>
      <c r="O452" s="63"/>
      <c r="P452" s="63"/>
      <c r="Q452" s="63"/>
      <c r="R452" s="63"/>
      <c r="S452" s="64"/>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row>
    <row r="453" spans="1:62" s="65" customFormat="1" ht="14.25" hidden="1" x14ac:dyDescent="0.3">
      <c r="A453" s="63"/>
      <c r="B453" s="64"/>
      <c r="C453" s="105"/>
      <c r="F453" s="63"/>
      <c r="G453" s="63"/>
      <c r="H453" s="63"/>
      <c r="I453" s="63"/>
      <c r="J453" s="63"/>
      <c r="K453" s="63"/>
      <c r="L453" s="63"/>
      <c r="M453" s="63"/>
      <c r="N453" s="63"/>
      <c r="O453" s="63"/>
      <c r="P453" s="63"/>
      <c r="Q453" s="63"/>
      <c r="R453" s="63"/>
      <c r="S453" s="64"/>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row>
    <row r="454" spans="1:62" s="65" customFormat="1" ht="14.25" hidden="1" x14ac:dyDescent="0.3">
      <c r="A454" s="63"/>
      <c r="B454" s="64"/>
      <c r="C454" s="105"/>
      <c r="F454" s="63"/>
      <c r="G454" s="63"/>
      <c r="H454" s="63"/>
      <c r="I454" s="63"/>
      <c r="J454" s="63"/>
      <c r="K454" s="63"/>
      <c r="L454" s="63"/>
      <c r="M454" s="63"/>
      <c r="N454" s="63"/>
      <c r="O454" s="63"/>
      <c r="P454" s="63"/>
      <c r="Q454" s="63"/>
      <c r="R454" s="63"/>
      <c r="S454" s="64"/>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row>
    <row r="455" spans="1:62" s="65" customFormat="1" ht="14.25" hidden="1" x14ac:dyDescent="0.3">
      <c r="A455" s="63"/>
      <c r="B455" s="64"/>
      <c r="C455" s="105"/>
      <c r="F455" s="63"/>
      <c r="G455" s="63"/>
      <c r="H455" s="63"/>
      <c r="I455" s="63"/>
      <c r="J455" s="63"/>
      <c r="K455" s="63"/>
      <c r="L455" s="63"/>
      <c r="M455" s="63"/>
      <c r="N455" s="63"/>
      <c r="O455" s="63"/>
      <c r="P455" s="63"/>
      <c r="Q455" s="63"/>
      <c r="R455" s="63"/>
      <c r="S455" s="64"/>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row>
    <row r="456" spans="1:62" s="65" customFormat="1" ht="14.25" hidden="1" x14ac:dyDescent="0.3">
      <c r="A456" s="63"/>
      <c r="B456" s="64"/>
      <c r="C456" s="105"/>
      <c r="F456" s="63"/>
      <c r="G456" s="63"/>
      <c r="H456" s="63"/>
      <c r="I456" s="63"/>
      <c r="J456" s="63"/>
      <c r="K456" s="63"/>
      <c r="L456" s="63"/>
      <c r="M456" s="63"/>
      <c r="N456" s="63"/>
      <c r="O456" s="63"/>
      <c r="P456" s="63"/>
      <c r="Q456" s="63"/>
      <c r="R456" s="63"/>
      <c r="S456" s="64"/>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row>
    <row r="457" spans="1:62" s="65" customFormat="1" ht="14.25" hidden="1" x14ac:dyDescent="0.3">
      <c r="A457" s="63"/>
      <c r="B457" s="64"/>
      <c r="C457" s="105"/>
      <c r="F457" s="63"/>
      <c r="G457" s="63"/>
      <c r="H457" s="63"/>
      <c r="I457" s="63"/>
      <c r="J457" s="63"/>
      <c r="K457" s="63"/>
      <c r="L457" s="63"/>
      <c r="M457" s="63"/>
      <c r="N457" s="63"/>
      <c r="O457" s="63"/>
      <c r="P457" s="63"/>
      <c r="Q457" s="63"/>
      <c r="R457" s="63"/>
      <c r="S457" s="64"/>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row>
    <row r="458" spans="1:62" s="65" customFormat="1" ht="14.25" hidden="1" x14ac:dyDescent="0.3">
      <c r="A458" s="63"/>
      <c r="B458" s="64"/>
      <c r="C458" s="105"/>
      <c r="F458" s="63"/>
      <c r="G458" s="63"/>
      <c r="H458" s="63"/>
      <c r="I458" s="63"/>
      <c r="J458" s="63"/>
      <c r="K458" s="63"/>
      <c r="L458" s="63"/>
      <c r="M458" s="63"/>
      <c r="N458" s="63"/>
      <c r="O458" s="63"/>
      <c r="P458" s="63"/>
      <c r="Q458" s="63"/>
      <c r="R458" s="63"/>
      <c r="S458" s="64"/>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c r="BJ458" s="63"/>
    </row>
    <row r="459" spans="1:62" s="65" customFormat="1" ht="14.25" hidden="1" x14ac:dyDescent="0.3">
      <c r="A459" s="63"/>
      <c r="B459" s="64"/>
      <c r="C459" s="105"/>
      <c r="F459" s="63"/>
      <c r="G459" s="63"/>
      <c r="H459" s="63"/>
      <c r="I459" s="63"/>
      <c r="J459" s="63"/>
      <c r="K459" s="63"/>
      <c r="L459" s="63"/>
      <c r="M459" s="63"/>
      <c r="N459" s="63"/>
      <c r="O459" s="63"/>
      <c r="P459" s="63"/>
      <c r="Q459" s="63"/>
      <c r="R459" s="63"/>
      <c r="S459" s="64"/>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row>
    <row r="460" spans="1:62" s="65" customFormat="1" ht="14.25" hidden="1" x14ac:dyDescent="0.3">
      <c r="A460" s="63"/>
      <c r="B460" s="64"/>
      <c r="C460" s="105"/>
      <c r="F460" s="63"/>
      <c r="G460" s="63"/>
      <c r="H460" s="63"/>
      <c r="I460" s="63"/>
      <c r="J460" s="63"/>
      <c r="K460" s="63"/>
      <c r="L460" s="63"/>
      <c r="M460" s="63"/>
      <c r="N460" s="63"/>
      <c r="O460" s="63"/>
      <c r="P460" s="63"/>
      <c r="Q460" s="63"/>
      <c r="R460" s="63"/>
      <c r="S460" s="64"/>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row>
    <row r="461" spans="1:62" s="65" customFormat="1" ht="14.25" hidden="1" x14ac:dyDescent="0.3">
      <c r="A461" s="63"/>
      <c r="B461" s="64"/>
      <c r="C461" s="105"/>
      <c r="F461" s="63"/>
      <c r="G461" s="63"/>
      <c r="H461" s="63"/>
      <c r="I461" s="63"/>
      <c r="J461" s="63"/>
      <c r="K461" s="63"/>
      <c r="L461" s="63"/>
      <c r="M461" s="63"/>
      <c r="N461" s="63"/>
      <c r="O461" s="63"/>
      <c r="P461" s="63"/>
      <c r="Q461" s="63"/>
      <c r="R461" s="63"/>
      <c r="S461" s="64"/>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row>
    <row r="462" spans="1:62" s="65" customFormat="1" ht="14.25" hidden="1" x14ac:dyDescent="0.3">
      <c r="A462" s="63"/>
      <c r="B462" s="64"/>
      <c r="C462" s="105"/>
      <c r="F462" s="63"/>
      <c r="G462" s="63"/>
      <c r="H462" s="63"/>
      <c r="I462" s="63"/>
      <c r="J462" s="63"/>
      <c r="K462" s="63"/>
      <c r="L462" s="63"/>
      <c r="M462" s="63"/>
      <c r="N462" s="63"/>
      <c r="O462" s="63"/>
      <c r="P462" s="63"/>
      <c r="Q462" s="63"/>
      <c r="R462" s="63"/>
      <c r="S462" s="64"/>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row>
    <row r="463" spans="1:62" s="65" customFormat="1" ht="14.25" hidden="1" x14ac:dyDescent="0.3">
      <c r="A463" s="63"/>
      <c r="B463" s="64"/>
      <c r="C463" s="105"/>
      <c r="F463" s="63"/>
      <c r="G463" s="63"/>
      <c r="H463" s="63"/>
      <c r="I463" s="63"/>
      <c r="J463" s="63"/>
      <c r="K463" s="63"/>
      <c r="L463" s="63"/>
      <c r="M463" s="63"/>
      <c r="N463" s="63"/>
      <c r="O463" s="63"/>
      <c r="P463" s="63"/>
      <c r="Q463" s="63"/>
      <c r="R463" s="63"/>
      <c r="S463" s="64"/>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row>
    <row r="464" spans="1:62" s="65" customFormat="1" ht="14.25" hidden="1" x14ac:dyDescent="0.3">
      <c r="A464" s="63"/>
      <c r="B464" s="64"/>
      <c r="C464" s="105"/>
      <c r="F464" s="63"/>
      <c r="G464" s="63"/>
      <c r="H464" s="63"/>
      <c r="I464" s="63"/>
      <c r="J464" s="63"/>
      <c r="K464" s="63"/>
      <c r="L464" s="63"/>
      <c r="M464" s="63"/>
      <c r="N464" s="63"/>
      <c r="O464" s="63"/>
      <c r="P464" s="63"/>
      <c r="Q464" s="63"/>
      <c r="R464" s="63"/>
      <c r="S464" s="64"/>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row>
    <row r="465" spans="1:62" s="65" customFormat="1" ht="14.25" hidden="1" x14ac:dyDescent="0.3">
      <c r="A465" s="63"/>
      <c r="B465" s="64"/>
      <c r="C465" s="105"/>
      <c r="F465" s="63"/>
      <c r="G465" s="63"/>
      <c r="H465" s="63"/>
      <c r="I465" s="63"/>
      <c r="J465" s="63"/>
      <c r="K465" s="63"/>
      <c r="L465" s="63"/>
      <c r="M465" s="63"/>
      <c r="N465" s="63"/>
      <c r="O465" s="63"/>
      <c r="P465" s="63"/>
      <c r="Q465" s="63"/>
      <c r="R465" s="63"/>
      <c r="S465" s="64"/>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row>
    <row r="466" spans="1:62" s="65" customFormat="1" ht="14.25" hidden="1" x14ac:dyDescent="0.3">
      <c r="A466" s="63"/>
      <c r="B466" s="64"/>
      <c r="C466" s="105"/>
      <c r="F466" s="63"/>
      <c r="G466" s="63"/>
      <c r="H466" s="63"/>
      <c r="I466" s="63"/>
      <c r="J466" s="63"/>
      <c r="K466" s="63"/>
      <c r="L466" s="63"/>
      <c r="M466" s="63"/>
      <c r="N466" s="63"/>
      <c r="O466" s="63"/>
      <c r="P466" s="63"/>
      <c r="Q466" s="63"/>
      <c r="R466" s="63"/>
      <c r="S466" s="64"/>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row>
    <row r="467" spans="1:62" s="65" customFormat="1" ht="14.25" hidden="1" x14ac:dyDescent="0.3">
      <c r="A467" s="63"/>
      <c r="B467" s="64"/>
      <c r="C467" s="105"/>
      <c r="F467" s="63"/>
      <c r="G467" s="63"/>
      <c r="H467" s="63"/>
      <c r="I467" s="63"/>
      <c r="J467" s="63"/>
      <c r="K467" s="63"/>
      <c r="L467" s="63"/>
      <c r="M467" s="63"/>
      <c r="N467" s="63"/>
      <c r="O467" s="63"/>
      <c r="P467" s="63"/>
      <c r="Q467" s="63"/>
      <c r="R467" s="63"/>
      <c r="S467" s="64"/>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row>
    <row r="468" spans="1:62" s="65" customFormat="1" ht="14.25" hidden="1" x14ac:dyDescent="0.3">
      <c r="A468" s="63"/>
      <c r="B468" s="64"/>
      <c r="C468" s="105"/>
      <c r="F468" s="63"/>
      <c r="G468" s="63"/>
      <c r="H468" s="63"/>
      <c r="I468" s="63"/>
      <c r="J468" s="63"/>
      <c r="K468" s="63"/>
      <c r="L468" s="63"/>
      <c r="M468" s="63"/>
      <c r="N468" s="63"/>
      <c r="O468" s="63"/>
      <c r="P468" s="63"/>
      <c r="Q468" s="63"/>
      <c r="R468" s="63"/>
      <c r="S468" s="64"/>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row>
    <row r="469" spans="1:62" s="65" customFormat="1" ht="14.25" hidden="1" x14ac:dyDescent="0.3">
      <c r="A469" s="63"/>
      <c r="B469" s="64"/>
      <c r="C469" s="105"/>
      <c r="F469" s="63"/>
      <c r="G469" s="63"/>
      <c r="H469" s="63"/>
      <c r="I469" s="63"/>
      <c r="J469" s="63"/>
      <c r="K469" s="63"/>
      <c r="L469" s="63"/>
      <c r="M469" s="63"/>
      <c r="N469" s="63"/>
      <c r="O469" s="63"/>
      <c r="P469" s="63"/>
      <c r="Q469" s="63"/>
      <c r="R469" s="63"/>
      <c r="S469" s="64"/>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row>
    <row r="470" spans="1:62" s="65" customFormat="1" ht="14.25" hidden="1" x14ac:dyDescent="0.3">
      <c r="A470" s="63"/>
      <c r="B470" s="64"/>
      <c r="C470" s="105"/>
      <c r="F470" s="63"/>
      <c r="G470" s="63"/>
      <c r="H470" s="63"/>
      <c r="I470" s="63"/>
      <c r="J470" s="63"/>
      <c r="K470" s="63"/>
      <c r="L470" s="63"/>
      <c r="M470" s="63"/>
      <c r="N470" s="63"/>
      <c r="O470" s="63"/>
      <c r="P470" s="63"/>
      <c r="Q470" s="63"/>
      <c r="R470" s="63"/>
      <c r="S470" s="64"/>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row>
    <row r="471" spans="1:62" s="65" customFormat="1" ht="14.25" hidden="1" x14ac:dyDescent="0.3">
      <c r="A471" s="63"/>
      <c r="B471" s="64"/>
      <c r="C471" s="105"/>
      <c r="F471" s="63"/>
      <c r="G471" s="63"/>
      <c r="H471" s="63"/>
      <c r="I471" s="63"/>
      <c r="J471" s="63"/>
      <c r="K471" s="63"/>
      <c r="L471" s="63"/>
      <c r="M471" s="63"/>
      <c r="N471" s="63"/>
      <c r="O471" s="63"/>
      <c r="P471" s="63"/>
      <c r="Q471" s="63"/>
      <c r="R471" s="63"/>
      <c r="S471" s="64"/>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row>
    <row r="472" spans="1:62" s="65" customFormat="1" ht="14.25" hidden="1" x14ac:dyDescent="0.3">
      <c r="A472" s="63"/>
      <c r="B472" s="64"/>
      <c r="C472" s="105"/>
      <c r="F472" s="63"/>
      <c r="G472" s="63"/>
      <c r="H472" s="63"/>
      <c r="I472" s="63"/>
      <c r="J472" s="63"/>
      <c r="K472" s="63"/>
      <c r="L472" s="63"/>
      <c r="M472" s="63"/>
      <c r="N472" s="63"/>
      <c r="O472" s="63"/>
      <c r="P472" s="63"/>
      <c r="Q472" s="63"/>
      <c r="R472" s="63"/>
      <c r="S472" s="64"/>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row>
    <row r="473" spans="1:62" s="65" customFormat="1" ht="14.25" hidden="1" x14ac:dyDescent="0.3">
      <c r="A473" s="63"/>
      <c r="B473" s="64"/>
      <c r="C473" s="105"/>
      <c r="F473" s="63"/>
      <c r="G473" s="63"/>
      <c r="H473" s="63"/>
      <c r="I473" s="63"/>
      <c r="J473" s="63"/>
      <c r="K473" s="63"/>
      <c r="L473" s="63"/>
      <c r="M473" s="63"/>
      <c r="N473" s="63"/>
      <c r="O473" s="63"/>
      <c r="P473" s="63"/>
      <c r="Q473" s="63"/>
      <c r="R473" s="63"/>
      <c r="S473" s="64"/>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row>
    <row r="474" spans="1:62" s="65" customFormat="1" ht="14.25" hidden="1" x14ac:dyDescent="0.3">
      <c r="A474" s="63"/>
      <c r="B474" s="64"/>
      <c r="C474" s="105"/>
      <c r="F474" s="63"/>
      <c r="G474" s="63"/>
      <c r="H474" s="63"/>
      <c r="I474" s="63"/>
      <c r="J474" s="63"/>
      <c r="K474" s="63"/>
      <c r="L474" s="63"/>
      <c r="M474" s="63"/>
      <c r="N474" s="63"/>
      <c r="O474" s="63"/>
      <c r="P474" s="63"/>
      <c r="Q474" s="63"/>
      <c r="R474" s="63"/>
      <c r="S474" s="64"/>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row>
    <row r="475" spans="1:62" s="65" customFormat="1" ht="14.25" hidden="1" x14ac:dyDescent="0.3">
      <c r="A475" s="63"/>
      <c r="B475" s="64"/>
      <c r="C475" s="105"/>
      <c r="F475" s="63"/>
      <c r="G475" s="63"/>
      <c r="H475" s="63"/>
      <c r="I475" s="63"/>
      <c r="J475" s="63"/>
      <c r="K475" s="63"/>
      <c r="L475" s="63"/>
      <c r="M475" s="63"/>
      <c r="N475" s="63"/>
      <c r="O475" s="63"/>
      <c r="P475" s="63"/>
      <c r="Q475" s="63"/>
      <c r="R475" s="63"/>
      <c r="S475" s="64"/>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row>
    <row r="476" spans="1:62" s="65" customFormat="1" ht="14.25" hidden="1" x14ac:dyDescent="0.3">
      <c r="A476" s="63"/>
      <c r="B476" s="64"/>
      <c r="C476" s="105"/>
      <c r="F476" s="63"/>
      <c r="G476" s="63"/>
      <c r="H476" s="63"/>
      <c r="I476" s="63"/>
      <c r="J476" s="63"/>
      <c r="K476" s="63"/>
      <c r="L476" s="63"/>
      <c r="M476" s="63"/>
      <c r="N476" s="63"/>
      <c r="O476" s="63"/>
      <c r="P476" s="63"/>
      <c r="Q476" s="63"/>
      <c r="R476" s="63"/>
      <c r="S476" s="64"/>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row>
    <row r="477" spans="1:62" s="65" customFormat="1" ht="14.25" hidden="1" x14ac:dyDescent="0.3">
      <c r="A477" s="63"/>
      <c r="B477" s="64"/>
      <c r="C477" s="105"/>
      <c r="F477" s="63"/>
      <c r="G477" s="63"/>
      <c r="H477" s="63"/>
      <c r="I477" s="63"/>
      <c r="J477" s="63"/>
      <c r="K477" s="63"/>
      <c r="L477" s="63"/>
      <c r="M477" s="63"/>
      <c r="N477" s="63"/>
      <c r="O477" s="63"/>
      <c r="P477" s="63"/>
      <c r="Q477" s="63"/>
      <c r="R477" s="63"/>
      <c r="S477" s="64"/>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c r="BJ477" s="63"/>
    </row>
    <row r="478" spans="1:62" s="65" customFormat="1" ht="14.25" hidden="1" x14ac:dyDescent="0.3">
      <c r="A478" s="63"/>
      <c r="B478" s="64"/>
      <c r="C478" s="105"/>
      <c r="F478" s="63"/>
      <c r="G478" s="63"/>
      <c r="H478" s="63"/>
      <c r="I478" s="63"/>
      <c r="J478" s="63"/>
      <c r="K478" s="63"/>
      <c r="L478" s="63"/>
      <c r="M478" s="63"/>
      <c r="N478" s="63"/>
      <c r="O478" s="63"/>
      <c r="P478" s="63"/>
      <c r="Q478" s="63"/>
      <c r="R478" s="63"/>
      <c r="S478" s="64"/>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c r="BJ478" s="63"/>
    </row>
    <row r="479" spans="1:62" s="65" customFormat="1" ht="14.25" hidden="1" x14ac:dyDescent="0.3">
      <c r="A479" s="63"/>
      <c r="B479" s="64"/>
      <c r="C479" s="105"/>
      <c r="F479" s="63"/>
      <c r="G479" s="63"/>
      <c r="H479" s="63"/>
      <c r="I479" s="63"/>
      <c r="J479" s="63"/>
      <c r="K479" s="63"/>
      <c r="L479" s="63"/>
      <c r="M479" s="63"/>
      <c r="N479" s="63"/>
      <c r="O479" s="63"/>
      <c r="P479" s="63"/>
      <c r="Q479" s="63"/>
      <c r="R479" s="63"/>
      <c r="S479" s="64"/>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c r="BA479" s="63"/>
      <c r="BB479" s="63"/>
      <c r="BC479" s="63"/>
      <c r="BD479" s="63"/>
      <c r="BE479" s="63"/>
      <c r="BF479" s="63"/>
      <c r="BG479" s="63"/>
      <c r="BH479" s="63"/>
      <c r="BI479" s="63"/>
      <c r="BJ479" s="63"/>
    </row>
    <row r="480" spans="1:62" s="65" customFormat="1" ht="14.25" hidden="1" x14ac:dyDescent="0.3">
      <c r="A480" s="63"/>
      <c r="B480" s="64"/>
      <c r="C480" s="105"/>
      <c r="F480" s="63"/>
      <c r="G480" s="63"/>
      <c r="H480" s="63"/>
      <c r="I480" s="63"/>
      <c r="J480" s="63"/>
      <c r="K480" s="63"/>
      <c r="L480" s="63"/>
      <c r="M480" s="63"/>
      <c r="N480" s="63"/>
      <c r="O480" s="63"/>
      <c r="P480" s="63"/>
      <c r="Q480" s="63"/>
      <c r="R480" s="63"/>
      <c r="S480" s="64"/>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c r="BA480" s="63"/>
      <c r="BB480" s="63"/>
      <c r="BC480" s="63"/>
      <c r="BD480" s="63"/>
      <c r="BE480" s="63"/>
      <c r="BF480" s="63"/>
      <c r="BG480" s="63"/>
      <c r="BH480" s="63"/>
      <c r="BI480" s="63"/>
      <c r="BJ480" s="63"/>
    </row>
    <row r="481" spans="1:62" s="65" customFormat="1" ht="14.25" hidden="1" x14ac:dyDescent="0.3">
      <c r="A481" s="63"/>
      <c r="B481" s="64"/>
      <c r="C481" s="105"/>
      <c r="F481" s="63"/>
      <c r="G481" s="63"/>
      <c r="H481" s="63"/>
      <c r="I481" s="63"/>
      <c r="J481" s="63"/>
      <c r="K481" s="63"/>
      <c r="L481" s="63"/>
      <c r="M481" s="63"/>
      <c r="N481" s="63"/>
      <c r="O481" s="63"/>
      <c r="P481" s="63"/>
      <c r="Q481" s="63"/>
      <c r="R481" s="63"/>
      <c r="S481" s="64"/>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row>
    <row r="482" spans="1:62" s="65" customFormat="1" ht="14.25" hidden="1" x14ac:dyDescent="0.3">
      <c r="A482" s="63"/>
      <c r="B482" s="64"/>
      <c r="C482" s="105"/>
      <c r="F482" s="63"/>
      <c r="G482" s="63"/>
      <c r="H482" s="63"/>
      <c r="I482" s="63"/>
      <c r="J482" s="63"/>
      <c r="K482" s="63"/>
      <c r="L482" s="63"/>
      <c r="M482" s="63"/>
      <c r="N482" s="63"/>
      <c r="O482" s="63"/>
      <c r="P482" s="63"/>
      <c r="Q482" s="63"/>
      <c r="R482" s="63"/>
      <c r="S482" s="64"/>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c r="BA482" s="63"/>
      <c r="BB482" s="63"/>
      <c r="BC482" s="63"/>
      <c r="BD482" s="63"/>
      <c r="BE482" s="63"/>
      <c r="BF482" s="63"/>
      <c r="BG482" s="63"/>
      <c r="BH482" s="63"/>
      <c r="BI482" s="63"/>
      <c r="BJ482" s="63"/>
    </row>
    <row r="483" spans="1:62" s="65" customFormat="1" ht="14.25" hidden="1" x14ac:dyDescent="0.3">
      <c r="A483" s="63"/>
      <c r="B483" s="64"/>
      <c r="C483" s="105"/>
      <c r="F483" s="63"/>
      <c r="G483" s="63"/>
      <c r="H483" s="63"/>
      <c r="I483" s="63"/>
      <c r="J483" s="63"/>
      <c r="K483" s="63"/>
      <c r="L483" s="63"/>
      <c r="M483" s="63"/>
      <c r="N483" s="63"/>
      <c r="O483" s="63"/>
      <c r="P483" s="63"/>
      <c r="Q483" s="63"/>
      <c r="R483" s="63"/>
      <c r="S483" s="64"/>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c r="BA483" s="63"/>
      <c r="BB483" s="63"/>
      <c r="BC483" s="63"/>
      <c r="BD483" s="63"/>
      <c r="BE483" s="63"/>
      <c r="BF483" s="63"/>
      <c r="BG483" s="63"/>
      <c r="BH483" s="63"/>
      <c r="BI483" s="63"/>
      <c r="BJ483" s="63"/>
    </row>
    <row r="484" spans="1:62" s="65" customFormat="1" ht="14.25" hidden="1" x14ac:dyDescent="0.3">
      <c r="A484" s="63"/>
      <c r="B484" s="64"/>
      <c r="C484" s="105"/>
      <c r="F484" s="63"/>
      <c r="G484" s="63"/>
      <c r="H484" s="63"/>
      <c r="I484" s="63"/>
      <c r="J484" s="63"/>
      <c r="K484" s="63"/>
      <c r="L484" s="63"/>
      <c r="M484" s="63"/>
      <c r="N484" s="63"/>
      <c r="O484" s="63"/>
      <c r="P484" s="63"/>
      <c r="Q484" s="63"/>
      <c r="R484" s="63"/>
      <c r="S484" s="64"/>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c r="BA484" s="63"/>
      <c r="BB484" s="63"/>
      <c r="BC484" s="63"/>
      <c r="BD484" s="63"/>
      <c r="BE484" s="63"/>
      <c r="BF484" s="63"/>
      <c r="BG484" s="63"/>
      <c r="BH484" s="63"/>
      <c r="BI484" s="63"/>
      <c r="BJ484" s="63"/>
    </row>
    <row r="485" spans="1:62" s="65" customFormat="1" ht="14.25" hidden="1" x14ac:dyDescent="0.3">
      <c r="A485" s="63"/>
      <c r="B485" s="64"/>
      <c r="C485" s="105"/>
      <c r="F485" s="63"/>
      <c r="G485" s="63"/>
      <c r="H485" s="63"/>
      <c r="I485" s="63"/>
      <c r="J485" s="63"/>
      <c r="K485" s="63"/>
      <c r="L485" s="63"/>
      <c r="M485" s="63"/>
      <c r="N485" s="63"/>
      <c r="O485" s="63"/>
      <c r="P485" s="63"/>
      <c r="Q485" s="63"/>
      <c r="R485" s="63"/>
      <c r="S485" s="64"/>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c r="BA485" s="63"/>
      <c r="BB485" s="63"/>
      <c r="BC485" s="63"/>
      <c r="BD485" s="63"/>
      <c r="BE485" s="63"/>
      <c r="BF485" s="63"/>
      <c r="BG485" s="63"/>
      <c r="BH485" s="63"/>
      <c r="BI485" s="63"/>
      <c r="BJ485" s="63"/>
    </row>
    <row r="486" spans="1:62" s="65" customFormat="1" ht="14.25" hidden="1" x14ac:dyDescent="0.3">
      <c r="A486" s="63"/>
      <c r="B486" s="64"/>
      <c r="C486" s="105"/>
      <c r="F486" s="63"/>
      <c r="G486" s="63"/>
      <c r="H486" s="63"/>
      <c r="I486" s="63"/>
      <c r="J486" s="63"/>
      <c r="K486" s="63"/>
      <c r="L486" s="63"/>
      <c r="M486" s="63"/>
      <c r="N486" s="63"/>
      <c r="O486" s="63"/>
      <c r="P486" s="63"/>
      <c r="Q486" s="63"/>
      <c r="R486" s="63"/>
      <c r="S486" s="64"/>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c r="BA486" s="63"/>
      <c r="BB486" s="63"/>
      <c r="BC486" s="63"/>
      <c r="BD486" s="63"/>
      <c r="BE486" s="63"/>
      <c r="BF486" s="63"/>
      <c r="BG486" s="63"/>
      <c r="BH486" s="63"/>
      <c r="BI486" s="63"/>
      <c r="BJ486" s="63"/>
    </row>
    <row r="487" spans="1:62" s="65" customFormat="1" ht="14.25" hidden="1" x14ac:dyDescent="0.3">
      <c r="A487" s="63"/>
      <c r="B487" s="64"/>
      <c r="C487" s="105"/>
      <c r="F487" s="63"/>
      <c r="G487" s="63"/>
      <c r="H487" s="63"/>
      <c r="I487" s="63"/>
      <c r="J487" s="63"/>
      <c r="K487" s="63"/>
      <c r="L487" s="63"/>
      <c r="M487" s="63"/>
      <c r="N487" s="63"/>
      <c r="O487" s="63"/>
      <c r="P487" s="63"/>
      <c r="Q487" s="63"/>
      <c r="R487" s="63"/>
      <c r="S487" s="64"/>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63"/>
      <c r="BC487" s="63"/>
      <c r="BD487" s="63"/>
      <c r="BE487" s="63"/>
      <c r="BF487" s="63"/>
      <c r="BG487" s="63"/>
      <c r="BH487" s="63"/>
      <c r="BI487" s="63"/>
      <c r="BJ487" s="63"/>
    </row>
    <row r="488" spans="1:62" s="65" customFormat="1" ht="14.25" hidden="1" x14ac:dyDescent="0.3">
      <c r="A488" s="63"/>
      <c r="B488" s="64"/>
      <c r="C488" s="105"/>
      <c r="F488" s="63"/>
      <c r="G488" s="63"/>
      <c r="H488" s="63"/>
      <c r="I488" s="63"/>
      <c r="J488" s="63"/>
      <c r="K488" s="63"/>
      <c r="L488" s="63"/>
      <c r="M488" s="63"/>
      <c r="N488" s="63"/>
      <c r="O488" s="63"/>
      <c r="P488" s="63"/>
      <c r="Q488" s="63"/>
      <c r="R488" s="63"/>
      <c r="S488" s="64"/>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c r="BA488" s="63"/>
      <c r="BB488" s="63"/>
      <c r="BC488" s="63"/>
      <c r="BD488" s="63"/>
      <c r="BE488" s="63"/>
      <c r="BF488" s="63"/>
      <c r="BG488" s="63"/>
      <c r="BH488" s="63"/>
      <c r="BI488" s="63"/>
      <c r="BJ488" s="63"/>
    </row>
    <row r="489" spans="1:62" s="65" customFormat="1" ht="14.25" hidden="1" x14ac:dyDescent="0.3">
      <c r="A489" s="63"/>
      <c r="B489" s="64"/>
      <c r="C489" s="105"/>
      <c r="F489" s="63"/>
      <c r="G489" s="63"/>
      <c r="H489" s="63"/>
      <c r="I489" s="63"/>
      <c r="J489" s="63"/>
      <c r="K489" s="63"/>
      <c r="L489" s="63"/>
      <c r="M489" s="63"/>
      <c r="N489" s="63"/>
      <c r="O489" s="63"/>
      <c r="P489" s="63"/>
      <c r="Q489" s="63"/>
      <c r="R489" s="63"/>
      <c r="S489" s="64"/>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c r="BA489" s="63"/>
      <c r="BB489" s="63"/>
      <c r="BC489" s="63"/>
      <c r="BD489" s="63"/>
      <c r="BE489" s="63"/>
      <c r="BF489" s="63"/>
      <c r="BG489" s="63"/>
      <c r="BH489" s="63"/>
      <c r="BI489" s="63"/>
      <c r="BJ489" s="63"/>
    </row>
    <row r="490" spans="1:62" s="65" customFormat="1" ht="14.25" hidden="1" x14ac:dyDescent="0.3">
      <c r="A490" s="63"/>
      <c r="B490" s="64"/>
      <c r="C490" s="105"/>
      <c r="F490" s="63"/>
      <c r="G490" s="63"/>
      <c r="H490" s="63"/>
      <c r="I490" s="63"/>
      <c r="J490" s="63"/>
      <c r="K490" s="63"/>
      <c r="L490" s="63"/>
      <c r="M490" s="63"/>
      <c r="N490" s="63"/>
      <c r="O490" s="63"/>
      <c r="P490" s="63"/>
      <c r="Q490" s="63"/>
      <c r="R490" s="63"/>
      <c r="S490" s="64"/>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row>
    <row r="491" spans="1:62" s="65" customFormat="1" ht="14.25" hidden="1" x14ac:dyDescent="0.3">
      <c r="A491" s="63"/>
      <c r="B491" s="64"/>
      <c r="C491" s="105"/>
      <c r="F491" s="63"/>
      <c r="G491" s="63"/>
      <c r="H491" s="63"/>
      <c r="I491" s="63"/>
      <c r="J491" s="63"/>
      <c r="K491" s="63"/>
      <c r="L491" s="63"/>
      <c r="M491" s="63"/>
      <c r="N491" s="63"/>
      <c r="O491" s="63"/>
      <c r="P491" s="63"/>
      <c r="Q491" s="63"/>
      <c r="R491" s="63"/>
      <c r="S491" s="64"/>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c r="BA491" s="63"/>
      <c r="BB491" s="63"/>
      <c r="BC491" s="63"/>
      <c r="BD491" s="63"/>
      <c r="BE491" s="63"/>
      <c r="BF491" s="63"/>
      <c r="BG491" s="63"/>
      <c r="BH491" s="63"/>
      <c r="BI491" s="63"/>
      <c r="BJ491" s="63"/>
    </row>
    <row r="492" spans="1:62" s="65" customFormat="1" ht="14.25" hidden="1" x14ac:dyDescent="0.3">
      <c r="A492" s="63"/>
      <c r="B492" s="64"/>
      <c r="C492" s="105"/>
      <c r="F492" s="63"/>
      <c r="G492" s="63"/>
      <c r="H492" s="63"/>
      <c r="I492" s="63"/>
      <c r="J492" s="63"/>
      <c r="K492" s="63"/>
      <c r="L492" s="63"/>
      <c r="M492" s="63"/>
      <c r="N492" s="63"/>
      <c r="O492" s="63"/>
      <c r="P492" s="63"/>
      <c r="Q492" s="63"/>
      <c r="R492" s="63"/>
      <c r="S492" s="64"/>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row>
    <row r="493" spans="1:62" s="65" customFormat="1" ht="14.25" hidden="1" x14ac:dyDescent="0.3">
      <c r="A493" s="63"/>
      <c r="B493" s="64"/>
      <c r="C493" s="105"/>
      <c r="F493" s="63"/>
      <c r="G493" s="63"/>
      <c r="H493" s="63"/>
      <c r="I493" s="63"/>
      <c r="J493" s="63"/>
      <c r="K493" s="63"/>
      <c r="L493" s="63"/>
      <c r="M493" s="63"/>
      <c r="N493" s="63"/>
      <c r="O493" s="63"/>
      <c r="P493" s="63"/>
      <c r="Q493" s="63"/>
      <c r="R493" s="63"/>
      <c r="S493" s="64"/>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63"/>
      <c r="AY493" s="63"/>
      <c r="AZ493" s="63"/>
      <c r="BA493" s="63"/>
      <c r="BB493" s="63"/>
      <c r="BC493" s="63"/>
      <c r="BD493" s="63"/>
      <c r="BE493" s="63"/>
      <c r="BF493" s="63"/>
      <c r="BG493" s="63"/>
      <c r="BH493" s="63"/>
      <c r="BI493" s="63"/>
      <c r="BJ493" s="63"/>
    </row>
    <row r="494" spans="1:62" s="65" customFormat="1" ht="14.25" hidden="1" x14ac:dyDescent="0.3">
      <c r="A494" s="63"/>
      <c r="B494" s="64"/>
      <c r="C494" s="105"/>
      <c r="F494" s="63"/>
      <c r="G494" s="63"/>
      <c r="H494" s="63"/>
      <c r="I494" s="63"/>
      <c r="J494" s="63"/>
      <c r="K494" s="63"/>
      <c r="L494" s="63"/>
      <c r="M494" s="63"/>
      <c r="N494" s="63"/>
      <c r="O494" s="63"/>
      <c r="P494" s="63"/>
      <c r="Q494" s="63"/>
      <c r="R494" s="63"/>
      <c r="S494" s="64"/>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row>
    <row r="495" spans="1:62" s="65" customFormat="1" ht="14.25" hidden="1" x14ac:dyDescent="0.3">
      <c r="A495" s="63"/>
      <c r="B495" s="64"/>
      <c r="C495" s="105"/>
      <c r="F495" s="63"/>
      <c r="G495" s="63"/>
      <c r="H495" s="63"/>
      <c r="I495" s="63"/>
      <c r="J495" s="63"/>
      <c r="K495" s="63"/>
      <c r="L495" s="63"/>
      <c r="M495" s="63"/>
      <c r="N495" s="63"/>
      <c r="O495" s="63"/>
      <c r="P495" s="63"/>
      <c r="Q495" s="63"/>
      <c r="R495" s="63"/>
      <c r="S495" s="64"/>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row>
    <row r="496" spans="1:62" s="65" customFormat="1" ht="14.25" hidden="1" x14ac:dyDescent="0.3">
      <c r="A496" s="63"/>
      <c r="B496" s="64"/>
      <c r="C496" s="105"/>
      <c r="F496" s="63"/>
      <c r="G496" s="63"/>
      <c r="H496" s="63"/>
      <c r="I496" s="63"/>
      <c r="J496" s="63"/>
      <c r="K496" s="63"/>
      <c r="L496" s="63"/>
      <c r="M496" s="63"/>
      <c r="N496" s="63"/>
      <c r="O496" s="63"/>
      <c r="P496" s="63"/>
      <c r="Q496" s="63"/>
      <c r="R496" s="63"/>
      <c r="S496" s="64"/>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row>
    <row r="497" spans="1:62" s="65" customFormat="1" ht="14.25" hidden="1" x14ac:dyDescent="0.3">
      <c r="A497" s="63"/>
      <c r="B497" s="64"/>
      <c r="C497" s="105"/>
      <c r="F497" s="63"/>
      <c r="G497" s="63"/>
      <c r="H497" s="63"/>
      <c r="I497" s="63"/>
      <c r="J497" s="63"/>
      <c r="K497" s="63"/>
      <c r="L497" s="63"/>
      <c r="M497" s="63"/>
      <c r="N497" s="63"/>
      <c r="O497" s="63"/>
      <c r="P497" s="63"/>
      <c r="Q497" s="63"/>
      <c r="R497" s="63"/>
      <c r="S497" s="64"/>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row>
    <row r="498" spans="1:62" s="65" customFormat="1" ht="51" hidden="1" customHeight="1" x14ac:dyDescent="0.3">
      <c r="A498" s="63"/>
      <c r="B498" s="64"/>
      <c r="C498" s="105"/>
      <c r="F498" s="63"/>
      <c r="G498" s="63"/>
      <c r="H498" s="63"/>
      <c r="I498" s="63"/>
      <c r="J498" s="63"/>
      <c r="K498" s="63"/>
      <c r="L498" s="63"/>
      <c r="M498" s="63"/>
      <c r="N498" s="63"/>
      <c r="O498" s="63"/>
      <c r="P498" s="63"/>
      <c r="Q498" s="63"/>
      <c r="R498" s="63"/>
      <c r="S498" s="64"/>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row>
    <row r="499" spans="1:62" s="65" customFormat="1" ht="14.25" hidden="1" x14ac:dyDescent="0.3">
      <c r="A499" s="104"/>
      <c r="B499" s="104"/>
      <c r="C499" s="105"/>
      <c r="F499" s="63"/>
      <c r="G499" s="63"/>
      <c r="H499" s="63"/>
      <c r="I499" s="63"/>
      <c r="J499" s="63"/>
      <c r="K499" s="63"/>
      <c r="L499" s="63"/>
      <c r="M499" s="63"/>
      <c r="N499" s="63"/>
      <c r="O499" s="63"/>
      <c r="P499" s="63"/>
      <c r="Q499" s="63"/>
      <c r="R499" s="63"/>
      <c r="S499" s="64"/>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row>
    <row r="500" spans="1:62" s="65" customFormat="1" ht="14.25" hidden="1" x14ac:dyDescent="0.3">
      <c r="A500" s="104"/>
      <c r="B500" s="104"/>
      <c r="C500" s="105"/>
      <c r="F500" s="63"/>
      <c r="G500" s="63"/>
      <c r="H500" s="63"/>
      <c r="I500" s="63"/>
      <c r="J500" s="63"/>
      <c r="K500" s="63"/>
      <c r="L500" s="63"/>
      <c r="M500" s="63"/>
      <c r="N500" s="63"/>
      <c r="O500" s="63"/>
      <c r="P500" s="63"/>
      <c r="Q500" s="63"/>
      <c r="R500" s="63"/>
      <c r="S500" s="64"/>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63"/>
      <c r="AY500" s="63"/>
      <c r="AZ500" s="63"/>
      <c r="BA500" s="63"/>
      <c r="BB500" s="63"/>
      <c r="BC500" s="63"/>
      <c r="BD500" s="63"/>
      <c r="BE500" s="63"/>
      <c r="BF500" s="63"/>
      <c r="BG500" s="63"/>
      <c r="BH500" s="63"/>
      <c r="BI500" s="63"/>
      <c r="BJ500" s="63"/>
    </row>
    <row r="501" spans="1:62" s="65" customFormat="1" ht="14.25" hidden="1" x14ac:dyDescent="0.3">
      <c r="A501" s="104"/>
      <c r="B501" s="104"/>
      <c r="C501" s="105"/>
      <c r="F501" s="63"/>
      <c r="G501" s="63"/>
      <c r="H501" s="63"/>
      <c r="I501" s="63"/>
      <c r="J501" s="63"/>
      <c r="K501" s="63"/>
      <c r="L501" s="63"/>
      <c r="M501" s="63"/>
      <c r="N501" s="63"/>
      <c r="O501" s="63"/>
      <c r="P501" s="63"/>
      <c r="Q501" s="63"/>
      <c r="R501" s="63"/>
      <c r="S501" s="64"/>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63"/>
      <c r="AY501" s="63"/>
      <c r="AZ501" s="63"/>
      <c r="BA501" s="63"/>
      <c r="BB501" s="63"/>
      <c r="BC501" s="63"/>
      <c r="BD501" s="63"/>
      <c r="BE501" s="63"/>
      <c r="BF501" s="63"/>
      <c r="BG501" s="63"/>
      <c r="BH501" s="63"/>
      <c r="BI501" s="63"/>
      <c r="BJ501" s="63"/>
    </row>
    <row r="502" spans="1:62" s="65" customFormat="1" ht="14.25" hidden="1" x14ac:dyDescent="0.3">
      <c r="A502" s="104"/>
      <c r="B502" s="104"/>
      <c r="C502" s="105"/>
      <c r="F502" s="63"/>
      <c r="G502" s="63"/>
      <c r="H502" s="63"/>
      <c r="I502" s="63"/>
      <c r="J502" s="63"/>
      <c r="K502" s="63"/>
      <c r="L502" s="63"/>
      <c r="M502" s="63"/>
      <c r="N502" s="63"/>
      <c r="O502" s="63"/>
      <c r="P502" s="63"/>
      <c r="Q502" s="63"/>
      <c r="R502" s="63"/>
      <c r="S502" s="64"/>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63"/>
      <c r="AY502" s="63"/>
      <c r="AZ502" s="63"/>
      <c r="BA502" s="63"/>
      <c r="BB502" s="63"/>
      <c r="BC502" s="63"/>
      <c r="BD502" s="63"/>
      <c r="BE502" s="63"/>
      <c r="BF502" s="63"/>
      <c r="BG502" s="63"/>
      <c r="BH502" s="63"/>
      <c r="BI502" s="63"/>
      <c r="BJ502" s="63"/>
    </row>
    <row r="503" spans="1:62" ht="13.5" customHeight="1" x14ac:dyDescent="0.3"/>
  </sheetData>
  <dataConsolidate/>
  <mergeCells count="31">
    <mergeCell ref="A1:C4"/>
    <mergeCell ref="D1:BI4"/>
    <mergeCell ref="A5:S7"/>
    <mergeCell ref="T5:BC5"/>
    <mergeCell ref="BD5:BE7"/>
    <mergeCell ref="BF5:BI7"/>
    <mergeCell ref="AL7:AM7"/>
    <mergeCell ref="AN7:AO7"/>
    <mergeCell ref="BC7:BC8"/>
    <mergeCell ref="AR7:AS7"/>
    <mergeCell ref="AT7:AT8"/>
    <mergeCell ref="AU7:AV7"/>
    <mergeCell ref="AW7:AX7"/>
    <mergeCell ref="AY7:AZ7"/>
    <mergeCell ref="BA7:BB7"/>
    <mergeCell ref="BJ5:BJ8"/>
    <mergeCell ref="T6:AB6"/>
    <mergeCell ref="AC6:AK6"/>
    <mergeCell ref="AL6:AT6"/>
    <mergeCell ref="AU6:BC6"/>
    <mergeCell ref="T7:U7"/>
    <mergeCell ref="AP7:AQ7"/>
    <mergeCell ref="V7:W7"/>
    <mergeCell ref="X7:Y7"/>
    <mergeCell ref="Z7:AA7"/>
    <mergeCell ref="AB7:AB8"/>
    <mergeCell ref="AC7:AD7"/>
    <mergeCell ref="AE7:AF7"/>
    <mergeCell ref="AG7:AH7"/>
    <mergeCell ref="AI7:AJ7"/>
    <mergeCell ref="AK7:AK8"/>
  </mergeCells>
  <conditionalFormatting sqref="BJ16:BJ17">
    <cfRule type="cellIs" dxfId="101" priority="13" operator="between">
      <formula>0.7</formula>
      <formula>1</formula>
    </cfRule>
    <cfRule type="cellIs" dxfId="100" priority="14" operator="between">
      <formula>0.51</formula>
      <formula>0.69</formula>
    </cfRule>
    <cfRule type="cellIs" dxfId="99" priority="15" operator="between">
      <formula>0</formula>
      <formula>0.5</formula>
    </cfRule>
  </conditionalFormatting>
  <conditionalFormatting sqref="BJ18:BJ20">
    <cfRule type="cellIs" dxfId="98" priority="10" operator="between">
      <formula>0.7</formula>
      <formula>1</formula>
    </cfRule>
    <cfRule type="cellIs" dxfId="97" priority="11" operator="between">
      <formula>0.51</formula>
      <formula>0.69</formula>
    </cfRule>
    <cfRule type="cellIs" dxfId="96" priority="12" operator="between">
      <formula>0</formula>
      <formula>0.5</formula>
    </cfRule>
  </conditionalFormatting>
  <conditionalFormatting sqref="BJ9:BJ14">
    <cfRule type="cellIs" dxfId="95" priority="7" operator="between">
      <formula>0.7</formula>
      <formula>1</formula>
    </cfRule>
    <cfRule type="cellIs" dxfId="94" priority="8" operator="between">
      <formula>0.51</formula>
      <formula>0.69</formula>
    </cfRule>
    <cfRule type="cellIs" dxfId="93" priority="9" operator="between">
      <formula>0</formula>
      <formula>0.5</formula>
    </cfRule>
  </conditionalFormatting>
  <conditionalFormatting sqref="BJ15">
    <cfRule type="cellIs" dxfId="92" priority="4" operator="between">
      <formula>0.7</formula>
      <formula>1</formula>
    </cfRule>
    <cfRule type="cellIs" dxfId="91" priority="5" operator="between">
      <formula>0.51</formula>
      <formula>0.69</formula>
    </cfRule>
    <cfRule type="cellIs" dxfId="90" priority="6" operator="between">
      <formula>0</formula>
      <formula>0.5</formula>
    </cfRule>
  </conditionalFormatting>
  <dataValidations count="11">
    <dataValidation type="custom" allowBlank="1" showInputMessage="1" showErrorMessage="1" prompt="Vigencia - Solo se pueden diligenciar estas casillas para indicadores de vigencia cuatrienal." sqref="AE12" xr:uid="{3104A2CA-61F3-49B6-864F-15436A7F2CAB}">
      <formula1>$Q$12="Cuatrienal"</formula1>
    </dataValidation>
    <dataValidation allowBlank="1" showInputMessage="1" showErrorMessage="1" prompt="Registre la meta o las metas que se desarrollarán para el cumplimiento del Objetivo en 2021." sqref="J19:J20 E16:I20" xr:uid="{C77504E5-4846-47A9-836F-708CC41E50ED}"/>
    <dataValidation allowBlank="1" showInputMessage="1" showErrorMessage="1" prompt="Registre las actividades macro que se requieren para cumplir las metas" sqref="O14 O16:O20" xr:uid="{1624569B-2278-45FD-8AE5-9F84809E018A}"/>
    <dataValidation allowBlank="1" showInputMessage="1" showErrorMessage="1" prompt="Registre el o los productos o entregables que servirán de evidencia  " sqref="P14 P16:P20" xr:uid="{80F1668F-7386-4935-B5A7-86515F749924}"/>
    <dataValidation allowBlank="1" showInputMessage="1" showErrorMessage="1" prompt="Registre la meta o las metas que se realizarán para cumplir el objetivo estratégico_x000a_" sqref="E15" xr:uid="{3224DA72-A4C4-4420-9E50-D36441BC3347}"/>
    <dataValidation allowBlank="1" showInputMessage="1" showErrorMessage="1" prompt="Registre el nombre de la(s) persona(s) que desarrollan la actividad, máximo 3 " sqref="S13:S14 S16:S20" xr:uid="{885E1157-4CEF-486D-9916-AE24997CE87D}"/>
    <dataValidation allowBlank="1" showInputMessage="1" showErrorMessage="1" prompt="Registre la o las variables que va a medir el indicador:_x000a_Ejemplo:  (Número de visitas técnicas realizadas/Número de visitas técnicas programadas en el periodo)*100" sqref="L10:L11 L16:L19" xr:uid="{AC8BB09D-649D-44CC-AA05-7E3D73C384D5}"/>
    <dataValidation allowBlank="1" showInputMessage="1" showErrorMessage="1" prompt="Registre el nombre del indicador: _x000a__x000a_Ejemplo Número de visitas técnicas realizadas  " sqref="K14 L10 L20 K11 K16:K20" xr:uid="{7931D01D-F6A8-4862-B208-94B639C5C988}"/>
    <dataValidation allowBlank="1" showInputMessage="1" showErrorMessage="1" prompt="Registre el valor absoluto o porcentaje de la meta" sqref="F10:J10 J16:J18" xr:uid="{970FDB58-2C31-4263-9F87-7F9B81159FEF}"/>
    <dataValidation allowBlank="1" showInputMessage="1" showErrorMessage="1" prompt="Describa la estrategia a desarrollar para el cumplimiento del Objetivo_x000a_" sqref="K15" xr:uid="{7115F7B7-7478-4196-B6E7-360C12C28D03}"/>
    <dataValidation allowBlank="1" showInputMessage="1" showErrorMessage="1" promptTitle="Producto" prompt="Describa el resultado de lo que se espera alcanzar cuando se cumpla la meta" sqref="P9" xr:uid="{E89E996E-7161-447B-A89E-CAF9B2AADADD}"/>
  </dataValidations>
  <pageMargins left="0.70866141732283472" right="0.70866141732283472" top="0.74803149606299213" bottom="0.74803149606299213" header="0.31496062992125984" footer="0.31496062992125984"/>
  <pageSetup paperSize="9" scale="12" orientation="landscape" r:id="rId1"/>
  <headerFooter>
    <oddFooter>&amp;C&amp;"Century Gothic,Negrita"&amp;10Nota:&amp;"Century Gothic,Normal" Si este documento se encuentra impreso se considera Copia no Controlada. La versión vigente está publicada en el sitio web del Instituto Distrital de la Gestión del Riesgo y Cambio Climático.</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9CB7C-180C-4107-876B-AF73FA789748}">
  <dimension ref="A1:BK501"/>
  <sheetViews>
    <sheetView topLeftCell="A46" zoomScale="55" zoomScaleNormal="55" zoomScaleSheetLayoutView="68" zoomScalePageLayoutView="55" workbookViewId="0">
      <selection activeCell="A46" sqref="A1:XFD1048576"/>
    </sheetView>
  </sheetViews>
  <sheetFormatPr baseColWidth="10" defaultColWidth="0" defaultRowHeight="13.5" customHeight="1" x14ac:dyDescent="0.3"/>
  <cols>
    <col min="1" max="1" width="22.42578125" style="237" customWidth="1"/>
    <col min="2" max="2" width="16.7109375" style="334" customWidth="1"/>
    <col min="3" max="3" width="43.5703125" style="237" customWidth="1"/>
    <col min="4" max="4" width="50.42578125" style="333" customWidth="1"/>
    <col min="5" max="5" width="30" style="333" customWidth="1"/>
    <col min="6" max="9" width="14.28515625" style="237" hidden="1" customWidth="1"/>
    <col min="10" max="10" width="12.140625" style="237" hidden="1" customWidth="1"/>
    <col min="11" max="11" width="34.7109375" style="237" customWidth="1"/>
    <col min="12" max="12" width="45.5703125" style="237" customWidth="1"/>
    <col min="13" max="14" width="22.42578125" style="237" customWidth="1"/>
    <col min="15" max="15" width="76.5703125" style="237" customWidth="1"/>
    <col min="16" max="16" width="35.7109375" style="237" customWidth="1"/>
    <col min="17" max="17" width="24.42578125" style="237" customWidth="1"/>
    <col min="18" max="18" width="22.42578125" style="237" customWidth="1"/>
    <col min="19" max="19" width="22.42578125" style="334" customWidth="1"/>
    <col min="20" max="27" width="13.7109375" style="237" customWidth="1"/>
    <col min="28" max="28" width="20" style="237" bestFit="1" customWidth="1"/>
    <col min="29" max="36" width="13.7109375" style="237" customWidth="1"/>
    <col min="37" max="37" width="24" style="237" customWidth="1"/>
    <col min="38" max="45" width="13.7109375" style="237" customWidth="1"/>
    <col min="46" max="46" width="27.140625" style="237" customWidth="1"/>
    <col min="47" max="54" width="13.7109375" style="237" customWidth="1"/>
    <col min="55" max="55" width="25.140625" style="237" customWidth="1"/>
    <col min="56" max="56" width="18.140625" style="237" bestFit="1" customWidth="1"/>
    <col min="57" max="57" width="15.5703125" style="237" customWidth="1"/>
    <col min="58" max="60" width="11.5703125" style="237" customWidth="1"/>
    <col min="61" max="61" width="11.7109375" style="237" customWidth="1"/>
    <col min="62" max="62" width="28" style="237" customWidth="1"/>
    <col min="63" max="63" width="0" style="237" hidden="1" customWidth="1"/>
    <col min="64" max="16384" width="22.42578125" style="237" hidden="1"/>
  </cols>
  <sheetData>
    <row r="1" spans="1:63" s="19" customFormat="1" ht="26.25" customHeight="1" x14ac:dyDescent="0.3">
      <c r="A1" s="483"/>
      <c r="B1" s="483"/>
      <c r="C1" s="483"/>
      <c r="D1" s="484" t="s">
        <v>414</v>
      </c>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320" t="s">
        <v>512</v>
      </c>
    </row>
    <row r="2" spans="1:63" s="19" customFormat="1" ht="26.25" customHeight="1" x14ac:dyDescent="0.3">
      <c r="A2" s="483"/>
      <c r="B2" s="483"/>
      <c r="C2" s="483"/>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320" t="s">
        <v>513</v>
      </c>
    </row>
    <row r="3" spans="1:63" s="19" customFormat="1" ht="26.25" customHeight="1" x14ac:dyDescent="0.3">
      <c r="A3" s="483"/>
      <c r="B3" s="483"/>
      <c r="C3" s="483"/>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484"/>
      <c r="AY3" s="484"/>
      <c r="AZ3" s="484"/>
      <c r="BA3" s="484"/>
      <c r="BB3" s="484"/>
      <c r="BC3" s="484"/>
      <c r="BD3" s="484"/>
      <c r="BE3" s="484"/>
      <c r="BF3" s="484"/>
      <c r="BG3" s="484"/>
      <c r="BH3" s="484"/>
      <c r="BI3" s="484"/>
      <c r="BJ3" s="320" t="s">
        <v>514</v>
      </c>
    </row>
    <row r="4" spans="1:63" s="19" customFormat="1" ht="26.25" customHeight="1" x14ac:dyDescent="0.3">
      <c r="A4" s="483"/>
      <c r="B4" s="483"/>
      <c r="C4" s="483"/>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484"/>
      <c r="BH4" s="484"/>
      <c r="BI4" s="484"/>
      <c r="BJ4" s="321" t="s">
        <v>515</v>
      </c>
    </row>
    <row r="5" spans="1:63" s="19" customFormat="1" ht="13.5" customHeight="1" x14ac:dyDescent="0.3">
      <c r="A5" s="485" t="s">
        <v>400</v>
      </c>
      <c r="B5" s="485"/>
      <c r="C5" s="485"/>
      <c r="D5" s="485"/>
      <c r="E5" s="485"/>
      <c r="F5" s="485"/>
      <c r="G5" s="485"/>
      <c r="H5" s="485"/>
      <c r="I5" s="485"/>
      <c r="J5" s="485"/>
      <c r="K5" s="485"/>
      <c r="L5" s="485"/>
      <c r="M5" s="485"/>
      <c r="N5" s="485"/>
      <c r="O5" s="485"/>
      <c r="P5" s="485"/>
      <c r="Q5" s="485"/>
      <c r="R5" s="485"/>
      <c r="S5" s="485"/>
      <c r="T5" s="486" t="s">
        <v>22</v>
      </c>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7" t="s">
        <v>446</v>
      </c>
      <c r="BE5" s="488"/>
      <c r="BF5" s="493" t="s">
        <v>441</v>
      </c>
      <c r="BG5" s="494"/>
      <c r="BH5" s="494"/>
      <c r="BI5" s="495"/>
      <c r="BJ5" s="493" t="s">
        <v>23</v>
      </c>
    </row>
    <row r="6" spans="1:63" s="20" customFormat="1" ht="12.75" x14ac:dyDescent="0.25">
      <c r="A6" s="485"/>
      <c r="B6" s="485"/>
      <c r="C6" s="485"/>
      <c r="D6" s="485"/>
      <c r="E6" s="485"/>
      <c r="F6" s="485"/>
      <c r="G6" s="485"/>
      <c r="H6" s="485"/>
      <c r="I6" s="485"/>
      <c r="J6" s="485"/>
      <c r="K6" s="485"/>
      <c r="L6" s="485"/>
      <c r="M6" s="485"/>
      <c r="N6" s="485"/>
      <c r="O6" s="485"/>
      <c r="P6" s="485"/>
      <c r="Q6" s="485"/>
      <c r="R6" s="485"/>
      <c r="S6" s="485"/>
      <c r="T6" s="504" t="s">
        <v>24</v>
      </c>
      <c r="U6" s="504"/>
      <c r="V6" s="504"/>
      <c r="W6" s="504"/>
      <c r="X6" s="504"/>
      <c r="Y6" s="504"/>
      <c r="Z6" s="504"/>
      <c r="AA6" s="504"/>
      <c r="AB6" s="504"/>
      <c r="AC6" s="504" t="s">
        <v>25</v>
      </c>
      <c r="AD6" s="504"/>
      <c r="AE6" s="504"/>
      <c r="AF6" s="504"/>
      <c r="AG6" s="504"/>
      <c r="AH6" s="504"/>
      <c r="AI6" s="504"/>
      <c r="AJ6" s="504"/>
      <c r="AK6" s="504"/>
      <c r="AL6" s="504" t="s">
        <v>26</v>
      </c>
      <c r="AM6" s="504"/>
      <c r="AN6" s="504"/>
      <c r="AO6" s="504"/>
      <c r="AP6" s="504"/>
      <c r="AQ6" s="504"/>
      <c r="AR6" s="504"/>
      <c r="AS6" s="504"/>
      <c r="AT6" s="504"/>
      <c r="AU6" s="504" t="s">
        <v>27</v>
      </c>
      <c r="AV6" s="504"/>
      <c r="AW6" s="504"/>
      <c r="AX6" s="504"/>
      <c r="AY6" s="504"/>
      <c r="AZ6" s="504"/>
      <c r="BA6" s="504"/>
      <c r="BB6" s="504"/>
      <c r="BC6" s="504"/>
      <c r="BD6" s="489"/>
      <c r="BE6" s="490"/>
      <c r="BF6" s="496"/>
      <c r="BG6" s="497"/>
      <c r="BH6" s="497"/>
      <c r="BI6" s="498"/>
      <c r="BJ6" s="496"/>
    </row>
    <row r="7" spans="1:63" s="19" customFormat="1" ht="13.5" customHeight="1" x14ac:dyDescent="0.3">
      <c r="A7" s="485"/>
      <c r="B7" s="485"/>
      <c r="C7" s="485"/>
      <c r="D7" s="485"/>
      <c r="E7" s="485"/>
      <c r="F7" s="485"/>
      <c r="G7" s="485"/>
      <c r="H7" s="485"/>
      <c r="I7" s="485"/>
      <c r="J7" s="485"/>
      <c r="K7" s="485"/>
      <c r="L7" s="485"/>
      <c r="M7" s="485"/>
      <c r="N7" s="485"/>
      <c r="O7" s="485"/>
      <c r="P7" s="485"/>
      <c r="Q7" s="485"/>
      <c r="R7" s="485"/>
      <c r="S7" s="485"/>
      <c r="T7" s="502" t="s">
        <v>28</v>
      </c>
      <c r="U7" s="502"/>
      <c r="V7" s="502" t="s">
        <v>29</v>
      </c>
      <c r="W7" s="502"/>
      <c r="X7" s="502" t="s">
        <v>30</v>
      </c>
      <c r="Y7" s="502"/>
      <c r="Z7" s="502" t="s">
        <v>31</v>
      </c>
      <c r="AA7" s="502"/>
      <c r="AB7" s="503" t="s">
        <v>32</v>
      </c>
      <c r="AC7" s="502" t="s">
        <v>33</v>
      </c>
      <c r="AD7" s="502"/>
      <c r="AE7" s="502" t="s">
        <v>34</v>
      </c>
      <c r="AF7" s="502"/>
      <c r="AG7" s="502" t="s">
        <v>35</v>
      </c>
      <c r="AH7" s="502"/>
      <c r="AI7" s="502" t="s">
        <v>31</v>
      </c>
      <c r="AJ7" s="502"/>
      <c r="AK7" s="503" t="s">
        <v>32</v>
      </c>
      <c r="AL7" s="502" t="s">
        <v>36</v>
      </c>
      <c r="AM7" s="502"/>
      <c r="AN7" s="502" t="s">
        <v>37</v>
      </c>
      <c r="AO7" s="502"/>
      <c r="AP7" s="502" t="s">
        <v>38</v>
      </c>
      <c r="AQ7" s="502"/>
      <c r="AR7" s="502" t="s">
        <v>31</v>
      </c>
      <c r="AS7" s="502"/>
      <c r="AT7" s="503" t="s">
        <v>32</v>
      </c>
      <c r="AU7" s="502" t="s">
        <v>39</v>
      </c>
      <c r="AV7" s="502"/>
      <c r="AW7" s="502" t="s">
        <v>40</v>
      </c>
      <c r="AX7" s="502"/>
      <c r="AY7" s="502" t="s">
        <v>41</v>
      </c>
      <c r="AZ7" s="502"/>
      <c r="BA7" s="502" t="s">
        <v>31</v>
      </c>
      <c r="BB7" s="502"/>
      <c r="BC7" s="503" t="s">
        <v>32</v>
      </c>
      <c r="BD7" s="491"/>
      <c r="BE7" s="492"/>
      <c r="BF7" s="499"/>
      <c r="BG7" s="500"/>
      <c r="BH7" s="500"/>
      <c r="BI7" s="501"/>
      <c r="BJ7" s="496"/>
    </row>
    <row r="8" spans="1:63" s="26" customFormat="1" ht="83.25" customHeight="1" x14ac:dyDescent="0.25">
      <c r="A8" s="322" t="s">
        <v>21</v>
      </c>
      <c r="B8" s="322" t="s">
        <v>6</v>
      </c>
      <c r="C8" s="322" t="s">
        <v>0</v>
      </c>
      <c r="D8" s="322" t="s">
        <v>398</v>
      </c>
      <c r="E8" s="322" t="s">
        <v>397</v>
      </c>
      <c r="F8" s="322" t="s">
        <v>402</v>
      </c>
      <c r="G8" s="322" t="s">
        <v>405</v>
      </c>
      <c r="H8" s="322" t="s">
        <v>404</v>
      </c>
      <c r="I8" s="322" t="s">
        <v>403</v>
      </c>
      <c r="J8" s="322" t="s">
        <v>516</v>
      </c>
      <c r="K8" s="322" t="s">
        <v>1</v>
      </c>
      <c r="L8" s="322" t="s">
        <v>2</v>
      </c>
      <c r="M8" s="322" t="s">
        <v>3</v>
      </c>
      <c r="N8" s="322" t="s">
        <v>406</v>
      </c>
      <c r="O8" s="322" t="s">
        <v>4</v>
      </c>
      <c r="P8" s="322" t="s">
        <v>5</v>
      </c>
      <c r="Q8" s="322" t="s">
        <v>517</v>
      </c>
      <c r="R8" s="322" t="s">
        <v>6</v>
      </c>
      <c r="S8" s="322" t="s">
        <v>7</v>
      </c>
      <c r="T8" s="22" t="s">
        <v>42</v>
      </c>
      <c r="U8" s="23" t="s">
        <v>43</v>
      </c>
      <c r="V8" s="22" t="s">
        <v>42</v>
      </c>
      <c r="W8" s="23" t="s">
        <v>43</v>
      </c>
      <c r="X8" s="22" t="s">
        <v>42</v>
      </c>
      <c r="Y8" s="23" t="s">
        <v>43</v>
      </c>
      <c r="Z8" s="24" t="s">
        <v>42</v>
      </c>
      <c r="AA8" s="25" t="s">
        <v>43</v>
      </c>
      <c r="AB8" s="503"/>
      <c r="AC8" s="22" t="s">
        <v>42</v>
      </c>
      <c r="AD8" s="23" t="s">
        <v>43</v>
      </c>
      <c r="AE8" s="22" t="s">
        <v>42</v>
      </c>
      <c r="AF8" s="23" t="s">
        <v>43</v>
      </c>
      <c r="AG8" s="22" t="s">
        <v>42</v>
      </c>
      <c r="AH8" s="23" t="s">
        <v>43</v>
      </c>
      <c r="AI8" s="24" t="s">
        <v>42</v>
      </c>
      <c r="AJ8" s="25" t="s">
        <v>43</v>
      </c>
      <c r="AK8" s="503"/>
      <c r="AL8" s="22" t="s">
        <v>42</v>
      </c>
      <c r="AM8" s="23" t="s">
        <v>43</v>
      </c>
      <c r="AN8" s="22" t="s">
        <v>42</v>
      </c>
      <c r="AO8" s="23" t="s">
        <v>43</v>
      </c>
      <c r="AP8" s="22" t="s">
        <v>42</v>
      </c>
      <c r="AQ8" s="23" t="s">
        <v>43</v>
      </c>
      <c r="AR8" s="24" t="s">
        <v>42</v>
      </c>
      <c r="AS8" s="25" t="s">
        <v>43</v>
      </c>
      <c r="AT8" s="503"/>
      <c r="AU8" s="22" t="s">
        <v>42</v>
      </c>
      <c r="AV8" s="23" t="s">
        <v>43</v>
      </c>
      <c r="AW8" s="22" t="s">
        <v>42</v>
      </c>
      <c r="AX8" s="23" t="s">
        <v>43</v>
      </c>
      <c r="AY8" s="22" t="s">
        <v>42</v>
      </c>
      <c r="AZ8" s="23" t="s">
        <v>43</v>
      </c>
      <c r="BA8" s="24" t="s">
        <v>42</v>
      </c>
      <c r="BB8" s="25" t="s">
        <v>43</v>
      </c>
      <c r="BC8" s="503"/>
      <c r="BD8" s="16" t="s">
        <v>42</v>
      </c>
      <c r="BE8" s="14" t="s">
        <v>43</v>
      </c>
      <c r="BF8" s="14" t="s">
        <v>442</v>
      </c>
      <c r="BG8" s="14" t="s">
        <v>443</v>
      </c>
      <c r="BH8" s="14" t="s">
        <v>444</v>
      </c>
      <c r="BI8" s="14" t="s">
        <v>445</v>
      </c>
      <c r="BJ8" s="499"/>
    </row>
    <row r="9" spans="1:63" s="42" customFormat="1" ht="86.1" customHeight="1" x14ac:dyDescent="0.3">
      <c r="A9" s="354" t="s">
        <v>55</v>
      </c>
      <c r="B9" s="354" t="s">
        <v>12</v>
      </c>
      <c r="C9" s="350" t="s">
        <v>679</v>
      </c>
      <c r="D9" s="349" t="s">
        <v>680</v>
      </c>
      <c r="E9" s="359" t="s">
        <v>1107</v>
      </c>
      <c r="F9" s="397">
        <f>100/100</f>
        <v>1</v>
      </c>
      <c r="G9" s="397">
        <f>100/100</f>
        <v>1</v>
      </c>
      <c r="H9" s="397">
        <f>100/100</f>
        <v>1</v>
      </c>
      <c r="I9" s="397">
        <f>100/100</f>
        <v>1</v>
      </c>
      <c r="J9" s="397">
        <f>100/100</f>
        <v>1</v>
      </c>
      <c r="K9" s="398" t="s">
        <v>682</v>
      </c>
      <c r="L9" s="354" t="s">
        <v>683</v>
      </c>
      <c r="M9" s="354" t="s">
        <v>8</v>
      </c>
      <c r="N9" s="355" t="s">
        <v>410</v>
      </c>
      <c r="O9" s="399" t="s">
        <v>1023</v>
      </c>
      <c r="P9" s="357" t="s">
        <v>1066</v>
      </c>
      <c r="Q9" s="358" t="s">
        <v>74</v>
      </c>
      <c r="R9" s="354" t="s">
        <v>12</v>
      </c>
      <c r="S9" s="359" t="s">
        <v>1106</v>
      </c>
      <c r="T9" s="573">
        <f>8.33/100</f>
        <v>8.3299999999999999E-2</v>
      </c>
      <c r="U9" s="573">
        <f t="shared" ref="U9:Y12" si="0">8.33/100</f>
        <v>8.3299999999999999E-2</v>
      </c>
      <c r="V9" s="573">
        <f t="shared" si="0"/>
        <v>8.3299999999999999E-2</v>
      </c>
      <c r="W9" s="573">
        <f t="shared" si="0"/>
        <v>8.3299999999999999E-2</v>
      </c>
      <c r="X9" s="573">
        <f t="shared" si="0"/>
        <v>8.3299999999999999E-2</v>
      </c>
      <c r="Y9" s="573">
        <f t="shared" si="0"/>
        <v>8.3299999999999999E-2</v>
      </c>
      <c r="Z9" s="575">
        <f>SUM(T9,V9,X9)</f>
        <v>0.24990000000000001</v>
      </c>
      <c r="AA9" s="575">
        <f>SUM(U9,W9,Y9)</f>
        <v>0.24990000000000001</v>
      </c>
      <c r="AB9" s="577"/>
      <c r="AC9" s="573">
        <f>8.33/100</f>
        <v>8.3299999999999999E-2</v>
      </c>
      <c r="AD9" s="579"/>
      <c r="AE9" s="573">
        <f>8.33/100</f>
        <v>8.3299999999999999E-2</v>
      </c>
      <c r="AF9" s="579"/>
      <c r="AG9" s="573">
        <f>8.33/100</f>
        <v>8.3299999999999999E-2</v>
      </c>
      <c r="AH9" s="579"/>
      <c r="AI9" s="575">
        <f>SUM(AC9,AE9,AG9)</f>
        <v>0.24990000000000001</v>
      </c>
      <c r="AJ9" s="575">
        <f>SUM(AD9,AF9,AH9)</f>
        <v>0</v>
      </c>
      <c r="AK9" s="577"/>
      <c r="AL9" s="573">
        <f>8.33/100</f>
        <v>8.3299999999999999E-2</v>
      </c>
      <c r="AM9" s="579"/>
      <c r="AN9" s="573">
        <f>8.33/100</f>
        <v>8.3299999999999999E-2</v>
      </c>
      <c r="AO9" s="579"/>
      <c r="AP9" s="573">
        <f>8.33/100</f>
        <v>8.3299999999999999E-2</v>
      </c>
      <c r="AQ9" s="579"/>
      <c r="AR9" s="575">
        <f>SUM(AL9,AN9,AP9)</f>
        <v>0.24990000000000001</v>
      </c>
      <c r="AS9" s="575">
        <f>SUM(AM9,AO9,AQ9)</f>
        <v>0</v>
      </c>
      <c r="AT9" s="581"/>
      <c r="AU9" s="573">
        <f>8.33/100</f>
        <v>8.3299999999999999E-2</v>
      </c>
      <c r="AV9" s="579"/>
      <c r="AW9" s="573">
        <f>8.33/100</f>
        <v>8.3299999999999999E-2</v>
      </c>
      <c r="AX9" s="579"/>
      <c r="AY9" s="573">
        <f>8.33/100</f>
        <v>8.3299999999999999E-2</v>
      </c>
      <c r="AZ9" s="579"/>
      <c r="BA9" s="575">
        <f>SUM(AU9,AW9,AY9)</f>
        <v>0.24990000000000001</v>
      </c>
      <c r="BB9" s="575">
        <f>SUM(AV9,AX9,AZ9)</f>
        <v>0</v>
      </c>
      <c r="BC9" s="581"/>
      <c r="BD9" s="590">
        <f>Z9+AI9+AR9+BA9</f>
        <v>0.99960000000000004</v>
      </c>
      <c r="BE9" s="590">
        <f>AA9+AJ9+AS9+BB9</f>
        <v>0.24990000000000001</v>
      </c>
      <c r="BF9" s="583">
        <f>IFERROR(AA9/Z9,"")</f>
        <v>1</v>
      </c>
      <c r="BG9" s="583">
        <f>IFERROR((AA9+AJ9)/(Z9+AI9),"")</f>
        <v>0.5</v>
      </c>
      <c r="BH9" s="583">
        <f>IFERROR((AA9+AJ9+AS9)/(Z9+AI9+AR9),"")</f>
        <v>0.33333333333333331</v>
      </c>
      <c r="BI9" s="583">
        <f>IFERROR((AA9+AJ9+AS9+BB9)/(Z9+AI9+AR9+BA9),"")</f>
        <v>0.25</v>
      </c>
      <c r="BJ9" s="585">
        <f>BE9/BD9</f>
        <v>0.25</v>
      </c>
    </row>
    <row r="10" spans="1:63" s="42" customFormat="1" ht="86.1" customHeight="1" x14ac:dyDescent="0.3">
      <c r="A10" s="354" t="s">
        <v>55</v>
      </c>
      <c r="B10" s="354" t="s">
        <v>12</v>
      </c>
      <c r="C10" s="350" t="s">
        <v>679</v>
      </c>
      <c r="D10" s="349" t="s">
        <v>680</v>
      </c>
      <c r="E10" s="359" t="s">
        <v>1107</v>
      </c>
      <c r="F10" s="400">
        <v>0</v>
      </c>
      <c r="G10" s="400">
        <v>1</v>
      </c>
      <c r="H10" s="400">
        <v>1</v>
      </c>
      <c r="I10" s="400">
        <v>1</v>
      </c>
      <c r="J10" s="400">
        <v>1</v>
      </c>
      <c r="K10" s="398" t="s">
        <v>682</v>
      </c>
      <c r="L10" s="354" t="s">
        <v>683</v>
      </c>
      <c r="M10" s="354" t="s">
        <v>8</v>
      </c>
      <c r="N10" s="355" t="s">
        <v>410</v>
      </c>
      <c r="O10" s="356" t="s">
        <v>1024</v>
      </c>
      <c r="P10" s="357" t="s">
        <v>1067</v>
      </c>
      <c r="Q10" s="358" t="s">
        <v>74</v>
      </c>
      <c r="R10" s="354" t="s">
        <v>12</v>
      </c>
      <c r="S10" s="359" t="s">
        <v>1106</v>
      </c>
      <c r="T10" s="574"/>
      <c r="U10" s="574">
        <f t="shared" si="0"/>
        <v>8.3299999999999999E-2</v>
      </c>
      <c r="V10" s="574">
        <f t="shared" si="0"/>
        <v>8.3299999999999999E-2</v>
      </c>
      <c r="W10" s="574">
        <f t="shared" si="0"/>
        <v>8.3299999999999999E-2</v>
      </c>
      <c r="X10" s="574">
        <f t="shared" si="0"/>
        <v>8.3299999999999999E-2</v>
      </c>
      <c r="Y10" s="574">
        <f t="shared" si="0"/>
        <v>8.3299999999999999E-2</v>
      </c>
      <c r="Z10" s="576"/>
      <c r="AA10" s="576"/>
      <c r="AB10" s="578"/>
      <c r="AC10" s="574"/>
      <c r="AD10" s="580"/>
      <c r="AE10" s="574"/>
      <c r="AF10" s="580"/>
      <c r="AG10" s="574"/>
      <c r="AH10" s="580"/>
      <c r="AI10" s="576"/>
      <c r="AJ10" s="576"/>
      <c r="AK10" s="578"/>
      <c r="AL10" s="574"/>
      <c r="AM10" s="580"/>
      <c r="AN10" s="574"/>
      <c r="AO10" s="580"/>
      <c r="AP10" s="574"/>
      <c r="AQ10" s="580"/>
      <c r="AR10" s="576"/>
      <c r="AS10" s="576"/>
      <c r="AT10" s="582"/>
      <c r="AU10" s="574"/>
      <c r="AV10" s="580"/>
      <c r="AW10" s="574"/>
      <c r="AX10" s="580"/>
      <c r="AY10" s="574"/>
      <c r="AZ10" s="580"/>
      <c r="BA10" s="576"/>
      <c r="BB10" s="576"/>
      <c r="BC10" s="582"/>
      <c r="BD10" s="591"/>
      <c r="BE10" s="591"/>
      <c r="BF10" s="584"/>
      <c r="BG10" s="584"/>
      <c r="BH10" s="584"/>
      <c r="BI10" s="584"/>
      <c r="BJ10" s="586"/>
    </row>
    <row r="11" spans="1:63" s="344" customFormat="1" ht="86.1" customHeight="1" x14ac:dyDescent="0.3">
      <c r="A11" s="335" t="s">
        <v>55</v>
      </c>
      <c r="B11" s="335" t="s">
        <v>12</v>
      </c>
      <c r="C11" s="326" t="s">
        <v>679</v>
      </c>
      <c r="D11" s="336" t="s">
        <v>680</v>
      </c>
      <c r="E11" s="325" t="s">
        <v>1111</v>
      </c>
      <c r="F11" s="337">
        <v>0</v>
      </c>
      <c r="G11" s="337">
        <v>1</v>
      </c>
      <c r="H11" s="337">
        <v>1</v>
      </c>
      <c r="I11" s="337">
        <v>1</v>
      </c>
      <c r="J11" s="337">
        <v>1</v>
      </c>
      <c r="K11" s="338" t="s">
        <v>1113</v>
      </c>
      <c r="L11" s="339" t="s">
        <v>1114</v>
      </c>
      <c r="M11" s="335" t="s">
        <v>8</v>
      </c>
      <c r="N11" s="340" t="s">
        <v>410</v>
      </c>
      <c r="O11" s="341" t="s">
        <v>1025</v>
      </c>
      <c r="P11" s="342" t="s">
        <v>1068</v>
      </c>
      <c r="Q11" s="343" t="s">
        <v>74</v>
      </c>
      <c r="R11" s="335" t="s">
        <v>12</v>
      </c>
      <c r="S11" s="325" t="s">
        <v>1106</v>
      </c>
      <c r="T11" s="573">
        <f>8.33/100</f>
        <v>8.3299999999999999E-2</v>
      </c>
      <c r="U11" s="573">
        <f t="shared" si="0"/>
        <v>8.3299999999999999E-2</v>
      </c>
      <c r="V11" s="573">
        <f t="shared" si="0"/>
        <v>8.3299999999999999E-2</v>
      </c>
      <c r="W11" s="573">
        <f t="shared" si="0"/>
        <v>8.3299999999999999E-2</v>
      </c>
      <c r="X11" s="573">
        <f t="shared" si="0"/>
        <v>8.3299999999999999E-2</v>
      </c>
      <c r="Y11" s="573">
        <f t="shared" si="0"/>
        <v>8.3299999999999999E-2</v>
      </c>
      <c r="Z11" s="575">
        <f>SUM(T11,V11,X11)</f>
        <v>0.24990000000000001</v>
      </c>
      <c r="AA11" s="575">
        <f>SUM(U11,W11,Y11)</f>
        <v>0.24990000000000001</v>
      </c>
      <c r="AB11" s="577"/>
      <c r="AC11" s="573">
        <f>8.33/100</f>
        <v>8.3299999999999999E-2</v>
      </c>
      <c r="AD11" s="573"/>
      <c r="AE11" s="573">
        <f>8.33/100</f>
        <v>8.3299999999999999E-2</v>
      </c>
      <c r="AF11" s="573"/>
      <c r="AG11" s="573">
        <f>8.33/100</f>
        <v>8.3299999999999999E-2</v>
      </c>
      <c r="AH11" s="573"/>
      <c r="AI11" s="575">
        <f>SUM(AC11,AE11,AG11)</f>
        <v>0.24990000000000001</v>
      </c>
      <c r="AJ11" s="575">
        <f>SUM(AD11,AF11,AH11)</f>
        <v>0</v>
      </c>
      <c r="AK11" s="422"/>
      <c r="AL11" s="573">
        <f>8.33/100</f>
        <v>8.3299999999999999E-2</v>
      </c>
      <c r="AM11" s="573"/>
      <c r="AN11" s="573">
        <f>8.33/100</f>
        <v>8.3299999999999999E-2</v>
      </c>
      <c r="AO11" s="573"/>
      <c r="AP11" s="573">
        <f>8.33/100</f>
        <v>8.3299999999999999E-2</v>
      </c>
      <c r="AQ11" s="573"/>
      <c r="AR11" s="575">
        <f>SUM(AL11,AN11,AP11)</f>
        <v>0.24990000000000001</v>
      </c>
      <c r="AS11" s="575">
        <f>SUM(AM11,AO11,AQ11)</f>
        <v>0</v>
      </c>
      <c r="AT11" s="422"/>
      <c r="AU11" s="573">
        <f>8.33/100</f>
        <v>8.3299999999999999E-2</v>
      </c>
      <c r="AV11" s="573"/>
      <c r="AW11" s="573">
        <f>8.33/100</f>
        <v>8.3299999999999999E-2</v>
      </c>
      <c r="AX11" s="573"/>
      <c r="AY11" s="573">
        <f>8.33/100</f>
        <v>8.3299999999999999E-2</v>
      </c>
      <c r="AZ11" s="573"/>
      <c r="BA11" s="575">
        <f>SUM(AU11,AW11,AY11)</f>
        <v>0.24990000000000001</v>
      </c>
      <c r="BB11" s="575">
        <f>SUM(AV11,AX11,AZ11)</f>
        <v>0</v>
      </c>
      <c r="BC11" s="613"/>
      <c r="BD11" s="590">
        <f>Z11+AI11+AR11+BA11</f>
        <v>0.99960000000000004</v>
      </c>
      <c r="BE11" s="590">
        <f>AA11+AJ11+AS11+BB11</f>
        <v>0.24990000000000001</v>
      </c>
      <c r="BF11" s="583">
        <f>IFERROR(AA11/Z11,"")</f>
        <v>1</v>
      </c>
      <c r="BG11" s="583">
        <f>IFERROR((AA11+AJ11)/(Z11+AI11),"")</f>
        <v>0.5</v>
      </c>
      <c r="BH11" s="583">
        <f>IFERROR((AA11+AJ11+AS11)/(Z11+AI11+AR11),"")</f>
        <v>0.33333333333333331</v>
      </c>
      <c r="BI11" s="583">
        <f>IFERROR((AA11+AJ11+AS11+BB11)/(Z11+AI11+AR11+BA11),"")</f>
        <v>0.25</v>
      </c>
      <c r="BJ11" s="585">
        <f>BE11/BD11</f>
        <v>0.25</v>
      </c>
    </row>
    <row r="12" spans="1:63" s="344" customFormat="1" ht="86.1" customHeight="1" x14ac:dyDescent="0.3">
      <c r="A12" s="335" t="s">
        <v>55</v>
      </c>
      <c r="B12" s="335" t="s">
        <v>12</v>
      </c>
      <c r="C12" s="326" t="s">
        <v>679</v>
      </c>
      <c r="D12" s="336" t="s">
        <v>680</v>
      </c>
      <c r="E12" s="325" t="s">
        <v>1111</v>
      </c>
      <c r="F12" s="337">
        <v>0</v>
      </c>
      <c r="G12" s="337">
        <v>1</v>
      </c>
      <c r="H12" s="337">
        <v>1</v>
      </c>
      <c r="I12" s="337">
        <v>1</v>
      </c>
      <c r="J12" s="337">
        <v>1</v>
      </c>
      <c r="K12" s="338" t="s">
        <v>1113</v>
      </c>
      <c r="L12" s="339" t="s">
        <v>1114</v>
      </c>
      <c r="M12" s="335" t="s">
        <v>8</v>
      </c>
      <c r="N12" s="340" t="s">
        <v>410</v>
      </c>
      <c r="O12" s="341" t="s">
        <v>1026</v>
      </c>
      <c r="P12" s="345" t="s">
        <v>1069</v>
      </c>
      <c r="Q12" s="343" t="s">
        <v>74</v>
      </c>
      <c r="R12" s="335" t="s">
        <v>12</v>
      </c>
      <c r="S12" s="325" t="s">
        <v>1106</v>
      </c>
      <c r="T12" s="587"/>
      <c r="U12" s="587">
        <f t="shared" si="0"/>
        <v>8.3299999999999999E-2</v>
      </c>
      <c r="V12" s="587">
        <f t="shared" si="0"/>
        <v>8.3299999999999999E-2</v>
      </c>
      <c r="W12" s="587">
        <f t="shared" si="0"/>
        <v>8.3299999999999999E-2</v>
      </c>
      <c r="X12" s="587">
        <f t="shared" si="0"/>
        <v>8.3299999999999999E-2</v>
      </c>
      <c r="Y12" s="587">
        <f t="shared" si="0"/>
        <v>8.3299999999999999E-2</v>
      </c>
      <c r="Z12" s="588"/>
      <c r="AA12" s="588"/>
      <c r="AB12" s="589"/>
      <c r="AC12" s="587"/>
      <c r="AD12" s="587"/>
      <c r="AE12" s="587">
        <f>8.33/100</f>
        <v>8.3299999999999999E-2</v>
      </c>
      <c r="AF12" s="587"/>
      <c r="AG12" s="587">
        <f>8.33/100</f>
        <v>8.3299999999999999E-2</v>
      </c>
      <c r="AH12" s="587"/>
      <c r="AI12" s="588"/>
      <c r="AJ12" s="588"/>
      <c r="AK12" s="401"/>
      <c r="AL12" s="587"/>
      <c r="AM12" s="587"/>
      <c r="AN12" s="587">
        <f>8.33/100</f>
        <v>8.3299999999999999E-2</v>
      </c>
      <c r="AO12" s="587"/>
      <c r="AP12" s="587">
        <f>8.33/100</f>
        <v>8.3299999999999999E-2</v>
      </c>
      <c r="AQ12" s="587"/>
      <c r="AR12" s="588"/>
      <c r="AS12" s="588"/>
      <c r="AT12" s="423"/>
      <c r="AU12" s="587"/>
      <c r="AV12" s="587"/>
      <c r="AW12" s="587">
        <f>8.33/100</f>
        <v>8.3299999999999999E-2</v>
      </c>
      <c r="AX12" s="587"/>
      <c r="AY12" s="587">
        <f>8.33/100</f>
        <v>8.3299999999999999E-2</v>
      </c>
      <c r="AZ12" s="587"/>
      <c r="BA12" s="588"/>
      <c r="BB12" s="588"/>
      <c r="BC12" s="614"/>
      <c r="BD12" s="615"/>
      <c r="BE12" s="615"/>
      <c r="BF12" s="618"/>
      <c r="BG12" s="618"/>
      <c r="BH12" s="618"/>
      <c r="BI12" s="618"/>
      <c r="BJ12" s="606"/>
    </row>
    <row r="13" spans="1:63" s="344" customFormat="1" ht="86.1" customHeight="1" x14ac:dyDescent="0.3">
      <c r="A13" s="335" t="s">
        <v>55</v>
      </c>
      <c r="B13" s="335" t="s">
        <v>12</v>
      </c>
      <c r="C13" s="326" t="s">
        <v>679</v>
      </c>
      <c r="D13" s="336" t="s">
        <v>680</v>
      </c>
      <c r="E13" s="325" t="s">
        <v>1111</v>
      </c>
      <c r="F13" s="346">
        <v>0</v>
      </c>
      <c r="G13" s="337">
        <v>1</v>
      </c>
      <c r="H13" s="337">
        <v>1</v>
      </c>
      <c r="I13" s="337">
        <v>1</v>
      </c>
      <c r="J13" s="337">
        <v>1</v>
      </c>
      <c r="K13" s="338" t="s">
        <v>1113</v>
      </c>
      <c r="L13" s="339" t="s">
        <v>1114</v>
      </c>
      <c r="M13" s="335" t="s">
        <v>8</v>
      </c>
      <c r="N13" s="340" t="s">
        <v>410</v>
      </c>
      <c r="O13" s="341" t="s">
        <v>1027</v>
      </c>
      <c r="P13" s="342" t="s">
        <v>1070</v>
      </c>
      <c r="Q13" s="343" t="s">
        <v>74</v>
      </c>
      <c r="R13" s="335" t="s">
        <v>12</v>
      </c>
      <c r="S13" s="325" t="s">
        <v>1106</v>
      </c>
      <c r="T13" s="587"/>
      <c r="U13" s="587"/>
      <c r="V13" s="587"/>
      <c r="W13" s="587"/>
      <c r="X13" s="587"/>
      <c r="Y13" s="587"/>
      <c r="Z13" s="588"/>
      <c r="AA13" s="588"/>
      <c r="AB13" s="589"/>
      <c r="AC13" s="587"/>
      <c r="AD13" s="587"/>
      <c r="AE13" s="587"/>
      <c r="AF13" s="587"/>
      <c r="AG13" s="587"/>
      <c r="AH13" s="587"/>
      <c r="AI13" s="588"/>
      <c r="AJ13" s="588"/>
      <c r="AK13" s="401"/>
      <c r="AL13" s="587"/>
      <c r="AM13" s="587"/>
      <c r="AN13" s="587"/>
      <c r="AO13" s="587"/>
      <c r="AP13" s="587"/>
      <c r="AQ13" s="587"/>
      <c r="AR13" s="588"/>
      <c r="AS13" s="588"/>
      <c r="AT13" s="423"/>
      <c r="AU13" s="587"/>
      <c r="AV13" s="587"/>
      <c r="AW13" s="587"/>
      <c r="AX13" s="587"/>
      <c r="AY13" s="587"/>
      <c r="AZ13" s="587"/>
      <c r="BA13" s="588"/>
      <c r="BB13" s="588"/>
      <c r="BC13" s="614"/>
      <c r="BD13" s="615"/>
      <c r="BE13" s="615"/>
      <c r="BF13" s="618"/>
      <c r="BG13" s="618"/>
      <c r="BH13" s="618"/>
      <c r="BI13" s="618"/>
      <c r="BJ13" s="606"/>
    </row>
    <row r="14" spans="1:63" s="344" customFormat="1" ht="103.5" customHeight="1" x14ac:dyDescent="0.3">
      <c r="A14" s="335" t="s">
        <v>55</v>
      </c>
      <c r="B14" s="335" t="s">
        <v>12</v>
      </c>
      <c r="C14" s="326" t="s">
        <v>679</v>
      </c>
      <c r="D14" s="336" t="s">
        <v>680</v>
      </c>
      <c r="E14" s="325" t="s">
        <v>1111</v>
      </c>
      <c r="F14" s="346">
        <v>0</v>
      </c>
      <c r="G14" s="337">
        <v>1</v>
      </c>
      <c r="H14" s="337">
        <v>1</v>
      </c>
      <c r="I14" s="337">
        <v>1</v>
      </c>
      <c r="J14" s="337">
        <v>1</v>
      </c>
      <c r="K14" s="338" t="s">
        <v>1113</v>
      </c>
      <c r="L14" s="339" t="s">
        <v>1116</v>
      </c>
      <c r="M14" s="335" t="s">
        <v>8</v>
      </c>
      <c r="N14" s="340" t="s">
        <v>410</v>
      </c>
      <c r="O14" s="341" t="s">
        <v>1028</v>
      </c>
      <c r="P14" s="342" t="s">
        <v>1071</v>
      </c>
      <c r="Q14" s="343" t="s">
        <v>74</v>
      </c>
      <c r="R14" s="335" t="s">
        <v>12</v>
      </c>
      <c r="S14" s="325" t="s">
        <v>1106</v>
      </c>
      <c r="T14" s="587"/>
      <c r="U14" s="587"/>
      <c r="V14" s="587"/>
      <c r="W14" s="587"/>
      <c r="X14" s="587"/>
      <c r="Y14" s="587"/>
      <c r="Z14" s="588"/>
      <c r="AA14" s="588"/>
      <c r="AB14" s="589"/>
      <c r="AC14" s="587"/>
      <c r="AD14" s="587"/>
      <c r="AE14" s="587"/>
      <c r="AF14" s="587"/>
      <c r="AG14" s="587"/>
      <c r="AH14" s="587"/>
      <c r="AI14" s="588"/>
      <c r="AJ14" s="588"/>
      <c r="AK14" s="401"/>
      <c r="AL14" s="587"/>
      <c r="AM14" s="587"/>
      <c r="AN14" s="587"/>
      <c r="AO14" s="587"/>
      <c r="AP14" s="587"/>
      <c r="AQ14" s="587"/>
      <c r="AR14" s="588"/>
      <c r="AS14" s="588"/>
      <c r="AT14" s="423"/>
      <c r="AU14" s="587"/>
      <c r="AV14" s="587"/>
      <c r="AW14" s="587"/>
      <c r="AX14" s="587"/>
      <c r="AY14" s="587"/>
      <c r="AZ14" s="587"/>
      <c r="BA14" s="588"/>
      <c r="BB14" s="588"/>
      <c r="BC14" s="614"/>
      <c r="BD14" s="615"/>
      <c r="BE14" s="615"/>
      <c r="BF14" s="618"/>
      <c r="BG14" s="618"/>
      <c r="BH14" s="618"/>
      <c r="BI14" s="618"/>
      <c r="BJ14" s="606"/>
    </row>
    <row r="15" spans="1:63" s="344" customFormat="1" ht="86.1" customHeight="1" x14ac:dyDescent="0.3">
      <c r="A15" s="335" t="s">
        <v>55</v>
      </c>
      <c r="B15" s="335" t="s">
        <v>12</v>
      </c>
      <c r="C15" s="326" t="s">
        <v>679</v>
      </c>
      <c r="D15" s="336" t="s">
        <v>680</v>
      </c>
      <c r="E15" s="325" t="s">
        <v>1111</v>
      </c>
      <c r="F15" s="347"/>
      <c r="G15" s="347"/>
      <c r="H15" s="348"/>
      <c r="I15" s="347"/>
      <c r="J15" s="347"/>
      <c r="K15" s="338" t="s">
        <v>1113</v>
      </c>
      <c r="L15" s="339" t="s">
        <v>1117</v>
      </c>
      <c r="M15" s="335" t="s">
        <v>8</v>
      </c>
      <c r="N15" s="409" t="s">
        <v>410</v>
      </c>
      <c r="O15" s="410" t="s">
        <v>1029</v>
      </c>
      <c r="P15" s="411" t="s">
        <v>1072</v>
      </c>
      <c r="Q15" s="412" t="s">
        <v>74</v>
      </c>
      <c r="R15" s="413" t="s">
        <v>12</v>
      </c>
      <c r="S15" s="414" t="s">
        <v>1106</v>
      </c>
      <c r="T15" s="587"/>
      <c r="U15" s="587"/>
      <c r="V15" s="587"/>
      <c r="W15" s="587"/>
      <c r="X15" s="587"/>
      <c r="Y15" s="587"/>
      <c r="Z15" s="588"/>
      <c r="AA15" s="588"/>
      <c r="AB15" s="589"/>
      <c r="AC15" s="587"/>
      <c r="AD15" s="587"/>
      <c r="AE15" s="587"/>
      <c r="AF15" s="587"/>
      <c r="AG15" s="587"/>
      <c r="AH15" s="587"/>
      <c r="AI15" s="588"/>
      <c r="AJ15" s="588"/>
      <c r="AK15" s="401"/>
      <c r="AL15" s="587"/>
      <c r="AM15" s="587"/>
      <c r="AN15" s="587"/>
      <c r="AO15" s="587"/>
      <c r="AP15" s="587"/>
      <c r="AQ15" s="587"/>
      <c r="AR15" s="588"/>
      <c r="AS15" s="588"/>
      <c r="AT15" s="423"/>
      <c r="AU15" s="587"/>
      <c r="AV15" s="587"/>
      <c r="AW15" s="587"/>
      <c r="AX15" s="587"/>
      <c r="AY15" s="587"/>
      <c r="AZ15" s="587"/>
      <c r="BA15" s="588"/>
      <c r="BB15" s="588"/>
      <c r="BC15" s="614"/>
      <c r="BD15" s="615"/>
      <c r="BE15" s="615"/>
      <c r="BF15" s="618"/>
      <c r="BG15" s="618"/>
      <c r="BH15" s="618"/>
      <c r="BI15" s="618"/>
      <c r="BJ15" s="606"/>
    </row>
    <row r="16" spans="1:63" s="42" customFormat="1" ht="86.1" customHeight="1" x14ac:dyDescent="0.3">
      <c r="A16" s="354" t="s">
        <v>55</v>
      </c>
      <c r="B16" s="354" t="s">
        <v>12</v>
      </c>
      <c r="C16" s="350" t="s">
        <v>679</v>
      </c>
      <c r="D16" s="349" t="s">
        <v>680</v>
      </c>
      <c r="E16" s="350" t="s">
        <v>1110</v>
      </c>
      <c r="F16" s="351"/>
      <c r="G16" s="351"/>
      <c r="H16" s="352"/>
      <c r="I16" s="351"/>
      <c r="J16" s="351"/>
      <c r="K16" s="350" t="s">
        <v>1115</v>
      </c>
      <c r="L16" s="353" t="s">
        <v>1118</v>
      </c>
      <c r="M16" s="354" t="s">
        <v>8</v>
      </c>
      <c r="N16" s="355" t="s">
        <v>410</v>
      </c>
      <c r="O16" s="357" t="s">
        <v>1030</v>
      </c>
      <c r="P16" s="357" t="s">
        <v>1073</v>
      </c>
      <c r="Q16" s="358" t="s">
        <v>74</v>
      </c>
      <c r="R16" s="354" t="s">
        <v>12</v>
      </c>
      <c r="S16" s="359" t="s">
        <v>1106</v>
      </c>
      <c r="T16" s="593">
        <v>8.3299999999999999E-2</v>
      </c>
      <c r="U16" s="593">
        <v>8.3299999999999999E-2</v>
      </c>
      <c r="V16" s="593">
        <v>8.3299999999999999E-2</v>
      </c>
      <c r="W16" s="593">
        <v>8.3299999999999999E-2</v>
      </c>
      <c r="X16" s="593">
        <v>8.3299999999999999E-2</v>
      </c>
      <c r="Y16" s="593">
        <v>8.3299999999999999E-2</v>
      </c>
      <c r="Z16" s="592">
        <f>SUM(T16,V16,X16)</f>
        <v>0.24990000000000001</v>
      </c>
      <c r="AA16" s="592">
        <f>SUM(U16,W16,Y16)</f>
        <v>0.24990000000000001</v>
      </c>
      <c r="AB16" s="594"/>
      <c r="AC16" s="593">
        <v>8.3299999999999999E-2</v>
      </c>
      <c r="AD16" s="593"/>
      <c r="AE16" s="593">
        <v>8.3299999999999999E-2</v>
      </c>
      <c r="AF16" s="593"/>
      <c r="AG16" s="593">
        <v>8.3299999999999999E-2</v>
      </c>
      <c r="AH16" s="593"/>
      <c r="AI16" s="592">
        <f>SUM(AC16,AE16,AG16)</f>
        <v>0.24990000000000001</v>
      </c>
      <c r="AJ16" s="592">
        <f>SUM(AD16,AF16,AH16)</f>
        <v>0</v>
      </c>
      <c r="AK16" s="594"/>
      <c r="AL16" s="593">
        <v>8.3299999999999999E-2</v>
      </c>
      <c r="AM16" s="593"/>
      <c r="AN16" s="593">
        <v>8.3299999999999999E-2</v>
      </c>
      <c r="AO16" s="593"/>
      <c r="AP16" s="593">
        <v>8.3299999999999999E-2</v>
      </c>
      <c r="AQ16" s="593"/>
      <c r="AR16" s="592">
        <f>SUM(AL16,AN16,AP16)</f>
        <v>0.24990000000000001</v>
      </c>
      <c r="AS16" s="592">
        <f>SUM(AM16,AO16,AQ16)</f>
        <v>0</v>
      </c>
      <c r="AT16" s="594"/>
      <c r="AU16" s="593">
        <v>8.3299999999999999E-2</v>
      </c>
      <c r="AV16" s="593"/>
      <c r="AW16" s="593">
        <v>8.3299999999999999E-2</v>
      </c>
      <c r="AX16" s="593"/>
      <c r="AY16" s="593">
        <v>8.3299999999999999E-2</v>
      </c>
      <c r="AZ16" s="593"/>
      <c r="BA16" s="592">
        <f>SUM(AU16,AW16,AY16)</f>
        <v>0.24990000000000001</v>
      </c>
      <c r="BB16" s="592">
        <f>SUM(AV16,AX16,AZ16)</f>
        <v>0</v>
      </c>
      <c r="BC16" s="613"/>
      <c r="BD16" s="617">
        <v>0.99960000000000004</v>
      </c>
      <c r="BE16" s="617">
        <v>0.24990000000000001</v>
      </c>
      <c r="BF16" s="583">
        <f>IFERROR(AA16/Z16,"")</f>
        <v>1</v>
      </c>
      <c r="BG16" s="617">
        <v>0.5</v>
      </c>
      <c r="BH16" s="617">
        <v>0.33333333333333331</v>
      </c>
      <c r="BI16" s="617">
        <v>0.25</v>
      </c>
      <c r="BJ16" s="540">
        <v>0.25</v>
      </c>
      <c r="BK16" s="575">
        <f>SUM(BE16,BG16,BI16)</f>
        <v>0.99990000000000001</v>
      </c>
    </row>
    <row r="17" spans="1:63" s="42" customFormat="1" ht="86.1" customHeight="1" x14ac:dyDescent="0.3">
      <c r="A17" s="354" t="s">
        <v>55</v>
      </c>
      <c r="B17" s="354" t="s">
        <v>12</v>
      </c>
      <c r="C17" s="350" t="s">
        <v>679</v>
      </c>
      <c r="D17" s="349" t="s">
        <v>680</v>
      </c>
      <c r="E17" s="350" t="s">
        <v>1110</v>
      </c>
      <c r="F17" s="351"/>
      <c r="G17" s="351"/>
      <c r="H17" s="352"/>
      <c r="I17" s="351"/>
      <c r="J17" s="351"/>
      <c r="K17" s="350" t="s">
        <v>1115</v>
      </c>
      <c r="L17" s="353" t="s">
        <v>1118</v>
      </c>
      <c r="M17" s="354" t="s">
        <v>8</v>
      </c>
      <c r="N17" s="355" t="s">
        <v>410</v>
      </c>
      <c r="O17" s="357" t="s">
        <v>1031</v>
      </c>
      <c r="P17" s="357" t="s">
        <v>1074</v>
      </c>
      <c r="Q17" s="358" t="s">
        <v>74</v>
      </c>
      <c r="R17" s="354" t="s">
        <v>12</v>
      </c>
      <c r="S17" s="359" t="s">
        <v>1106</v>
      </c>
      <c r="T17" s="593"/>
      <c r="U17" s="593"/>
      <c r="V17" s="593"/>
      <c r="W17" s="593"/>
      <c r="X17" s="593"/>
      <c r="Y17" s="593"/>
      <c r="Z17" s="592"/>
      <c r="AA17" s="592"/>
      <c r="AB17" s="594"/>
      <c r="AC17" s="593"/>
      <c r="AD17" s="593"/>
      <c r="AE17" s="593"/>
      <c r="AF17" s="593"/>
      <c r="AG17" s="593"/>
      <c r="AH17" s="593"/>
      <c r="AI17" s="592"/>
      <c r="AJ17" s="592"/>
      <c r="AK17" s="594"/>
      <c r="AL17" s="593"/>
      <c r="AM17" s="593"/>
      <c r="AN17" s="593"/>
      <c r="AO17" s="593"/>
      <c r="AP17" s="593"/>
      <c r="AQ17" s="593"/>
      <c r="AR17" s="592"/>
      <c r="AS17" s="592"/>
      <c r="AT17" s="594"/>
      <c r="AU17" s="593"/>
      <c r="AV17" s="593"/>
      <c r="AW17" s="593"/>
      <c r="AX17" s="593"/>
      <c r="AY17" s="593"/>
      <c r="AZ17" s="593"/>
      <c r="BA17" s="592"/>
      <c r="BB17" s="592"/>
      <c r="BC17" s="614"/>
      <c r="BD17" s="617"/>
      <c r="BE17" s="617"/>
      <c r="BF17" s="618"/>
      <c r="BG17" s="617"/>
      <c r="BH17" s="617"/>
      <c r="BI17" s="617"/>
      <c r="BJ17" s="540"/>
      <c r="BK17" s="588"/>
    </row>
    <row r="18" spans="1:63" s="63" customFormat="1" ht="61.5" customHeight="1" x14ac:dyDescent="0.3">
      <c r="A18" s="354" t="s">
        <v>55</v>
      </c>
      <c r="B18" s="354" t="s">
        <v>12</v>
      </c>
      <c r="C18" s="350" t="s">
        <v>679</v>
      </c>
      <c r="D18" s="349" t="s">
        <v>680</v>
      </c>
      <c r="E18" s="350" t="s">
        <v>1110</v>
      </c>
      <c r="F18" s="360"/>
      <c r="G18" s="360"/>
      <c r="H18" s="360"/>
      <c r="I18" s="360"/>
      <c r="J18" s="360"/>
      <c r="K18" s="350" t="s">
        <v>1115</v>
      </c>
      <c r="L18" s="353" t="s">
        <v>1118</v>
      </c>
      <c r="M18" s="354" t="s">
        <v>8</v>
      </c>
      <c r="N18" s="355" t="s">
        <v>410</v>
      </c>
      <c r="O18" s="357" t="s">
        <v>1032</v>
      </c>
      <c r="P18" s="357" t="s">
        <v>1075</v>
      </c>
      <c r="Q18" s="358" t="s">
        <v>74</v>
      </c>
      <c r="R18" s="354" t="s">
        <v>12</v>
      </c>
      <c r="S18" s="359" t="s">
        <v>1106</v>
      </c>
      <c r="T18" s="593"/>
      <c r="U18" s="593"/>
      <c r="V18" s="593"/>
      <c r="W18" s="593"/>
      <c r="X18" s="593"/>
      <c r="Y18" s="593"/>
      <c r="Z18" s="592"/>
      <c r="AA18" s="592"/>
      <c r="AB18" s="594"/>
      <c r="AC18" s="593"/>
      <c r="AD18" s="593"/>
      <c r="AE18" s="593"/>
      <c r="AF18" s="593"/>
      <c r="AG18" s="593"/>
      <c r="AH18" s="593"/>
      <c r="AI18" s="592"/>
      <c r="AJ18" s="592"/>
      <c r="AK18" s="594"/>
      <c r="AL18" s="593"/>
      <c r="AM18" s="593"/>
      <c r="AN18" s="593"/>
      <c r="AO18" s="593"/>
      <c r="AP18" s="593"/>
      <c r="AQ18" s="593"/>
      <c r="AR18" s="592"/>
      <c r="AS18" s="592"/>
      <c r="AT18" s="594"/>
      <c r="AU18" s="593"/>
      <c r="AV18" s="593"/>
      <c r="AW18" s="593"/>
      <c r="AX18" s="593"/>
      <c r="AY18" s="593"/>
      <c r="AZ18" s="593"/>
      <c r="BA18" s="592"/>
      <c r="BB18" s="592"/>
      <c r="BC18" s="614"/>
      <c r="BD18" s="617"/>
      <c r="BE18" s="617"/>
      <c r="BF18" s="618"/>
      <c r="BG18" s="617"/>
      <c r="BH18" s="617"/>
      <c r="BI18" s="617"/>
      <c r="BJ18" s="540"/>
      <c r="BK18" s="588"/>
    </row>
    <row r="19" spans="1:63" s="63" customFormat="1" ht="61.5" customHeight="1" x14ac:dyDescent="0.3">
      <c r="A19" s="354" t="s">
        <v>55</v>
      </c>
      <c r="B19" s="354" t="s">
        <v>12</v>
      </c>
      <c r="C19" s="350" t="s">
        <v>679</v>
      </c>
      <c r="D19" s="349" t="s">
        <v>680</v>
      </c>
      <c r="E19" s="350" t="s">
        <v>1109</v>
      </c>
      <c r="F19" s="361"/>
      <c r="G19" s="361"/>
      <c r="H19" s="361"/>
      <c r="I19" s="361"/>
      <c r="J19" s="361"/>
      <c r="K19" s="350" t="s">
        <v>1115</v>
      </c>
      <c r="L19" s="353" t="s">
        <v>1118</v>
      </c>
      <c r="M19" s="354" t="s">
        <v>8</v>
      </c>
      <c r="N19" s="355" t="s">
        <v>410</v>
      </c>
      <c r="O19" s="357" t="s">
        <v>1033</v>
      </c>
      <c r="P19" s="357" t="s">
        <v>1076</v>
      </c>
      <c r="Q19" s="358" t="s">
        <v>74</v>
      </c>
      <c r="R19" s="354" t="s">
        <v>12</v>
      </c>
      <c r="S19" s="359" t="s">
        <v>1106</v>
      </c>
      <c r="T19" s="593"/>
      <c r="U19" s="593"/>
      <c r="V19" s="593"/>
      <c r="W19" s="593"/>
      <c r="X19" s="593"/>
      <c r="Y19" s="593"/>
      <c r="Z19" s="592"/>
      <c r="AA19" s="592"/>
      <c r="AB19" s="594"/>
      <c r="AC19" s="593"/>
      <c r="AD19" s="593"/>
      <c r="AE19" s="593"/>
      <c r="AF19" s="593"/>
      <c r="AG19" s="593"/>
      <c r="AH19" s="593"/>
      <c r="AI19" s="592"/>
      <c r="AJ19" s="592"/>
      <c r="AK19" s="594"/>
      <c r="AL19" s="593"/>
      <c r="AM19" s="593"/>
      <c r="AN19" s="593"/>
      <c r="AO19" s="593"/>
      <c r="AP19" s="593"/>
      <c r="AQ19" s="593"/>
      <c r="AR19" s="592"/>
      <c r="AS19" s="592"/>
      <c r="AT19" s="594"/>
      <c r="AU19" s="593"/>
      <c r="AV19" s="593"/>
      <c r="AW19" s="593"/>
      <c r="AX19" s="593"/>
      <c r="AY19" s="593"/>
      <c r="AZ19" s="593"/>
      <c r="BA19" s="592"/>
      <c r="BB19" s="592"/>
      <c r="BC19" s="614"/>
      <c r="BD19" s="617"/>
      <c r="BE19" s="617"/>
      <c r="BF19" s="618"/>
      <c r="BG19" s="617"/>
      <c r="BH19" s="617"/>
      <c r="BI19" s="617"/>
      <c r="BJ19" s="540"/>
      <c r="BK19" s="588"/>
    </row>
    <row r="20" spans="1:63" s="63" customFormat="1" ht="117.75" customHeight="1" x14ac:dyDescent="0.3">
      <c r="A20" s="354" t="s">
        <v>55</v>
      </c>
      <c r="B20" s="354" t="s">
        <v>12</v>
      </c>
      <c r="C20" s="350" t="s">
        <v>679</v>
      </c>
      <c r="D20" s="349" t="s">
        <v>680</v>
      </c>
      <c r="E20" s="350" t="s">
        <v>1109</v>
      </c>
      <c r="F20" s="362"/>
      <c r="G20" s="362"/>
      <c r="H20" s="362"/>
      <c r="I20" s="362"/>
      <c r="J20" s="362"/>
      <c r="K20" s="350" t="s">
        <v>1115</v>
      </c>
      <c r="L20" s="353" t="s">
        <v>1118</v>
      </c>
      <c r="M20" s="354" t="s">
        <v>8</v>
      </c>
      <c r="N20" s="355" t="s">
        <v>410</v>
      </c>
      <c r="O20" s="357" t="s">
        <v>1034</v>
      </c>
      <c r="P20" s="357" t="s">
        <v>1077</v>
      </c>
      <c r="Q20" s="358" t="s">
        <v>74</v>
      </c>
      <c r="R20" s="354" t="s">
        <v>12</v>
      </c>
      <c r="S20" s="359" t="s">
        <v>1106</v>
      </c>
      <c r="T20" s="593"/>
      <c r="U20" s="593"/>
      <c r="V20" s="593"/>
      <c r="W20" s="593"/>
      <c r="X20" s="593"/>
      <c r="Y20" s="593"/>
      <c r="Z20" s="592"/>
      <c r="AA20" s="592"/>
      <c r="AB20" s="594"/>
      <c r="AC20" s="593"/>
      <c r="AD20" s="593"/>
      <c r="AE20" s="593"/>
      <c r="AF20" s="593"/>
      <c r="AG20" s="593"/>
      <c r="AH20" s="593"/>
      <c r="AI20" s="592"/>
      <c r="AJ20" s="592"/>
      <c r="AK20" s="594"/>
      <c r="AL20" s="593"/>
      <c r="AM20" s="593"/>
      <c r="AN20" s="593"/>
      <c r="AO20" s="593"/>
      <c r="AP20" s="593"/>
      <c r="AQ20" s="593"/>
      <c r="AR20" s="592"/>
      <c r="AS20" s="592"/>
      <c r="AT20" s="594"/>
      <c r="AU20" s="593"/>
      <c r="AV20" s="593"/>
      <c r="AW20" s="593"/>
      <c r="AX20" s="593"/>
      <c r="AY20" s="593"/>
      <c r="AZ20" s="593"/>
      <c r="BA20" s="592"/>
      <c r="BB20" s="592"/>
      <c r="BC20" s="614"/>
      <c r="BD20" s="617"/>
      <c r="BE20" s="617"/>
      <c r="BF20" s="618"/>
      <c r="BG20" s="617"/>
      <c r="BH20" s="617"/>
      <c r="BI20" s="617"/>
      <c r="BJ20" s="540"/>
      <c r="BK20" s="588"/>
    </row>
    <row r="21" spans="1:63" s="63" customFormat="1" ht="148.5" x14ac:dyDescent="0.3">
      <c r="A21" s="354" t="s">
        <v>55</v>
      </c>
      <c r="B21" s="354" t="s">
        <v>12</v>
      </c>
      <c r="C21" s="350" t="s">
        <v>679</v>
      </c>
      <c r="D21" s="349" t="s">
        <v>680</v>
      </c>
      <c r="E21" s="350" t="s">
        <v>1109</v>
      </c>
      <c r="F21" s="362"/>
      <c r="G21" s="362"/>
      <c r="H21" s="362"/>
      <c r="I21" s="362"/>
      <c r="J21" s="362"/>
      <c r="K21" s="350" t="s">
        <v>1115</v>
      </c>
      <c r="L21" s="353" t="s">
        <v>1118</v>
      </c>
      <c r="M21" s="354" t="s">
        <v>8</v>
      </c>
      <c r="N21" s="355" t="s">
        <v>410</v>
      </c>
      <c r="O21" s="357" t="s">
        <v>1035</v>
      </c>
      <c r="P21" s="357" t="s">
        <v>1078</v>
      </c>
      <c r="Q21" s="358" t="s">
        <v>74</v>
      </c>
      <c r="R21" s="354" t="s">
        <v>12</v>
      </c>
      <c r="S21" s="359" t="s">
        <v>1106</v>
      </c>
      <c r="T21" s="593"/>
      <c r="U21" s="593"/>
      <c r="V21" s="593"/>
      <c r="W21" s="593"/>
      <c r="X21" s="593"/>
      <c r="Y21" s="593"/>
      <c r="Z21" s="592"/>
      <c r="AA21" s="592"/>
      <c r="AB21" s="594"/>
      <c r="AC21" s="593"/>
      <c r="AD21" s="593"/>
      <c r="AE21" s="593"/>
      <c r="AF21" s="593"/>
      <c r="AG21" s="593"/>
      <c r="AH21" s="593"/>
      <c r="AI21" s="592"/>
      <c r="AJ21" s="592"/>
      <c r="AK21" s="594"/>
      <c r="AL21" s="593"/>
      <c r="AM21" s="593"/>
      <c r="AN21" s="593"/>
      <c r="AO21" s="593"/>
      <c r="AP21" s="593"/>
      <c r="AQ21" s="593"/>
      <c r="AR21" s="592"/>
      <c r="AS21" s="592"/>
      <c r="AT21" s="594"/>
      <c r="AU21" s="593"/>
      <c r="AV21" s="593"/>
      <c r="AW21" s="593"/>
      <c r="AX21" s="593"/>
      <c r="AY21" s="593"/>
      <c r="AZ21" s="593"/>
      <c r="BA21" s="592"/>
      <c r="BB21" s="592"/>
      <c r="BC21" s="614"/>
      <c r="BD21" s="617"/>
      <c r="BE21" s="617"/>
      <c r="BF21" s="618"/>
      <c r="BG21" s="617"/>
      <c r="BH21" s="617"/>
      <c r="BI21" s="617"/>
      <c r="BJ21" s="540"/>
      <c r="BK21" s="588"/>
    </row>
    <row r="22" spans="1:63" s="63" customFormat="1" ht="114" x14ac:dyDescent="0.3">
      <c r="A22" s="354" t="s">
        <v>55</v>
      </c>
      <c r="B22" s="354" t="s">
        <v>12</v>
      </c>
      <c r="C22" s="350" t="s">
        <v>679</v>
      </c>
      <c r="D22" s="349" t="s">
        <v>680</v>
      </c>
      <c r="E22" s="363" t="s">
        <v>1109</v>
      </c>
      <c r="F22" s="362"/>
      <c r="G22" s="362"/>
      <c r="H22" s="362"/>
      <c r="I22" s="362"/>
      <c r="J22" s="362"/>
      <c r="K22" s="350" t="s">
        <v>1115</v>
      </c>
      <c r="L22" s="353" t="s">
        <v>1118</v>
      </c>
      <c r="M22" s="354" t="s">
        <v>8</v>
      </c>
      <c r="N22" s="355" t="s">
        <v>410</v>
      </c>
      <c r="O22" s="357" t="s">
        <v>1036</v>
      </c>
      <c r="P22" s="357" t="s">
        <v>1079</v>
      </c>
      <c r="Q22" s="358" t="s">
        <v>74</v>
      </c>
      <c r="R22" s="354" t="s">
        <v>12</v>
      </c>
      <c r="S22" s="359" t="s">
        <v>1106</v>
      </c>
      <c r="T22" s="593"/>
      <c r="U22" s="593"/>
      <c r="V22" s="593"/>
      <c r="W22" s="593"/>
      <c r="X22" s="593"/>
      <c r="Y22" s="593"/>
      <c r="Z22" s="592"/>
      <c r="AA22" s="592"/>
      <c r="AB22" s="594"/>
      <c r="AC22" s="593"/>
      <c r="AD22" s="593"/>
      <c r="AE22" s="593"/>
      <c r="AF22" s="593"/>
      <c r="AG22" s="593"/>
      <c r="AH22" s="593"/>
      <c r="AI22" s="592"/>
      <c r="AJ22" s="592"/>
      <c r="AK22" s="594"/>
      <c r="AL22" s="593"/>
      <c r="AM22" s="593"/>
      <c r="AN22" s="593"/>
      <c r="AO22" s="593"/>
      <c r="AP22" s="593"/>
      <c r="AQ22" s="593"/>
      <c r="AR22" s="592"/>
      <c r="AS22" s="592"/>
      <c r="AT22" s="594"/>
      <c r="AU22" s="593"/>
      <c r="AV22" s="593"/>
      <c r="AW22" s="593"/>
      <c r="AX22" s="593"/>
      <c r="AY22" s="593"/>
      <c r="AZ22" s="593"/>
      <c r="BA22" s="592"/>
      <c r="BB22" s="592"/>
      <c r="BC22" s="614"/>
      <c r="BD22" s="617"/>
      <c r="BE22" s="617"/>
      <c r="BF22" s="618"/>
      <c r="BG22" s="617"/>
      <c r="BH22" s="617"/>
      <c r="BI22" s="617"/>
      <c r="BJ22" s="540"/>
      <c r="BK22" s="588"/>
    </row>
    <row r="23" spans="1:63" s="63" customFormat="1" ht="114" x14ac:dyDescent="0.3">
      <c r="A23" s="354" t="s">
        <v>55</v>
      </c>
      <c r="B23" s="354" t="s">
        <v>12</v>
      </c>
      <c r="C23" s="350" t="s">
        <v>679</v>
      </c>
      <c r="D23" s="349" t="s">
        <v>680</v>
      </c>
      <c r="E23" s="363" t="s">
        <v>1109</v>
      </c>
      <c r="F23" s="362"/>
      <c r="G23" s="362"/>
      <c r="H23" s="362"/>
      <c r="I23" s="362"/>
      <c r="J23" s="362"/>
      <c r="K23" s="350" t="s">
        <v>1115</v>
      </c>
      <c r="L23" s="353" t="s">
        <v>1118</v>
      </c>
      <c r="M23" s="354" t="s">
        <v>8</v>
      </c>
      <c r="N23" s="355" t="s">
        <v>410</v>
      </c>
      <c r="O23" s="357" t="s">
        <v>1037</v>
      </c>
      <c r="P23" s="357" t="s">
        <v>1080</v>
      </c>
      <c r="Q23" s="358" t="s">
        <v>74</v>
      </c>
      <c r="R23" s="354" t="s">
        <v>12</v>
      </c>
      <c r="S23" s="359" t="s">
        <v>1106</v>
      </c>
      <c r="T23" s="593"/>
      <c r="U23" s="593"/>
      <c r="V23" s="593"/>
      <c r="W23" s="593"/>
      <c r="X23" s="593"/>
      <c r="Y23" s="593"/>
      <c r="Z23" s="592"/>
      <c r="AA23" s="592"/>
      <c r="AB23" s="594"/>
      <c r="AC23" s="593"/>
      <c r="AD23" s="593"/>
      <c r="AE23" s="593"/>
      <c r="AF23" s="593"/>
      <c r="AG23" s="593"/>
      <c r="AH23" s="593"/>
      <c r="AI23" s="592"/>
      <c r="AJ23" s="592"/>
      <c r="AK23" s="594"/>
      <c r="AL23" s="593"/>
      <c r="AM23" s="593"/>
      <c r="AN23" s="593"/>
      <c r="AO23" s="593"/>
      <c r="AP23" s="593"/>
      <c r="AQ23" s="593"/>
      <c r="AR23" s="592"/>
      <c r="AS23" s="592"/>
      <c r="AT23" s="594"/>
      <c r="AU23" s="593"/>
      <c r="AV23" s="593"/>
      <c r="AW23" s="593"/>
      <c r="AX23" s="593"/>
      <c r="AY23" s="593"/>
      <c r="AZ23" s="593"/>
      <c r="BA23" s="592"/>
      <c r="BB23" s="592"/>
      <c r="BC23" s="614"/>
      <c r="BD23" s="617"/>
      <c r="BE23" s="617"/>
      <c r="BF23" s="618"/>
      <c r="BG23" s="617"/>
      <c r="BH23" s="617"/>
      <c r="BI23" s="617"/>
      <c r="BJ23" s="540"/>
      <c r="BK23" s="588"/>
    </row>
    <row r="24" spans="1:63" s="63" customFormat="1" ht="114" x14ac:dyDescent="0.3">
      <c r="A24" s="354" t="s">
        <v>55</v>
      </c>
      <c r="B24" s="354" t="s">
        <v>12</v>
      </c>
      <c r="C24" s="350" t="s">
        <v>679</v>
      </c>
      <c r="D24" s="349" t="s">
        <v>680</v>
      </c>
      <c r="E24" s="363" t="s">
        <v>1109</v>
      </c>
      <c r="F24" s="362"/>
      <c r="G24" s="362"/>
      <c r="H24" s="362"/>
      <c r="I24" s="362"/>
      <c r="J24" s="362"/>
      <c r="K24" s="350" t="s">
        <v>1115</v>
      </c>
      <c r="L24" s="353" t="s">
        <v>1118</v>
      </c>
      <c r="M24" s="354" t="s">
        <v>8</v>
      </c>
      <c r="N24" s="355" t="s">
        <v>410</v>
      </c>
      <c r="O24" s="357" t="s">
        <v>1038</v>
      </c>
      <c r="P24" s="357" t="s">
        <v>1081</v>
      </c>
      <c r="Q24" s="358" t="s">
        <v>74</v>
      </c>
      <c r="R24" s="354" t="s">
        <v>12</v>
      </c>
      <c r="S24" s="359" t="s">
        <v>1106</v>
      </c>
      <c r="T24" s="593"/>
      <c r="U24" s="593"/>
      <c r="V24" s="593"/>
      <c r="W24" s="593"/>
      <c r="X24" s="593"/>
      <c r="Y24" s="593"/>
      <c r="Z24" s="592"/>
      <c r="AA24" s="592"/>
      <c r="AB24" s="594"/>
      <c r="AC24" s="593"/>
      <c r="AD24" s="593"/>
      <c r="AE24" s="593"/>
      <c r="AF24" s="593"/>
      <c r="AG24" s="593"/>
      <c r="AH24" s="593"/>
      <c r="AI24" s="592"/>
      <c r="AJ24" s="592"/>
      <c r="AK24" s="594"/>
      <c r="AL24" s="593"/>
      <c r="AM24" s="593"/>
      <c r="AN24" s="593"/>
      <c r="AO24" s="593"/>
      <c r="AP24" s="593"/>
      <c r="AQ24" s="593"/>
      <c r="AR24" s="592"/>
      <c r="AS24" s="592"/>
      <c r="AT24" s="594"/>
      <c r="AU24" s="593"/>
      <c r="AV24" s="593"/>
      <c r="AW24" s="593"/>
      <c r="AX24" s="593"/>
      <c r="AY24" s="593"/>
      <c r="AZ24" s="593"/>
      <c r="BA24" s="592"/>
      <c r="BB24" s="592"/>
      <c r="BC24" s="616"/>
      <c r="BD24" s="617"/>
      <c r="BE24" s="617"/>
      <c r="BF24" s="584"/>
      <c r="BG24" s="617"/>
      <c r="BH24" s="617"/>
      <c r="BI24" s="617"/>
      <c r="BJ24" s="540"/>
      <c r="BK24" s="576"/>
    </row>
    <row r="25" spans="1:63" s="63" customFormat="1" ht="128.25" x14ac:dyDescent="0.3">
      <c r="A25" s="364" t="s">
        <v>55</v>
      </c>
      <c r="B25" s="364" t="s">
        <v>12</v>
      </c>
      <c r="C25" s="365" t="s">
        <v>679</v>
      </c>
      <c r="D25" s="366" t="s">
        <v>680</v>
      </c>
      <c r="E25" s="367" t="s">
        <v>1108</v>
      </c>
      <c r="F25" s="368"/>
      <c r="G25" s="368"/>
      <c r="H25" s="368"/>
      <c r="I25" s="368"/>
      <c r="J25" s="368"/>
      <c r="K25" s="365" t="s">
        <v>1119</v>
      </c>
      <c r="L25" s="369" t="s">
        <v>1120</v>
      </c>
      <c r="M25" s="364" t="s">
        <v>8</v>
      </c>
      <c r="N25" s="415" t="s">
        <v>410</v>
      </c>
      <c r="O25" s="416" t="s">
        <v>1039</v>
      </c>
      <c r="P25" s="417" t="s">
        <v>1082</v>
      </c>
      <c r="Q25" s="418" t="s">
        <v>74</v>
      </c>
      <c r="R25" s="419" t="s">
        <v>12</v>
      </c>
      <c r="S25" s="420" t="s">
        <v>1106</v>
      </c>
      <c r="T25" s="599">
        <v>8.3299999999999999E-2</v>
      </c>
      <c r="U25" s="595">
        <v>8.3299999999999999E-2</v>
      </c>
      <c r="V25" s="599">
        <v>8.3299999999999999E-2</v>
      </c>
      <c r="W25" s="595">
        <v>8.3299999999999999E-2</v>
      </c>
      <c r="X25" s="599">
        <v>8.3299999999999999E-2</v>
      </c>
      <c r="Y25" s="595">
        <v>8.3299999999999999E-2</v>
      </c>
      <c r="Z25" s="588">
        <f>SUM(T25,V25,X25)</f>
        <v>0.24990000000000001</v>
      </c>
      <c r="AA25" s="588">
        <f>SUM(U25,W25,Y25)</f>
        <v>0.24990000000000001</v>
      </c>
      <c r="AB25" s="597"/>
      <c r="AC25" s="599">
        <v>8.3299999999999999E-2</v>
      </c>
      <c r="AD25" s="595"/>
      <c r="AE25" s="599">
        <v>8.3299999999999999E-2</v>
      </c>
      <c r="AF25" s="595"/>
      <c r="AG25" s="599">
        <v>8.3299999999999999E-2</v>
      </c>
      <c r="AH25" s="595"/>
      <c r="AI25" s="588">
        <f>SUM(AC25,AE25,AG25)</f>
        <v>0.24990000000000001</v>
      </c>
      <c r="AJ25" s="588">
        <f>SUM(AD25,AF25,AH25)</f>
        <v>0</v>
      </c>
      <c r="AK25" s="597"/>
      <c r="AL25" s="599">
        <v>8.3299999999999999E-2</v>
      </c>
      <c r="AM25" s="595"/>
      <c r="AN25" s="599">
        <v>8.3299999999999999E-2</v>
      </c>
      <c r="AO25" s="595"/>
      <c r="AP25" s="599">
        <v>8.3299999999999999E-2</v>
      </c>
      <c r="AQ25" s="595"/>
      <c r="AR25" s="588">
        <f>SUM(AL25,AN25,AP25)</f>
        <v>0.24990000000000001</v>
      </c>
      <c r="AS25" s="588">
        <f>SUM(AM25,AO25,AQ25)</f>
        <v>0</v>
      </c>
      <c r="AT25" s="597"/>
      <c r="AU25" s="599">
        <v>8.3299999999999999E-2</v>
      </c>
      <c r="AV25" s="595"/>
      <c r="AW25" s="599">
        <v>8.3299999999999999E-2</v>
      </c>
      <c r="AX25" s="595"/>
      <c r="AY25" s="599">
        <v>8.3299999999999999E-2</v>
      </c>
      <c r="AZ25" s="595"/>
      <c r="BA25" s="588">
        <f>SUM(AU25,AW25,AY25)</f>
        <v>0.24990000000000001</v>
      </c>
      <c r="BB25" s="588">
        <f>SUM(AV25,AX25,AZ25)</f>
        <v>0</v>
      </c>
      <c r="BC25" s="597"/>
      <c r="BD25" s="604">
        <v>0.99960000000000004</v>
      </c>
      <c r="BE25" s="604">
        <v>0.24990000000000001</v>
      </c>
      <c r="BF25" s="604">
        <v>1</v>
      </c>
      <c r="BG25" s="604">
        <v>0.5</v>
      </c>
      <c r="BH25" s="604">
        <v>0.33333333333333331</v>
      </c>
      <c r="BI25" s="604">
        <v>0.25</v>
      </c>
      <c r="BJ25" s="606">
        <v>0.25</v>
      </c>
    </row>
    <row r="26" spans="1:63" s="63" customFormat="1" ht="128.25" x14ac:dyDescent="0.3">
      <c r="A26" s="364" t="s">
        <v>55</v>
      </c>
      <c r="B26" s="364" t="s">
        <v>12</v>
      </c>
      <c r="C26" s="365" t="s">
        <v>679</v>
      </c>
      <c r="D26" s="366" t="s">
        <v>680</v>
      </c>
      <c r="E26" s="367" t="s">
        <v>1108</v>
      </c>
      <c r="F26" s="368"/>
      <c r="G26" s="368"/>
      <c r="H26" s="368"/>
      <c r="I26" s="368"/>
      <c r="J26" s="368"/>
      <c r="K26" s="365" t="s">
        <v>1119</v>
      </c>
      <c r="L26" s="369" t="s">
        <v>1120</v>
      </c>
      <c r="M26" s="364" t="s">
        <v>8</v>
      </c>
      <c r="N26" s="370" t="s">
        <v>410</v>
      </c>
      <c r="O26" s="371" t="s">
        <v>1040</v>
      </c>
      <c r="P26" s="372" t="s">
        <v>1083</v>
      </c>
      <c r="Q26" s="373" t="s">
        <v>74</v>
      </c>
      <c r="R26" s="364" t="s">
        <v>12</v>
      </c>
      <c r="S26" s="374" t="s">
        <v>1106</v>
      </c>
      <c r="T26" s="599"/>
      <c r="U26" s="595"/>
      <c r="V26" s="599"/>
      <c r="W26" s="595"/>
      <c r="X26" s="599"/>
      <c r="Y26" s="595"/>
      <c r="Z26" s="588"/>
      <c r="AA26" s="588"/>
      <c r="AB26" s="597"/>
      <c r="AC26" s="599"/>
      <c r="AD26" s="595"/>
      <c r="AE26" s="599"/>
      <c r="AF26" s="595"/>
      <c r="AG26" s="599"/>
      <c r="AH26" s="595"/>
      <c r="AI26" s="588"/>
      <c r="AJ26" s="588"/>
      <c r="AK26" s="597"/>
      <c r="AL26" s="599"/>
      <c r="AM26" s="595"/>
      <c r="AN26" s="599"/>
      <c r="AO26" s="595"/>
      <c r="AP26" s="599"/>
      <c r="AQ26" s="595"/>
      <c r="AR26" s="588"/>
      <c r="AS26" s="588"/>
      <c r="AT26" s="597"/>
      <c r="AU26" s="599"/>
      <c r="AV26" s="595"/>
      <c r="AW26" s="599"/>
      <c r="AX26" s="595"/>
      <c r="AY26" s="599"/>
      <c r="AZ26" s="595"/>
      <c r="BA26" s="588"/>
      <c r="BB26" s="588"/>
      <c r="BC26" s="597"/>
      <c r="BD26" s="604"/>
      <c r="BE26" s="604"/>
      <c r="BF26" s="604"/>
      <c r="BG26" s="604"/>
      <c r="BH26" s="604"/>
      <c r="BI26" s="604"/>
      <c r="BJ26" s="606"/>
    </row>
    <row r="27" spans="1:63" s="63" customFormat="1" ht="128.25" x14ac:dyDescent="0.3">
      <c r="A27" s="364" t="s">
        <v>55</v>
      </c>
      <c r="B27" s="364" t="s">
        <v>12</v>
      </c>
      <c r="C27" s="365" t="s">
        <v>679</v>
      </c>
      <c r="D27" s="366" t="s">
        <v>680</v>
      </c>
      <c r="E27" s="367" t="s">
        <v>1108</v>
      </c>
      <c r="F27" s="368"/>
      <c r="G27" s="368"/>
      <c r="H27" s="368"/>
      <c r="I27" s="368"/>
      <c r="J27" s="368"/>
      <c r="K27" s="365" t="s">
        <v>1119</v>
      </c>
      <c r="L27" s="369" t="s">
        <v>1120</v>
      </c>
      <c r="M27" s="364" t="s">
        <v>8</v>
      </c>
      <c r="N27" s="370" t="s">
        <v>410</v>
      </c>
      <c r="O27" s="371" t="s">
        <v>1041</v>
      </c>
      <c r="P27" s="372" t="s">
        <v>1084</v>
      </c>
      <c r="Q27" s="373" t="s">
        <v>74</v>
      </c>
      <c r="R27" s="364" t="s">
        <v>12</v>
      </c>
      <c r="S27" s="374" t="s">
        <v>1106</v>
      </c>
      <c r="T27" s="599"/>
      <c r="U27" s="595"/>
      <c r="V27" s="599"/>
      <c r="W27" s="595"/>
      <c r="X27" s="599"/>
      <c r="Y27" s="595"/>
      <c r="Z27" s="588"/>
      <c r="AA27" s="588"/>
      <c r="AB27" s="597"/>
      <c r="AC27" s="599"/>
      <c r="AD27" s="595"/>
      <c r="AE27" s="599"/>
      <c r="AF27" s="595"/>
      <c r="AG27" s="599"/>
      <c r="AH27" s="595"/>
      <c r="AI27" s="588"/>
      <c r="AJ27" s="588"/>
      <c r="AK27" s="597"/>
      <c r="AL27" s="599"/>
      <c r="AM27" s="595"/>
      <c r="AN27" s="599"/>
      <c r="AO27" s="595"/>
      <c r="AP27" s="599"/>
      <c r="AQ27" s="595"/>
      <c r="AR27" s="588"/>
      <c r="AS27" s="588"/>
      <c r="AT27" s="597"/>
      <c r="AU27" s="599"/>
      <c r="AV27" s="595"/>
      <c r="AW27" s="599"/>
      <c r="AX27" s="595"/>
      <c r="AY27" s="599"/>
      <c r="AZ27" s="595"/>
      <c r="BA27" s="588"/>
      <c r="BB27" s="588"/>
      <c r="BC27" s="597"/>
      <c r="BD27" s="604"/>
      <c r="BE27" s="604"/>
      <c r="BF27" s="604"/>
      <c r="BG27" s="604"/>
      <c r="BH27" s="604"/>
      <c r="BI27" s="604"/>
      <c r="BJ27" s="606"/>
    </row>
    <row r="28" spans="1:63" s="63" customFormat="1" ht="128.25" x14ac:dyDescent="0.3">
      <c r="A28" s="364" t="s">
        <v>55</v>
      </c>
      <c r="B28" s="364" t="s">
        <v>12</v>
      </c>
      <c r="C28" s="365" t="s">
        <v>679</v>
      </c>
      <c r="D28" s="366" t="s">
        <v>680</v>
      </c>
      <c r="E28" s="367" t="s">
        <v>1108</v>
      </c>
      <c r="F28" s="368"/>
      <c r="G28" s="368"/>
      <c r="H28" s="368"/>
      <c r="I28" s="368"/>
      <c r="J28" s="368"/>
      <c r="K28" s="365" t="s">
        <v>1119</v>
      </c>
      <c r="L28" s="369" t="s">
        <v>1120</v>
      </c>
      <c r="M28" s="364" t="s">
        <v>8</v>
      </c>
      <c r="N28" s="370" t="s">
        <v>410</v>
      </c>
      <c r="O28" s="371" t="s">
        <v>1042</v>
      </c>
      <c r="P28" s="372" t="s">
        <v>1085</v>
      </c>
      <c r="Q28" s="373" t="s">
        <v>74</v>
      </c>
      <c r="R28" s="364" t="s">
        <v>12</v>
      </c>
      <c r="S28" s="374" t="s">
        <v>1106</v>
      </c>
      <c r="T28" s="599"/>
      <c r="U28" s="595"/>
      <c r="V28" s="599"/>
      <c r="W28" s="595"/>
      <c r="X28" s="599"/>
      <c r="Y28" s="595"/>
      <c r="Z28" s="588"/>
      <c r="AA28" s="588"/>
      <c r="AB28" s="597"/>
      <c r="AC28" s="599"/>
      <c r="AD28" s="595"/>
      <c r="AE28" s="599"/>
      <c r="AF28" s="595"/>
      <c r="AG28" s="599"/>
      <c r="AH28" s="595"/>
      <c r="AI28" s="588"/>
      <c r="AJ28" s="588"/>
      <c r="AK28" s="597"/>
      <c r="AL28" s="599"/>
      <c r="AM28" s="595"/>
      <c r="AN28" s="599"/>
      <c r="AO28" s="595"/>
      <c r="AP28" s="599"/>
      <c r="AQ28" s="595"/>
      <c r="AR28" s="588"/>
      <c r="AS28" s="588"/>
      <c r="AT28" s="597"/>
      <c r="AU28" s="599"/>
      <c r="AV28" s="595"/>
      <c r="AW28" s="599"/>
      <c r="AX28" s="595"/>
      <c r="AY28" s="599"/>
      <c r="AZ28" s="595"/>
      <c r="BA28" s="588"/>
      <c r="BB28" s="588"/>
      <c r="BC28" s="597"/>
      <c r="BD28" s="604"/>
      <c r="BE28" s="604"/>
      <c r="BF28" s="604"/>
      <c r="BG28" s="604"/>
      <c r="BH28" s="604"/>
      <c r="BI28" s="604"/>
      <c r="BJ28" s="606"/>
    </row>
    <row r="29" spans="1:63" s="63" customFormat="1" ht="128.25" x14ac:dyDescent="0.3">
      <c r="A29" s="364" t="s">
        <v>55</v>
      </c>
      <c r="B29" s="364" t="s">
        <v>12</v>
      </c>
      <c r="C29" s="365" t="s">
        <v>679</v>
      </c>
      <c r="D29" s="366" t="s">
        <v>680</v>
      </c>
      <c r="E29" s="367" t="s">
        <v>1108</v>
      </c>
      <c r="F29" s="368"/>
      <c r="G29" s="368"/>
      <c r="H29" s="368"/>
      <c r="I29" s="368"/>
      <c r="J29" s="368"/>
      <c r="K29" s="365" t="s">
        <v>1119</v>
      </c>
      <c r="L29" s="369" t="s">
        <v>1120</v>
      </c>
      <c r="M29" s="364" t="s">
        <v>8</v>
      </c>
      <c r="N29" s="370" t="s">
        <v>410</v>
      </c>
      <c r="O29" s="371" t="s">
        <v>1043</v>
      </c>
      <c r="P29" s="372" t="s">
        <v>1086</v>
      </c>
      <c r="Q29" s="373" t="s">
        <v>74</v>
      </c>
      <c r="R29" s="364" t="s">
        <v>12</v>
      </c>
      <c r="S29" s="374" t="s">
        <v>1106</v>
      </c>
      <c r="T29" s="599"/>
      <c r="U29" s="595"/>
      <c r="V29" s="599"/>
      <c r="W29" s="595"/>
      <c r="X29" s="599"/>
      <c r="Y29" s="595"/>
      <c r="Z29" s="588"/>
      <c r="AA29" s="588"/>
      <c r="AB29" s="597"/>
      <c r="AC29" s="599"/>
      <c r="AD29" s="595"/>
      <c r="AE29" s="599"/>
      <c r="AF29" s="595"/>
      <c r="AG29" s="599"/>
      <c r="AH29" s="595"/>
      <c r="AI29" s="588"/>
      <c r="AJ29" s="588"/>
      <c r="AK29" s="597"/>
      <c r="AL29" s="599"/>
      <c r="AM29" s="595"/>
      <c r="AN29" s="599"/>
      <c r="AO29" s="595"/>
      <c r="AP29" s="599"/>
      <c r="AQ29" s="595"/>
      <c r="AR29" s="588"/>
      <c r="AS29" s="588"/>
      <c r="AT29" s="597"/>
      <c r="AU29" s="599"/>
      <c r="AV29" s="595"/>
      <c r="AW29" s="599"/>
      <c r="AX29" s="595"/>
      <c r="AY29" s="599"/>
      <c r="AZ29" s="595"/>
      <c r="BA29" s="588"/>
      <c r="BB29" s="588"/>
      <c r="BC29" s="597"/>
      <c r="BD29" s="604"/>
      <c r="BE29" s="604"/>
      <c r="BF29" s="604"/>
      <c r="BG29" s="604"/>
      <c r="BH29" s="604"/>
      <c r="BI29" s="604"/>
      <c r="BJ29" s="606"/>
    </row>
    <row r="30" spans="1:63" s="65" customFormat="1" ht="128.25" x14ac:dyDescent="0.3">
      <c r="A30" s="364" t="s">
        <v>55</v>
      </c>
      <c r="B30" s="364" t="s">
        <v>12</v>
      </c>
      <c r="C30" s="365" t="s">
        <v>679</v>
      </c>
      <c r="D30" s="366" t="s">
        <v>680</v>
      </c>
      <c r="E30" s="367" t="s">
        <v>1108</v>
      </c>
      <c r="F30" s="368"/>
      <c r="G30" s="368"/>
      <c r="H30" s="368"/>
      <c r="I30" s="368"/>
      <c r="J30" s="368"/>
      <c r="K30" s="365" t="s">
        <v>1119</v>
      </c>
      <c r="L30" s="369" t="s">
        <v>1120</v>
      </c>
      <c r="M30" s="364" t="s">
        <v>8</v>
      </c>
      <c r="N30" s="370" t="s">
        <v>410</v>
      </c>
      <c r="O30" s="371" t="s">
        <v>1044</v>
      </c>
      <c r="P30" s="372" t="s">
        <v>1087</v>
      </c>
      <c r="Q30" s="373" t="s">
        <v>74</v>
      </c>
      <c r="R30" s="364" t="s">
        <v>12</v>
      </c>
      <c r="S30" s="374" t="s">
        <v>1106</v>
      </c>
      <c r="T30" s="599"/>
      <c r="U30" s="595"/>
      <c r="V30" s="599"/>
      <c r="W30" s="595"/>
      <c r="X30" s="599"/>
      <c r="Y30" s="595"/>
      <c r="Z30" s="588"/>
      <c r="AA30" s="588"/>
      <c r="AB30" s="597"/>
      <c r="AC30" s="599"/>
      <c r="AD30" s="595"/>
      <c r="AE30" s="599"/>
      <c r="AF30" s="595"/>
      <c r="AG30" s="599"/>
      <c r="AH30" s="595"/>
      <c r="AI30" s="588"/>
      <c r="AJ30" s="588"/>
      <c r="AK30" s="597"/>
      <c r="AL30" s="599"/>
      <c r="AM30" s="595"/>
      <c r="AN30" s="599"/>
      <c r="AO30" s="595"/>
      <c r="AP30" s="599"/>
      <c r="AQ30" s="595"/>
      <c r="AR30" s="588"/>
      <c r="AS30" s="588"/>
      <c r="AT30" s="597"/>
      <c r="AU30" s="599"/>
      <c r="AV30" s="595"/>
      <c r="AW30" s="599"/>
      <c r="AX30" s="595"/>
      <c r="AY30" s="599"/>
      <c r="AZ30" s="595"/>
      <c r="BA30" s="588"/>
      <c r="BB30" s="588"/>
      <c r="BC30" s="597"/>
      <c r="BD30" s="604"/>
      <c r="BE30" s="604"/>
      <c r="BF30" s="604"/>
      <c r="BG30" s="604"/>
      <c r="BH30" s="604"/>
      <c r="BI30" s="604"/>
      <c r="BJ30" s="606"/>
    </row>
    <row r="31" spans="1:63" s="65" customFormat="1" ht="128.25" x14ac:dyDescent="0.3">
      <c r="A31" s="364" t="s">
        <v>55</v>
      </c>
      <c r="B31" s="364" t="s">
        <v>12</v>
      </c>
      <c r="C31" s="365" t="s">
        <v>679</v>
      </c>
      <c r="D31" s="366" t="s">
        <v>680</v>
      </c>
      <c r="E31" s="367" t="s">
        <v>1108</v>
      </c>
      <c r="F31" s="368"/>
      <c r="G31" s="368"/>
      <c r="H31" s="368"/>
      <c r="I31" s="368"/>
      <c r="J31" s="368"/>
      <c r="K31" s="365" t="s">
        <v>1119</v>
      </c>
      <c r="L31" s="369" t="s">
        <v>1120</v>
      </c>
      <c r="M31" s="364" t="s">
        <v>8</v>
      </c>
      <c r="N31" s="370" t="s">
        <v>410</v>
      </c>
      <c r="O31" s="371" t="s">
        <v>1045</v>
      </c>
      <c r="P31" s="372" t="s">
        <v>1088</v>
      </c>
      <c r="Q31" s="373" t="s">
        <v>74</v>
      </c>
      <c r="R31" s="364" t="s">
        <v>12</v>
      </c>
      <c r="S31" s="374" t="s">
        <v>1106</v>
      </c>
      <c r="T31" s="599"/>
      <c r="U31" s="595"/>
      <c r="V31" s="599"/>
      <c r="W31" s="595"/>
      <c r="X31" s="599"/>
      <c r="Y31" s="595"/>
      <c r="Z31" s="588"/>
      <c r="AA31" s="588"/>
      <c r="AB31" s="597"/>
      <c r="AC31" s="599"/>
      <c r="AD31" s="595"/>
      <c r="AE31" s="599"/>
      <c r="AF31" s="595"/>
      <c r="AG31" s="599"/>
      <c r="AH31" s="595"/>
      <c r="AI31" s="588"/>
      <c r="AJ31" s="588"/>
      <c r="AK31" s="597"/>
      <c r="AL31" s="599"/>
      <c r="AM31" s="595"/>
      <c r="AN31" s="599"/>
      <c r="AO31" s="595"/>
      <c r="AP31" s="599"/>
      <c r="AQ31" s="595"/>
      <c r="AR31" s="588"/>
      <c r="AS31" s="588"/>
      <c r="AT31" s="597"/>
      <c r="AU31" s="599"/>
      <c r="AV31" s="595"/>
      <c r="AW31" s="599"/>
      <c r="AX31" s="595"/>
      <c r="AY31" s="599"/>
      <c r="AZ31" s="595"/>
      <c r="BA31" s="588"/>
      <c r="BB31" s="588"/>
      <c r="BC31" s="597"/>
      <c r="BD31" s="604"/>
      <c r="BE31" s="604"/>
      <c r="BF31" s="604"/>
      <c r="BG31" s="604"/>
      <c r="BH31" s="604"/>
      <c r="BI31" s="604"/>
      <c r="BJ31" s="606"/>
    </row>
    <row r="32" spans="1:63" s="65" customFormat="1" ht="247.5" x14ac:dyDescent="0.3">
      <c r="A32" s="364" t="s">
        <v>55</v>
      </c>
      <c r="B32" s="364" t="s">
        <v>12</v>
      </c>
      <c r="C32" s="365" t="s">
        <v>679</v>
      </c>
      <c r="D32" s="366" t="s">
        <v>680</v>
      </c>
      <c r="E32" s="367" t="s">
        <v>1108</v>
      </c>
      <c r="F32" s="368"/>
      <c r="G32" s="368"/>
      <c r="H32" s="368"/>
      <c r="I32" s="368"/>
      <c r="J32" s="368"/>
      <c r="K32" s="365" t="s">
        <v>1119</v>
      </c>
      <c r="L32" s="369" t="s">
        <v>1120</v>
      </c>
      <c r="M32" s="364" t="s">
        <v>8</v>
      </c>
      <c r="N32" s="370" t="s">
        <v>410</v>
      </c>
      <c r="O32" s="371" t="s">
        <v>1046</v>
      </c>
      <c r="P32" s="372" t="s">
        <v>1089</v>
      </c>
      <c r="Q32" s="373" t="s">
        <v>74</v>
      </c>
      <c r="R32" s="364" t="s">
        <v>12</v>
      </c>
      <c r="S32" s="374" t="s">
        <v>1106</v>
      </c>
      <c r="T32" s="599"/>
      <c r="U32" s="595"/>
      <c r="V32" s="599"/>
      <c r="W32" s="595"/>
      <c r="X32" s="599"/>
      <c r="Y32" s="595"/>
      <c r="Z32" s="588"/>
      <c r="AA32" s="588"/>
      <c r="AB32" s="597"/>
      <c r="AC32" s="599"/>
      <c r="AD32" s="595"/>
      <c r="AE32" s="599"/>
      <c r="AF32" s="595"/>
      <c r="AG32" s="599"/>
      <c r="AH32" s="595"/>
      <c r="AI32" s="588"/>
      <c r="AJ32" s="588"/>
      <c r="AK32" s="597"/>
      <c r="AL32" s="599"/>
      <c r="AM32" s="595"/>
      <c r="AN32" s="599"/>
      <c r="AO32" s="595"/>
      <c r="AP32" s="599"/>
      <c r="AQ32" s="595"/>
      <c r="AR32" s="588"/>
      <c r="AS32" s="588"/>
      <c r="AT32" s="597"/>
      <c r="AU32" s="599"/>
      <c r="AV32" s="595"/>
      <c r="AW32" s="599"/>
      <c r="AX32" s="595"/>
      <c r="AY32" s="599"/>
      <c r="AZ32" s="595"/>
      <c r="BA32" s="588"/>
      <c r="BB32" s="588"/>
      <c r="BC32" s="597"/>
      <c r="BD32" s="604"/>
      <c r="BE32" s="604"/>
      <c r="BF32" s="604"/>
      <c r="BG32" s="604"/>
      <c r="BH32" s="604"/>
      <c r="BI32" s="604"/>
      <c r="BJ32" s="606"/>
    </row>
    <row r="33" spans="1:62" s="65" customFormat="1" ht="128.25" x14ac:dyDescent="0.3">
      <c r="A33" s="364" t="s">
        <v>55</v>
      </c>
      <c r="B33" s="364" t="s">
        <v>12</v>
      </c>
      <c r="C33" s="365" t="s">
        <v>679</v>
      </c>
      <c r="D33" s="366" t="s">
        <v>680</v>
      </c>
      <c r="E33" s="367" t="s">
        <v>1108</v>
      </c>
      <c r="F33" s="368"/>
      <c r="G33" s="368"/>
      <c r="H33" s="368"/>
      <c r="I33" s="368"/>
      <c r="J33" s="368"/>
      <c r="K33" s="365" t="s">
        <v>1119</v>
      </c>
      <c r="L33" s="369" t="s">
        <v>1120</v>
      </c>
      <c r="M33" s="364" t="s">
        <v>8</v>
      </c>
      <c r="N33" s="370" t="s">
        <v>410</v>
      </c>
      <c r="O33" s="371" t="s">
        <v>1047</v>
      </c>
      <c r="P33" s="372" t="s">
        <v>1090</v>
      </c>
      <c r="Q33" s="373" t="s">
        <v>74</v>
      </c>
      <c r="R33" s="364" t="s">
        <v>12</v>
      </c>
      <c r="S33" s="374" t="s">
        <v>1106</v>
      </c>
      <c r="T33" s="599"/>
      <c r="U33" s="595"/>
      <c r="V33" s="599"/>
      <c r="W33" s="595"/>
      <c r="X33" s="599"/>
      <c r="Y33" s="595"/>
      <c r="Z33" s="588"/>
      <c r="AA33" s="588"/>
      <c r="AB33" s="597"/>
      <c r="AC33" s="599"/>
      <c r="AD33" s="595"/>
      <c r="AE33" s="599"/>
      <c r="AF33" s="595"/>
      <c r="AG33" s="599"/>
      <c r="AH33" s="595"/>
      <c r="AI33" s="588"/>
      <c r="AJ33" s="588"/>
      <c r="AK33" s="597"/>
      <c r="AL33" s="599"/>
      <c r="AM33" s="595"/>
      <c r="AN33" s="599"/>
      <c r="AO33" s="595"/>
      <c r="AP33" s="599"/>
      <c r="AQ33" s="595"/>
      <c r="AR33" s="588"/>
      <c r="AS33" s="588"/>
      <c r="AT33" s="597"/>
      <c r="AU33" s="599"/>
      <c r="AV33" s="595"/>
      <c r="AW33" s="599"/>
      <c r="AX33" s="595"/>
      <c r="AY33" s="599"/>
      <c r="AZ33" s="595"/>
      <c r="BA33" s="588"/>
      <c r="BB33" s="588"/>
      <c r="BC33" s="597"/>
      <c r="BD33" s="604"/>
      <c r="BE33" s="604"/>
      <c r="BF33" s="604"/>
      <c r="BG33" s="604"/>
      <c r="BH33" s="604"/>
      <c r="BI33" s="604"/>
      <c r="BJ33" s="606"/>
    </row>
    <row r="34" spans="1:62" s="65" customFormat="1" ht="128.25" x14ac:dyDescent="0.3">
      <c r="A34" s="364" t="s">
        <v>55</v>
      </c>
      <c r="B34" s="364" t="s">
        <v>12</v>
      </c>
      <c r="C34" s="365" t="s">
        <v>679</v>
      </c>
      <c r="D34" s="366" t="s">
        <v>680</v>
      </c>
      <c r="E34" s="367" t="s">
        <v>1108</v>
      </c>
      <c r="F34" s="368"/>
      <c r="G34" s="368"/>
      <c r="H34" s="368"/>
      <c r="I34" s="368"/>
      <c r="J34" s="368"/>
      <c r="K34" s="365" t="s">
        <v>1119</v>
      </c>
      <c r="L34" s="369" t="s">
        <v>1120</v>
      </c>
      <c r="M34" s="364" t="s">
        <v>8</v>
      </c>
      <c r="N34" s="370" t="s">
        <v>410</v>
      </c>
      <c r="O34" s="371" t="s">
        <v>1048</v>
      </c>
      <c r="P34" s="372" t="s">
        <v>1091</v>
      </c>
      <c r="Q34" s="373" t="s">
        <v>74</v>
      </c>
      <c r="R34" s="364" t="s">
        <v>12</v>
      </c>
      <c r="S34" s="374" t="s">
        <v>1106</v>
      </c>
      <c r="T34" s="599"/>
      <c r="U34" s="595"/>
      <c r="V34" s="599"/>
      <c r="W34" s="595"/>
      <c r="X34" s="599"/>
      <c r="Y34" s="595"/>
      <c r="Z34" s="588"/>
      <c r="AA34" s="588"/>
      <c r="AB34" s="597"/>
      <c r="AC34" s="599"/>
      <c r="AD34" s="595"/>
      <c r="AE34" s="599"/>
      <c r="AF34" s="595"/>
      <c r="AG34" s="599"/>
      <c r="AH34" s="595"/>
      <c r="AI34" s="588"/>
      <c r="AJ34" s="588"/>
      <c r="AK34" s="597"/>
      <c r="AL34" s="599"/>
      <c r="AM34" s="595"/>
      <c r="AN34" s="599"/>
      <c r="AO34" s="595"/>
      <c r="AP34" s="599"/>
      <c r="AQ34" s="595"/>
      <c r="AR34" s="588"/>
      <c r="AS34" s="588"/>
      <c r="AT34" s="597"/>
      <c r="AU34" s="599"/>
      <c r="AV34" s="595"/>
      <c r="AW34" s="599"/>
      <c r="AX34" s="595"/>
      <c r="AY34" s="599"/>
      <c r="AZ34" s="595"/>
      <c r="BA34" s="588"/>
      <c r="BB34" s="588"/>
      <c r="BC34" s="597"/>
      <c r="BD34" s="604"/>
      <c r="BE34" s="604"/>
      <c r="BF34" s="604"/>
      <c r="BG34" s="604"/>
      <c r="BH34" s="604"/>
      <c r="BI34" s="604"/>
      <c r="BJ34" s="606"/>
    </row>
    <row r="35" spans="1:62" s="65" customFormat="1" ht="128.25" x14ac:dyDescent="0.3">
      <c r="A35" s="364" t="s">
        <v>55</v>
      </c>
      <c r="B35" s="364" t="s">
        <v>12</v>
      </c>
      <c r="C35" s="365" t="s">
        <v>679</v>
      </c>
      <c r="D35" s="366" t="s">
        <v>680</v>
      </c>
      <c r="E35" s="367" t="s">
        <v>1108</v>
      </c>
      <c r="F35" s="368"/>
      <c r="G35" s="368"/>
      <c r="H35" s="368"/>
      <c r="I35" s="368"/>
      <c r="J35" s="368"/>
      <c r="K35" s="365" t="s">
        <v>1119</v>
      </c>
      <c r="L35" s="369" t="s">
        <v>1120</v>
      </c>
      <c r="M35" s="364" t="s">
        <v>8</v>
      </c>
      <c r="N35" s="370" t="s">
        <v>410</v>
      </c>
      <c r="O35" s="371" t="s">
        <v>1049</v>
      </c>
      <c r="P35" s="372" t="s">
        <v>1092</v>
      </c>
      <c r="Q35" s="373" t="s">
        <v>74</v>
      </c>
      <c r="R35" s="364" t="s">
        <v>12</v>
      </c>
      <c r="S35" s="374" t="s">
        <v>1106</v>
      </c>
      <c r="T35" s="600"/>
      <c r="U35" s="596"/>
      <c r="V35" s="600"/>
      <c r="W35" s="596"/>
      <c r="X35" s="600"/>
      <c r="Y35" s="596"/>
      <c r="Z35" s="576"/>
      <c r="AA35" s="576"/>
      <c r="AB35" s="598"/>
      <c r="AC35" s="600"/>
      <c r="AD35" s="596"/>
      <c r="AE35" s="600"/>
      <c r="AF35" s="596"/>
      <c r="AG35" s="600"/>
      <c r="AH35" s="596"/>
      <c r="AI35" s="576"/>
      <c r="AJ35" s="576"/>
      <c r="AK35" s="598"/>
      <c r="AL35" s="600"/>
      <c r="AM35" s="596"/>
      <c r="AN35" s="600"/>
      <c r="AO35" s="596"/>
      <c r="AP35" s="600"/>
      <c r="AQ35" s="596"/>
      <c r="AR35" s="576"/>
      <c r="AS35" s="576"/>
      <c r="AT35" s="598"/>
      <c r="AU35" s="600"/>
      <c r="AV35" s="596"/>
      <c r="AW35" s="600"/>
      <c r="AX35" s="596"/>
      <c r="AY35" s="600"/>
      <c r="AZ35" s="596"/>
      <c r="BA35" s="576"/>
      <c r="BB35" s="576"/>
      <c r="BC35" s="598"/>
      <c r="BD35" s="605"/>
      <c r="BE35" s="605"/>
      <c r="BF35" s="605"/>
      <c r="BG35" s="605"/>
      <c r="BH35" s="605"/>
      <c r="BI35" s="605"/>
      <c r="BJ35" s="606"/>
    </row>
    <row r="36" spans="1:62" s="65" customFormat="1" ht="114" x14ac:dyDescent="0.3">
      <c r="A36" s="375" t="s">
        <v>55</v>
      </c>
      <c r="B36" s="375" t="s">
        <v>12</v>
      </c>
      <c r="C36" s="376" t="s">
        <v>679</v>
      </c>
      <c r="D36" s="377" t="s">
        <v>680</v>
      </c>
      <c r="E36" s="378" t="s">
        <v>1112</v>
      </c>
      <c r="F36" s="379"/>
      <c r="G36" s="379"/>
      <c r="H36" s="379"/>
      <c r="I36" s="379"/>
      <c r="J36" s="379"/>
      <c r="K36" s="376" t="s">
        <v>1121</v>
      </c>
      <c r="L36" s="380" t="s">
        <v>1122</v>
      </c>
      <c r="M36" s="375" t="s">
        <v>8</v>
      </c>
      <c r="N36" s="381" t="s">
        <v>410</v>
      </c>
      <c r="O36" s="382" t="s">
        <v>1050</v>
      </c>
      <c r="P36" s="383" t="s">
        <v>1093</v>
      </c>
      <c r="Q36" s="384" t="s">
        <v>74</v>
      </c>
      <c r="R36" s="375" t="s">
        <v>12</v>
      </c>
      <c r="S36" s="385" t="s">
        <v>1106</v>
      </c>
      <c r="T36" s="601">
        <v>8.3299999999999999E-2</v>
      </c>
      <c r="U36" s="601">
        <v>8.3299999999999999E-2</v>
      </c>
      <c r="V36" s="601">
        <v>8.3299999999999999E-2</v>
      </c>
      <c r="W36" s="601">
        <v>8.3299999999999999E-2</v>
      </c>
      <c r="X36" s="601">
        <v>8.3299999999999999E-2</v>
      </c>
      <c r="Y36" s="601">
        <v>8.3299999999999999E-2</v>
      </c>
      <c r="Z36" s="575">
        <f>SUM(T36,V36,X36)</f>
        <v>0.24990000000000001</v>
      </c>
      <c r="AA36" s="575">
        <f>SUM(U36,W36,Y36)</f>
        <v>0.24990000000000001</v>
      </c>
      <c r="AB36" s="424"/>
      <c r="AC36" s="435">
        <v>8.3299999999999999E-2</v>
      </c>
      <c r="AD36" s="435"/>
      <c r="AE36" s="435">
        <v>8.3299999999999999E-2</v>
      </c>
      <c r="AF36" s="435"/>
      <c r="AG36" s="435">
        <v>8.3299999999999999E-2</v>
      </c>
      <c r="AH36" s="435"/>
      <c r="AI36" s="407">
        <f>SUM(AC36,AE36,AG36)</f>
        <v>0.24990000000000001</v>
      </c>
      <c r="AJ36" s="407">
        <f>SUM(AD36,AF36,AH36)</f>
        <v>0</v>
      </c>
      <c r="AK36" s="424"/>
      <c r="AL36" s="435">
        <v>8.3299999999999999E-2</v>
      </c>
      <c r="AM36" s="435"/>
      <c r="AN36" s="435">
        <v>8.3299999999999999E-2</v>
      </c>
      <c r="AO36" s="435"/>
      <c r="AP36" s="435">
        <v>8.3299999999999999E-2</v>
      </c>
      <c r="AQ36" s="435"/>
      <c r="AR36" s="407">
        <f>SUM(AL36,AN36,AP36)</f>
        <v>0.24990000000000001</v>
      </c>
      <c r="AS36" s="407">
        <f>SUM(AM36,AO36,AQ36)</f>
        <v>0</v>
      </c>
      <c r="AT36" s="424"/>
      <c r="AU36" s="435">
        <v>8.3299999999999999E-2</v>
      </c>
      <c r="AV36" s="435"/>
      <c r="AW36" s="435">
        <v>8.3299999999999999E-2</v>
      </c>
      <c r="AX36" s="435"/>
      <c r="AY36" s="435">
        <v>8.3299999999999999E-2</v>
      </c>
      <c r="AZ36" s="435"/>
      <c r="BA36" s="407">
        <f>SUM(AU36,AW36,AY36)</f>
        <v>0.24990000000000001</v>
      </c>
      <c r="BB36" s="407">
        <f>SUM(AV36,AX36,AZ36)</f>
        <v>0</v>
      </c>
      <c r="BC36" s="424"/>
      <c r="BD36" s="610">
        <v>0.99960000000000004</v>
      </c>
      <c r="BE36" s="610">
        <v>0.24990000000000001</v>
      </c>
      <c r="BF36" s="607">
        <v>1</v>
      </c>
      <c r="BG36" s="607">
        <v>0.5</v>
      </c>
      <c r="BH36" s="607">
        <v>0.33333333333333331</v>
      </c>
      <c r="BI36" s="607">
        <v>0.33333333333333331</v>
      </c>
      <c r="BJ36" s="608">
        <v>0.25</v>
      </c>
    </row>
    <row r="37" spans="1:62" s="65" customFormat="1" ht="114" x14ac:dyDescent="0.3">
      <c r="A37" s="375" t="s">
        <v>55</v>
      </c>
      <c r="B37" s="375" t="s">
        <v>12</v>
      </c>
      <c r="C37" s="376" t="s">
        <v>679</v>
      </c>
      <c r="D37" s="377" t="s">
        <v>680</v>
      </c>
      <c r="E37" s="378" t="s">
        <v>1112</v>
      </c>
      <c r="F37" s="379"/>
      <c r="G37" s="379"/>
      <c r="H37" s="379"/>
      <c r="I37" s="379"/>
      <c r="J37" s="379"/>
      <c r="K37" s="376" t="s">
        <v>1121</v>
      </c>
      <c r="L37" s="380" t="s">
        <v>1122</v>
      </c>
      <c r="M37" s="375" t="s">
        <v>8</v>
      </c>
      <c r="N37" s="381" t="s">
        <v>410</v>
      </c>
      <c r="O37" s="382" t="s">
        <v>1051</v>
      </c>
      <c r="P37" s="383" t="s">
        <v>1094</v>
      </c>
      <c r="Q37" s="384" t="s">
        <v>74</v>
      </c>
      <c r="R37" s="375" t="s">
        <v>12</v>
      </c>
      <c r="S37" s="385" t="s">
        <v>1106</v>
      </c>
      <c r="T37" s="602"/>
      <c r="U37" s="602"/>
      <c r="V37" s="602"/>
      <c r="W37" s="602"/>
      <c r="X37" s="602"/>
      <c r="Y37" s="602"/>
      <c r="Z37" s="588"/>
      <c r="AA37" s="588"/>
      <c r="AB37" s="425"/>
      <c r="AC37" s="436"/>
      <c r="AD37" s="436"/>
      <c r="AE37" s="436"/>
      <c r="AF37" s="436"/>
      <c r="AG37" s="436"/>
      <c r="AH37" s="436"/>
      <c r="AI37" s="408"/>
      <c r="AJ37" s="408"/>
      <c r="AK37" s="425"/>
      <c r="AL37" s="436"/>
      <c r="AM37" s="436"/>
      <c r="AN37" s="436"/>
      <c r="AO37" s="436"/>
      <c r="AP37" s="436"/>
      <c r="AQ37" s="436"/>
      <c r="AR37" s="408"/>
      <c r="AS37" s="408"/>
      <c r="AT37" s="425"/>
      <c r="AU37" s="436"/>
      <c r="AV37" s="436"/>
      <c r="AW37" s="436"/>
      <c r="AX37" s="436"/>
      <c r="AY37" s="436"/>
      <c r="AZ37" s="436"/>
      <c r="BA37" s="408"/>
      <c r="BB37" s="408"/>
      <c r="BC37" s="425"/>
      <c r="BD37" s="611"/>
      <c r="BE37" s="611"/>
      <c r="BF37" s="604"/>
      <c r="BG37" s="604"/>
      <c r="BH37" s="604"/>
      <c r="BI37" s="604"/>
      <c r="BJ37" s="608"/>
    </row>
    <row r="38" spans="1:62" s="65" customFormat="1" ht="114" x14ac:dyDescent="0.3">
      <c r="A38" s="375" t="s">
        <v>55</v>
      </c>
      <c r="B38" s="375" t="s">
        <v>12</v>
      </c>
      <c r="C38" s="376" t="s">
        <v>679</v>
      </c>
      <c r="D38" s="377" t="s">
        <v>680</v>
      </c>
      <c r="E38" s="378" t="s">
        <v>1112</v>
      </c>
      <c r="F38" s="379"/>
      <c r="G38" s="379"/>
      <c r="H38" s="379"/>
      <c r="I38" s="379"/>
      <c r="J38" s="379"/>
      <c r="K38" s="376" t="s">
        <v>1121</v>
      </c>
      <c r="L38" s="380" t="s">
        <v>1122</v>
      </c>
      <c r="M38" s="375" t="s">
        <v>8</v>
      </c>
      <c r="N38" s="381" t="s">
        <v>410</v>
      </c>
      <c r="O38" s="382" t="s">
        <v>1052</v>
      </c>
      <c r="P38" s="383" t="s">
        <v>1095</v>
      </c>
      <c r="Q38" s="384" t="s">
        <v>74</v>
      </c>
      <c r="R38" s="375" t="s">
        <v>12</v>
      </c>
      <c r="S38" s="385" t="s">
        <v>1106</v>
      </c>
      <c r="T38" s="602"/>
      <c r="U38" s="602"/>
      <c r="V38" s="602"/>
      <c r="W38" s="602"/>
      <c r="X38" s="602"/>
      <c r="Y38" s="602"/>
      <c r="Z38" s="588"/>
      <c r="AA38" s="588"/>
      <c r="AB38" s="425"/>
      <c r="AC38" s="436"/>
      <c r="AD38" s="436"/>
      <c r="AE38" s="436"/>
      <c r="AF38" s="436"/>
      <c r="AG38" s="436"/>
      <c r="AH38" s="436"/>
      <c r="AI38" s="408"/>
      <c r="AJ38" s="408"/>
      <c r="AK38" s="425"/>
      <c r="AL38" s="436"/>
      <c r="AM38" s="436"/>
      <c r="AN38" s="436"/>
      <c r="AO38" s="436"/>
      <c r="AP38" s="436"/>
      <c r="AQ38" s="436"/>
      <c r="AR38" s="408"/>
      <c r="AS38" s="408"/>
      <c r="AT38" s="425"/>
      <c r="AU38" s="436"/>
      <c r="AV38" s="436"/>
      <c r="AW38" s="436"/>
      <c r="AX38" s="436"/>
      <c r="AY38" s="436"/>
      <c r="AZ38" s="436"/>
      <c r="BA38" s="408"/>
      <c r="BB38" s="408"/>
      <c r="BC38" s="425"/>
      <c r="BD38" s="611"/>
      <c r="BE38" s="611"/>
      <c r="BF38" s="604"/>
      <c r="BG38" s="604"/>
      <c r="BH38" s="604"/>
      <c r="BI38" s="604"/>
      <c r="BJ38" s="608"/>
    </row>
    <row r="39" spans="1:62" s="65" customFormat="1" ht="114" x14ac:dyDescent="0.3">
      <c r="A39" s="375" t="s">
        <v>55</v>
      </c>
      <c r="B39" s="375" t="s">
        <v>12</v>
      </c>
      <c r="C39" s="376" t="s">
        <v>679</v>
      </c>
      <c r="D39" s="377" t="s">
        <v>680</v>
      </c>
      <c r="E39" s="378" t="s">
        <v>1112</v>
      </c>
      <c r="F39" s="379"/>
      <c r="G39" s="379"/>
      <c r="H39" s="379"/>
      <c r="I39" s="379"/>
      <c r="J39" s="379"/>
      <c r="K39" s="376" t="s">
        <v>1121</v>
      </c>
      <c r="L39" s="380" t="s">
        <v>1122</v>
      </c>
      <c r="M39" s="375" t="s">
        <v>8</v>
      </c>
      <c r="N39" s="381" t="s">
        <v>410</v>
      </c>
      <c r="O39" s="382" t="s">
        <v>1053</v>
      </c>
      <c r="P39" s="383" t="s">
        <v>1096</v>
      </c>
      <c r="Q39" s="384" t="s">
        <v>74</v>
      </c>
      <c r="R39" s="375" t="s">
        <v>12</v>
      </c>
      <c r="S39" s="385" t="s">
        <v>1106</v>
      </c>
      <c r="T39" s="602"/>
      <c r="U39" s="602"/>
      <c r="V39" s="602"/>
      <c r="W39" s="602"/>
      <c r="X39" s="602"/>
      <c r="Y39" s="602"/>
      <c r="Z39" s="588"/>
      <c r="AA39" s="588"/>
      <c r="AB39" s="425"/>
      <c r="AC39" s="436"/>
      <c r="AD39" s="436"/>
      <c r="AE39" s="436"/>
      <c r="AF39" s="436"/>
      <c r="AG39" s="436"/>
      <c r="AH39" s="436"/>
      <c r="AI39" s="408"/>
      <c r="AJ39" s="408"/>
      <c r="AK39" s="425"/>
      <c r="AL39" s="436"/>
      <c r="AM39" s="436"/>
      <c r="AN39" s="436"/>
      <c r="AO39" s="436"/>
      <c r="AP39" s="436"/>
      <c r="AQ39" s="436"/>
      <c r="AR39" s="408"/>
      <c r="AS39" s="408"/>
      <c r="AT39" s="425"/>
      <c r="AU39" s="436"/>
      <c r="AV39" s="436"/>
      <c r="AW39" s="436"/>
      <c r="AX39" s="436"/>
      <c r="AY39" s="436"/>
      <c r="AZ39" s="436"/>
      <c r="BA39" s="408"/>
      <c r="BB39" s="408"/>
      <c r="BC39" s="425"/>
      <c r="BD39" s="611"/>
      <c r="BE39" s="611"/>
      <c r="BF39" s="604"/>
      <c r="BG39" s="604"/>
      <c r="BH39" s="604"/>
      <c r="BI39" s="604"/>
      <c r="BJ39" s="608"/>
    </row>
    <row r="40" spans="1:62" s="65" customFormat="1" ht="114" x14ac:dyDescent="0.3">
      <c r="A40" s="375" t="s">
        <v>55</v>
      </c>
      <c r="B40" s="375" t="s">
        <v>12</v>
      </c>
      <c r="C40" s="376" t="s">
        <v>679</v>
      </c>
      <c r="D40" s="377" t="s">
        <v>680</v>
      </c>
      <c r="E40" s="378" t="s">
        <v>1112</v>
      </c>
      <c r="F40" s="379"/>
      <c r="G40" s="379"/>
      <c r="H40" s="379"/>
      <c r="I40" s="379"/>
      <c r="J40" s="379"/>
      <c r="K40" s="376" t="s">
        <v>1121</v>
      </c>
      <c r="L40" s="380" t="s">
        <v>1122</v>
      </c>
      <c r="M40" s="375" t="s">
        <v>8</v>
      </c>
      <c r="N40" s="381" t="s">
        <v>410</v>
      </c>
      <c r="O40" s="382" t="s">
        <v>1054</v>
      </c>
      <c r="P40" s="383" t="s">
        <v>1097</v>
      </c>
      <c r="Q40" s="384" t="s">
        <v>74</v>
      </c>
      <c r="R40" s="375" t="s">
        <v>12</v>
      </c>
      <c r="S40" s="385" t="s">
        <v>1106</v>
      </c>
      <c r="T40" s="602"/>
      <c r="U40" s="602"/>
      <c r="V40" s="602"/>
      <c r="W40" s="602"/>
      <c r="X40" s="602"/>
      <c r="Y40" s="602"/>
      <c r="Z40" s="588"/>
      <c r="AA40" s="588"/>
      <c r="AB40" s="425"/>
      <c r="AC40" s="436"/>
      <c r="AD40" s="436"/>
      <c r="AE40" s="436"/>
      <c r="AF40" s="436"/>
      <c r="AG40" s="436"/>
      <c r="AH40" s="436"/>
      <c r="AI40" s="408"/>
      <c r="AJ40" s="408"/>
      <c r="AK40" s="425"/>
      <c r="AL40" s="436"/>
      <c r="AM40" s="436"/>
      <c r="AN40" s="436"/>
      <c r="AO40" s="436"/>
      <c r="AP40" s="436"/>
      <c r="AQ40" s="436"/>
      <c r="AR40" s="408"/>
      <c r="AS40" s="408"/>
      <c r="AT40" s="425"/>
      <c r="AU40" s="436"/>
      <c r="AV40" s="436"/>
      <c r="AW40" s="436"/>
      <c r="AX40" s="436"/>
      <c r="AY40" s="436"/>
      <c r="AZ40" s="436"/>
      <c r="BA40" s="408"/>
      <c r="BB40" s="408"/>
      <c r="BC40" s="425"/>
      <c r="BD40" s="611"/>
      <c r="BE40" s="611"/>
      <c r="BF40" s="604"/>
      <c r="BG40" s="604"/>
      <c r="BH40" s="604"/>
      <c r="BI40" s="604"/>
      <c r="BJ40" s="608"/>
    </row>
    <row r="41" spans="1:62" s="65" customFormat="1" ht="114" x14ac:dyDescent="0.3">
      <c r="A41" s="375" t="s">
        <v>55</v>
      </c>
      <c r="B41" s="375" t="s">
        <v>12</v>
      </c>
      <c r="C41" s="376" t="s">
        <v>679</v>
      </c>
      <c r="D41" s="377" t="s">
        <v>680</v>
      </c>
      <c r="E41" s="378" t="s">
        <v>1112</v>
      </c>
      <c r="F41" s="379"/>
      <c r="G41" s="379"/>
      <c r="H41" s="379"/>
      <c r="I41" s="379"/>
      <c r="J41" s="379"/>
      <c r="K41" s="376" t="s">
        <v>1121</v>
      </c>
      <c r="L41" s="380" t="s">
        <v>1122</v>
      </c>
      <c r="M41" s="375" t="s">
        <v>8</v>
      </c>
      <c r="N41" s="381" t="s">
        <v>410</v>
      </c>
      <c r="O41" s="382" t="s">
        <v>1055</v>
      </c>
      <c r="P41" s="383" t="s">
        <v>1098</v>
      </c>
      <c r="Q41" s="384" t="s">
        <v>74</v>
      </c>
      <c r="R41" s="375" t="s">
        <v>12</v>
      </c>
      <c r="S41" s="385" t="s">
        <v>1106</v>
      </c>
      <c r="T41" s="602"/>
      <c r="U41" s="602"/>
      <c r="V41" s="602"/>
      <c r="W41" s="602"/>
      <c r="X41" s="602"/>
      <c r="Y41" s="602"/>
      <c r="Z41" s="588"/>
      <c r="AA41" s="588"/>
      <c r="AB41" s="425"/>
      <c r="AC41" s="436"/>
      <c r="AD41" s="436"/>
      <c r="AE41" s="436"/>
      <c r="AF41" s="436"/>
      <c r="AG41" s="436"/>
      <c r="AH41" s="436"/>
      <c r="AI41" s="408"/>
      <c r="AJ41" s="408"/>
      <c r="AK41" s="425"/>
      <c r="AL41" s="436"/>
      <c r="AM41" s="436"/>
      <c r="AN41" s="436"/>
      <c r="AO41" s="436"/>
      <c r="AP41" s="436"/>
      <c r="AQ41" s="436"/>
      <c r="AR41" s="408"/>
      <c r="AS41" s="408"/>
      <c r="AT41" s="425"/>
      <c r="AU41" s="436"/>
      <c r="AV41" s="436"/>
      <c r="AW41" s="436"/>
      <c r="AX41" s="436"/>
      <c r="AY41" s="436"/>
      <c r="AZ41" s="436"/>
      <c r="BA41" s="408"/>
      <c r="BB41" s="408"/>
      <c r="BC41" s="425"/>
      <c r="BD41" s="611"/>
      <c r="BE41" s="611"/>
      <c r="BF41" s="604"/>
      <c r="BG41" s="604"/>
      <c r="BH41" s="604"/>
      <c r="BI41" s="604"/>
      <c r="BJ41" s="608"/>
    </row>
    <row r="42" spans="1:62" s="65" customFormat="1" ht="114" x14ac:dyDescent="0.3">
      <c r="A42" s="375" t="s">
        <v>55</v>
      </c>
      <c r="B42" s="375" t="s">
        <v>12</v>
      </c>
      <c r="C42" s="376" t="s">
        <v>679</v>
      </c>
      <c r="D42" s="377" t="s">
        <v>680</v>
      </c>
      <c r="E42" s="378" t="s">
        <v>1112</v>
      </c>
      <c r="F42" s="379"/>
      <c r="G42" s="379"/>
      <c r="H42" s="379"/>
      <c r="I42" s="379"/>
      <c r="J42" s="379"/>
      <c r="K42" s="376" t="s">
        <v>1121</v>
      </c>
      <c r="L42" s="380" t="s">
        <v>1122</v>
      </c>
      <c r="M42" s="375" t="s">
        <v>8</v>
      </c>
      <c r="N42" s="381" t="s">
        <v>410</v>
      </c>
      <c r="O42" s="382" t="s">
        <v>1056</v>
      </c>
      <c r="P42" s="386" t="s">
        <v>1099</v>
      </c>
      <c r="Q42" s="384" t="s">
        <v>74</v>
      </c>
      <c r="R42" s="375" t="s">
        <v>12</v>
      </c>
      <c r="S42" s="385" t="s">
        <v>1106</v>
      </c>
      <c r="T42" s="602"/>
      <c r="U42" s="602"/>
      <c r="V42" s="602"/>
      <c r="W42" s="602"/>
      <c r="X42" s="602"/>
      <c r="Y42" s="602"/>
      <c r="Z42" s="588"/>
      <c r="AA42" s="588"/>
      <c r="AB42" s="425"/>
      <c r="AC42" s="436"/>
      <c r="AD42" s="436"/>
      <c r="AE42" s="436"/>
      <c r="AF42" s="436"/>
      <c r="AG42" s="436"/>
      <c r="AH42" s="436"/>
      <c r="AI42" s="408"/>
      <c r="AJ42" s="408"/>
      <c r="AK42" s="425"/>
      <c r="AL42" s="436"/>
      <c r="AM42" s="436"/>
      <c r="AN42" s="436"/>
      <c r="AO42" s="436"/>
      <c r="AP42" s="436"/>
      <c r="AQ42" s="436"/>
      <c r="AR42" s="408"/>
      <c r="AS42" s="408"/>
      <c r="AT42" s="425"/>
      <c r="AU42" s="436"/>
      <c r="AV42" s="436"/>
      <c r="AW42" s="436"/>
      <c r="AX42" s="436"/>
      <c r="AY42" s="436"/>
      <c r="AZ42" s="436"/>
      <c r="BA42" s="408"/>
      <c r="BB42" s="408"/>
      <c r="BC42" s="425"/>
      <c r="BD42" s="611"/>
      <c r="BE42" s="611"/>
      <c r="BF42" s="604"/>
      <c r="BG42" s="604"/>
      <c r="BH42" s="604"/>
      <c r="BI42" s="604"/>
      <c r="BJ42" s="608"/>
    </row>
    <row r="43" spans="1:62" s="65" customFormat="1" ht="114" x14ac:dyDescent="0.3">
      <c r="A43" s="375" t="s">
        <v>55</v>
      </c>
      <c r="B43" s="375" t="s">
        <v>12</v>
      </c>
      <c r="C43" s="376" t="s">
        <v>679</v>
      </c>
      <c r="D43" s="377" t="s">
        <v>680</v>
      </c>
      <c r="E43" s="378" t="s">
        <v>1112</v>
      </c>
      <c r="F43" s="379"/>
      <c r="G43" s="379"/>
      <c r="H43" s="379"/>
      <c r="I43" s="379"/>
      <c r="J43" s="379"/>
      <c r="K43" s="376" t="s">
        <v>1121</v>
      </c>
      <c r="L43" s="380" t="s">
        <v>1122</v>
      </c>
      <c r="M43" s="375" t="s">
        <v>8</v>
      </c>
      <c r="N43" s="381" t="s">
        <v>410</v>
      </c>
      <c r="O43" s="382" t="s">
        <v>1057</v>
      </c>
      <c r="P43" s="386" t="s">
        <v>1099</v>
      </c>
      <c r="Q43" s="384" t="s">
        <v>74</v>
      </c>
      <c r="R43" s="375" t="s">
        <v>12</v>
      </c>
      <c r="S43" s="385" t="s">
        <v>1106</v>
      </c>
      <c r="T43" s="602"/>
      <c r="U43" s="602"/>
      <c r="V43" s="602"/>
      <c r="W43" s="602"/>
      <c r="X43" s="602"/>
      <c r="Y43" s="602"/>
      <c r="Z43" s="588"/>
      <c r="AA43" s="588"/>
      <c r="AB43" s="425"/>
      <c r="AC43" s="436"/>
      <c r="AD43" s="436"/>
      <c r="AE43" s="436"/>
      <c r="AF43" s="436"/>
      <c r="AG43" s="436"/>
      <c r="AH43" s="436"/>
      <c r="AI43" s="408"/>
      <c r="AJ43" s="408"/>
      <c r="AK43" s="425"/>
      <c r="AL43" s="436"/>
      <c r="AM43" s="436"/>
      <c r="AN43" s="436"/>
      <c r="AO43" s="436"/>
      <c r="AP43" s="436"/>
      <c r="AQ43" s="436"/>
      <c r="AR43" s="408"/>
      <c r="AS43" s="408"/>
      <c r="AT43" s="425"/>
      <c r="AU43" s="436"/>
      <c r="AV43" s="436"/>
      <c r="AW43" s="436"/>
      <c r="AX43" s="436"/>
      <c r="AY43" s="436"/>
      <c r="AZ43" s="436"/>
      <c r="BA43" s="408"/>
      <c r="BB43" s="408"/>
      <c r="BC43" s="425"/>
      <c r="BD43" s="611"/>
      <c r="BE43" s="611"/>
      <c r="BF43" s="604"/>
      <c r="BG43" s="604"/>
      <c r="BH43" s="604"/>
      <c r="BI43" s="604"/>
      <c r="BJ43" s="608"/>
    </row>
    <row r="44" spans="1:62" s="65" customFormat="1" ht="114" x14ac:dyDescent="0.3">
      <c r="A44" s="375" t="s">
        <v>55</v>
      </c>
      <c r="B44" s="375" t="s">
        <v>12</v>
      </c>
      <c r="C44" s="376" t="s">
        <v>679</v>
      </c>
      <c r="D44" s="377" t="s">
        <v>680</v>
      </c>
      <c r="E44" s="378" t="s">
        <v>1112</v>
      </c>
      <c r="F44" s="379"/>
      <c r="G44" s="379"/>
      <c r="H44" s="379"/>
      <c r="I44" s="379"/>
      <c r="J44" s="379"/>
      <c r="K44" s="376" t="s">
        <v>1121</v>
      </c>
      <c r="L44" s="380" t="s">
        <v>1122</v>
      </c>
      <c r="M44" s="375" t="s">
        <v>8</v>
      </c>
      <c r="N44" s="381" t="s">
        <v>410</v>
      </c>
      <c r="O44" s="382" t="s">
        <v>1058</v>
      </c>
      <c r="P44" s="386" t="s">
        <v>1099</v>
      </c>
      <c r="Q44" s="384" t="s">
        <v>74</v>
      </c>
      <c r="R44" s="375" t="s">
        <v>12</v>
      </c>
      <c r="S44" s="385" t="s">
        <v>1106</v>
      </c>
      <c r="T44" s="602"/>
      <c r="U44" s="602"/>
      <c r="V44" s="602"/>
      <c r="W44" s="602"/>
      <c r="X44" s="602"/>
      <c r="Y44" s="602"/>
      <c r="Z44" s="588"/>
      <c r="AA44" s="588"/>
      <c r="AB44" s="425"/>
      <c r="AC44" s="436"/>
      <c r="AD44" s="436"/>
      <c r="AE44" s="436"/>
      <c r="AF44" s="436"/>
      <c r="AG44" s="436"/>
      <c r="AH44" s="436"/>
      <c r="AI44" s="408"/>
      <c r="AJ44" s="408"/>
      <c r="AK44" s="425"/>
      <c r="AL44" s="436"/>
      <c r="AM44" s="436"/>
      <c r="AN44" s="436"/>
      <c r="AO44" s="436"/>
      <c r="AP44" s="436"/>
      <c r="AQ44" s="436"/>
      <c r="AR44" s="408"/>
      <c r="AS44" s="408"/>
      <c r="AT44" s="425"/>
      <c r="AU44" s="436"/>
      <c r="AV44" s="436"/>
      <c r="AW44" s="436"/>
      <c r="AX44" s="436"/>
      <c r="AY44" s="436"/>
      <c r="AZ44" s="436"/>
      <c r="BA44" s="408"/>
      <c r="BB44" s="408"/>
      <c r="BC44" s="425"/>
      <c r="BD44" s="611"/>
      <c r="BE44" s="611"/>
      <c r="BF44" s="604"/>
      <c r="BG44" s="604"/>
      <c r="BH44" s="604"/>
      <c r="BI44" s="604"/>
      <c r="BJ44" s="608"/>
    </row>
    <row r="45" spans="1:62" s="65" customFormat="1" ht="114" x14ac:dyDescent="0.3">
      <c r="A45" s="375" t="s">
        <v>55</v>
      </c>
      <c r="B45" s="375" t="s">
        <v>12</v>
      </c>
      <c r="C45" s="376" t="s">
        <v>679</v>
      </c>
      <c r="D45" s="377" t="s">
        <v>680</v>
      </c>
      <c r="E45" s="378" t="s">
        <v>1112</v>
      </c>
      <c r="F45" s="379"/>
      <c r="G45" s="379"/>
      <c r="H45" s="379"/>
      <c r="I45" s="379"/>
      <c r="J45" s="379"/>
      <c r="K45" s="376" t="s">
        <v>1121</v>
      </c>
      <c r="L45" s="380" t="s">
        <v>1122</v>
      </c>
      <c r="M45" s="375" t="s">
        <v>8</v>
      </c>
      <c r="N45" s="381" t="s">
        <v>410</v>
      </c>
      <c r="O45" s="382" t="s">
        <v>1059</v>
      </c>
      <c r="P45" s="387" t="s">
        <v>1100</v>
      </c>
      <c r="Q45" s="384" t="s">
        <v>74</v>
      </c>
      <c r="R45" s="375" t="s">
        <v>12</v>
      </c>
      <c r="S45" s="385" t="s">
        <v>1106</v>
      </c>
      <c r="T45" s="602"/>
      <c r="U45" s="602"/>
      <c r="V45" s="602"/>
      <c r="W45" s="602"/>
      <c r="X45" s="602"/>
      <c r="Y45" s="602"/>
      <c r="Z45" s="588"/>
      <c r="AA45" s="588"/>
      <c r="AB45" s="425"/>
      <c r="AC45" s="436"/>
      <c r="AD45" s="436"/>
      <c r="AE45" s="436"/>
      <c r="AF45" s="436"/>
      <c r="AG45" s="436"/>
      <c r="AH45" s="436"/>
      <c r="AI45" s="408"/>
      <c r="AJ45" s="408"/>
      <c r="AK45" s="425"/>
      <c r="AL45" s="436"/>
      <c r="AM45" s="436"/>
      <c r="AN45" s="436"/>
      <c r="AO45" s="436"/>
      <c r="AP45" s="436"/>
      <c r="AQ45" s="436"/>
      <c r="AR45" s="408"/>
      <c r="AS45" s="408"/>
      <c r="AT45" s="425"/>
      <c r="AU45" s="436"/>
      <c r="AV45" s="436"/>
      <c r="AW45" s="436"/>
      <c r="AX45" s="436"/>
      <c r="AY45" s="436"/>
      <c r="AZ45" s="436"/>
      <c r="BA45" s="408"/>
      <c r="BB45" s="408"/>
      <c r="BC45" s="425"/>
      <c r="BD45" s="611"/>
      <c r="BE45" s="611"/>
      <c r="BF45" s="604"/>
      <c r="BG45" s="604"/>
      <c r="BH45" s="604"/>
      <c r="BI45" s="604"/>
      <c r="BJ45" s="608"/>
    </row>
    <row r="46" spans="1:62" s="65" customFormat="1" ht="114" x14ac:dyDescent="0.3">
      <c r="A46" s="375" t="s">
        <v>55</v>
      </c>
      <c r="B46" s="375" t="s">
        <v>12</v>
      </c>
      <c r="C46" s="376" t="s">
        <v>679</v>
      </c>
      <c r="D46" s="377" t="s">
        <v>680</v>
      </c>
      <c r="E46" s="378" t="s">
        <v>1112</v>
      </c>
      <c r="F46" s="379"/>
      <c r="G46" s="379"/>
      <c r="H46" s="379"/>
      <c r="I46" s="379"/>
      <c r="J46" s="379"/>
      <c r="K46" s="376" t="s">
        <v>1121</v>
      </c>
      <c r="L46" s="380" t="s">
        <v>1122</v>
      </c>
      <c r="M46" s="375" t="s">
        <v>8</v>
      </c>
      <c r="N46" s="381" t="s">
        <v>410</v>
      </c>
      <c r="O46" s="382" t="s">
        <v>1060</v>
      </c>
      <c r="P46" s="387" t="s">
        <v>1101</v>
      </c>
      <c r="Q46" s="384" t="s">
        <v>74</v>
      </c>
      <c r="R46" s="375" t="s">
        <v>12</v>
      </c>
      <c r="S46" s="385" t="s">
        <v>1106</v>
      </c>
      <c r="T46" s="602"/>
      <c r="U46" s="602"/>
      <c r="V46" s="602"/>
      <c r="W46" s="602"/>
      <c r="X46" s="602"/>
      <c r="Y46" s="602"/>
      <c r="Z46" s="588"/>
      <c r="AA46" s="588"/>
      <c r="AB46" s="425"/>
      <c r="AC46" s="436"/>
      <c r="AD46" s="436"/>
      <c r="AE46" s="436"/>
      <c r="AF46" s="436"/>
      <c r="AG46" s="436"/>
      <c r="AH46" s="436"/>
      <c r="AI46" s="408"/>
      <c r="AJ46" s="408"/>
      <c r="AK46" s="425"/>
      <c r="AL46" s="436"/>
      <c r="AM46" s="436"/>
      <c r="AN46" s="436"/>
      <c r="AO46" s="436"/>
      <c r="AP46" s="436"/>
      <c r="AQ46" s="436"/>
      <c r="AR46" s="408"/>
      <c r="AS46" s="408"/>
      <c r="AT46" s="425"/>
      <c r="AU46" s="436"/>
      <c r="AV46" s="436"/>
      <c r="AW46" s="436"/>
      <c r="AX46" s="436"/>
      <c r="AY46" s="436"/>
      <c r="AZ46" s="436"/>
      <c r="BA46" s="408"/>
      <c r="BB46" s="408"/>
      <c r="BC46" s="425"/>
      <c r="BD46" s="611"/>
      <c r="BE46" s="611"/>
      <c r="BF46" s="604"/>
      <c r="BG46" s="604"/>
      <c r="BH46" s="604"/>
      <c r="BI46" s="604"/>
      <c r="BJ46" s="608"/>
    </row>
    <row r="47" spans="1:62" s="65" customFormat="1" ht="114" x14ac:dyDescent="0.3">
      <c r="A47" s="375" t="s">
        <v>55</v>
      </c>
      <c r="B47" s="375" t="s">
        <v>12</v>
      </c>
      <c r="C47" s="376" t="s">
        <v>679</v>
      </c>
      <c r="D47" s="377" t="s">
        <v>680</v>
      </c>
      <c r="E47" s="378" t="s">
        <v>1112</v>
      </c>
      <c r="F47" s="379"/>
      <c r="G47" s="379"/>
      <c r="H47" s="379"/>
      <c r="I47" s="379"/>
      <c r="J47" s="379"/>
      <c r="K47" s="376" t="s">
        <v>1121</v>
      </c>
      <c r="L47" s="380" t="s">
        <v>1122</v>
      </c>
      <c r="M47" s="375" t="s">
        <v>8</v>
      </c>
      <c r="N47" s="381" t="s">
        <v>410</v>
      </c>
      <c r="O47" s="382" t="s">
        <v>1061</v>
      </c>
      <c r="P47" s="383" t="s">
        <v>1102</v>
      </c>
      <c r="Q47" s="384" t="s">
        <v>74</v>
      </c>
      <c r="R47" s="375" t="s">
        <v>12</v>
      </c>
      <c r="S47" s="385" t="s">
        <v>1106</v>
      </c>
      <c r="T47" s="602"/>
      <c r="U47" s="602"/>
      <c r="V47" s="602"/>
      <c r="W47" s="602"/>
      <c r="X47" s="602"/>
      <c r="Y47" s="602"/>
      <c r="Z47" s="588"/>
      <c r="AA47" s="588"/>
      <c r="AB47" s="425"/>
      <c r="AC47" s="436"/>
      <c r="AD47" s="436"/>
      <c r="AE47" s="436"/>
      <c r="AF47" s="436"/>
      <c r="AG47" s="436"/>
      <c r="AH47" s="436"/>
      <c r="AI47" s="408"/>
      <c r="AJ47" s="408"/>
      <c r="AK47" s="425"/>
      <c r="AL47" s="436"/>
      <c r="AM47" s="436"/>
      <c r="AN47" s="436"/>
      <c r="AO47" s="436"/>
      <c r="AP47" s="436"/>
      <c r="AQ47" s="436"/>
      <c r="AR47" s="408"/>
      <c r="AS47" s="408"/>
      <c r="AT47" s="425"/>
      <c r="AU47" s="436"/>
      <c r="AV47" s="436"/>
      <c r="AW47" s="436"/>
      <c r="AX47" s="436"/>
      <c r="AY47" s="436"/>
      <c r="AZ47" s="436"/>
      <c r="BA47" s="408"/>
      <c r="BB47" s="408"/>
      <c r="BC47" s="425"/>
      <c r="BD47" s="611"/>
      <c r="BE47" s="611"/>
      <c r="BF47" s="604"/>
      <c r="BG47" s="604"/>
      <c r="BH47" s="604"/>
      <c r="BI47" s="604"/>
      <c r="BJ47" s="608"/>
    </row>
    <row r="48" spans="1:62" s="65" customFormat="1" ht="114" x14ac:dyDescent="0.3">
      <c r="A48" s="375" t="s">
        <v>55</v>
      </c>
      <c r="B48" s="375" t="s">
        <v>12</v>
      </c>
      <c r="C48" s="376" t="s">
        <v>679</v>
      </c>
      <c r="D48" s="377" t="s">
        <v>680</v>
      </c>
      <c r="E48" s="378" t="s">
        <v>1112</v>
      </c>
      <c r="F48" s="379"/>
      <c r="G48" s="379"/>
      <c r="H48" s="379"/>
      <c r="I48" s="379"/>
      <c r="J48" s="379"/>
      <c r="K48" s="376" t="s">
        <v>1121</v>
      </c>
      <c r="L48" s="380" t="s">
        <v>1122</v>
      </c>
      <c r="M48" s="375" t="s">
        <v>8</v>
      </c>
      <c r="N48" s="381" t="s">
        <v>410</v>
      </c>
      <c r="O48" s="382" t="s">
        <v>1062</v>
      </c>
      <c r="P48" s="383" t="s">
        <v>1103</v>
      </c>
      <c r="Q48" s="384" t="s">
        <v>74</v>
      </c>
      <c r="R48" s="375" t="s">
        <v>12</v>
      </c>
      <c r="S48" s="385" t="s">
        <v>1106</v>
      </c>
      <c r="T48" s="602"/>
      <c r="U48" s="602"/>
      <c r="V48" s="602"/>
      <c r="W48" s="602"/>
      <c r="X48" s="602"/>
      <c r="Y48" s="602"/>
      <c r="Z48" s="588"/>
      <c r="AA48" s="588"/>
      <c r="AB48" s="425"/>
      <c r="AC48" s="436"/>
      <c r="AD48" s="436"/>
      <c r="AE48" s="436"/>
      <c r="AF48" s="436"/>
      <c r="AG48" s="436"/>
      <c r="AH48" s="436"/>
      <c r="AI48" s="408"/>
      <c r="AJ48" s="408"/>
      <c r="AK48" s="425"/>
      <c r="AL48" s="436"/>
      <c r="AM48" s="436"/>
      <c r="AN48" s="436"/>
      <c r="AO48" s="436"/>
      <c r="AP48" s="436"/>
      <c r="AQ48" s="436"/>
      <c r="AR48" s="408"/>
      <c r="AS48" s="408"/>
      <c r="AT48" s="425"/>
      <c r="AU48" s="436"/>
      <c r="AV48" s="436"/>
      <c r="AW48" s="436"/>
      <c r="AX48" s="436"/>
      <c r="AY48" s="436"/>
      <c r="AZ48" s="436"/>
      <c r="BA48" s="408"/>
      <c r="BB48" s="408"/>
      <c r="BC48" s="425"/>
      <c r="BD48" s="611"/>
      <c r="BE48" s="611"/>
      <c r="BF48" s="604"/>
      <c r="BG48" s="604"/>
      <c r="BH48" s="604"/>
      <c r="BI48" s="604"/>
      <c r="BJ48" s="608"/>
    </row>
    <row r="49" spans="1:63" s="65" customFormat="1" ht="114" x14ac:dyDescent="0.3">
      <c r="A49" s="375" t="s">
        <v>55</v>
      </c>
      <c r="B49" s="375" t="s">
        <v>12</v>
      </c>
      <c r="C49" s="376" t="s">
        <v>679</v>
      </c>
      <c r="D49" s="377" t="s">
        <v>680</v>
      </c>
      <c r="E49" s="378" t="s">
        <v>1112</v>
      </c>
      <c r="F49" s="379"/>
      <c r="G49" s="379"/>
      <c r="H49" s="379"/>
      <c r="I49" s="379"/>
      <c r="J49" s="379"/>
      <c r="K49" s="376" t="s">
        <v>1121</v>
      </c>
      <c r="L49" s="380" t="s">
        <v>1122</v>
      </c>
      <c r="M49" s="375" t="s">
        <v>8</v>
      </c>
      <c r="N49" s="381" t="s">
        <v>410</v>
      </c>
      <c r="O49" s="382" t="s">
        <v>1063</v>
      </c>
      <c r="P49" s="383" t="s">
        <v>1104</v>
      </c>
      <c r="Q49" s="384" t="s">
        <v>74</v>
      </c>
      <c r="R49" s="375" t="s">
        <v>12</v>
      </c>
      <c r="S49" s="385" t="s">
        <v>1106</v>
      </c>
      <c r="T49" s="602"/>
      <c r="U49" s="602"/>
      <c r="V49" s="602"/>
      <c r="W49" s="602"/>
      <c r="X49" s="602"/>
      <c r="Y49" s="602"/>
      <c r="Z49" s="588"/>
      <c r="AA49" s="588"/>
      <c r="AB49" s="425"/>
      <c r="AC49" s="436"/>
      <c r="AD49" s="436"/>
      <c r="AE49" s="436"/>
      <c r="AF49" s="436"/>
      <c r="AG49" s="436"/>
      <c r="AH49" s="436"/>
      <c r="AI49" s="408"/>
      <c r="AJ49" s="408"/>
      <c r="AK49" s="425"/>
      <c r="AL49" s="436"/>
      <c r="AM49" s="436"/>
      <c r="AN49" s="436"/>
      <c r="AO49" s="436"/>
      <c r="AP49" s="436"/>
      <c r="AQ49" s="436"/>
      <c r="AR49" s="408"/>
      <c r="AS49" s="408"/>
      <c r="AT49" s="425"/>
      <c r="AU49" s="436"/>
      <c r="AV49" s="436"/>
      <c r="AW49" s="436"/>
      <c r="AX49" s="436"/>
      <c r="AY49" s="436"/>
      <c r="AZ49" s="436"/>
      <c r="BA49" s="408"/>
      <c r="BB49" s="408"/>
      <c r="BC49" s="425"/>
      <c r="BD49" s="611"/>
      <c r="BE49" s="611"/>
      <c r="BF49" s="604"/>
      <c r="BG49" s="604"/>
      <c r="BH49" s="604"/>
      <c r="BI49" s="604"/>
      <c r="BJ49" s="608"/>
    </row>
    <row r="50" spans="1:63" s="65" customFormat="1" ht="114" x14ac:dyDescent="0.3">
      <c r="A50" s="388" t="s">
        <v>55</v>
      </c>
      <c r="B50" s="388" t="s">
        <v>12</v>
      </c>
      <c r="C50" s="389" t="s">
        <v>679</v>
      </c>
      <c r="D50" s="390" t="s">
        <v>680</v>
      </c>
      <c r="E50" s="391" t="s">
        <v>1112</v>
      </c>
      <c r="F50" s="392"/>
      <c r="G50" s="392"/>
      <c r="H50" s="392"/>
      <c r="I50" s="392"/>
      <c r="J50" s="392"/>
      <c r="K50" s="376" t="s">
        <v>1121</v>
      </c>
      <c r="L50" s="380" t="s">
        <v>1122</v>
      </c>
      <c r="M50" s="375" t="s">
        <v>8</v>
      </c>
      <c r="N50" s="381" t="s">
        <v>410</v>
      </c>
      <c r="O50" s="393" t="s">
        <v>1064</v>
      </c>
      <c r="P50" s="394" t="s">
        <v>1105</v>
      </c>
      <c r="Q50" s="395" t="s">
        <v>74</v>
      </c>
      <c r="R50" s="388" t="s">
        <v>12</v>
      </c>
      <c r="S50" s="396" t="s">
        <v>1106</v>
      </c>
      <c r="T50" s="602"/>
      <c r="U50" s="602"/>
      <c r="V50" s="602"/>
      <c r="W50" s="602"/>
      <c r="X50" s="602"/>
      <c r="Y50" s="602"/>
      <c r="Z50" s="588"/>
      <c r="AA50" s="588"/>
      <c r="AB50" s="425"/>
      <c r="AC50" s="436"/>
      <c r="AD50" s="436"/>
      <c r="AE50" s="436"/>
      <c r="AF50" s="436"/>
      <c r="AG50" s="436"/>
      <c r="AH50" s="436"/>
      <c r="AI50" s="408"/>
      <c r="AJ50" s="408"/>
      <c r="AK50" s="425"/>
      <c r="AL50" s="436"/>
      <c r="AM50" s="436"/>
      <c r="AN50" s="436"/>
      <c r="AO50" s="436"/>
      <c r="AP50" s="436"/>
      <c r="AQ50" s="436"/>
      <c r="AR50" s="408"/>
      <c r="AS50" s="408"/>
      <c r="AT50" s="425"/>
      <c r="AU50" s="436"/>
      <c r="AV50" s="436"/>
      <c r="AW50" s="436"/>
      <c r="AX50" s="436"/>
      <c r="AY50" s="436"/>
      <c r="AZ50" s="436"/>
      <c r="BA50" s="408"/>
      <c r="BB50" s="408"/>
      <c r="BC50" s="425"/>
      <c r="BD50" s="611"/>
      <c r="BE50" s="611"/>
      <c r="BF50" s="604"/>
      <c r="BG50" s="604"/>
      <c r="BH50" s="604"/>
      <c r="BI50" s="604"/>
      <c r="BJ50" s="608"/>
    </row>
    <row r="51" spans="1:63" s="62" customFormat="1" ht="114" x14ac:dyDescent="0.3">
      <c r="A51" s="388" t="s">
        <v>55</v>
      </c>
      <c r="B51" s="388" t="s">
        <v>12</v>
      </c>
      <c r="C51" s="389" t="s">
        <v>679</v>
      </c>
      <c r="D51" s="396" t="s">
        <v>680</v>
      </c>
      <c r="E51" s="391" t="s">
        <v>1112</v>
      </c>
      <c r="F51" s="392"/>
      <c r="G51" s="392"/>
      <c r="H51" s="392"/>
      <c r="I51" s="392"/>
      <c r="J51" s="392"/>
      <c r="K51" s="389" t="s">
        <v>1121</v>
      </c>
      <c r="L51" s="402" t="s">
        <v>1122</v>
      </c>
      <c r="M51" s="388" t="s">
        <v>8</v>
      </c>
      <c r="N51" s="403" t="s">
        <v>410</v>
      </c>
      <c r="O51" s="404" t="s">
        <v>1065</v>
      </c>
      <c r="P51" s="394" t="s">
        <v>1105</v>
      </c>
      <c r="Q51" s="395" t="s">
        <v>74</v>
      </c>
      <c r="R51" s="388" t="s">
        <v>12</v>
      </c>
      <c r="S51" s="396" t="s">
        <v>1106</v>
      </c>
      <c r="T51" s="603"/>
      <c r="U51" s="603"/>
      <c r="V51" s="603"/>
      <c r="W51" s="603"/>
      <c r="X51" s="603"/>
      <c r="Y51" s="603"/>
      <c r="Z51" s="576"/>
      <c r="AA51" s="576"/>
      <c r="AB51" s="425"/>
      <c r="AC51" s="436"/>
      <c r="AD51" s="436"/>
      <c r="AE51" s="436"/>
      <c r="AF51" s="436"/>
      <c r="AG51" s="436"/>
      <c r="AH51" s="436"/>
      <c r="AI51" s="408"/>
      <c r="AJ51" s="408"/>
      <c r="AK51" s="425"/>
      <c r="AL51" s="436"/>
      <c r="AM51" s="436"/>
      <c r="AN51" s="436"/>
      <c r="AO51" s="436"/>
      <c r="AP51" s="436"/>
      <c r="AQ51" s="436"/>
      <c r="AR51" s="408"/>
      <c r="AS51" s="408"/>
      <c r="AT51" s="425"/>
      <c r="AU51" s="436"/>
      <c r="AV51" s="436"/>
      <c r="AW51" s="436"/>
      <c r="AX51" s="436"/>
      <c r="AY51" s="436"/>
      <c r="AZ51" s="436"/>
      <c r="BA51" s="408"/>
      <c r="BB51" s="408"/>
      <c r="BC51" s="425"/>
      <c r="BD51" s="612"/>
      <c r="BE51" s="612"/>
      <c r="BF51" s="605"/>
      <c r="BG51" s="605"/>
      <c r="BH51" s="605"/>
      <c r="BI51" s="605"/>
      <c r="BJ51" s="609"/>
      <c r="BK51" s="405"/>
    </row>
    <row r="52" spans="1:63" s="426" customFormat="1" ht="37.5" customHeight="1" x14ac:dyDescent="0.25">
      <c r="A52" s="563" t="s">
        <v>935</v>
      </c>
      <c r="B52" s="564"/>
      <c r="C52" s="564"/>
      <c r="D52" s="564"/>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4"/>
      <c r="AP52" s="564"/>
      <c r="AQ52" s="564"/>
      <c r="AR52" s="564"/>
      <c r="AS52" s="564"/>
      <c r="AT52" s="564"/>
      <c r="AU52" s="564"/>
      <c r="AV52" s="564"/>
      <c r="AW52" s="564"/>
      <c r="AX52" s="564"/>
      <c r="AY52" s="564"/>
      <c r="AZ52" s="564"/>
      <c r="BA52" s="564"/>
      <c r="BB52" s="564"/>
      <c r="BC52" s="564"/>
      <c r="BD52" s="564"/>
      <c r="BE52" s="565"/>
      <c r="BF52" s="427">
        <v>1</v>
      </c>
      <c r="BG52" s="427">
        <v>0.5</v>
      </c>
      <c r="BH52" s="427">
        <v>0.33</v>
      </c>
      <c r="BI52" s="426">
        <v>25</v>
      </c>
      <c r="BJ52" s="428">
        <f>25/100</f>
        <v>0.25</v>
      </c>
    </row>
    <row r="53" spans="1:63" s="333" customFormat="1" ht="14.25" customHeight="1" x14ac:dyDescent="0.3">
      <c r="A53" s="331"/>
      <c r="B53" s="331"/>
      <c r="C53" s="332"/>
      <c r="F53" s="237"/>
      <c r="G53" s="237"/>
      <c r="H53" s="237"/>
      <c r="I53" s="237"/>
      <c r="J53" s="237"/>
      <c r="K53" s="237"/>
      <c r="L53" s="237"/>
      <c r="M53" s="237"/>
      <c r="N53" s="237"/>
      <c r="O53" s="237"/>
      <c r="P53" s="237"/>
      <c r="Q53" s="237"/>
      <c r="R53" s="237"/>
      <c r="S53" s="334"/>
      <c r="T53" s="237"/>
      <c r="U53" s="421"/>
      <c r="V53" s="421"/>
      <c r="W53" s="421"/>
      <c r="X53" s="421"/>
      <c r="Y53" s="421"/>
      <c r="Z53" s="421"/>
      <c r="AA53" s="421"/>
      <c r="AB53" s="421"/>
      <c r="AC53" s="421"/>
      <c r="AD53" s="421"/>
      <c r="AE53" s="421"/>
      <c r="AF53" s="421"/>
      <c r="AG53" s="421"/>
      <c r="AH53" s="421"/>
      <c r="AI53" s="421"/>
      <c r="AJ53" s="421"/>
      <c r="AK53" s="421"/>
      <c r="AL53" s="421"/>
      <c r="AM53" s="421"/>
      <c r="AN53" s="421"/>
      <c r="AO53" s="421"/>
      <c r="AP53" s="421"/>
      <c r="AQ53" s="421"/>
      <c r="AR53" s="421"/>
      <c r="AS53" s="421"/>
      <c r="AT53" s="421"/>
      <c r="AU53" s="421"/>
      <c r="AV53" s="421"/>
      <c r="AW53" s="421"/>
      <c r="AX53" s="421"/>
      <c r="AY53" s="421"/>
      <c r="AZ53" s="421"/>
      <c r="BA53" s="421"/>
      <c r="BB53" s="421"/>
      <c r="BC53" s="421"/>
      <c r="BD53" s="421"/>
      <c r="BE53" s="421"/>
      <c r="BF53" s="421"/>
      <c r="BG53" s="421"/>
      <c r="BH53" s="421"/>
      <c r="BI53" s="421"/>
      <c r="BJ53" s="429"/>
    </row>
    <row r="54" spans="1:63" s="333" customFormat="1" ht="14.25" customHeight="1" x14ac:dyDescent="0.3">
      <c r="A54" s="237"/>
      <c r="B54" s="334"/>
      <c r="C54" s="332"/>
      <c r="F54" s="237"/>
      <c r="G54" s="237"/>
      <c r="H54" s="237"/>
      <c r="I54" s="237"/>
      <c r="J54" s="237"/>
      <c r="K54" s="237"/>
      <c r="L54" s="237"/>
      <c r="M54" s="237"/>
      <c r="N54" s="237"/>
      <c r="O54" s="237"/>
      <c r="P54" s="237"/>
      <c r="Q54" s="237"/>
      <c r="R54" s="237"/>
      <c r="S54" s="334"/>
      <c r="T54" s="237"/>
      <c r="U54" s="421"/>
      <c r="V54" s="421"/>
      <c r="W54" s="421"/>
      <c r="X54" s="421"/>
      <c r="Y54" s="421"/>
      <c r="Z54" s="421"/>
      <c r="AA54" s="421"/>
      <c r="AB54" s="421"/>
      <c r="AC54" s="421"/>
      <c r="AD54" s="421"/>
      <c r="AE54" s="421"/>
      <c r="AF54" s="421"/>
      <c r="AG54" s="421"/>
      <c r="AH54" s="421"/>
      <c r="AI54" s="421"/>
      <c r="AJ54" s="421"/>
      <c r="AK54" s="421"/>
      <c r="AL54" s="421"/>
      <c r="AM54" s="421"/>
      <c r="AN54" s="421"/>
      <c r="AO54" s="421"/>
      <c r="AP54" s="421"/>
      <c r="AQ54" s="421"/>
      <c r="AR54" s="421"/>
      <c r="AS54" s="421"/>
      <c r="AT54" s="421"/>
      <c r="AU54" s="421"/>
      <c r="AV54" s="421"/>
      <c r="AW54" s="421"/>
      <c r="AX54" s="421"/>
      <c r="AY54" s="421"/>
      <c r="AZ54" s="421"/>
      <c r="BA54" s="421"/>
      <c r="BB54" s="421"/>
      <c r="BC54" s="421"/>
      <c r="BD54" s="421"/>
      <c r="BE54" s="421"/>
      <c r="BF54" s="421"/>
      <c r="BG54" s="421"/>
      <c r="BH54" s="421"/>
      <c r="BI54" s="421"/>
      <c r="BJ54" s="429"/>
    </row>
    <row r="55" spans="1:63" s="333" customFormat="1" ht="14.25" x14ac:dyDescent="0.3">
      <c r="A55" s="237"/>
      <c r="B55" s="334"/>
      <c r="C55" s="332"/>
      <c r="F55" s="237"/>
      <c r="G55" s="237"/>
      <c r="H55" s="237"/>
      <c r="I55" s="237"/>
      <c r="J55" s="237"/>
      <c r="K55" s="237"/>
      <c r="L55" s="237"/>
      <c r="M55" s="237"/>
      <c r="N55" s="237"/>
      <c r="O55" s="237"/>
      <c r="P55" s="237"/>
      <c r="Q55" s="237"/>
      <c r="R55" s="237"/>
      <c r="S55" s="334"/>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406"/>
      <c r="BC55" s="406"/>
      <c r="BD55" s="406"/>
      <c r="BE55" s="406"/>
      <c r="BF55" s="406"/>
      <c r="BG55" s="406"/>
      <c r="BH55" s="406"/>
      <c r="BI55" s="406"/>
      <c r="BJ55" s="406"/>
    </row>
    <row r="56" spans="1:63" s="333" customFormat="1" ht="14.25" x14ac:dyDescent="0.3">
      <c r="A56" s="237"/>
      <c r="B56" s="334"/>
      <c r="C56" s="332"/>
      <c r="F56" s="237"/>
      <c r="G56" s="237"/>
      <c r="H56" s="237"/>
      <c r="I56" s="237"/>
      <c r="J56" s="237"/>
      <c r="K56" s="237"/>
      <c r="L56" s="237"/>
      <c r="M56" s="237"/>
      <c r="N56" s="237"/>
      <c r="O56" s="237"/>
      <c r="P56" s="237"/>
      <c r="Q56" s="237"/>
      <c r="R56" s="237"/>
      <c r="S56" s="334"/>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406"/>
      <c r="BC56" s="406"/>
      <c r="BD56" s="406"/>
      <c r="BE56" s="406"/>
      <c r="BF56" s="406"/>
      <c r="BG56" s="406"/>
      <c r="BH56" s="406"/>
      <c r="BI56" s="406"/>
      <c r="BJ56" s="406"/>
    </row>
    <row r="57" spans="1:63" s="333" customFormat="1" ht="14.25" x14ac:dyDescent="0.3">
      <c r="A57" s="237"/>
      <c r="B57" s="334"/>
      <c r="C57" s="332"/>
      <c r="F57" s="237"/>
      <c r="G57" s="237"/>
      <c r="H57" s="237"/>
      <c r="I57" s="237"/>
      <c r="J57" s="237"/>
      <c r="K57" s="237"/>
      <c r="L57" s="237"/>
      <c r="M57" s="237"/>
      <c r="N57" s="237"/>
      <c r="O57" s="237"/>
      <c r="P57" s="237"/>
      <c r="Q57" s="237"/>
      <c r="R57" s="237"/>
      <c r="S57" s="334"/>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406"/>
      <c r="BC57" s="406"/>
      <c r="BD57" s="406"/>
      <c r="BE57" s="406"/>
      <c r="BF57" s="406"/>
      <c r="BG57" s="406"/>
      <c r="BH57" s="406"/>
      <c r="BI57" s="406"/>
      <c r="BJ57" s="406"/>
    </row>
    <row r="58" spans="1:63" s="333" customFormat="1" ht="14.25" x14ac:dyDescent="0.3">
      <c r="A58" s="237"/>
      <c r="B58" s="334"/>
      <c r="C58" s="332"/>
      <c r="F58" s="237"/>
      <c r="G58" s="237"/>
      <c r="H58" s="237"/>
      <c r="I58" s="237"/>
      <c r="J58" s="237"/>
      <c r="K58" s="237"/>
      <c r="L58" s="237"/>
      <c r="M58" s="237"/>
      <c r="N58" s="237"/>
      <c r="O58" s="237"/>
      <c r="P58" s="237"/>
      <c r="Q58" s="237"/>
      <c r="R58" s="237"/>
      <c r="S58" s="334"/>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406"/>
      <c r="BC58" s="406"/>
      <c r="BD58" s="406"/>
      <c r="BE58" s="406"/>
      <c r="BF58" s="406"/>
      <c r="BG58" s="406"/>
      <c r="BH58" s="406"/>
      <c r="BI58" s="406"/>
      <c r="BJ58" s="406"/>
    </row>
    <row r="59" spans="1:63" s="333" customFormat="1" ht="14.25" x14ac:dyDescent="0.3">
      <c r="A59" s="237"/>
      <c r="B59" s="334"/>
      <c r="C59" s="332"/>
      <c r="F59" s="237"/>
      <c r="G59" s="237"/>
      <c r="H59" s="237"/>
      <c r="I59" s="237"/>
      <c r="J59" s="237"/>
      <c r="K59" s="237"/>
      <c r="L59" s="237"/>
      <c r="M59" s="237"/>
      <c r="N59" s="237"/>
      <c r="O59" s="237"/>
      <c r="P59" s="237"/>
      <c r="Q59" s="237"/>
      <c r="R59" s="237"/>
      <c r="S59" s="334"/>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406"/>
      <c r="BC59" s="406"/>
      <c r="BD59" s="406"/>
      <c r="BE59" s="406"/>
      <c r="BF59" s="406"/>
      <c r="BG59" s="406"/>
      <c r="BH59" s="406"/>
      <c r="BI59" s="406"/>
      <c r="BJ59" s="406"/>
    </row>
    <row r="60" spans="1:63" s="333" customFormat="1" ht="14.25" x14ac:dyDescent="0.3">
      <c r="A60" s="237"/>
      <c r="B60" s="334"/>
      <c r="C60" s="332"/>
      <c r="F60" s="237"/>
      <c r="G60" s="237"/>
      <c r="H60" s="237"/>
      <c r="I60" s="237"/>
      <c r="J60" s="237"/>
      <c r="K60" s="237"/>
      <c r="L60" s="237"/>
      <c r="M60" s="237"/>
      <c r="N60" s="237"/>
      <c r="O60" s="237"/>
      <c r="P60" s="237"/>
      <c r="Q60" s="237"/>
      <c r="R60" s="237"/>
      <c r="S60" s="334"/>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406"/>
      <c r="BC60" s="406"/>
      <c r="BD60" s="406"/>
      <c r="BE60" s="406"/>
      <c r="BF60" s="406"/>
      <c r="BG60" s="406"/>
      <c r="BH60" s="406"/>
      <c r="BI60" s="406"/>
      <c r="BJ60" s="406"/>
    </row>
    <row r="61" spans="1:63" s="333" customFormat="1" ht="14.25" x14ac:dyDescent="0.3">
      <c r="A61" s="237"/>
      <c r="B61" s="334"/>
      <c r="C61" s="332"/>
      <c r="F61" s="237"/>
      <c r="G61" s="237"/>
      <c r="H61" s="237"/>
      <c r="I61" s="237"/>
      <c r="J61" s="237"/>
      <c r="K61" s="237"/>
      <c r="L61" s="237"/>
      <c r="M61" s="237"/>
      <c r="N61" s="237"/>
      <c r="O61" s="237"/>
      <c r="P61" s="237"/>
      <c r="Q61" s="237"/>
      <c r="R61" s="237"/>
      <c r="S61" s="334"/>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406"/>
      <c r="BC61" s="406"/>
      <c r="BD61" s="406"/>
      <c r="BE61" s="406"/>
      <c r="BF61" s="406"/>
      <c r="BG61" s="406"/>
      <c r="BH61" s="406"/>
      <c r="BI61" s="406"/>
      <c r="BJ61" s="406"/>
    </row>
    <row r="62" spans="1:63" s="333" customFormat="1" ht="14.25" x14ac:dyDescent="0.3">
      <c r="A62" s="237"/>
      <c r="B62" s="334"/>
      <c r="C62" s="332"/>
      <c r="F62" s="237"/>
      <c r="G62" s="237"/>
      <c r="H62" s="237"/>
      <c r="I62" s="237"/>
      <c r="J62" s="237"/>
      <c r="K62" s="237"/>
      <c r="L62" s="237"/>
      <c r="M62" s="237"/>
      <c r="N62" s="237"/>
      <c r="O62" s="237"/>
      <c r="P62" s="237"/>
      <c r="Q62" s="237"/>
      <c r="R62" s="237"/>
      <c r="S62" s="334"/>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406"/>
      <c r="BC62" s="406"/>
      <c r="BD62" s="406"/>
      <c r="BE62" s="406"/>
      <c r="BF62" s="406"/>
      <c r="BG62" s="406"/>
      <c r="BH62" s="406"/>
      <c r="BI62" s="406"/>
      <c r="BJ62" s="406"/>
    </row>
    <row r="63" spans="1:63" s="333" customFormat="1" ht="14.25" x14ac:dyDescent="0.3">
      <c r="A63" s="237"/>
      <c r="B63" s="334"/>
      <c r="C63" s="332"/>
      <c r="F63" s="237"/>
      <c r="G63" s="237"/>
      <c r="H63" s="237"/>
      <c r="I63" s="237"/>
      <c r="J63" s="237"/>
      <c r="K63" s="237"/>
      <c r="L63" s="237"/>
      <c r="M63" s="237"/>
      <c r="N63" s="237"/>
      <c r="O63" s="237"/>
      <c r="P63" s="237"/>
      <c r="Q63" s="237"/>
      <c r="R63" s="237"/>
      <c r="S63" s="334"/>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s="237"/>
      <c r="BA63" s="237"/>
      <c r="BB63" s="406"/>
      <c r="BC63" s="406"/>
      <c r="BD63" s="406"/>
      <c r="BE63" s="406"/>
      <c r="BF63" s="406"/>
      <c r="BG63" s="406"/>
      <c r="BH63" s="406"/>
      <c r="BI63" s="406"/>
      <c r="BJ63" s="406"/>
    </row>
    <row r="64" spans="1:63" s="333" customFormat="1" ht="14.25" x14ac:dyDescent="0.3">
      <c r="A64" s="237"/>
      <c r="B64" s="334"/>
      <c r="C64" s="332"/>
      <c r="F64" s="237"/>
      <c r="G64" s="237"/>
      <c r="H64" s="237"/>
      <c r="I64" s="237"/>
      <c r="J64" s="237"/>
      <c r="K64" s="237"/>
      <c r="L64" s="237"/>
      <c r="M64" s="237"/>
      <c r="N64" s="237"/>
      <c r="O64" s="237"/>
      <c r="P64" s="237"/>
      <c r="Q64" s="237"/>
      <c r="R64" s="237"/>
      <c r="S64" s="334"/>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406"/>
      <c r="BC64" s="406"/>
      <c r="BD64" s="406"/>
      <c r="BE64" s="406"/>
      <c r="BF64" s="406"/>
      <c r="BG64" s="406"/>
      <c r="BH64" s="406"/>
      <c r="BI64" s="406"/>
      <c r="BJ64" s="406"/>
    </row>
    <row r="65" spans="1:62" s="333" customFormat="1" ht="14.25" x14ac:dyDescent="0.3">
      <c r="A65" s="237"/>
      <c r="B65" s="334"/>
      <c r="C65" s="332"/>
      <c r="F65" s="237"/>
      <c r="G65" s="237"/>
      <c r="H65" s="237"/>
      <c r="I65" s="237"/>
      <c r="J65" s="237"/>
      <c r="K65" s="237"/>
      <c r="L65" s="237"/>
      <c r="M65" s="237"/>
      <c r="N65" s="237"/>
      <c r="O65" s="237"/>
      <c r="P65" s="237"/>
      <c r="Q65" s="237"/>
      <c r="R65" s="237"/>
      <c r="S65" s="334"/>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c r="BA65" s="237"/>
      <c r="BB65" s="406"/>
      <c r="BC65" s="406"/>
      <c r="BD65" s="406"/>
      <c r="BE65" s="406"/>
      <c r="BF65" s="406"/>
      <c r="BG65" s="406"/>
      <c r="BH65" s="406"/>
      <c r="BI65" s="406"/>
      <c r="BJ65" s="406"/>
    </row>
    <row r="66" spans="1:62" s="333" customFormat="1" ht="14.25" x14ac:dyDescent="0.3">
      <c r="A66" s="237"/>
      <c r="B66" s="334"/>
      <c r="C66" s="332"/>
      <c r="F66" s="237"/>
      <c r="G66" s="237"/>
      <c r="H66" s="237"/>
      <c r="I66" s="237"/>
      <c r="J66" s="237"/>
      <c r="K66" s="237"/>
      <c r="L66" s="237"/>
      <c r="M66" s="237"/>
      <c r="N66" s="237"/>
      <c r="O66" s="237"/>
      <c r="P66" s="237"/>
      <c r="Q66" s="237"/>
      <c r="R66" s="237"/>
      <c r="S66" s="334"/>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7"/>
      <c r="BB66" s="406"/>
      <c r="BC66" s="406"/>
      <c r="BD66" s="406"/>
      <c r="BE66" s="406"/>
      <c r="BF66" s="406"/>
      <c r="BG66" s="406"/>
      <c r="BH66" s="406"/>
      <c r="BI66" s="406"/>
      <c r="BJ66" s="406"/>
    </row>
    <row r="67" spans="1:62" s="333" customFormat="1" ht="14.25" x14ac:dyDescent="0.3">
      <c r="A67" s="237"/>
      <c r="B67" s="334"/>
      <c r="C67" s="332"/>
      <c r="F67" s="237"/>
      <c r="G67" s="237"/>
      <c r="H67" s="237"/>
      <c r="I67" s="237"/>
      <c r="J67" s="237"/>
      <c r="K67" s="237"/>
      <c r="L67" s="237"/>
      <c r="M67" s="237"/>
      <c r="N67" s="237"/>
      <c r="O67" s="237"/>
      <c r="P67" s="237"/>
      <c r="Q67" s="237"/>
      <c r="R67" s="237"/>
      <c r="S67" s="334"/>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s="237"/>
      <c r="BA67" s="237"/>
      <c r="BB67" s="406"/>
      <c r="BC67" s="406"/>
      <c r="BD67" s="406"/>
      <c r="BE67" s="406"/>
      <c r="BF67" s="406"/>
      <c r="BG67" s="406"/>
      <c r="BH67" s="406"/>
      <c r="BI67" s="406"/>
      <c r="BJ67" s="406"/>
    </row>
    <row r="68" spans="1:62" s="333" customFormat="1" ht="14.25" x14ac:dyDescent="0.3">
      <c r="A68" s="237"/>
      <c r="B68" s="334"/>
      <c r="C68" s="332"/>
      <c r="F68" s="237"/>
      <c r="G68" s="237"/>
      <c r="H68" s="237"/>
      <c r="I68" s="237"/>
      <c r="J68" s="237"/>
      <c r="K68" s="237"/>
      <c r="L68" s="237"/>
      <c r="M68" s="237"/>
      <c r="N68" s="237"/>
      <c r="O68" s="237"/>
      <c r="P68" s="237"/>
      <c r="Q68" s="237"/>
      <c r="R68" s="237"/>
      <c r="S68" s="334"/>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c r="BA68" s="237"/>
      <c r="BB68" s="237"/>
      <c r="BC68" s="237"/>
      <c r="BD68" s="237"/>
      <c r="BE68" s="237"/>
      <c r="BF68" s="237"/>
      <c r="BG68" s="237"/>
      <c r="BH68" s="237"/>
      <c r="BI68" s="237"/>
      <c r="BJ68" s="237"/>
    </row>
    <row r="69" spans="1:62" s="333" customFormat="1" ht="14.25" x14ac:dyDescent="0.3">
      <c r="A69" s="237"/>
      <c r="B69" s="334"/>
      <c r="C69" s="332"/>
      <c r="F69" s="237"/>
      <c r="G69" s="237"/>
      <c r="H69" s="237"/>
      <c r="I69" s="237"/>
      <c r="J69" s="237"/>
      <c r="K69" s="237"/>
      <c r="L69" s="237"/>
      <c r="M69" s="237"/>
      <c r="N69" s="237"/>
      <c r="O69" s="237"/>
      <c r="P69" s="237"/>
      <c r="Q69" s="237"/>
      <c r="R69" s="237"/>
      <c r="S69" s="334"/>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7"/>
      <c r="AZ69" s="237"/>
      <c r="BA69" s="237"/>
      <c r="BB69" s="237"/>
      <c r="BC69" s="237"/>
      <c r="BD69" s="237"/>
      <c r="BE69" s="237"/>
      <c r="BF69" s="237"/>
      <c r="BG69" s="237"/>
      <c r="BH69" s="237"/>
      <c r="BI69" s="237"/>
      <c r="BJ69" s="237"/>
    </row>
    <row r="70" spans="1:62" s="333" customFormat="1" ht="14.25" x14ac:dyDescent="0.3">
      <c r="A70" s="237"/>
      <c r="B70" s="334"/>
      <c r="C70" s="332"/>
      <c r="F70" s="237"/>
      <c r="G70" s="237"/>
      <c r="H70" s="237"/>
      <c r="I70" s="237"/>
      <c r="J70" s="237"/>
      <c r="K70" s="237"/>
      <c r="L70" s="237"/>
      <c r="M70" s="237"/>
      <c r="N70" s="237"/>
      <c r="O70" s="237"/>
      <c r="P70" s="237"/>
      <c r="Q70" s="237"/>
      <c r="R70" s="237"/>
      <c r="S70" s="334"/>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7"/>
      <c r="AY70" s="237"/>
      <c r="AZ70" s="237"/>
      <c r="BA70" s="237"/>
      <c r="BB70" s="237"/>
      <c r="BC70" s="237"/>
      <c r="BD70" s="237"/>
      <c r="BE70" s="237"/>
      <c r="BF70" s="237"/>
      <c r="BG70" s="237"/>
      <c r="BH70" s="237"/>
      <c r="BI70" s="237"/>
      <c r="BJ70" s="237"/>
    </row>
    <row r="71" spans="1:62" s="333" customFormat="1" ht="14.25" x14ac:dyDescent="0.3">
      <c r="A71" s="237"/>
      <c r="B71" s="334"/>
      <c r="C71" s="332"/>
      <c r="F71" s="237"/>
      <c r="G71" s="237"/>
      <c r="H71" s="237"/>
      <c r="I71" s="237"/>
      <c r="J71" s="237"/>
      <c r="K71" s="237"/>
      <c r="L71" s="237"/>
      <c r="M71" s="237"/>
      <c r="N71" s="237"/>
      <c r="O71" s="237"/>
      <c r="P71" s="237"/>
      <c r="Q71" s="237"/>
      <c r="R71" s="237"/>
      <c r="S71" s="334"/>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c r="BI71" s="237"/>
      <c r="BJ71" s="237"/>
    </row>
    <row r="72" spans="1:62" s="333" customFormat="1" ht="14.25" x14ac:dyDescent="0.3">
      <c r="A72" s="237"/>
      <c r="B72" s="334"/>
      <c r="C72" s="332"/>
      <c r="F72" s="237"/>
      <c r="G72" s="237"/>
      <c r="H72" s="237"/>
      <c r="I72" s="237"/>
      <c r="J72" s="237"/>
      <c r="K72" s="237"/>
      <c r="L72" s="237"/>
      <c r="M72" s="237"/>
      <c r="N72" s="237"/>
      <c r="O72" s="237"/>
      <c r="P72" s="237"/>
      <c r="Q72" s="237"/>
      <c r="R72" s="237"/>
      <c r="S72" s="334"/>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c r="AP72" s="237"/>
      <c r="AQ72" s="237"/>
      <c r="AR72" s="237"/>
      <c r="AS72" s="237"/>
      <c r="AT72" s="237"/>
      <c r="AU72" s="237"/>
      <c r="AV72" s="237"/>
      <c r="AW72" s="237"/>
      <c r="AX72" s="237"/>
      <c r="AY72" s="237"/>
      <c r="AZ72" s="237"/>
      <c r="BA72" s="237"/>
      <c r="BB72" s="237"/>
      <c r="BC72" s="237"/>
      <c r="BD72" s="237"/>
      <c r="BE72" s="237"/>
      <c r="BF72" s="237"/>
      <c r="BG72" s="237"/>
      <c r="BH72" s="237"/>
      <c r="BI72" s="237"/>
      <c r="BJ72" s="237"/>
    </row>
    <row r="73" spans="1:62" s="333" customFormat="1" ht="14.25" x14ac:dyDescent="0.3">
      <c r="A73" s="237"/>
      <c r="B73" s="334"/>
      <c r="C73" s="332"/>
      <c r="F73" s="237"/>
      <c r="G73" s="237"/>
      <c r="H73" s="237"/>
      <c r="I73" s="237"/>
      <c r="J73" s="237"/>
      <c r="K73" s="237"/>
      <c r="L73" s="237"/>
      <c r="M73" s="237"/>
      <c r="N73" s="237"/>
      <c r="O73" s="237"/>
      <c r="P73" s="237"/>
      <c r="Q73" s="237"/>
      <c r="R73" s="237"/>
      <c r="S73" s="334"/>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row>
    <row r="74" spans="1:62" s="333" customFormat="1" ht="14.25" x14ac:dyDescent="0.3">
      <c r="A74" s="237"/>
      <c r="B74" s="334"/>
      <c r="C74" s="332"/>
      <c r="F74" s="237"/>
      <c r="G74" s="237"/>
      <c r="H74" s="237"/>
      <c r="I74" s="237"/>
      <c r="J74" s="237"/>
      <c r="K74" s="237"/>
      <c r="L74" s="237"/>
      <c r="M74" s="237"/>
      <c r="N74" s="237"/>
      <c r="O74" s="237"/>
      <c r="P74" s="237"/>
      <c r="Q74" s="237"/>
      <c r="R74" s="237"/>
      <c r="S74" s="334"/>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7"/>
      <c r="AX74" s="237"/>
      <c r="AY74" s="237"/>
      <c r="AZ74" s="237"/>
      <c r="BA74" s="237"/>
      <c r="BB74" s="237"/>
      <c r="BC74" s="237"/>
      <c r="BD74" s="237"/>
      <c r="BE74" s="237"/>
      <c r="BF74" s="237"/>
      <c r="BG74" s="237"/>
      <c r="BH74" s="237"/>
      <c r="BI74" s="237"/>
      <c r="BJ74" s="237"/>
    </row>
    <row r="75" spans="1:62" s="333" customFormat="1" ht="14.25" x14ac:dyDescent="0.3">
      <c r="A75" s="237"/>
      <c r="B75" s="334"/>
      <c r="C75" s="332"/>
      <c r="F75" s="237"/>
      <c r="G75" s="237"/>
      <c r="H75" s="237"/>
      <c r="I75" s="237"/>
      <c r="J75" s="237"/>
      <c r="K75" s="237"/>
      <c r="L75" s="237"/>
      <c r="M75" s="237"/>
      <c r="N75" s="237"/>
      <c r="O75" s="237"/>
      <c r="P75" s="237"/>
      <c r="Q75" s="237"/>
      <c r="R75" s="237"/>
      <c r="S75" s="334"/>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7"/>
      <c r="AX75" s="237"/>
      <c r="AY75" s="237"/>
      <c r="AZ75" s="237"/>
      <c r="BA75" s="237"/>
      <c r="BB75" s="237"/>
      <c r="BC75" s="237"/>
      <c r="BD75" s="237"/>
      <c r="BE75" s="237"/>
      <c r="BF75" s="237"/>
      <c r="BG75" s="237"/>
      <c r="BH75" s="237"/>
      <c r="BI75" s="237"/>
      <c r="BJ75" s="237"/>
    </row>
    <row r="76" spans="1:62" s="333" customFormat="1" ht="14.25" x14ac:dyDescent="0.3">
      <c r="A76" s="237"/>
      <c r="B76" s="334"/>
      <c r="C76" s="332"/>
      <c r="F76" s="237"/>
      <c r="G76" s="237"/>
      <c r="H76" s="237"/>
      <c r="I76" s="237"/>
      <c r="J76" s="237"/>
      <c r="K76" s="237"/>
      <c r="L76" s="237"/>
      <c r="M76" s="237"/>
      <c r="N76" s="237"/>
      <c r="O76" s="237"/>
      <c r="P76" s="237"/>
      <c r="Q76" s="237"/>
      <c r="R76" s="237"/>
      <c r="S76" s="334"/>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7"/>
      <c r="AX76" s="237"/>
      <c r="AY76" s="237"/>
      <c r="AZ76" s="237"/>
      <c r="BA76" s="237"/>
      <c r="BB76" s="237"/>
      <c r="BC76" s="237"/>
      <c r="BD76" s="237"/>
      <c r="BE76" s="237"/>
      <c r="BF76" s="237"/>
      <c r="BG76" s="237"/>
      <c r="BH76" s="237"/>
      <c r="BI76" s="237"/>
      <c r="BJ76" s="237"/>
    </row>
    <row r="77" spans="1:62" s="333" customFormat="1" ht="14.25" x14ac:dyDescent="0.3">
      <c r="A77" s="237"/>
      <c r="B77" s="334"/>
      <c r="C77" s="332"/>
      <c r="F77" s="237"/>
      <c r="G77" s="237"/>
      <c r="H77" s="237"/>
      <c r="I77" s="237"/>
      <c r="J77" s="237"/>
      <c r="K77" s="237"/>
      <c r="L77" s="237"/>
      <c r="M77" s="237"/>
      <c r="N77" s="237"/>
      <c r="O77" s="237"/>
      <c r="P77" s="237"/>
      <c r="Q77" s="237"/>
      <c r="R77" s="237"/>
      <c r="S77" s="334"/>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7"/>
      <c r="AY77" s="237"/>
      <c r="AZ77" s="237"/>
      <c r="BA77" s="237"/>
      <c r="BB77" s="237"/>
      <c r="BC77" s="237"/>
      <c r="BD77" s="237"/>
      <c r="BE77" s="237"/>
      <c r="BF77" s="237"/>
      <c r="BG77" s="237"/>
      <c r="BH77" s="237"/>
      <c r="BI77" s="237"/>
      <c r="BJ77" s="237"/>
    </row>
    <row r="78" spans="1:62" s="333" customFormat="1" ht="14.25" x14ac:dyDescent="0.3">
      <c r="A78" s="237"/>
      <c r="B78" s="334"/>
      <c r="C78" s="332"/>
      <c r="F78" s="237"/>
      <c r="G78" s="237"/>
      <c r="H78" s="237"/>
      <c r="I78" s="237"/>
      <c r="J78" s="237"/>
      <c r="K78" s="237"/>
      <c r="L78" s="237"/>
      <c r="M78" s="237"/>
      <c r="N78" s="237"/>
      <c r="O78" s="237"/>
      <c r="P78" s="237"/>
      <c r="Q78" s="237"/>
      <c r="R78" s="237"/>
      <c r="S78" s="334"/>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c r="AY78" s="237"/>
      <c r="AZ78" s="237"/>
      <c r="BA78" s="237"/>
      <c r="BB78" s="237"/>
      <c r="BC78" s="237"/>
      <c r="BD78" s="237"/>
      <c r="BE78" s="237"/>
      <c r="BF78" s="237"/>
      <c r="BG78" s="237"/>
      <c r="BH78" s="237"/>
      <c r="BI78" s="237"/>
      <c r="BJ78" s="237"/>
    </row>
    <row r="79" spans="1:62" s="333" customFormat="1" ht="14.25" x14ac:dyDescent="0.3">
      <c r="A79" s="237"/>
      <c r="B79" s="334"/>
      <c r="C79" s="332"/>
      <c r="F79" s="237"/>
      <c r="G79" s="237"/>
      <c r="H79" s="237"/>
      <c r="I79" s="237"/>
      <c r="J79" s="237"/>
      <c r="K79" s="237"/>
      <c r="L79" s="237"/>
      <c r="M79" s="237"/>
      <c r="N79" s="237"/>
      <c r="O79" s="237"/>
      <c r="P79" s="237"/>
      <c r="Q79" s="237"/>
      <c r="R79" s="237"/>
      <c r="S79" s="334"/>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7"/>
      <c r="AX79" s="237"/>
      <c r="AY79" s="237"/>
      <c r="AZ79" s="237"/>
      <c r="BA79" s="237"/>
      <c r="BB79" s="237"/>
      <c r="BC79" s="237"/>
      <c r="BD79" s="237"/>
      <c r="BE79" s="237"/>
      <c r="BF79" s="237"/>
      <c r="BG79" s="237"/>
      <c r="BH79" s="237"/>
      <c r="BI79" s="237"/>
      <c r="BJ79" s="237"/>
    </row>
    <row r="80" spans="1:62" s="333" customFormat="1" ht="14.25" x14ac:dyDescent="0.3">
      <c r="A80" s="237"/>
      <c r="B80" s="334"/>
      <c r="C80" s="332"/>
      <c r="F80" s="237"/>
      <c r="G80" s="237"/>
      <c r="H80" s="237"/>
      <c r="I80" s="237"/>
      <c r="J80" s="237"/>
      <c r="K80" s="237"/>
      <c r="L80" s="237"/>
      <c r="M80" s="237"/>
      <c r="N80" s="237"/>
      <c r="O80" s="237"/>
      <c r="P80" s="237"/>
      <c r="Q80" s="237"/>
      <c r="R80" s="237"/>
      <c r="S80" s="334"/>
      <c r="T80" s="237"/>
      <c r="U80" s="237"/>
      <c r="V80" s="237"/>
      <c r="W80" s="237"/>
      <c r="X80" s="237"/>
      <c r="Y80" s="237"/>
      <c r="Z80" s="237"/>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237"/>
      <c r="AY80" s="237"/>
      <c r="AZ80" s="237"/>
      <c r="BA80" s="237"/>
      <c r="BB80" s="237"/>
      <c r="BC80" s="237"/>
      <c r="BD80" s="237"/>
      <c r="BE80" s="237"/>
      <c r="BF80" s="237"/>
      <c r="BG80" s="237"/>
      <c r="BH80" s="237"/>
      <c r="BI80" s="237"/>
      <c r="BJ80" s="237"/>
    </row>
    <row r="81" spans="1:62" s="333" customFormat="1" ht="14.25" x14ac:dyDescent="0.3">
      <c r="A81" s="237"/>
      <c r="B81" s="334"/>
      <c r="C81" s="332"/>
      <c r="F81" s="237"/>
      <c r="G81" s="237"/>
      <c r="H81" s="237"/>
      <c r="I81" s="237"/>
      <c r="J81" s="237"/>
      <c r="K81" s="237"/>
      <c r="L81" s="237"/>
      <c r="M81" s="237"/>
      <c r="N81" s="237"/>
      <c r="O81" s="237"/>
      <c r="P81" s="237"/>
      <c r="Q81" s="237"/>
      <c r="R81" s="237"/>
      <c r="S81" s="334"/>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7"/>
      <c r="AY81" s="237"/>
      <c r="AZ81" s="237"/>
      <c r="BA81" s="237"/>
      <c r="BB81" s="237"/>
      <c r="BC81" s="237"/>
      <c r="BD81" s="237"/>
      <c r="BE81" s="237"/>
      <c r="BF81" s="237"/>
      <c r="BG81" s="237"/>
      <c r="BH81" s="237"/>
      <c r="BI81" s="237"/>
      <c r="BJ81" s="237"/>
    </row>
    <row r="82" spans="1:62" s="333" customFormat="1" ht="14.25" x14ac:dyDescent="0.3">
      <c r="A82" s="237"/>
      <c r="B82" s="334"/>
      <c r="C82" s="332"/>
      <c r="F82" s="237"/>
      <c r="G82" s="237"/>
      <c r="H82" s="237"/>
      <c r="I82" s="237"/>
      <c r="J82" s="237"/>
      <c r="K82" s="237"/>
      <c r="L82" s="237"/>
      <c r="M82" s="237"/>
      <c r="N82" s="237"/>
      <c r="O82" s="237"/>
      <c r="P82" s="237"/>
      <c r="Q82" s="237"/>
      <c r="R82" s="237"/>
      <c r="S82" s="334"/>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c r="AP82" s="237"/>
      <c r="AQ82" s="237"/>
      <c r="AR82" s="237"/>
      <c r="AS82" s="237"/>
      <c r="AT82" s="237"/>
      <c r="AU82" s="237"/>
      <c r="AV82" s="237"/>
      <c r="AW82" s="237"/>
      <c r="AX82" s="237"/>
      <c r="AY82" s="237"/>
      <c r="AZ82" s="237"/>
      <c r="BA82" s="237"/>
      <c r="BB82" s="237"/>
      <c r="BC82" s="237"/>
      <c r="BD82" s="237"/>
      <c r="BE82" s="237"/>
      <c r="BF82" s="237"/>
      <c r="BG82" s="237"/>
      <c r="BH82" s="237"/>
      <c r="BI82" s="237"/>
      <c r="BJ82" s="237"/>
    </row>
    <row r="83" spans="1:62" s="333" customFormat="1" ht="14.25" x14ac:dyDescent="0.3">
      <c r="A83" s="237"/>
      <c r="B83" s="334"/>
      <c r="C83" s="332"/>
      <c r="F83" s="237"/>
      <c r="G83" s="237"/>
      <c r="H83" s="237"/>
      <c r="I83" s="237"/>
      <c r="J83" s="237"/>
      <c r="K83" s="237"/>
      <c r="L83" s="237"/>
      <c r="M83" s="237"/>
      <c r="N83" s="237"/>
      <c r="O83" s="237"/>
      <c r="P83" s="237"/>
      <c r="Q83" s="237"/>
      <c r="R83" s="237"/>
      <c r="S83" s="334"/>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7"/>
      <c r="AY83" s="237"/>
      <c r="AZ83" s="237"/>
      <c r="BA83" s="237"/>
      <c r="BB83" s="237"/>
      <c r="BC83" s="237"/>
      <c r="BD83" s="237"/>
      <c r="BE83" s="237"/>
      <c r="BF83" s="237"/>
      <c r="BG83" s="237"/>
      <c r="BH83" s="237"/>
      <c r="BI83" s="237"/>
      <c r="BJ83" s="237"/>
    </row>
    <row r="84" spans="1:62" s="333" customFormat="1" ht="14.25" x14ac:dyDescent="0.3">
      <c r="A84" s="237"/>
      <c r="B84" s="334"/>
      <c r="C84" s="332"/>
      <c r="F84" s="237"/>
      <c r="G84" s="237"/>
      <c r="H84" s="237"/>
      <c r="I84" s="237"/>
      <c r="J84" s="237"/>
      <c r="K84" s="237"/>
      <c r="L84" s="237"/>
      <c r="M84" s="237"/>
      <c r="N84" s="237"/>
      <c r="O84" s="237"/>
      <c r="P84" s="237"/>
      <c r="Q84" s="237"/>
      <c r="R84" s="237"/>
      <c r="S84" s="334"/>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row>
    <row r="85" spans="1:62" s="333" customFormat="1" ht="14.25" x14ac:dyDescent="0.3">
      <c r="A85" s="237"/>
      <c r="B85" s="334"/>
      <c r="C85" s="332"/>
      <c r="F85" s="237"/>
      <c r="G85" s="237"/>
      <c r="H85" s="237"/>
      <c r="I85" s="237"/>
      <c r="J85" s="237"/>
      <c r="K85" s="237"/>
      <c r="L85" s="237"/>
      <c r="M85" s="237"/>
      <c r="N85" s="237"/>
      <c r="O85" s="237"/>
      <c r="P85" s="237"/>
      <c r="Q85" s="237"/>
      <c r="R85" s="237"/>
      <c r="S85" s="334"/>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7"/>
      <c r="AY85" s="237"/>
      <c r="AZ85" s="237"/>
      <c r="BA85" s="237"/>
      <c r="BB85" s="237"/>
      <c r="BC85" s="237"/>
      <c r="BD85" s="237"/>
      <c r="BE85" s="237"/>
      <c r="BF85" s="237"/>
      <c r="BG85" s="237"/>
      <c r="BH85" s="237"/>
      <c r="BI85" s="237"/>
      <c r="BJ85" s="237"/>
    </row>
    <row r="86" spans="1:62" s="333" customFormat="1" ht="14.25" x14ac:dyDescent="0.3">
      <c r="A86" s="237"/>
      <c r="B86" s="334"/>
      <c r="C86" s="332"/>
      <c r="F86" s="237"/>
      <c r="G86" s="237"/>
      <c r="H86" s="237"/>
      <c r="I86" s="237"/>
      <c r="J86" s="237"/>
      <c r="K86" s="237"/>
      <c r="L86" s="237"/>
      <c r="M86" s="237"/>
      <c r="N86" s="237"/>
      <c r="O86" s="237"/>
      <c r="P86" s="237"/>
      <c r="Q86" s="237"/>
      <c r="R86" s="237"/>
      <c r="S86" s="334"/>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s="237"/>
      <c r="BA86" s="237"/>
      <c r="BB86" s="237"/>
      <c r="BC86" s="237"/>
      <c r="BD86" s="237"/>
      <c r="BE86" s="237"/>
      <c r="BF86" s="237"/>
      <c r="BG86" s="237"/>
      <c r="BH86" s="237"/>
      <c r="BI86" s="237"/>
      <c r="BJ86" s="237"/>
    </row>
    <row r="87" spans="1:62" s="333" customFormat="1" ht="14.25" x14ac:dyDescent="0.3">
      <c r="A87" s="237"/>
      <c r="B87" s="334"/>
      <c r="C87" s="332"/>
      <c r="F87" s="237"/>
      <c r="G87" s="237"/>
      <c r="H87" s="237"/>
      <c r="I87" s="237"/>
      <c r="J87" s="237"/>
      <c r="K87" s="237"/>
      <c r="L87" s="237"/>
      <c r="M87" s="237"/>
      <c r="N87" s="237"/>
      <c r="O87" s="237"/>
      <c r="P87" s="237"/>
      <c r="Q87" s="237"/>
      <c r="R87" s="237"/>
      <c r="S87" s="334"/>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37"/>
      <c r="AW87" s="237"/>
      <c r="AX87" s="237"/>
      <c r="AY87" s="237"/>
      <c r="AZ87" s="237"/>
      <c r="BA87" s="237"/>
      <c r="BB87" s="237"/>
      <c r="BC87" s="237"/>
      <c r="BD87" s="237"/>
      <c r="BE87" s="237"/>
      <c r="BF87" s="237"/>
      <c r="BG87" s="237"/>
      <c r="BH87" s="237"/>
      <c r="BI87" s="237"/>
      <c r="BJ87" s="237"/>
    </row>
    <row r="88" spans="1:62" s="333" customFormat="1" ht="14.25" x14ac:dyDescent="0.3">
      <c r="A88" s="237"/>
      <c r="B88" s="334"/>
      <c r="C88" s="332"/>
      <c r="F88" s="237"/>
      <c r="G88" s="237"/>
      <c r="H88" s="237"/>
      <c r="I88" s="237"/>
      <c r="J88" s="237"/>
      <c r="K88" s="237"/>
      <c r="L88" s="237"/>
      <c r="M88" s="237"/>
      <c r="N88" s="237"/>
      <c r="O88" s="237"/>
      <c r="P88" s="237"/>
      <c r="Q88" s="237"/>
      <c r="R88" s="237"/>
      <c r="S88" s="334"/>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s="237"/>
      <c r="BA88" s="237"/>
      <c r="BB88" s="237"/>
      <c r="BC88" s="237"/>
      <c r="BD88" s="237"/>
      <c r="BE88" s="237"/>
      <c r="BF88" s="237"/>
      <c r="BG88" s="237"/>
      <c r="BH88" s="237"/>
      <c r="BI88" s="237"/>
      <c r="BJ88" s="237"/>
    </row>
    <row r="89" spans="1:62" s="333" customFormat="1" ht="14.25" x14ac:dyDescent="0.3">
      <c r="A89" s="237"/>
      <c r="B89" s="334"/>
      <c r="C89" s="332"/>
      <c r="F89" s="237"/>
      <c r="G89" s="237"/>
      <c r="H89" s="237"/>
      <c r="I89" s="237"/>
      <c r="J89" s="237"/>
      <c r="K89" s="237"/>
      <c r="L89" s="237"/>
      <c r="M89" s="237"/>
      <c r="N89" s="237"/>
      <c r="O89" s="237"/>
      <c r="P89" s="237"/>
      <c r="Q89" s="237"/>
      <c r="R89" s="237"/>
      <c r="S89" s="334"/>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7"/>
      <c r="BA89" s="237"/>
      <c r="BB89" s="237"/>
      <c r="BC89" s="237"/>
      <c r="BD89" s="237"/>
      <c r="BE89" s="237"/>
      <c r="BF89" s="237"/>
      <c r="BG89" s="237"/>
      <c r="BH89" s="237"/>
      <c r="BI89" s="237"/>
      <c r="BJ89" s="237"/>
    </row>
    <row r="90" spans="1:62" s="333" customFormat="1" ht="14.25" x14ac:dyDescent="0.3">
      <c r="A90" s="237"/>
      <c r="B90" s="334"/>
      <c r="C90" s="332"/>
      <c r="F90" s="237"/>
      <c r="G90" s="237"/>
      <c r="H90" s="237"/>
      <c r="I90" s="237"/>
      <c r="J90" s="237"/>
      <c r="K90" s="237"/>
      <c r="L90" s="237"/>
      <c r="M90" s="237"/>
      <c r="N90" s="237"/>
      <c r="O90" s="237"/>
      <c r="P90" s="237"/>
      <c r="Q90" s="237"/>
      <c r="R90" s="237"/>
      <c r="S90" s="334"/>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row>
    <row r="91" spans="1:62" s="333" customFormat="1" ht="14.25" x14ac:dyDescent="0.3">
      <c r="A91" s="237"/>
      <c r="B91" s="334"/>
      <c r="C91" s="332"/>
      <c r="F91" s="237"/>
      <c r="G91" s="237"/>
      <c r="H91" s="237"/>
      <c r="I91" s="237"/>
      <c r="J91" s="237"/>
      <c r="K91" s="237"/>
      <c r="L91" s="237"/>
      <c r="M91" s="237"/>
      <c r="N91" s="237"/>
      <c r="O91" s="237"/>
      <c r="P91" s="237"/>
      <c r="Q91" s="237"/>
      <c r="R91" s="237"/>
      <c r="S91" s="334"/>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7"/>
      <c r="BA91" s="237"/>
      <c r="BB91" s="237"/>
      <c r="BC91" s="237"/>
      <c r="BD91" s="237"/>
      <c r="BE91" s="237"/>
      <c r="BF91" s="237"/>
      <c r="BG91" s="237"/>
      <c r="BH91" s="237"/>
      <c r="BI91" s="237"/>
      <c r="BJ91" s="237"/>
    </row>
    <row r="92" spans="1:62" s="333" customFormat="1" ht="14.25" x14ac:dyDescent="0.3">
      <c r="A92" s="237"/>
      <c r="B92" s="334"/>
      <c r="C92" s="332"/>
      <c r="F92" s="237"/>
      <c r="G92" s="237"/>
      <c r="H92" s="237"/>
      <c r="I92" s="237"/>
      <c r="J92" s="237"/>
      <c r="K92" s="237"/>
      <c r="L92" s="237"/>
      <c r="M92" s="237"/>
      <c r="N92" s="237"/>
      <c r="O92" s="237"/>
      <c r="P92" s="237"/>
      <c r="Q92" s="237"/>
      <c r="R92" s="237"/>
      <c r="S92" s="334"/>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7"/>
      <c r="BH92" s="237"/>
      <c r="BI92" s="237"/>
      <c r="BJ92" s="237"/>
    </row>
    <row r="93" spans="1:62" s="333" customFormat="1" ht="14.25" x14ac:dyDescent="0.3">
      <c r="A93" s="237"/>
      <c r="B93" s="334"/>
      <c r="C93" s="332"/>
      <c r="F93" s="237"/>
      <c r="G93" s="237"/>
      <c r="H93" s="237"/>
      <c r="I93" s="237"/>
      <c r="J93" s="237"/>
      <c r="K93" s="237"/>
      <c r="L93" s="237"/>
      <c r="M93" s="237"/>
      <c r="N93" s="237"/>
      <c r="O93" s="237"/>
      <c r="P93" s="237"/>
      <c r="Q93" s="237"/>
      <c r="R93" s="237"/>
      <c r="S93" s="334"/>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7"/>
      <c r="BF93" s="237"/>
      <c r="BG93" s="237"/>
      <c r="BH93" s="237"/>
      <c r="BI93" s="237"/>
      <c r="BJ93" s="237"/>
    </row>
    <row r="94" spans="1:62" s="333" customFormat="1" ht="14.25" x14ac:dyDescent="0.3">
      <c r="A94" s="237"/>
      <c r="B94" s="334"/>
      <c r="C94" s="332"/>
      <c r="F94" s="237"/>
      <c r="G94" s="237"/>
      <c r="H94" s="237"/>
      <c r="I94" s="237"/>
      <c r="J94" s="237"/>
      <c r="K94" s="237"/>
      <c r="L94" s="237"/>
      <c r="M94" s="237"/>
      <c r="N94" s="237"/>
      <c r="O94" s="237"/>
      <c r="P94" s="237"/>
      <c r="Q94" s="237"/>
      <c r="R94" s="237"/>
      <c r="S94" s="334"/>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7"/>
      <c r="BI94" s="237"/>
      <c r="BJ94" s="237"/>
    </row>
    <row r="95" spans="1:62" s="333" customFormat="1" ht="14.25" x14ac:dyDescent="0.3">
      <c r="A95" s="237"/>
      <c r="B95" s="334"/>
      <c r="C95" s="332"/>
      <c r="F95" s="237"/>
      <c r="G95" s="237"/>
      <c r="H95" s="237"/>
      <c r="I95" s="237"/>
      <c r="J95" s="237"/>
      <c r="K95" s="237"/>
      <c r="L95" s="237"/>
      <c r="M95" s="237"/>
      <c r="N95" s="237"/>
      <c r="O95" s="237"/>
      <c r="P95" s="237"/>
      <c r="Q95" s="237"/>
      <c r="R95" s="237"/>
      <c r="S95" s="334"/>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7"/>
      <c r="BA95" s="237"/>
      <c r="BB95" s="237"/>
      <c r="BC95" s="237"/>
      <c r="BD95" s="237"/>
      <c r="BE95" s="237"/>
      <c r="BF95" s="237"/>
      <c r="BG95" s="237"/>
      <c r="BH95" s="237"/>
      <c r="BI95" s="237"/>
      <c r="BJ95" s="237"/>
    </row>
    <row r="96" spans="1:62" s="333" customFormat="1" ht="14.25" x14ac:dyDescent="0.3">
      <c r="A96" s="237"/>
      <c r="B96" s="334"/>
      <c r="C96" s="332"/>
      <c r="F96" s="237"/>
      <c r="G96" s="237"/>
      <c r="H96" s="237"/>
      <c r="I96" s="237"/>
      <c r="J96" s="237"/>
      <c r="K96" s="237"/>
      <c r="L96" s="237"/>
      <c r="M96" s="237"/>
      <c r="N96" s="237"/>
      <c r="O96" s="237"/>
      <c r="P96" s="237"/>
      <c r="Q96" s="237"/>
      <c r="R96" s="237"/>
      <c r="S96" s="334"/>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7"/>
      <c r="BA96" s="237"/>
      <c r="BB96" s="237"/>
      <c r="BC96" s="237"/>
      <c r="BD96" s="237"/>
      <c r="BE96" s="237"/>
      <c r="BF96" s="237"/>
      <c r="BG96" s="237"/>
      <c r="BH96" s="237"/>
      <c r="BI96" s="237"/>
      <c r="BJ96" s="237"/>
    </row>
    <row r="97" spans="1:62" s="333" customFormat="1" ht="14.25" x14ac:dyDescent="0.3">
      <c r="A97" s="237"/>
      <c r="B97" s="334"/>
      <c r="C97" s="332"/>
      <c r="F97" s="237"/>
      <c r="G97" s="237"/>
      <c r="H97" s="237"/>
      <c r="I97" s="237"/>
      <c r="J97" s="237"/>
      <c r="K97" s="237"/>
      <c r="L97" s="237"/>
      <c r="M97" s="237"/>
      <c r="N97" s="237"/>
      <c r="O97" s="237"/>
      <c r="P97" s="237"/>
      <c r="Q97" s="237"/>
      <c r="R97" s="237"/>
      <c r="S97" s="334"/>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7"/>
      <c r="BA97" s="237"/>
      <c r="BB97" s="237"/>
      <c r="BC97" s="237"/>
      <c r="BD97" s="237"/>
      <c r="BE97" s="237"/>
      <c r="BF97" s="237"/>
      <c r="BG97" s="237"/>
      <c r="BH97" s="237"/>
      <c r="BI97" s="237"/>
      <c r="BJ97" s="237"/>
    </row>
    <row r="98" spans="1:62" s="333" customFormat="1" ht="14.25" x14ac:dyDescent="0.3">
      <c r="A98" s="237"/>
      <c r="B98" s="334"/>
      <c r="C98" s="332"/>
      <c r="F98" s="237"/>
      <c r="G98" s="237"/>
      <c r="H98" s="237"/>
      <c r="I98" s="237"/>
      <c r="J98" s="237"/>
      <c r="K98" s="237"/>
      <c r="L98" s="237"/>
      <c r="M98" s="237"/>
      <c r="N98" s="237"/>
      <c r="O98" s="237"/>
      <c r="P98" s="237"/>
      <c r="Q98" s="237"/>
      <c r="R98" s="237"/>
      <c r="S98" s="334"/>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7"/>
      <c r="BA98" s="237"/>
      <c r="BB98" s="237"/>
      <c r="BC98" s="237"/>
      <c r="BD98" s="237"/>
      <c r="BE98" s="237"/>
      <c r="BF98" s="237"/>
      <c r="BG98" s="237"/>
      <c r="BH98" s="237"/>
      <c r="BI98" s="237"/>
      <c r="BJ98" s="237"/>
    </row>
    <row r="99" spans="1:62" s="333" customFormat="1" ht="14.25" x14ac:dyDescent="0.3">
      <c r="A99" s="237"/>
      <c r="B99" s="334"/>
      <c r="C99" s="332"/>
      <c r="F99" s="237"/>
      <c r="G99" s="237"/>
      <c r="H99" s="237"/>
      <c r="I99" s="237"/>
      <c r="J99" s="237"/>
      <c r="K99" s="237"/>
      <c r="L99" s="237"/>
      <c r="M99" s="237"/>
      <c r="N99" s="237"/>
      <c r="O99" s="237"/>
      <c r="P99" s="237"/>
      <c r="Q99" s="237"/>
      <c r="R99" s="237"/>
      <c r="S99" s="334"/>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7"/>
      <c r="BA99" s="237"/>
      <c r="BB99" s="237"/>
      <c r="BC99" s="237"/>
      <c r="BD99" s="237"/>
      <c r="BE99" s="237"/>
      <c r="BF99" s="237"/>
      <c r="BG99" s="237"/>
      <c r="BH99" s="237"/>
      <c r="BI99" s="237"/>
      <c r="BJ99" s="237"/>
    </row>
    <row r="100" spans="1:62" s="333" customFormat="1" ht="14.25" x14ac:dyDescent="0.3">
      <c r="A100" s="237"/>
      <c r="B100" s="334"/>
      <c r="C100" s="332"/>
      <c r="F100" s="237"/>
      <c r="G100" s="237"/>
      <c r="H100" s="237"/>
      <c r="I100" s="237"/>
      <c r="J100" s="237"/>
      <c r="K100" s="237"/>
      <c r="L100" s="237"/>
      <c r="M100" s="237"/>
      <c r="N100" s="237"/>
      <c r="O100" s="237"/>
      <c r="P100" s="237"/>
      <c r="Q100" s="237"/>
      <c r="R100" s="237"/>
      <c r="S100" s="334"/>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7"/>
      <c r="BA100" s="237"/>
      <c r="BB100" s="237"/>
      <c r="BC100" s="237"/>
      <c r="BD100" s="237"/>
      <c r="BE100" s="237"/>
      <c r="BF100" s="237"/>
      <c r="BG100" s="237"/>
      <c r="BH100" s="237"/>
      <c r="BI100" s="237"/>
      <c r="BJ100" s="237"/>
    </row>
    <row r="101" spans="1:62" s="333" customFormat="1" ht="14.25" x14ac:dyDescent="0.3">
      <c r="A101" s="237"/>
      <c r="B101" s="334"/>
      <c r="C101" s="332"/>
      <c r="F101" s="237"/>
      <c r="G101" s="237"/>
      <c r="H101" s="237"/>
      <c r="I101" s="237"/>
      <c r="J101" s="237"/>
      <c r="K101" s="237"/>
      <c r="L101" s="237"/>
      <c r="M101" s="237"/>
      <c r="N101" s="237"/>
      <c r="O101" s="237"/>
      <c r="P101" s="237"/>
      <c r="Q101" s="237"/>
      <c r="R101" s="237"/>
      <c r="S101" s="334"/>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7"/>
      <c r="BA101" s="237"/>
      <c r="BB101" s="237"/>
      <c r="BC101" s="237"/>
      <c r="BD101" s="237"/>
      <c r="BE101" s="237"/>
      <c r="BF101" s="237"/>
      <c r="BG101" s="237"/>
      <c r="BH101" s="237"/>
      <c r="BI101" s="237"/>
      <c r="BJ101" s="237"/>
    </row>
    <row r="102" spans="1:62" s="333" customFormat="1" ht="14.25" x14ac:dyDescent="0.3">
      <c r="A102" s="237"/>
      <c r="B102" s="334"/>
      <c r="C102" s="332"/>
      <c r="F102" s="237"/>
      <c r="G102" s="237"/>
      <c r="H102" s="237"/>
      <c r="I102" s="237"/>
      <c r="J102" s="237"/>
      <c r="K102" s="237"/>
      <c r="L102" s="237"/>
      <c r="M102" s="237"/>
      <c r="N102" s="237"/>
      <c r="O102" s="237"/>
      <c r="P102" s="237"/>
      <c r="Q102" s="237"/>
      <c r="R102" s="237"/>
      <c r="S102" s="334"/>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7"/>
      <c r="BA102" s="237"/>
      <c r="BB102" s="237"/>
      <c r="BC102" s="237"/>
      <c r="BD102" s="237"/>
      <c r="BE102" s="237"/>
      <c r="BF102" s="237"/>
      <c r="BG102" s="237"/>
      <c r="BH102" s="237"/>
      <c r="BI102" s="237"/>
      <c r="BJ102" s="237"/>
    </row>
    <row r="103" spans="1:62" s="333" customFormat="1" ht="14.25" x14ac:dyDescent="0.3">
      <c r="A103" s="237"/>
      <c r="B103" s="334"/>
      <c r="C103" s="332"/>
      <c r="F103" s="237"/>
      <c r="G103" s="237"/>
      <c r="H103" s="237"/>
      <c r="I103" s="237"/>
      <c r="J103" s="237"/>
      <c r="K103" s="237"/>
      <c r="L103" s="237"/>
      <c r="M103" s="237"/>
      <c r="N103" s="237"/>
      <c r="O103" s="237"/>
      <c r="P103" s="237"/>
      <c r="Q103" s="237"/>
      <c r="R103" s="237"/>
      <c r="S103" s="334"/>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7"/>
      <c r="BA103" s="237"/>
      <c r="BB103" s="237"/>
      <c r="BC103" s="237"/>
      <c r="BD103" s="237"/>
      <c r="BE103" s="237"/>
      <c r="BF103" s="237"/>
      <c r="BG103" s="237"/>
      <c r="BH103" s="237"/>
      <c r="BI103" s="237"/>
      <c r="BJ103" s="237"/>
    </row>
    <row r="104" spans="1:62" s="333" customFormat="1" ht="14.25" x14ac:dyDescent="0.3">
      <c r="A104" s="237"/>
      <c r="B104" s="334"/>
      <c r="C104" s="332"/>
      <c r="F104" s="237"/>
      <c r="G104" s="237"/>
      <c r="H104" s="237"/>
      <c r="I104" s="237"/>
      <c r="J104" s="237"/>
      <c r="K104" s="237"/>
      <c r="L104" s="237"/>
      <c r="M104" s="237"/>
      <c r="N104" s="237"/>
      <c r="O104" s="237"/>
      <c r="P104" s="237"/>
      <c r="Q104" s="237"/>
      <c r="R104" s="237"/>
      <c r="S104" s="334"/>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7"/>
      <c r="BA104" s="237"/>
      <c r="BB104" s="237"/>
      <c r="BC104" s="237"/>
      <c r="BD104" s="237"/>
      <c r="BE104" s="237"/>
      <c r="BF104" s="237"/>
      <c r="BG104" s="237"/>
      <c r="BH104" s="237"/>
      <c r="BI104" s="237"/>
      <c r="BJ104" s="237"/>
    </row>
    <row r="105" spans="1:62" s="333" customFormat="1" ht="14.25" x14ac:dyDescent="0.3">
      <c r="A105" s="237"/>
      <c r="B105" s="334"/>
      <c r="C105" s="332"/>
      <c r="F105" s="237"/>
      <c r="G105" s="237"/>
      <c r="H105" s="237"/>
      <c r="I105" s="237"/>
      <c r="J105" s="237"/>
      <c r="K105" s="237"/>
      <c r="L105" s="237"/>
      <c r="M105" s="237"/>
      <c r="N105" s="237"/>
      <c r="O105" s="237"/>
      <c r="P105" s="237"/>
      <c r="Q105" s="237"/>
      <c r="R105" s="237"/>
      <c r="S105" s="334"/>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row>
    <row r="106" spans="1:62" s="333" customFormat="1" ht="14.25" x14ac:dyDescent="0.3">
      <c r="A106" s="237"/>
      <c r="B106" s="334"/>
      <c r="C106" s="332"/>
      <c r="F106" s="237"/>
      <c r="G106" s="237"/>
      <c r="H106" s="237"/>
      <c r="I106" s="237"/>
      <c r="J106" s="237"/>
      <c r="K106" s="237"/>
      <c r="L106" s="237"/>
      <c r="M106" s="237"/>
      <c r="N106" s="237"/>
      <c r="O106" s="237"/>
      <c r="P106" s="237"/>
      <c r="Q106" s="237"/>
      <c r="R106" s="237"/>
      <c r="S106" s="334"/>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row>
    <row r="107" spans="1:62" s="333" customFormat="1" ht="14.25" x14ac:dyDescent="0.3">
      <c r="A107" s="237"/>
      <c r="B107" s="334"/>
      <c r="C107" s="332"/>
      <c r="F107" s="237"/>
      <c r="G107" s="237"/>
      <c r="H107" s="237"/>
      <c r="I107" s="237"/>
      <c r="J107" s="237"/>
      <c r="K107" s="237"/>
      <c r="L107" s="237"/>
      <c r="M107" s="237"/>
      <c r="N107" s="237"/>
      <c r="O107" s="237"/>
      <c r="P107" s="237"/>
      <c r="Q107" s="237"/>
      <c r="R107" s="237"/>
      <c r="S107" s="334"/>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37"/>
      <c r="AP107" s="237"/>
      <c r="AQ107" s="237"/>
      <c r="AR107" s="237"/>
      <c r="AS107" s="237"/>
      <c r="AT107" s="237"/>
      <c r="AU107" s="237"/>
      <c r="AV107" s="237"/>
      <c r="AW107" s="237"/>
      <c r="AX107" s="237"/>
      <c r="AY107" s="237"/>
      <c r="AZ107" s="237"/>
      <c r="BA107" s="237"/>
      <c r="BB107" s="237"/>
      <c r="BC107" s="237"/>
      <c r="BD107" s="237"/>
      <c r="BE107" s="237"/>
      <c r="BF107" s="237"/>
      <c r="BG107" s="237"/>
      <c r="BH107" s="237"/>
      <c r="BI107" s="237"/>
      <c r="BJ107" s="237"/>
    </row>
    <row r="108" spans="1:62" s="333" customFormat="1" ht="14.25" x14ac:dyDescent="0.3">
      <c r="A108" s="237"/>
      <c r="B108" s="334"/>
      <c r="C108" s="332"/>
      <c r="F108" s="237"/>
      <c r="G108" s="237"/>
      <c r="H108" s="237"/>
      <c r="I108" s="237"/>
      <c r="J108" s="237"/>
      <c r="K108" s="237"/>
      <c r="L108" s="237"/>
      <c r="M108" s="237"/>
      <c r="N108" s="237"/>
      <c r="O108" s="237"/>
      <c r="P108" s="237"/>
      <c r="Q108" s="237"/>
      <c r="R108" s="237"/>
      <c r="S108" s="334"/>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7"/>
      <c r="AZ108" s="237"/>
      <c r="BA108" s="237"/>
      <c r="BB108" s="237"/>
      <c r="BC108" s="237"/>
      <c r="BD108" s="237"/>
      <c r="BE108" s="237"/>
      <c r="BF108" s="237"/>
      <c r="BG108" s="237"/>
      <c r="BH108" s="237"/>
      <c r="BI108" s="237"/>
      <c r="BJ108" s="237"/>
    </row>
    <row r="109" spans="1:62" s="333" customFormat="1" ht="14.25" x14ac:dyDescent="0.3">
      <c r="A109" s="237"/>
      <c r="B109" s="334"/>
      <c r="C109" s="332"/>
      <c r="F109" s="237"/>
      <c r="G109" s="237"/>
      <c r="H109" s="237"/>
      <c r="I109" s="237"/>
      <c r="J109" s="237"/>
      <c r="K109" s="237"/>
      <c r="L109" s="237"/>
      <c r="M109" s="237"/>
      <c r="N109" s="237"/>
      <c r="O109" s="237"/>
      <c r="P109" s="237"/>
      <c r="Q109" s="237"/>
      <c r="R109" s="237"/>
      <c r="S109" s="334"/>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s="237"/>
      <c r="BA109" s="237"/>
      <c r="BB109" s="237"/>
      <c r="BC109" s="237"/>
      <c r="BD109" s="237"/>
      <c r="BE109" s="237"/>
      <c r="BF109" s="237"/>
      <c r="BG109" s="237"/>
      <c r="BH109" s="237"/>
      <c r="BI109" s="237"/>
      <c r="BJ109" s="237"/>
    </row>
    <row r="110" spans="1:62" s="333" customFormat="1" ht="14.25" x14ac:dyDescent="0.3">
      <c r="A110" s="237"/>
      <c r="B110" s="334"/>
      <c r="C110" s="332"/>
      <c r="F110" s="237"/>
      <c r="G110" s="237"/>
      <c r="H110" s="237"/>
      <c r="I110" s="237"/>
      <c r="J110" s="237"/>
      <c r="K110" s="237"/>
      <c r="L110" s="237"/>
      <c r="M110" s="237"/>
      <c r="N110" s="237"/>
      <c r="O110" s="237"/>
      <c r="P110" s="237"/>
      <c r="Q110" s="237"/>
      <c r="R110" s="237"/>
      <c r="S110" s="334"/>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7"/>
      <c r="AY110" s="237"/>
      <c r="AZ110" s="237"/>
      <c r="BA110" s="237"/>
      <c r="BB110" s="237"/>
      <c r="BC110" s="237"/>
      <c r="BD110" s="237"/>
      <c r="BE110" s="237"/>
      <c r="BF110" s="237"/>
      <c r="BG110" s="237"/>
      <c r="BH110" s="237"/>
      <c r="BI110" s="237"/>
      <c r="BJ110" s="237"/>
    </row>
    <row r="111" spans="1:62" s="333" customFormat="1" ht="14.25" x14ac:dyDescent="0.3">
      <c r="A111" s="237"/>
      <c r="B111" s="334"/>
      <c r="C111" s="332"/>
      <c r="F111" s="237"/>
      <c r="G111" s="237"/>
      <c r="H111" s="237"/>
      <c r="I111" s="237"/>
      <c r="J111" s="237"/>
      <c r="K111" s="237"/>
      <c r="L111" s="237"/>
      <c r="M111" s="237"/>
      <c r="N111" s="237"/>
      <c r="O111" s="237"/>
      <c r="P111" s="237"/>
      <c r="Q111" s="237"/>
      <c r="R111" s="237"/>
      <c r="S111" s="334"/>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7"/>
      <c r="AY111" s="237"/>
      <c r="AZ111" s="237"/>
      <c r="BA111" s="237"/>
      <c r="BB111" s="237"/>
      <c r="BC111" s="237"/>
      <c r="BD111" s="237"/>
      <c r="BE111" s="237"/>
      <c r="BF111" s="237"/>
      <c r="BG111" s="237"/>
      <c r="BH111" s="237"/>
      <c r="BI111" s="237"/>
      <c r="BJ111" s="237"/>
    </row>
    <row r="112" spans="1:62" s="333" customFormat="1" ht="14.25" x14ac:dyDescent="0.3">
      <c r="A112" s="237"/>
      <c r="B112" s="334"/>
      <c r="C112" s="332"/>
      <c r="F112" s="237"/>
      <c r="G112" s="237"/>
      <c r="H112" s="237"/>
      <c r="I112" s="237"/>
      <c r="J112" s="237"/>
      <c r="K112" s="237"/>
      <c r="L112" s="237"/>
      <c r="M112" s="237"/>
      <c r="N112" s="237"/>
      <c r="O112" s="237"/>
      <c r="P112" s="237"/>
      <c r="Q112" s="237"/>
      <c r="R112" s="237"/>
      <c r="S112" s="334"/>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7"/>
      <c r="AY112" s="237"/>
      <c r="AZ112" s="237"/>
      <c r="BA112" s="237"/>
      <c r="BB112" s="237"/>
      <c r="BC112" s="237"/>
      <c r="BD112" s="237"/>
      <c r="BE112" s="237"/>
      <c r="BF112" s="237"/>
      <c r="BG112" s="237"/>
      <c r="BH112" s="237"/>
      <c r="BI112" s="237"/>
      <c r="BJ112" s="237"/>
    </row>
    <row r="113" spans="1:62" s="333" customFormat="1" ht="14.25" x14ac:dyDescent="0.3">
      <c r="A113" s="237"/>
      <c r="B113" s="334"/>
      <c r="C113" s="332"/>
      <c r="F113" s="237"/>
      <c r="G113" s="237"/>
      <c r="H113" s="237"/>
      <c r="I113" s="237"/>
      <c r="J113" s="237"/>
      <c r="K113" s="237"/>
      <c r="L113" s="237"/>
      <c r="M113" s="237"/>
      <c r="N113" s="237"/>
      <c r="O113" s="237"/>
      <c r="P113" s="237"/>
      <c r="Q113" s="237"/>
      <c r="R113" s="237"/>
      <c r="S113" s="334"/>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237"/>
      <c r="AP113" s="237"/>
      <c r="AQ113" s="237"/>
      <c r="AR113" s="237"/>
      <c r="AS113" s="237"/>
      <c r="AT113" s="237"/>
      <c r="AU113" s="237"/>
      <c r="AV113" s="237"/>
      <c r="AW113" s="237"/>
      <c r="AX113" s="237"/>
      <c r="AY113" s="237"/>
      <c r="AZ113" s="237"/>
      <c r="BA113" s="237"/>
      <c r="BB113" s="237"/>
      <c r="BC113" s="237"/>
      <c r="BD113" s="237"/>
      <c r="BE113" s="237"/>
      <c r="BF113" s="237"/>
      <c r="BG113" s="237"/>
      <c r="BH113" s="237"/>
      <c r="BI113" s="237"/>
      <c r="BJ113" s="237"/>
    </row>
    <row r="114" spans="1:62" s="333" customFormat="1" ht="14.25" x14ac:dyDescent="0.3">
      <c r="A114" s="237"/>
      <c r="B114" s="334"/>
      <c r="C114" s="332"/>
      <c r="F114" s="237"/>
      <c r="G114" s="237"/>
      <c r="H114" s="237"/>
      <c r="I114" s="237"/>
      <c r="J114" s="237"/>
      <c r="K114" s="237"/>
      <c r="L114" s="237"/>
      <c r="M114" s="237"/>
      <c r="N114" s="237"/>
      <c r="O114" s="237"/>
      <c r="P114" s="237"/>
      <c r="Q114" s="237"/>
      <c r="R114" s="237"/>
      <c r="S114" s="334"/>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c r="AP114" s="237"/>
      <c r="AQ114" s="237"/>
      <c r="AR114" s="237"/>
      <c r="AS114" s="237"/>
      <c r="AT114" s="237"/>
      <c r="AU114" s="237"/>
      <c r="AV114" s="237"/>
      <c r="AW114" s="237"/>
      <c r="AX114" s="237"/>
      <c r="AY114" s="237"/>
      <c r="AZ114" s="237"/>
      <c r="BA114" s="237"/>
      <c r="BB114" s="237"/>
      <c r="BC114" s="237"/>
      <c r="BD114" s="237"/>
      <c r="BE114" s="237"/>
      <c r="BF114" s="237"/>
      <c r="BG114" s="237"/>
      <c r="BH114" s="237"/>
      <c r="BI114" s="237"/>
      <c r="BJ114" s="237"/>
    </row>
    <row r="115" spans="1:62" s="333" customFormat="1" ht="14.25" x14ac:dyDescent="0.3">
      <c r="A115" s="237"/>
      <c r="B115" s="334"/>
      <c r="C115" s="332"/>
      <c r="F115" s="237"/>
      <c r="G115" s="237"/>
      <c r="H115" s="237"/>
      <c r="I115" s="237"/>
      <c r="J115" s="237"/>
      <c r="K115" s="237"/>
      <c r="L115" s="237"/>
      <c r="M115" s="237"/>
      <c r="N115" s="237"/>
      <c r="O115" s="237"/>
      <c r="P115" s="237"/>
      <c r="Q115" s="237"/>
      <c r="R115" s="237"/>
      <c r="S115" s="334"/>
      <c r="T115" s="237"/>
      <c r="U115" s="237"/>
      <c r="V115" s="237"/>
      <c r="W115" s="237"/>
      <c r="X115" s="237"/>
      <c r="Y115" s="237"/>
      <c r="Z115" s="237"/>
      <c r="AA115" s="237"/>
      <c r="AB115" s="237"/>
      <c r="AC115" s="237"/>
      <c r="AD115" s="237"/>
      <c r="AE115" s="237"/>
      <c r="AF115" s="237"/>
      <c r="AG115" s="237"/>
      <c r="AH115" s="237"/>
      <c r="AI115" s="237"/>
      <c r="AJ115" s="237"/>
      <c r="AK115" s="237"/>
      <c r="AL115" s="237"/>
      <c r="AM115" s="237"/>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row>
    <row r="116" spans="1:62" s="333" customFormat="1" ht="14.25" x14ac:dyDescent="0.3">
      <c r="A116" s="237"/>
      <c r="B116" s="334"/>
      <c r="C116" s="332"/>
      <c r="F116" s="237"/>
      <c r="G116" s="237"/>
      <c r="H116" s="237"/>
      <c r="I116" s="237"/>
      <c r="J116" s="237"/>
      <c r="K116" s="237"/>
      <c r="L116" s="237"/>
      <c r="M116" s="237"/>
      <c r="N116" s="237"/>
      <c r="O116" s="237"/>
      <c r="P116" s="237"/>
      <c r="Q116" s="237"/>
      <c r="R116" s="237"/>
      <c r="S116" s="334"/>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7"/>
      <c r="AY116" s="237"/>
      <c r="AZ116" s="237"/>
      <c r="BA116" s="237"/>
      <c r="BB116" s="237"/>
      <c r="BC116" s="237"/>
      <c r="BD116" s="237"/>
      <c r="BE116" s="237"/>
      <c r="BF116" s="237"/>
      <c r="BG116" s="237"/>
      <c r="BH116" s="237"/>
      <c r="BI116" s="237"/>
      <c r="BJ116" s="237"/>
    </row>
    <row r="117" spans="1:62" s="333" customFormat="1" ht="14.25" x14ac:dyDescent="0.3">
      <c r="A117" s="237"/>
      <c r="B117" s="334"/>
      <c r="C117" s="332"/>
      <c r="F117" s="237"/>
      <c r="G117" s="237"/>
      <c r="H117" s="237"/>
      <c r="I117" s="237"/>
      <c r="J117" s="237"/>
      <c r="K117" s="237"/>
      <c r="L117" s="237"/>
      <c r="M117" s="237"/>
      <c r="N117" s="237"/>
      <c r="O117" s="237"/>
      <c r="P117" s="237"/>
      <c r="Q117" s="237"/>
      <c r="R117" s="237"/>
      <c r="S117" s="334"/>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237"/>
      <c r="AP117" s="237"/>
      <c r="AQ117" s="237"/>
      <c r="AR117" s="237"/>
      <c r="AS117" s="237"/>
      <c r="AT117" s="237"/>
      <c r="AU117" s="237"/>
      <c r="AV117" s="237"/>
      <c r="AW117" s="237"/>
      <c r="AX117" s="237"/>
      <c r="AY117" s="237"/>
      <c r="AZ117" s="237"/>
      <c r="BA117" s="237"/>
      <c r="BB117" s="237"/>
      <c r="BC117" s="237"/>
      <c r="BD117" s="237"/>
      <c r="BE117" s="237"/>
      <c r="BF117" s="237"/>
      <c r="BG117" s="237"/>
      <c r="BH117" s="237"/>
      <c r="BI117" s="237"/>
      <c r="BJ117" s="237"/>
    </row>
    <row r="118" spans="1:62" s="333" customFormat="1" ht="14.25" x14ac:dyDescent="0.3">
      <c r="A118" s="237"/>
      <c r="B118" s="334"/>
      <c r="C118" s="332"/>
      <c r="F118" s="237"/>
      <c r="G118" s="237"/>
      <c r="H118" s="237"/>
      <c r="I118" s="237"/>
      <c r="J118" s="237"/>
      <c r="K118" s="237"/>
      <c r="L118" s="237"/>
      <c r="M118" s="237"/>
      <c r="N118" s="237"/>
      <c r="O118" s="237"/>
      <c r="P118" s="237"/>
      <c r="Q118" s="237"/>
      <c r="R118" s="237"/>
      <c r="S118" s="334"/>
      <c r="T118" s="237"/>
      <c r="U118" s="237"/>
      <c r="V118" s="237"/>
      <c r="W118" s="237"/>
      <c r="X118" s="237"/>
      <c r="Y118" s="237"/>
      <c r="Z118" s="237"/>
      <c r="AA118" s="237"/>
      <c r="AB118" s="237"/>
      <c r="AC118" s="237"/>
      <c r="AD118" s="237"/>
      <c r="AE118" s="237"/>
      <c r="AF118" s="237"/>
      <c r="AG118" s="237"/>
      <c r="AH118" s="237"/>
      <c r="AI118" s="237"/>
      <c r="AJ118" s="237"/>
      <c r="AK118" s="237"/>
      <c r="AL118" s="237"/>
      <c r="AM118" s="237"/>
      <c r="AN118" s="237"/>
      <c r="AO118" s="237"/>
      <c r="AP118" s="237"/>
      <c r="AQ118" s="237"/>
      <c r="AR118" s="237"/>
      <c r="AS118" s="237"/>
      <c r="AT118" s="237"/>
      <c r="AU118" s="237"/>
      <c r="AV118" s="237"/>
      <c r="AW118" s="237"/>
      <c r="AX118" s="237"/>
      <c r="AY118" s="237"/>
      <c r="AZ118" s="237"/>
      <c r="BA118" s="237"/>
      <c r="BB118" s="237"/>
      <c r="BC118" s="237"/>
      <c r="BD118" s="237"/>
      <c r="BE118" s="237"/>
      <c r="BF118" s="237"/>
      <c r="BG118" s="237"/>
      <c r="BH118" s="237"/>
      <c r="BI118" s="237"/>
      <c r="BJ118" s="237"/>
    </row>
    <row r="119" spans="1:62" s="333" customFormat="1" ht="14.25" x14ac:dyDescent="0.3">
      <c r="A119" s="237"/>
      <c r="B119" s="334"/>
      <c r="C119" s="332"/>
      <c r="F119" s="237"/>
      <c r="G119" s="237"/>
      <c r="H119" s="237"/>
      <c r="I119" s="237"/>
      <c r="J119" s="237"/>
      <c r="K119" s="237"/>
      <c r="L119" s="237"/>
      <c r="M119" s="237"/>
      <c r="N119" s="237"/>
      <c r="O119" s="237"/>
      <c r="P119" s="237"/>
      <c r="Q119" s="237"/>
      <c r="R119" s="237"/>
      <c r="S119" s="334"/>
      <c r="T119" s="237"/>
      <c r="U119" s="237"/>
      <c r="V119" s="237"/>
      <c r="W119" s="237"/>
      <c r="X119" s="237"/>
      <c r="Y119" s="237"/>
      <c r="Z119" s="237"/>
      <c r="AA119" s="237"/>
      <c r="AB119" s="237"/>
      <c r="AC119" s="237"/>
      <c r="AD119" s="237"/>
      <c r="AE119" s="237"/>
      <c r="AF119" s="237"/>
      <c r="AG119" s="237"/>
      <c r="AH119" s="237"/>
      <c r="AI119" s="237"/>
      <c r="AJ119" s="237"/>
      <c r="AK119" s="237"/>
      <c r="AL119" s="237"/>
      <c r="AM119" s="237"/>
      <c r="AN119" s="237"/>
      <c r="AO119" s="237"/>
      <c r="AP119" s="237"/>
      <c r="AQ119" s="237"/>
      <c r="AR119" s="237"/>
      <c r="AS119" s="237"/>
      <c r="AT119" s="237"/>
      <c r="AU119" s="237"/>
      <c r="AV119" s="237"/>
      <c r="AW119" s="237"/>
      <c r="AX119" s="237"/>
      <c r="AY119" s="237"/>
      <c r="AZ119" s="237"/>
      <c r="BA119" s="237"/>
      <c r="BB119" s="237"/>
      <c r="BC119" s="237"/>
      <c r="BD119" s="237"/>
      <c r="BE119" s="237"/>
      <c r="BF119" s="237"/>
      <c r="BG119" s="237"/>
      <c r="BH119" s="237"/>
      <c r="BI119" s="237"/>
      <c r="BJ119" s="237"/>
    </row>
    <row r="120" spans="1:62" s="333" customFormat="1" ht="14.25" x14ac:dyDescent="0.3">
      <c r="A120" s="237"/>
      <c r="B120" s="334"/>
      <c r="C120" s="332"/>
      <c r="F120" s="237"/>
      <c r="G120" s="237"/>
      <c r="H120" s="237"/>
      <c r="I120" s="237"/>
      <c r="J120" s="237"/>
      <c r="K120" s="237"/>
      <c r="L120" s="237"/>
      <c r="M120" s="237"/>
      <c r="N120" s="237"/>
      <c r="O120" s="237"/>
      <c r="P120" s="237"/>
      <c r="Q120" s="237"/>
      <c r="R120" s="237"/>
      <c r="S120" s="334"/>
      <c r="T120" s="237"/>
      <c r="U120" s="237"/>
      <c r="V120" s="237"/>
      <c r="W120" s="237"/>
      <c r="X120" s="237"/>
      <c r="Y120" s="237"/>
      <c r="Z120" s="237"/>
      <c r="AA120" s="237"/>
      <c r="AB120" s="237"/>
      <c r="AC120" s="237"/>
      <c r="AD120" s="237"/>
      <c r="AE120" s="237"/>
      <c r="AF120" s="237"/>
      <c r="AG120" s="237"/>
      <c r="AH120" s="237"/>
      <c r="AI120" s="237"/>
      <c r="AJ120" s="237"/>
      <c r="AK120" s="237"/>
      <c r="AL120" s="237"/>
      <c r="AM120" s="237"/>
      <c r="AN120" s="237"/>
      <c r="AO120" s="237"/>
      <c r="AP120" s="237"/>
      <c r="AQ120" s="237"/>
      <c r="AR120" s="237"/>
      <c r="AS120" s="237"/>
      <c r="AT120" s="237"/>
      <c r="AU120" s="237"/>
      <c r="AV120" s="237"/>
      <c r="AW120" s="237"/>
      <c r="AX120" s="237"/>
      <c r="AY120" s="237"/>
      <c r="AZ120" s="237"/>
      <c r="BA120" s="237"/>
      <c r="BB120" s="237"/>
      <c r="BC120" s="237"/>
      <c r="BD120" s="237"/>
      <c r="BE120" s="237"/>
      <c r="BF120" s="237"/>
      <c r="BG120" s="237"/>
      <c r="BH120" s="237"/>
      <c r="BI120" s="237"/>
      <c r="BJ120" s="237"/>
    </row>
    <row r="121" spans="1:62" s="333" customFormat="1" ht="14.25" x14ac:dyDescent="0.3">
      <c r="A121" s="237"/>
      <c r="B121" s="334"/>
      <c r="C121" s="332"/>
      <c r="F121" s="237"/>
      <c r="G121" s="237"/>
      <c r="H121" s="237"/>
      <c r="I121" s="237"/>
      <c r="J121" s="237"/>
      <c r="K121" s="237"/>
      <c r="L121" s="237"/>
      <c r="M121" s="237"/>
      <c r="N121" s="237"/>
      <c r="O121" s="237"/>
      <c r="P121" s="237"/>
      <c r="Q121" s="237"/>
      <c r="R121" s="237"/>
      <c r="S121" s="334"/>
      <c r="T121" s="237"/>
      <c r="U121" s="237"/>
      <c r="V121" s="237"/>
      <c r="W121" s="237"/>
      <c r="X121" s="237"/>
      <c r="Y121" s="237"/>
      <c r="Z121" s="237"/>
      <c r="AA121" s="237"/>
      <c r="AB121" s="237"/>
      <c r="AC121" s="237"/>
      <c r="AD121" s="237"/>
      <c r="AE121" s="237"/>
      <c r="AF121" s="237"/>
      <c r="AG121" s="237"/>
      <c r="AH121" s="237"/>
      <c r="AI121" s="237"/>
      <c r="AJ121" s="237"/>
      <c r="AK121" s="237"/>
      <c r="AL121" s="237"/>
      <c r="AM121" s="237"/>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row>
    <row r="122" spans="1:62" s="333" customFormat="1" ht="14.25" x14ac:dyDescent="0.3">
      <c r="A122" s="237"/>
      <c r="B122" s="334"/>
      <c r="C122" s="332"/>
      <c r="F122" s="237"/>
      <c r="G122" s="237"/>
      <c r="H122" s="237"/>
      <c r="I122" s="237"/>
      <c r="J122" s="237"/>
      <c r="K122" s="237"/>
      <c r="L122" s="237"/>
      <c r="M122" s="237"/>
      <c r="N122" s="237"/>
      <c r="O122" s="237"/>
      <c r="P122" s="237"/>
      <c r="Q122" s="237"/>
      <c r="R122" s="237"/>
      <c r="S122" s="334"/>
      <c r="T122" s="237"/>
      <c r="U122" s="237"/>
      <c r="V122" s="237"/>
      <c r="W122" s="237"/>
      <c r="X122" s="237"/>
      <c r="Y122" s="237"/>
      <c r="Z122" s="237"/>
      <c r="AA122" s="237"/>
      <c r="AB122" s="237"/>
      <c r="AC122" s="237"/>
      <c r="AD122" s="237"/>
      <c r="AE122" s="237"/>
      <c r="AF122" s="237"/>
      <c r="AG122" s="237"/>
      <c r="AH122" s="237"/>
      <c r="AI122" s="237"/>
      <c r="AJ122" s="237"/>
      <c r="AK122" s="237"/>
      <c r="AL122" s="237"/>
      <c r="AM122" s="237"/>
      <c r="AN122" s="237"/>
      <c r="AO122" s="237"/>
      <c r="AP122" s="237"/>
      <c r="AQ122" s="237"/>
      <c r="AR122" s="237"/>
      <c r="AS122" s="237"/>
      <c r="AT122" s="237"/>
      <c r="AU122" s="237"/>
      <c r="AV122" s="237"/>
      <c r="AW122" s="237"/>
      <c r="AX122" s="237"/>
      <c r="AY122" s="237"/>
      <c r="AZ122" s="237"/>
      <c r="BA122" s="237"/>
      <c r="BB122" s="237"/>
      <c r="BC122" s="237"/>
      <c r="BD122" s="237"/>
      <c r="BE122" s="237"/>
      <c r="BF122" s="237"/>
      <c r="BG122" s="237"/>
      <c r="BH122" s="237"/>
      <c r="BI122" s="237"/>
      <c r="BJ122" s="237"/>
    </row>
    <row r="123" spans="1:62" s="333" customFormat="1" ht="14.25" x14ac:dyDescent="0.3">
      <c r="A123" s="237"/>
      <c r="B123" s="334"/>
      <c r="C123" s="332"/>
      <c r="F123" s="237"/>
      <c r="G123" s="237"/>
      <c r="H123" s="237"/>
      <c r="I123" s="237"/>
      <c r="J123" s="237"/>
      <c r="K123" s="237"/>
      <c r="L123" s="237"/>
      <c r="M123" s="237"/>
      <c r="N123" s="237"/>
      <c r="O123" s="237"/>
      <c r="P123" s="237"/>
      <c r="Q123" s="237"/>
      <c r="R123" s="237"/>
      <c r="S123" s="334"/>
      <c r="T123" s="237"/>
      <c r="U123" s="237"/>
      <c r="V123" s="237"/>
      <c r="W123" s="237"/>
      <c r="X123" s="237"/>
      <c r="Y123" s="237"/>
      <c r="Z123" s="237"/>
      <c r="AA123" s="237"/>
      <c r="AB123" s="237"/>
      <c r="AC123" s="237"/>
      <c r="AD123" s="237"/>
      <c r="AE123" s="237"/>
      <c r="AF123" s="237"/>
      <c r="AG123" s="237"/>
      <c r="AH123" s="237"/>
      <c r="AI123" s="237"/>
      <c r="AJ123" s="237"/>
      <c r="AK123" s="237"/>
      <c r="AL123" s="237"/>
      <c r="AM123" s="237"/>
      <c r="AN123" s="237"/>
      <c r="AO123" s="237"/>
      <c r="AP123" s="237"/>
      <c r="AQ123" s="237"/>
      <c r="AR123" s="237"/>
      <c r="AS123" s="237"/>
      <c r="AT123" s="237"/>
      <c r="AU123" s="237"/>
      <c r="AV123" s="237"/>
      <c r="AW123" s="237"/>
      <c r="AX123" s="237"/>
      <c r="AY123" s="237"/>
      <c r="AZ123" s="237"/>
      <c r="BA123" s="237"/>
      <c r="BB123" s="237"/>
      <c r="BC123" s="237"/>
      <c r="BD123" s="237"/>
      <c r="BE123" s="237"/>
      <c r="BF123" s="237"/>
      <c r="BG123" s="237"/>
      <c r="BH123" s="237"/>
      <c r="BI123" s="237"/>
      <c r="BJ123" s="237"/>
    </row>
    <row r="124" spans="1:62" s="333" customFormat="1" ht="14.25" x14ac:dyDescent="0.3">
      <c r="A124" s="237"/>
      <c r="B124" s="334"/>
      <c r="C124" s="332"/>
      <c r="F124" s="237"/>
      <c r="G124" s="237"/>
      <c r="H124" s="237"/>
      <c r="I124" s="237"/>
      <c r="J124" s="237"/>
      <c r="K124" s="237"/>
      <c r="L124" s="237"/>
      <c r="M124" s="237"/>
      <c r="N124" s="237"/>
      <c r="O124" s="237"/>
      <c r="P124" s="237"/>
      <c r="Q124" s="237"/>
      <c r="R124" s="237"/>
      <c r="S124" s="334"/>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7"/>
      <c r="AY124" s="237"/>
      <c r="AZ124" s="237"/>
      <c r="BA124" s="237"/>
      <c r="BB124" s="237"/>
      <c r="BC124" s="237"/>
      <c r="BD124" s="237"/>
      <c r="BE124" s="237"/>
      <c r="BF124" s="237"/>
      <c r="BG124" s="237"/>
      <c r="BH124" s="237"/>
      <c r="BI124" s="237"/>
      <c r="BJ124" s="237"/>
    </row>
    <row r="125" spans="1:62" s="333" customFormat="1" ht="14.25" x14ac:dyDescent="0.3">
      <c r="A125" s="237"/>
      <c r="B125" s="334"/>
      <c r="C125" s="332"/>
      <c r="F125" s="237"/>
      <c r="G125" s="237"/>
      <c r="H125" s="237"/>
      <c r="I125" s="237"/>
      <c r="J125" s="237"/>
      <c r="K125" s="237"/>
      <c r="L125" s="237"/>
      <c r="M125" s="237"/>
      <c r="N125" s="237"/>
      <c r="O125" s="237"/>
      <c r="P125" s="237"/>
      <c r="Q125" s="237"/>
      <c r="R125" s="237"/>
      <c r="S125" s="334"/>
      <c r="T125" s="237"/>
      <c r="U125" s="237"/>
      <c r="V125" s="237"/>
      <c r="W125" s="237"/>
      <c r="X125" s="237"/>
      <c r="Y125" s="237"/>
      <c r="Z125" s="237"/>
      <c r="AA125" s="237"/>
      <c r="AB125" s="237"/>
      <c r="AC125" s="237"/>
      <c r="AD125" s="237"/>
      <c r="AE125" s="237"/>
      <c r="AF125" s="237"/>
      <c r="AG125" s="237"/>
      <c r="AH125" s="237"/>
      <c r="AI125" s="237"/>
      <c r="AJ125" s="237"/>
      <c r="AK125" s="237"/>
      <c r="AL125" s="237"/>
      <c r="AM125" s="237"/>
      <c r="AN125" s="237"/>
      <c r="AO125" s="237"/>
      <c r="AP125" s="237"/>
      <c r="AQ125" s="237"/>
      <c r="AR125" s="237"/>
      <c r="AS125" s="237"/>
      <c r="AT125" s="237"/>
      <c r="AU125" s="237"/>
      <c r="AV125" s="237"/>
      <c r="AW125" s="237"/>
      <c r="AX125" s="237"/>
      <c r="AY125" s="237"/>
      <c r="AZ125" s="237"/>
      <c r="BA125" s="237"/>
      <c r="BB125" s="237"/>
      <c r="BC125" s="237"/>
      <c r="BD125" s="237"/>
      <c r="BE125" s="237"/>
      <c r="BF125" s="237"/>
      <c r="BG125" s="237"/>
      <c r="BH125" s="237"/>
      <c r="BI125" s="237"/>
      <c r="BJ125" s="237"/>
    </row>
    <row r="126" spans="1:62" s="333" customFormat="1" ht="14.25" x14ac:dyDescent="0.3">
      <c r="A126" s="237"/>
      <c r="B126" s="334"/>
      <c r="C126" s="332"/>
      <c r="F126" s="237"/>
      <c r="G126" s="237"/>
      <c r="H126" s="237"/>
      <c r="I126" s="237"/>
      <c r="J126" s="237"/>
      <c r="K126" s="237"/>
      <c r="L126" s="237"/>
      <c r="M126" s="237"/>
      <c r="N126" s="237"/>
      <c r="O126" s="237"/>
      <c r="P126" s="237"/>
      <c r="Q126" s="237"/>
      <c r="R126" s="237"/>
      <c r="S126" s="334"/>
      <c r="T126" s="237"/>
      <c r="U126" s="237"/>
      <c r="V126" s="237"/>
      <c r="W126" s="237"/>
      <c r="X126" s="237"/>
      <c r="Y126" s="237"/>
      <c r="Z126" s="237"/>
      <c r="AA126" s="237"/>
      <c r="AB126" s="237"/>
      <c r="AC126" s="237"/>
      <c r="AD126" s="237"/>
      <c r="AE126" s="237"/>
      <c r="AF126" s="237"/>
      <c r="AG126" s="237"/>
      <c r="AH126" s="237"/>
      <c r="AI126" s="237"/>
      <c r="AJ126" s="237"/>
      <c r="AK126" s="237"/>
      <c r="AL126" s="237"/>
      <c r="AM126" s="237"/>
      <c r="AN126" s="237"/>
      <c r="AO126" s="237"/>
      <c r="AP126" s="237"/>
      <c r="AQ126" s="237"/>
      <c r="AR126" s="237"/>
      <c r="AS126" s="237"/>
      <c r="AT126" s="237"/>
      <c r="AU126" s="237"/>
      <c r="AV126" s="237"/>
      <c r="AW126" s="237"/>
      <c r="AX126" s="237"/>
      <c r="AY126" s="237"/>
      <c r="AZ126" s="237"/>
      <c r="BA126" s="237"/>
      <c r="BB126" s="237"/>
      <c r="BC126" s="237"/>
      <c r="BD126" s="237"/>
      <c r="BE126" s="237"/>
      <c r="BF126" s="237"/>
      <c r="BG126" s="237"/>
      <c r="BH126" s="237"/>
      <c r="BI126" s="237"/>
      <c r="BJ126" s="237"/>
    </row>
    <row r="127" spans="1:62" s="333" customFormat="1" ht="14.25" x14ac:dyDescent="0.3">
      <c r="A127" s="237"/>
      <c r="B127" s="334"/>
      <c r="C127" s="332"/>
      <c r="F127" s="237"/>
      <c r="G127" s="237"/>
      <c r="H127" s="237"/>
      <c r="I127" s="237"/>
      <c r="J127" s="237"/>
      <c r="K127" s="237"/>
      <c r="L127" s="237"/>
      <c r="M127" s="237"/>
      <c r="N127" s="237"/>
      <c r="O127" s="237"/>
      <c r="P127" s="237"/>
      <c r="Q127" s="237"/>
      <c r="R127" s="237"/>
      <c r="S127" s="334"/>
      <c r="T127" s="237"/>
      <c r="U127" s="237"/>
      <c r="V127" s="237"/>
      <c r="W127" s="237"/>
      <c r="X127" s="237"/>
      <c r="Y127" s="237"/>
      <c r="Z127" s="237"/>
      <c r="AA127" s="237"/>
      <c r="AB127" s="237"/>
      <c r="AC127" s="237"/>
      <c r="AD127" s="237"/>
      <c r="AE127" s="237"/>
      <c r="AF127" s="237"/>
      <c r="AG127" s="237"/>
      <c r="AH127" s="237"/>
      <c r="AI127" s="237"/>
      <c r="AJ127" s="237"/>
      <c r="AK127" s="237"/>
      <c r="AL127" s="237"/>
      <c r="AM127" s="237"/>
      <c r="AN127" s="237"/>
      <c r="AO127" s="237"/>
      <c r="AP127" s="237"/>
      <c r="AQ127" s="237"/>
      <c r="AR127" s="237"/>
      <c r="AS127" s="237"/>
      <c r="AT127" s="237"/>
      <c r="AU127" s="237"/>
      <c r="AV127" s="237"/>
      <c r="AW127" s="237"/>
      <c r="AX127" s="237"/>
      <c r="AY127" s="237"/>
      <c r="AZ127" s="237"/>
      <c r="BA127" s="237"/>
      <c r="BB127" s="237"/>
      <c r="BC127" s="237"/>
      <c r="BD127" s="237"/>
      <c r="BE127" s="237"/>
      <c r="BF127" s="237"/>
      <c r="BG127" s="237"/>
      <c r="BH127" s="237"/>
      <c r="BI127" s="237"/>
      <c r="BJ127" s="237"/>
    </row>
    <row r="128" spans="1:62" s="333" customFormat="1" ht="14.25" x14ac:dyDescent="0.3">
      <c r="A128" s="237"/>
      <c r="B128" s="334"/>
      <c r="C128" s="332"/>
      <c r="F128" s="237"/>
      <c r="G128" s="237"/>
      <c r="H128" s="237"/>
      <c r="I128" s="237"/>
      <c r="J128" s="237"/>
      <c r="K128" s="237"/>
      <c r="L128" s="237"/>
      <c r="M128" s="237"/>
      <c r="N128" s="237"/>
      <c r="O128" s="237"/>
      <c r="P128" s="237"/>
      <c r="Q128" s="237"/>
      <c r="R128" s="237"/>
      <c r="S128" s="334"/>
      <c r="T128" s="237"/>
      <c r="U128" s="237"/>
      <c r="V128" s="237"/>
      <c r="W128" s="237"/>
      <c r="X128" s="237"/>
      <c r="Y128" s="237"/>
      <c r="Z128" s="237"/>
      <c r="AA128" s="237"/>
      <c r="AB128" s="237"/>
      <c r="AC128" s="237"/>
      <c r="AD128" s="237"/>
      <c r="AE128" s="237"/>
      <c r="AF128" s="237"/>
      <c r="AG128" s="237"/>
      <c r="AH128" s="237"/>
      <c r="AI128" s="237"/>
      <c r="AJ128" s="237"/>
      <c r="AK128" s="237"/>
      <c r="AL128" s="237"/>
      <c r="AM128" s="237"/>
      <c r="AN128" s="237"/>
      <c r="AO128" s="237"/>
      <c r="AP128" s="237"/>
      <c r="AQ128" s="237"/>
      <c r="AR128" s="237"/>
      <c r="AS128" s="237"/>
      <c r="AT128" s="237"/>
      <c r="AU128" s="237"/>
      <c r="AV128" s="237"/>
      <c r="AW128" s="237"/>
      <c r="AX128" s="237"/>
      <c r="AY128" s="237"/>
      <c r="AZ128" s="237"/>
      <c r="BA128" s="237"/>
      <c r="BB128" s="237"/>
      <c r="BC128" s="237"/>
      <c r="BD128" s="237"/>
      <c r="BE128" s="237"/>
      <c r="BF128" s="237"/>
      <c r="BG128" s="237"/>
      <c r="BH128" s="237"/>
      <c r="BI128" s="237"/>
      <c r="BJ128" s="237"/>
    </row>
    <row r="129" spans="1:62" s="333" customFormat="1" ht="14.25" x14ac:dyDescent="0.3">
      <c r="A129" s="237"/>
      <c r="B129" s="334"/>
      <c r="C129" s="332"/>
      <c r="F129" s="237"/>
      <c r="G129" s="237"/>
      <c r="H129" s="237"/>
      <c r="I129" s="237"/>
      <c r="J129" s="237"/>
      <c r="K129" s="237"/>
      <c r="L129" s="237"/>
      <c r="M129" s="237"/>
      <c r="N129" s="237"/>
      <c r="O129" s="237"/>
      <c r="P129" s="237"/>
      <c r="Q129" s="237"/>
      <c r="R129" s="237"/>
      <c r="S129" s="334"/>
      <c r="T129" s="237"/>
      <c r="U129" s="237"/>
      <c r="V129" s="237"/>
      <c r="W129" s="237"/>
      <c r="X129" s="237"/>
      <c r="Y129" s="237"/>
      <c r="Z129" s="237"/>
      <c r="AA129" s="237"/>
      <c r="AB129" s="237"/>
      <c r="AC129" s="237"/>
      <c r="AD129" s="237"/>
      <c r="AE129" s="237"/>
      <c r="AF129" s="237"/>
      <c r="AG129" s="237"/>
      <c r="AH129" s="237"/>
      <c r="AI129" s="237"/>
      <c r="AJ129" s="237"/>
      <c r="AK129" s="237"/>
      <c r="AL129" s="237"/>
      <c r="AM129" s="237"/>
      <c r="AN129" s="237"/>
      <c r="AO129" s="237"/>
      <c r="AP129" s="237"/>
      <c r="AQ129" s="237"/>
      <c r="AR129" s="237"/>
      <c r="AS129" s="237"/>
      <c r="AT129" s="237"/>
      <c r="AU129" s="237"/>
      <c r="AV129" s="237"/>
      <c r="AW129" s="237"/>
      <c r="AX129" s="237"/>
      <c r="AY129" s="237"/>
      <c r="AZ129" s="237"/>
      <c r="BA129" s="237"/>
      <c r="BB129" s="237"/>
      <c r="BC129" s="237"/>
      <c r="BD129" s="237"/>
      <c r="BE129" s="237"/>
      <c r="BF129" s="237"/>
      <c r="BG129" s="237"/>
      <c r="BH129" s="237"/>
      <c r="BI129" s="237"/>
      <c r="BJ129" s="237"/>
    </row>
    <row r="130" spans="1:62" s="333" customFormat="1" ht="14.25" x14ac:dyDescent="0.3">
      <c r="A130" s="237"/>
      <c r="B130" s="334"/>
      <c r="C130" s="332"/>
      <c r="F130" s="237"/>
      <c r="G130" s="237"/>
      <c r="H130" s="237"/>
      <c r="I130" s="237"/>
      <c r="J130" s="237"/>
      <c r="K130" s="237"/>
      <c r="L130" s="237"/>
      <c r="M130" s="237"/>
      <c r="N130" s="237"/>
      <c r="O130" s="237"/>
      <c r="P130" s="237"/>
      <c r="Q130" s="237"/>
      <c r="R130" s="237"/>
      <c r="S130" s="334"/>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7"/>
      <c r="AP130" s="237"/>
      <c r="AQ130" s="237"/>
      <c r="AR130" s="237"/>
      <c r="AS130" s="237"/>
      <c r="AT130" s="237"/>
      <c r="AU130" s="237"/>
      <c r="AV130" s="237"/>
      <c r="AW130" s="237"/>
      <c r="AX130" s="237"/>
      <c r="AY130" s="237"/>
      <c r="AZ130" s="237"/>
      <c r="BA130" s="237"/>
      <c r="BB130" s="237"/>
      <c r="BC130" s="237"/>
      <c r="BD130" s="237"/>
      <c r="BE130" s="237"/>
      <c r="BF130" s="237"/>
      <c r="BG130" s="237"/>
      <c r="BH130" s="237"/>
      <c r="BI130" s="237"/>
      <c r="BJ130" s="237"/>
    </row>
    <row r="131" spans="1:62" s="333" customFormat="1" ht="14.25" x14ac:dyDescent="0.3">
      <c r="A131" s="237"/>
      <c r="B131" s="334"/>
      <c r="C131" s="332"/>
      <c r="F131" s="237"/>
      <c r="G131" s="237"/>
      <c r="H131" s="237"/>
      <c r="I131" s="237"/>
      <c r="J131" s="237"/>
      <c r="K131" s="237"/>
      <c r="L131" s="237"/>
      <c r="M131" s="237"/>
      <c r="N131" s="237"/>
      <c r="O131" s="237"/>
      <c r="P131" s="237"/>
      <c r="Q131" s="237"/>
      <c r="R131" s="237"/>
      <c r="S131" s="334"/>
      <c r="T131" s="237"/>
      <c r="U131" s="237"/>
      <c r="V131" s="237"/>
      <c r="W131" s="237"/>
      <c r="X131" s="237"/>
      <c r="Y131" s="237"/>
      <c r="Z131" s="237"/>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237"/>
      <c r="AY131" s="237"/>
      <c r="AZ131" s="237"/>
      <c r="BA131" s="237"/>
      <c r="BB131" s="237"/>
      <c r="BC131" s="237"/>
      <c r="BD131" s="237"/>
      <c r="BE131" s="237"/>
      <c r="BF131" s="237"/>
      <c r="BG131" s="237"/>
      <c r="BH131" s="237"/>
      <c r="BI131" s="237"/>
      <c r="BJ131" s="237"/>
    </row>
    <row r="132" spans="1:62" s="333" customFormat="1" ht="14.25" x14ac:dyDescent="0.3">
      <c r="A132" s="237"/>
      <c r="B132" s="334"/>
      <c r="C132" s="332"/>
      <c r="F132" s="237"/>
      <c r="G132" s="237"/>
      <c r="H132" s="237"/>
      <c r="I132" s="237"/>
      <c r="J132" s="237"/>
      <c r="K132" s="237"/>
      <c r="L132" s="237"/>
      <c r="M132" s="237"/>
      <c r="N132" s="237"/>
      <c r="O132" s="237"/>
      <c r="P132" s="237"/>
      <c r="Q132" s="237"/>
      <c r="R132" s="237"/>
      <c r="S132" s="334"/>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7"/>
      <c r="AY132" s="237"/>
      <c r="AZ132" s="237"/>
      <c r="BA132" s="237"/>
      <c r="BB132" s="237"/>
      <c r="BC132" s="237"/>
      <c r="BD132" s="237"/>
      <c r="BE132" s="237"/>
      <c r="BF132" s="237"/>
      <c r="BG132" s="237"/>
      <c r="BH132" s="237"/>
      <c r="BI132" s="237"/>
      <c r="BJ132" s="237"/>
    </row>
    <row r="133" spans="1:62" s="333" customFormat="1" ht="14.25" x14ac:dyDescent="0.3">
      <c r="A133" s="237"/>
      <c r="B133" s="334"/>
      <c r="C133" s="332"/>
      <c r="F133" s="237"/>
      <c r="G133" s="237"/>
      <c r="H133" s="237"/>
      <c r="I133" s="237"/>
      <c r="J133" s="237"/>
      <c r="K133" s="237"/>
      <c r="L133" s="237"/>
      <c r="M133" s="237"/>
      <c r="N133" s="237"/>
      <c r="O133" s="237"/>
      <c r="P133" s="237"/>
      <c r="Q133" s="237"/>
      <c r="R133" s="237"/>
      <c r="S133" s="334"/>
      <c r="T133" s="237"/>
      <c r="U133" s="237"/>
      <c r="V133" s="237"/>
      <c r="W133" s="237"/>
      <c r="X133" s="237"/>
      <c r="Y133" s="237"/>
      <c r="Z133" s="237"/>
      <c r="AA133" s="237"/>
      <c r="AB133" s="237"/>
      <c r="AC133" s="237"/>
      <c r="AD133" s="237"/>
      <c r="AE133" s="237"/>
      <c r="AF133" s="237"/>
      <c r="AG133" s="237"/>
      <c r="AH133" s="237"/>
      <c r="AI133" s="237"/>
      <c r="AJ133" s="237"/>
      <c r="AK133" s="237"/>
      <c r="AL133" s="237"/>
      <c r="AM133" s="237"/>
      <c r="AN133" s="237"/>
      <c r="AO133" s="237"/>
      <c r="AP133" s="237"/>
      <c r="AQ133" s="237"/>
      <c r="AR133" s="237"/>
      <c r="AS133" s="237"/>
      <c r="AT133" s="237"/>
      <c r="AU133" s="237"/>
      <c r="AV133" s="237"/>
      <c r="AW133" s="237"/>
      <c r="AX133" s="237"/>
      <c r="AY133" s="237"/>
      <c r="AZ133" s="237"/>
      <c r="BA133" s="237"/>
      <c r="BB133" s="237"/>
      <c r="BC133" s="237"/>
      <c r="BD133" s="237"/>
      <c r="BE133" s="237"/>
      <c r="BF133" s="237"/>
      <c r="BG133" s="237"/>
      <c r="BH133" s="237"/>
      <c r="BI133" s="237"/>
      <c r="BJ133" s="237"/>
    </row>
    <row r="134" spans="1:62" s="333" customFormat="1" ht="14.25" x14ac:dyDescent="0.3">
      <c r="A134" s="237"/>
      <c r="B134" s="334"/>
      <c r="C134" s="332"/>
      <c r="F134" s="237"/>
      <c r="G134" s="237"/>
      <c r="H134" s="237"/>
      <c r="I134" s="237"/>
      <c r="J134" s="237"/>
      <c r="K134" s="237"/>
      <c r="L134" s="237"/>
      <c r="M134" s="237"/>
      <c r="N134" s="237"/>
      <c r="O134" s="237"/>
      <c r="P134" s="237"/>
      <c r="Q134" s="237"/>
      <c r="R134" s="237"/>
      <c r="S134" s="334"/>
      <c r="T134" s="237"/>
      <c r="U134" s="237"/>
      <c r="V134" s="237"/>
      <c r="W134" s="237"/>
      <c r="X134" s="237"/>
      <c r="Y134" s="237"/>
      <c r="Z134" s="237"/>
      <c r="AA134" s="237"/>
      <c r="AB134" s="237"/>
      <c r="AC134" s="237"/>
      <c r="AD134" s="237"/>
      <c r="AE134" s="237"/>
      <c r="AF134" s="237"/>
      <c r="AG134" s="237"/>
      <c r="AH134" s="237"/>
      <c r="AI134" s="237"/>
      <c r="AJ134" s="237"/>
      <c r="AK134" s="237"/>
      <c r="AL134" s="237"/>
      <c r="AM134" s="237"/>
      <c r="AN134" s="237"/>
      <c r="AO134" s="237"/>
      <c r="AP134" s="237"/>
      <c r="AQ134" s="237"/>
      <c r="AR134" s="237"/>
      <c r="AS134" s="237"/>
      <c r="AT134" s="237"/>
      <c r="AU134" s="237"/>
      <c r="AV134" s="237"/>
      <c r="AW134" s="237"/>
      <c r="AX134" s="237"/>
      <c r="AY134" s="237"/>
      <c r="AZ134" s="237"/>
      <c r="BA134" s="237"/>
      <c r="BB134" s="237"/>
      <c r="BC134" s="237"/>
      <c r="BD134" s="237"/>
      <c r="BE134" s="237"/>
      <c r="BF134" s="237"/>
      <c r="BG134" s="237"/>
      <c r="BH134" s="237"/>
      <c r="BI134" s="237"/>
      <c r="BJ134" s="237"/>
    </row>
    <row r="135" spans="1:62" s="333" customFormat="1" ht="14.25" x14ac:dyDescent="0.3">
      <c r="A135" s="237"/>
      <c r="B135" s="334"/>
      <c r="C135" s="332"/>
      <c r="F135" s="237"/>
      <c r="G135" s="237"/>
      <c r="H135" s="237"/>
      <c r="I135" s="237"/>
      <c r="J135" s="237"/>
      <c r="K135" s="237"/>
      <c r="L135" s="237"/>
      <c r="M135" s="237"/>
      <c r="N135" s="237"/>
      <c r="O135" s="237"/>
      <c r="P135" s="237"/>
      <c r="Q135" s="237"/>
      <c r="R135" s="237"/>
      <c r="S135" s="334"/>
      <c r="T135" s="237"/>
      <c r="U135" s="237"/>
      <c r="V135" s="237"/>
      <c r="W135" s="237"/>
      <c r="X135" s="237"/>
      <c r="Y135" s="237"/>
      <c r="Z135" s="237"/>
      <c r="AA135" s="237"/>
      <c r="AB135" s="237"/>
      <c r="AC135" s="237"/>
      <c r="AD135" s="237"/>
      <c r="AE135" s="237"/>
      <c r="AF135" s="237"/>
      <c r="AG135" s="237"/>
      <c r="AH135" s="237"/>
      <c r="AI135" s="237"/>
      <c r="AJ135" s="237"/>
      <c r="AK135" s="237"/>
      <c r="AL135" s="237"/>
      <c r="AM135" s="237"/>
      <c r="AN135" s="237"/>
      <c r="AO135" s="237"/>
      <c r="AP135" s="237"/>
      <c r="AQ135" s="237"/>
      <c r="AR135" s="237"/>
      <c r="AS135" s="237"/>
      <c r="AT135" s="237"/>
      <c r="AU135" s="237"/>
      <c r="AV135" s="237"/>
      <c r="AW135" s="237"/>
      <c r="AX135" s="237"/>
      <c r="AY135" s="237"/>
      <c r="AZ135" s="237"/>
      <c r="BA135" s="237"/>
      <c r="BB135" s="237"/>
      <c r="BC135" s="237"/>
      <c r="BD135" s="237"/>
      <c r="BE135" s="237"/>
      <c r="BF135" s="237"/>
      <c r="BG135" s="237"/>
      <c r="BH135" s="237"/>
      <c r="BI135" s="237"/>
      <c r="BJ135" s="237"/>
    </row>
    <row r="136" spans="1:62" s="333" customFormat="1" ht="14.25" x14ac:dyDescent="0.3">
      <c r="A136" s="237"/>
      <c r="B136" s="334"/>
      <c r="C136" s="332"/>
      <c r="F136" s="237"/>
      <c r="G136" s="237"/>
      <c r="H136" s="237"/>
      <c r="I136" s="237"/>
      <c r="J136" s="237"/>
      <c r="K136" s="237"/>
      <c r="L136" s="237"/>
      <c r="M136" s="237"/>
      <c r="N136" s="237"/>
      <c r="O136" s="237"/>
      <c r="P136" s="237"/>
      <c r="Q136" s="237"/>
      <c r="R136" s="237"/>
      <c r="S136" s="334"/>
      <c r="T136" s="237"/>
      <c r="U136" s="237"/>
      <c r="V136" s="237"/>
      <c r="W136" s="237"/>
      <c r="X136" s="237"/>
      <c r="Y136" s="237"/>
      <c r="Z136" s="237"/>
      <c r="AA136" s="237"/>
      <c r="AB136" s="237"/>
      <c r="AC136" s="237"/>
      <c r="AD136" s="237"/>
      <c r="AE136" s="237"/>
      <c r="AF136" s="237"/>
      <c r="AG136" s="237"/>
      <c r="AH136" s="237"/>
      <c r="AI136" s="237"/>
      <c r="AJ136" s="237"/>
      <c r="AK136" s="237"/>
      <c r="AL136" s="237"/>
      <c r="AM136" s="237"/>
      <c r="AN136" s="237"/>
      <c r="AO136" s="237"/>
      <c r="AP136" s="237"/>
      <c r="AQ136" s="237"/>
      <c r="AR136" s="237"/>
      <c r="AS136" s="237"/>
      <c r="AT136" s="237"/>
      <c r="AU136" s="237"/>
      <c r="AV136" s="237"/>
      <c r="AW136" s="237"/>
      <c r="AX136" s="237"/>
      <c r="AY136" s="237"/>
      <c r="AZ136" s="237"/>
      <c r="BA136" s="237"/>
      <c r="BB136" s="237"/>
      <c r="BC136" s="237"/>
      <c r="BD136" s="237"/>
      <c r="BE136" s="237"/>
      <c r="BF136" s="237"/>
      <c r="BG136" s="237"/>
      <c r="BH136" s="237"/>
      <c r="BI136" s="237"/>
      <c r="BJ136" s="237"/>
    </row>
    <row r="137" spans="1:62" s="333" customFormat="1" ht="14.25" x14ac:dyDescent="0.3">
      <c r="A137" s="237"/>
      <c r="B137" s="334"/>
      <c r="C137" s="332"/>
      <c r="F137" s="237"/>
      <c r="G137" s="237"/>
      <c r="H137" s="237"/>
      <c r="I137" s="237"/>
      <c r="J137" s="237"/>
      <c r="K137" s="237"/>
      <c r="L137" s="237"/>
      <c r="M137" s="237"/>
      <c r="N137" s="237"/>
      <c r="O137" s="237"/>
      <c r="P137" s="237"/>
      <c r="Q137" s="237"/>
      <c r="R137" s="237"/>
      <c r="S137" s="334"/>
      <c r="T137" s="237"/>
      <c r="U137" s="237"/>
      <c r="V137" s="237"/>
      <c r="W137" s="237"/>
      <c r="X137" s="237"/>
      <c r="Y137" s="237"/>
      <c r="Z137" s="237"/>
      <c r="AA137" s="237"/>
      <c r="AB137" s="237"/>
      <c r="AC137" s="237"/>
      <c r="AD137" s="237"/>
      <c r="AE137" s="237"/>
      <c r="AF137" s="237"/>
      <c r="AG137" s="237"/>
      <c r="AH137" s="237"/>
      <c r="AI137" s="237"/>
      <c r="AJ137" s="237"/>
      <c r="AK137" s="237"/>
      <c r="AL137" s="237"/>
      <c r="AM137" s="237"/>
      <c r="AN137" s="237"/>
      <c r="AO137" s="237"/>
      <c r="AP137" s="237"/>
      <c r="AQ137" s="237"/>
      <c r="AR137" s="237"/>
      <c r="AS137" s="237"/>
      <c r="AT137" s="237"/>
      <c r="AU137" s="237"/>
      <c r="AV137" s="237"/>
      <c r="AW137" s="237"/>
      <c r="AX137" s="237"/>
      <c r="AY137" s="237"/>
      <c r="AZ137" s="237"/>
      <c r="BA137" s="237"/>
      <c r="BB137" s="237"/>
      <c r="BC137" s="237"/>
      <c r="BD137" s="237"/>
      <c r="BE137" s="237"/>
      <c r="BF137" s="237"/>
      <c r="BG137" s="237"/>
      <c r="BH137" s="237"/>
      <c r="BI137" s="237"/>
      <c r="BJ137" s="237"/>
    </row>
    <row r="138" spans="1:62" s="333" customFormat="1" ht="14.25" x14ac:dyDescent="0.3">
      <c r="A138" s="237"/>
      <c r="B138" s="334"/>
      <c r="C138" s="332"/>
      <c r="F138" s="237"/>
      <c r="G138" s="237"/>
      <c r="H138" s="237"/>
      <c r="I138" s="237"/>
      <c r="J138" s="237"/>
      <c r="K138" s="237"/>
      <c r="L138" s="237"/>
      <c r="M138" s="237"/>
      <c r="N138" s="237"/>
      <c r="O138" s="237"/>
      <c r="P138" s="237"/>
      <c r="Q138" s="237"/>
      <c r="R138" s="237"/>
      <c r="S138" s="334"/>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s="237"/>
      <c r="BA138" s="237"/>
      <c r="BB138" s="237"/>
      <c r="BC138" s="237"/>
      <c r="BD138" s="237"/>
      <c r="BE138" s="237"/>
      <c r="BF138" s="237"/>
      <c r="BG138" s="237"/>
      <c r="BH138" s="237"/>
      <c r="BI138" s="237"/>
      <c r="BJ138" s="237"/>
    </row>
    <row r="139" spans="1:62" s="333" customFormat="1" ht="14.25" x14ac:dyDescent="0.3">
      <c r="A139" s="237"/>
      <c r="B139" s="334"/>
      <c r="C139" s="332"/>
      <c r="F139" s="237"/>
      <c r="G139" s="237"/>
      <c r="H139" s="237"/>
      <c r="I139" s="237"/>
      <c r="J139" s="237"/>
      <c r="K139" s="237"/>
      <c r="L139" s="237"/>
      <c r="M139" s="237"/>
      <c r="N139" s="237"/>
      <c r="O139" s="237"/>
      <c r="P139" s="237"/>
      <c r="Q139" s="237"/>
      <c r="R139" s="237"/>
      <c r="S139" s="334"/>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s="237"/>
      <c r="BA139" s="237"/>
      <c r="BB139" s="237"/>
      <c r="BC139" s="237"/>
      <c r="BD139" s="237"/>
      <c r="BE139" s="237"/>
      <c r="BF139" s="237"/>
      <c r="BG139" s="237"/>
      <c r="BH139" s="237"/>
      <c r="BI139" s="237"/>
      <c r="BJ139" s="237"/>
    </row>
    <row r="140" spans="1:62" s="333" customFormat="1" ht="14.25" x14ac:dyDescent="0.3">
      <c r="A140" s="237"/>
      <c r="B140" s="334"/>
      <c r="C140" s="332"/>
      <c r="F140" s="237"/>
      <c r="G140" s="237"/>
      <c r="H140" s="237"/>
      <c r="I140" s="237"/>
      <c r="J140" s="237"/>
      <c r="K140" s="237"/>
      <c r="L140" s="237"/>
      <c r="M140" s="237"/>
      <c r="N140" s="237"/>
      <c r="O140" s="237"/>
      <c r="P140" s="237"/>
      <c r="Q140" s="237"/>
      <c r="R140" s="237"/>
      <c r="S140" s="334"/>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s="237"/>
      <c r="BA140" s="237"/>
      <c r="BB140" s="237"/>
      <c r="BC140" s="237"/>
      <c r="BD140" s="237"/>
      <c r="BE140" s="237"/>
      <c r="BF140" s="237"/>
      <c r="BG140" s="237"/>
      <c r="BH140" s="237"/>
      <c r="BI140" s="237"/>
      <c r="BJ140" s="237"/>
    </row>
    <row r="141" spans="1:62" s="333" customFormat="1" ht="14.25" x14ac:dyDescent="0.3">
      <c r="A141" s="237"/>
      <c r="B141" s="334"/>
      <c r="C141" s="332"/>
      <c r="F141" s="237"/>
      <c r="G141" s="237"/>
      <c r="H141" s="237"/>
      <c r="I141" s="237"/>
      <c r="J141" s="237"/>
      <c r="K141" s="237"/>
      <c r="L141" s="237"/>
      <c r="M141" s="237"/>
      <c r="N141" s="237"/>
      <c r="O141" s="237"/>
      <c r="P141" s="237"/>
      <c r="Q141" s="237"/>
      <c r="R141" s="237"/>
      <c r="S141" s="334"/>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7"/>
      <c r="AV141" s="237"/>
      <c r="AW141" s="237"/>
      <c r="AX141" s="237"/>
      <c r="AY141" s="237"/>
      <c r="AZ141" s="237"/>
      <c r="BA141" s="237"/>
      <c r="BB141" s="237"/>
      <c r="BC141" s="237"/>
      <c r="BD141" s="237"/>
      <c r="BE141" s="237"/>
      <c r="BF141" s="237"/>
      <c r="BG141" s="237"/>
      <c r="BH141" s="237"/>
      <c r="BI141" s="237"/>
      <c r="BJ141" s="237"/>
    </row>
    <row r="142" spans="1:62" s="333" customFormat="1" ht="14.25" x14ac:dyDescent="0.3">
      <c r="A142" s="237"/>
      <c r="B142" s="334"/>
      <c r="C142" s="332"/>
      <c r="F142" s="237"/>
      <c r="G142" s="237"/>
      <c r="H142" s="237"/>
      <c r="I142" s="237"/>
      <c r="J142" s="237"/>
      <c r="K142" s="237"/>
      <c r="L142" s="237"/>
      <c r="M142" s="237"/>
      <c r="N142" s="237"/>
      <c r="O142" s="237"/>
      <c r="P142" s="237"/>
      <c r="Q142" s="237"/>
      <c r="R142" s="237"/>
      <c r="S142" s="334"/>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37"/>
      <c r="AO142" s="237"/>
      <c r="AP142" s="237"/>
      <c r="AQ142" s="237"/>
      <c r="AR142" s="237"/>
      <c r="AS142" s="237"/>
      <c r="AT142" s="237"/>
      <c r="AU142" s="237"/>
      <c r="AV142" s="237"/>
      <c r="AW142" s="237"/>
      <c r="AX142" s="237"/>
      <c r="AY142" s="237"/>
      <c r="AZ142" s="237"/>
      <c r="BA142" s="237"/>
      <c r="BB142" s="237"/>
      <c r="BC142" s="237"/>
      <c r="BD142" s="237"/>
      <c r="BE142" s="237"/>
      <c r="BF142" s="237"/>
      <c r="BG142" s="237"/>
      <c r="BH142" s="237"/>
      <c r="BI142" s="237"/>
      <c r="BJ142" s="237"/>
    </row>
    <row r="143" spans="1:62" s="333" customFormat="1" ht="14.25" x14ac:dyDescent="0.3">
      <c r="A143" s="237"/>
      <c r="B143" s="334"/>
      <c r="C143" s="332"/>
      <c r="F143" s="237"/>
      <c r="G143" s="237"/>
      <c r="H143" s="237"/>
      <c r="I143" s="237"/>
      <c r="J143" s="237"/>
      <c r="K143" s="237"/>
      <c r="L143" s="237"/>
      <c r="M143" s="237"/>
      <c r="N143" s="237"/>
      <c r="O143" s="237"/>
      <c r="P143" s="237"/>
      <c r="Q143" s="237"/>
      <c r="R143" s="237"/>
      <c r="S143" s="334"/>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c r="AP143" s="237"/>
      <c r="AQ143" s="237"/>
      <c r="AR143" s="237"/>
      <c r="AS143" s="237"/>
      <c r="AT143" s="237"/>
      <c r="AU143" s="237"/>
      <c r="AV143" s="237"/>
      <c r="AW143" s="237"/>
      <c r="AX143" s="237"/>
      <c r="AY143" s="237"/>
      <c r="AZ143" s="237"/>
      <c r="BA143" s="237"/>
      <c r="BB143" s="237"/>
      <c r="BC143" s="237"/>
      <c r="BD143" s="237"/>
      <c r="BE143" s="237"/>
      <c r="BF143" s="237"/>
      <c r="BG143" s="237"/>
      <c r="BH143" s="237"/>
      <c r="BI143" s="237"/>
      <c r="BJ143" s="237"/>
    </row>
    <row r="144" spans="1:62" s="333" customFormat="1" ht="14.25" x14ac:dyDescent="0.3">
      <c r="A144" s="237"/>
      <c r="B144" s="334"/>
      <c r="C144" s="332"/>
      <c r="F144" s="237"/>
      <c r="G144" s="237"/>
      <c r="H144" s="237"/>
      <c r="I144" s="237"/>
      <c r="J144" s="237"/>
      <c r="K144" s="237"/>
      <c r="L144" s="237"/>
      <c r="M144" s="237"/>
      <c r="N144" s="237"/>
      <c r="O144" s="237"/>
      <c r="P144" s="237"/>
      <c r="Q144" s="237"/>
      <c r="R144" s="237"/>
      <c r="S144" s="334"/>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7"/>
      <c r="AY144" s="237"/>
      <c r="AZ144" s="237"/>
      <c r="BA144" s="237"/>
      <c r="BB144" s="237"/>
      <c r="BC144" s="237"/>
      <c r="BD144" s="237"/>
      <c r="BE144" s="237"/>
      <c r="BF144" s="237"/>
      <c r="BG144" s="237"/>
      <c r="BH144" s="237"/>
      <c r="BI144" s="237"/>
      <c r="BJ144" s="237"/>
    </row>
    <row r="145" spans="1:62" s="333" customFormat="1" ht="14.25" x14ac:dyDescent="0.3">
      <c r="A145" s="237"/>
      <c r="B145" s="334"/>
      <c r="C145" s="332"/>
      <c r="F145" s="237"/>
      <c r="G145" s="237"/>
      <c r="H145" s="237"/>
      <c r="I145" s="237"/>
      <c r="J145" s="237"/>
      <c r="K145" s="237"/>
      <c r="L145" s="237"/>
      <c r="M145" s="237"/>
      <c r="N145" s="237"/>
      <c r="O145" s="237"/>
      <c r="P145" s="237"/>
      <c r="Q145" s="237"/>
      <c r="R145" s="237"/>
      <c r="S145" s="334"/>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c r="AP145" s="237"/>
      <c r="AQ145" s="237"/>
      <c r="AR145" s="237"/>
      <c r="AS145" s="237"/>
      <c r="AT145" s="237"/>
      <c r="AU145" s="237"/>
      <c r="AV145" s="237"/>
      <c r="AW145" s="237"/>
      <c r="AX145" s="237"/>
      <c r="AY145" s="237"/>
      <c r="AZ145" s="237"/>
      <c r="BA145" s="237"/>
      <c r="BB145" s="237"/>
      <c r="BC145" s="237"/>
      <c r="BD145" s="237"/>
      <c r="BE145" s="237"/>
      <c r="BF145" s="237"/>
      <c r="BG145" s="237"/>
      <c r="BH145" s="237"/>
      <c r="BI145" s="237"/>
      <c r="BJ145" s="237"/>
    </row>
    <row r="146" spans="1:62" s="333" customFormat="1" ht="14.25" x14ac:dyDescent="0.3">
      <c r="A146" s="237"/>
      <c r="B146" s="334"/>
      <c r="C146" s="332"/>
      <c r="F146" s="237"/>
      <c r="G146" s="237"/>
      <c r="H146" s="237"/>
      <c r="I146" s="237"/>
      <c r="J146" s="237"/>
      <c r="K146" s="237"/>
      <c r="L146" s="237"/>
      <c r="M146" s="237"/>
      <c r="N146" s="237"/>
      <c r="O146" s="237"/>
      <c r="P146" s="237"/>
      <c r="Q146" s="237"/>
      <c r="R146" s="237"/>
      <c r="S146" s="334"/>
      <c r="T146" s="237"/>
      <c r="U146" s="237"/>
      <c r="V146" s="237"/>
      <c r="W146" s="237"/>
      <c r="X146" s="237"/>
      <c r="Y146" s="237"/>
      <c r="Z146" s="237"/>
      <c r="AA146" s="237"/>
      <c r="AB146" s="237"/>
      <c r="AC146" s="237"/>
      <c r="AD146" s="237"/>
      <c r="AE146" s="237"/>
      <c r="AF146" s="237"/>
      <c r="AG146" s="237"/>
      <c r="AH146" s="237"/>
      <c r="AI146" s="237"/>
      <c r="AJ146" s="237"/>
      <c r="AK146" s="237"/>
      <c r="AL146" s="237"/>
      <c r="AM146" s="237"/>
      <c r="AN146" s="237"/>
      <c r="AO146" s="237"/>
      <c r="AP146" s="237"/>
      <c r="AQ146" s="237"/>
      <c r="AR146" s="237"/>
      <c r="AS146" s="237"/>
      <c r="AT146" s="237"/>
      <c r="AU146" s="237"/>
      <c r="AV146" s="237"/>
      <c r="AW146" s="237"/>
      <c r="AX146" s="237"/>
      <c r="AY146" s="237"/>
      <c r="AZ146" s="237"/>
      <c r="BA146" s="237"/>
      <c r="BB146" s="237"/>
      <c r="BC146" s="237"/>
      <c r="BD146" s="237"/>
      <c r="BE146" s="237"/>
      <c r="BF146" s="237"/>
      <c r="BG146" s="237"/>
      <c r="BH146" s="237"/>
      <c r="BI146" s="237"/>
      <c r="BJ146" s="237"/>
    </row>
    <row r="147" spans="1:62" s="333" customFormat="1" ht="14.25" x14ac:dyDescent="0.3">
      <c r="A147" s="237"/>
      <c r="B147" s="334"/>
      <c r="C147" s="332"/>
      <c r="F147" s="237"/>
      <c r="G147" s="237"/>
      <c r="H147" s="237"/>
      <c r="I147" s="237"/>
      <c r="J147" s="237"/>
      <c r="K147" s="237"/>
      <c r="L147" s="237"/>
      <c r="M147" s="237"/>
      <c r="N147" s="237"/>
      <c r="O147" s="237"/>
      <c r="P147" s="237"/>
      <c r="Q147" s="237"/>
      <c r="R147" s="237"/>
      <c r="S147" s="334"/>
      <c r="T147" s="237"/>
      <c r="U147" s="237"/>
      <c r="V147" s="237"/>
      <c r="W147" s="237"/>
      <c r="X147" s="237"/>
      <c r="Y147" s="237"/>
      <c r="Z147" s="237"/>
      <c r="AA147" s="237"/>
      <c r="AB147" s="237"/>
      <c r="AC147" s="237"/>
      <c r="AD147" s="237"/>
      <c r="AE147" s="237"/>
      <c r="AF147" s="237"/>
      <c r="AG147" s="237"/>
      <c r="AH147" s="237"/>
      <c r="AI147" s="237"/>
      <c r="AJ147" s="237"/>
      <c r="AK147" s="237"/>
      <c r="AL147" s="237"/>
      <c r="AM147" s="237"/>
      <c r="AN147" s="237"/>
      <c r="AO147" s="237"/>
      <c r="AP147" s="237"/>
      <c r="AQ147" s="237"/>
      <c r="AR147" s="237"/>
      <c r="AS147" s="237"/>
      <c r="AT147" s="237"/>
      <c r="AU147" s="237"/>
      <c r="AV147" s="237"/>
      <c r="AW147" s="237"/>
      <c r="AX147" s="237"/>
      <c r="AY147" s="237"/>
      <c r="AZ147" s="237"/>
      <c r="BA147" s="237"/>
      <c r="BB147" s="237"/>
      <c r="BC147" s="237"/>
      <c r="BD147" s="237"/>
      <c r="BE147" s="237"/>
      <c r="BF147" s="237"/>
      <c r="BG147" s="237"/>
      <c r="BH147" s="237"/>
      <c r="BI147" s="237"/>
      <c r="BJ147" s="237"/>
    </row>
    <row r="148" spans="1:62" s="333" customFormat="1" ht="14.25" x14ac:dyDescent="0.3">
      <c r="A148" s="237"/>
      <c r="B148" s="334"/>
      <c r="C148" s="332"/>
      <c r="F148" s="237"/>
      <c r="G148" s="237"/>
      <c r="H148" s="237"/>
      <c r="I148" s="237"/>
      <c r="J148" s="237"/>
      <c r="K148" s="237"/>
      <c r="L148" s="237"/>
      <c r="M148" s="237"/>
      <c r="N148" s="237"/>
      <c r="O148" s="237"/>
      <c r="P148" s="237"/>
      <c r="Q148" s="237"/>
      <c r="R148" s="237"/>
      <c r="S148" s="334"/>
      <c r="T148" s="237"/>
      <c r="U148" s="237"/>
      <c r="V148" s="237"/>
      <c r="W148" s="237"/>
      <c r="X148" s="237"/>
      <c r="Y148" s="237"/>
      <c r="Z148" s="237"/>
      <c r="AA148" s="237"/>
      <c r="AB148" s="237"/>
      <c r="AC148" s="237"/>
      <c r="AD148" s="237"/>
      <c r="AE148" s="237"/>
      <c r="AF148" s="237"/>
      <c r="AG148" s="237"/>
      <c r="AH148" s="237"/>
      <c r="AI148" s="237"/>
      <c r="AJ148" s="237"/>
      <c r="AK148" s="237"/>
      <c r="AL148" s="237"/>
      <c r="AM148" s="237"/>
      <c r="AN148" s="237"/>
      <c r="AO148" s="237"/>
      <c r="AP148" s="237"/>
      <c r="AQ148" s="237"/>
      <c r="AR148" s="237"/>
      <c r="AS148" s="237"/>
      <c r="AT148" s="237"/>
      <c r="AU148" s="237"/>
      <c r="AV148" s="237"/>
      <c r="AW148" s="237"/>
      <c r="AX148" s="237"/>
      <c r="AY148" s="237"/>
      <c r="AZ148" s="237"/>
      <c r="BA148" s="237"/>
      <c r="BB148" s="237"/>
      <c r="BC148" s="237"/>
      <c r="BD148" s="237"/>
      <c r="BE148" s="237"/>
      <c r="BF148" s="237"/>
      <c r="BG148" s="237"/>
      <c r="BH148" s="237"/>
      <c r="BI148" s="237"/>
      <c r="BJ148" s="237"/>
    </row>
    <row r="149" spans="1:62" s="333" customFormat="1" ht="14.25" x14ac:dyDescent="0.3">
      <c r="A149" s="237"/>
      <c r="B149" s="334"/>
      <c r="C149" s="332"/>
      <c r="F149" s="237"/>
      <c r="G149" s="237"/>
      <c r="H149" s="237"/>
      <c r="I149" s="237"/>
      <c r="J149" s="237"/>
      <c r="K149" s="237"/>
      <c r="L149" s="237"/>
      <c r="M149" s="237"/>
      <c r="N149" s="237"/>
      <c r="O149" s="237"/>
      <c r="P149" s="237"/>
      <c r="Q149" s="237"/>
      <c r="R149" s="237"/>
      <c r="S149" s="334"/>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7"/>
      <c r="AY149" s="237"/>
      <c r="AZ149" s="237"/>
      <c r="BA149" s="237"/>
      <c r="BB149" s="237"/>
      <c r="BC149" s="237"/>
      <c r="BD149" s="237"/>
      <c r="BE149" s="237"/>
      <c r="BF149" s="237"/>
      <c r="BG149" s="237"/>
      <c r="BH149" s="237"/>
      <c r="BI149" s="237"/>
      <c r="BJ149" s="237"/>
    </row>
    <row r="150" spans="1:62" s="333" customFormat="1" ht="14.25" x14ac:dyDescent="0.3">
      <c r="A150" s="237"/>
      <c r="B150" s="334"/>
      <c r="C150" s="332"/>
      <c r="F150" s="237"/>
      <c r="G150" s="237"/>
      <c r="H150" s="237"/>
      <c r="I150" s="237"/>
      <c r="J150" s="237"/>
      <c r="K150" s="237"/>
      <c r="L150" s="237"/>
      <c r="M150" s="237"/>
      <c r="N150" s="237"/>
      <c r="O150" s="237"/>
      <c r="P150" s="237"/>
      <c r="Q150" s="237"/>
      <c r="R150" s="237"/>
      <c r="S150" s="334"/>
      <c r="T150" s="237"/>
      <c r="U150" s="237"/>
      <c r="V150" s="237"/>
      <c r="W150" s="237"/>
      <c r="X150" s="237"/>
      <c r="Y150" s="237"/>
      <c r="Z150" s="237"/>
      <c r="AA150" s="237"/>
      <c r="AB150" s="237"/>
      <c r="AC150" s="237"/>
      <c r="AD150" s="237"/>
      <c r="AE150" s="237"/>
      <c r="AF150" s="237"/>
      <c r="AG150" s="237"/>
      <c r="AH150" s="237"/>
      <c r="AI150" s="237"/>
      <c r="AJ150" s="237"/>
      <c r="AK150" s="237"/>
      <c r="AL150" s="237"/>
      <c r="AM150" s="237"/>
      <c r="AN150" s="237"/>
      <c r="AO150" s="237"/>
      <c r="AP150" s="237"/>
      <c r="AQ150" s="237"/>
      <c r="AR150" s="237"/>
      <c r="AS150" s="237"/>
      <c r="AT150" s="237"/>
      <c r="AU150" s="237"/>
      <c r="AV150" s="237"/>
      <c r="AW150" s="237"/>
      <c r="AX150" s="237"/>
      <c r="AY150" s="237"/>
      <c r="AZ150" s="237"/>
      <c r="BA150" s="237"/>
      <c r="BB150" s="237"/>
      <c r="BC150" s="237"/>
      <c r="BD150" s="237"/>
      <c r="BE150" s="237"/>
      <c r="BF150" s="237"/>
      <c r="BG150" s="237"/>
      <c r="BH150" s="237"/>
      <c r="BI150" s="237"/>
      <c r="BJ150" s="237"/>
    </row>
    <row r="151" spans="1:62" s="333" customFormat="1" ht="14.25" x14ac:dyDescent="0.3">
      <c r="A151" s="237"/>
      <c r="B151" s="334"/>
      <c r="C151" s="332"/>
      <c r="F151" s="237"/>
      <c r="G151" s="237"/>
      <c r="H151" s="237"/>
      <c r="I151" s="237"/>
      <c r="J151" s="237"/>
      <c r="K151" s="237"/>
      <c r="L151" s="237"/>
      <c r="M151" s="237"/>
      <c r="N151" s="237"/>
      <c r="O151" s="237"/>
      <c r="P151" s="237"/>
      <c r="Q151" s="237"/>
      <c r="R151" s="237"/>
      <c r="S151" s="334"/>
      <c r="T151" s="237"/>
      <c r="U151" s="237"/>
      <c r="V151" s="237"/>
      <c r="W151" s="237"/>
      <c r="X151" s="237"/>
      <c r="Y151" s="237"/>
      <c r="Z151" s="237"/>
      <c r="AA151" s="237"/>
      <c r="AB151" s="237"/>
      <c r="AC151" s="237"/>
      <c r="AD151" s="237"/>
      <c r="AE151" s="237"/>
      <c r="AF151" s="237"/>
      <c r="AG151" s="237"/>
      <c r="AH151" s="237"/>
      <c r="AI151" s="237"/>
      <c r="AJ151" s="237"/>
      <c r="AK151" s="237"/>
      <c r="AL151" s="237"/>
      <c r="AM151" s="237"/>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row>
    <row r="152" spans="1:62" s="333" customFormat="1" ht="14.25" x14ac:dyDescent="0.3">
      <c r="A152" s="237"/>
      <c r="B152" s="334"/>
      <c r="C152" s="332"/>
      <c r="F152" s="237"/>
      <c r="G152" s="237"/>
      <c r="H152" s="237"/>
      <c r="I152" s="237"/>
      <c r="J152" s="237"/>
      <c r="K152" s="237"/>
      <c r="L152" s="237"/>
      <c r="M152" s="237"/>
      <c r="N152" s="237"/>
      <c r="O152" s="237"/>
      <c r="P152" s="237"/>
      <c r="Q152" s="237"/>
      <c r="R152" s="237"/>
      <c r="S152" s="334"/>
      <c r="T152" s="237"/>
      <c r="U152" s="237"/>
      <c r="V152" s="237"/>
      <c r="W152" s="237"/>
      <c r="X152" s="237"/>
      <c r="Y152" s="237"/>
      <c r="Z152" s="237"/>
      <c r="AA152" s="237"/>
      <c r="AB152" s="237"/>
      <c r="AC152" s="237"/>
      <c r="AD152" s="237"/>
      <c r="AE152" s="237"/>
      <c r="AF152" s="237"/>
      <c r="AG152" s="237"/>
      <c r="AH152" s="237"/>
      <c r="AI152" s="237"/>
      <c r="AJ152" s="237"/>
      <c r="AK152" s="237"/>
      <c r="AL152" s="237"/>
      <c r="AM152" s="237"/>
      <c r="AN152" s="237"/>
      <c r="AO152" s="237"/>
      <c r="AP152" s="237"/>
      <c r="AQ152" s="237"/>
      <c r="AR152" s="237"/>
      <c r="AS152" s="237"/>
      <c r="AT152" s="237"/>
      <c r="AU152" s="237"/>
      <c r="AV152" s="237"/>
      <c r="AW152" s="237"/>
      <c r="AX152" s="237"/>
      <c r="AY152" s="237"/>
      <c r="AZ152" s="237"/>
      <c r="BA152" s="237"/>
      <c r="BB152" s="237"/>
      <c r="BC152" s="237"/>
      <c r="BD152" s="237"/>
      <c r="BE152" s="237"/>
      <c r="BF152" s="237"/>
      <c r="BG152" s="237"/>
      <c r="BH152" s="237"/>
      <c r="BI152" s="237"/>
      <c r="BJ152" s="237"/>
    </row>
    <row r="153" spans="1:62" s="333" customFormat="1" ht="14.25" x14ac:dyDescent="0.3">
      <c r="A153" s="237"/>
      <c r="B153" s="334"/>
      <c r="C153" s="332"/>
      <c r="F153" s="237"/>
      <c r="G153" s="237"/>
      <c r="H153" s="237"/>
      <c r="I153" s="237"/>
      <c r="J153" s="237"/>
      <c r="K153" s="237"/>
      <c r="L153" s="237"/>
      <c r="M153" s="237"/>
      <c r="N153" s="237"/>
      <c r="O153" s="237"/>
      <c r="P153" s="237"/>
      <c r="Q153" s="237"/>
      <c r="R153" s="237"/>
      <c r="S153" s="334"/>
      <c r="T153" s="237"/>
      <c r="U153" s="237"/>
      <c r="V153" s="237"/>
      <c r="W153" s="237"/>
      <c r="X153" s="237"/>
      <c r="Y153" s="237"/>
      <c r="Z153" s="237"/>
      <c r="AA153" s="237"/>
      <c r="AB153" s="237"/>
      <c r="AC153" s="237"/>
      <c r="AD153" s="237"/>
      <c r="AE153" s="237"/>
      <c r="AF153" s="237"/>
      <c r="AG153" s="237"/>
      <c r="AH153" s="237"/>
      <c r="AI153" s="237"/>
      <c r="AJ153" s="237"/>
      <c r="AK153" s="237"/>
      <c r="AL153" s="237"/>
      <c r="AM153" s="237"/>
      <c r="AN153" s="237"/>
      <c r="AO153" s="237"/>
      <c r="AP153" s="237"/>
      <c r="AQ153" s="237"/>
      <c r="AR153" s="237"/>
      <c r="AS153" s="237"/>
      <c r="AT153" s="237"/>
      <c r="AU153" s="237"/>
      <c r="AV153" s="237"/>
      <c r="AW153" s="237"/>
      <c r="AX153" s="237"/>
      <c r="AY153" s="237"/>
      <c r="AZ153" s="237"/>
      <c r="BA153" s="237"/>
      <c r="BB153" s="237"/>
      <c r="BC153" s="237"/>
      <c r="BD153" s="237"/>
      <c r="BE153" s="237"/>
      <c r="BF153" s="237"/>
      <c r="BG153" s="237"/>
      <c r="BH153" s="237"/>
      <c r="BI153" s="237"/>
      <c r="BJ153" s="237"/>
    </row>
    <row r="154" spans="1:62" s="333" customFormat="1" ht="14.25" x14ac:dyDescent="0.3">
      <c r="A154" s="237"/>
      <c r="B154" s="334"/>
      <c r="C154" s="332"/>
      <c r="F154" s="237"/>
      <c r="G154" s="237"/>
      <c r="H154" s="237"/>
      <c r="I154" s="237"/>
      <c r="J154" s="237"/>
      <c r="K154" s="237"/>
      <c r="L154" s="237"/>
      <c r="M154" s="237"/>
      <c r="N154" s="237"/>
      <c r="O154" s="237"/>
      <c r="P154" s="237"/>
      <c r="Q154" s="237"/>
      <c r="R154" s="237"/>
      <c r="S154" s="334"/>
      <c r="T154" s="237"/>
      <c r="U154" s="237"/>
      <c r="V154" s="237"/>
      <c r="W154" s="237"/>
      <c r="X154" s="237"/>
      <c r="Y154" s="237"/>
      <c r="Z154" s="237"/>
      <c r="AA154" s="237"/>
      <c r="AB154" s="237"/>
      <c r="AC154" s="237"/>
      <c r="AD154" s="237"/>
      <c r="AE154" s="237"/>
      <c r="AF154" s="237"/>
      <c r="AG154" s="237"/>
      <c r="AH154" s="237"/>
      <c r="AI154" s="237"/>
      <c r="AJ154" s="237"/>
      <c r="AK154" s="237"/>
      <c r="AL154" s="237"/>
      <c r="AM154" s="237"/>
      <c r="AN154" s="237"/>
      <c r="AO154" s="237"/>
      <c r="AP154" s="237"/>
      <c r="AQ154" s="237"/>
      <c r="AR154" s="237"/>
      <c r="AS154" s="237"/>
      <c r="AT154" s="237"/>
      <c r="AU154" s="237"/>
      <c r="AV154" s="237"/>
      <c r="AW154" s="237"/>
      <c r="AX154" s="237"/>
      <c r="AY154" s="237"/>
      <c r="AZ154" s="237"/>
      <c r="BA154" s="237"/>
      <c r="BB154" s="237"/>
      <c r="BC154" s="237"/>
      <c r="BD154" s="237"/>
      <c r="BE154" s="237"/>
      <c r="BF154" s="237"/>
      <c r="BG154" s="237"/>
      <c r="BH154" s="237"/>
      <c r="BI154" s="237"/>
      <c r="BJ154" s="237"/>
    </row>
    <row r="155" spans="1:62" s="333" customFormat="1" ht="14.25" x14ac:dyDescent="0.3">
      <c r="A155" s="237"/>
      <c r="B155" s="334"/>
      <c r="C155" s="332"/>
      <c r="F155" s="237"/>
      <c r="G155" s="237"/>
      <c r="H155" s="237"/>
      <c r="I155" s="237"/>
      <c r="J155" s="237"/>
      <c r="K155" s="237"/>
      <c r="L155" s="237"/>
      <c r="M155" s="237"/>
      <c r="N155" s="237"/>
      <c r="O155" s="237"/>
      <c r="P155" s="237"/>
      <c r="Q155" s="237"/>
      <c r="R155" s="237"/>
      <c r="S155" s="334"/>
      <c r="T155" s="237"/>
      <c r="U155" s="237"/>
      <c r="V155" s="237"/>
      <c r="W155" s="237"/>
      <c r="X155" s="237"/>
      <c r="Y155" s="237"/>
      <c r="Z155" s="237"/>
      <c r="AA155" s="237"/>
      <c r="AB155" s="237"/>
      <c r="AC155" s="237"/>
      <c r="AD155" s="237"/>
      <c r="AE155" s="237"/>
      <c r="AF155" s="237"/>
      <c r="AG155" s="237"/>
      <c r="AH155" s="237"/>
      <c r="AI155" s="237"/>
      <c r="AJ155" s="237"/>
      <c r="AK155" s="237"/>
      <c r="AL155" s="237"/>
      <c r="AM155" s="237"/>
      <c r="AN155" s="237"/>
      <c r="AO155" s="237"/>
      <c r="AP155" s="237"/>
      <c r="AQ155" s="237"/>
      <c r="AR155" s="237"/>
      <c r="AS155" s="237"/>
      <c r="AT155" s="237"/>
      <c r="AU155" s="237"/>
      <c r="AV155" s="237"/>
      <c r="AW155" s="237"/>
      <c r="AX155" s="237"/>
      <c r="AY155" s="237"/>
      <c r="AZ155" s="237"/>
      <c r="BA155" s="237"/>
      <c r="BB155" s="237"/>
      <c r="BC155" s="237"/>
      <c r="BD155" s="237"/>
      <c r="BE155" s="237"/>
      <c r="BF155" s="237"/>
      <c r="BG155" s="237"/>
      <c r="BH155" s="237"/>
      <c r="BI155" s="237"/>
      <c r="BJ155" s="237"/>
    </row>
    <row r="156" spans="1:62" s="333" customFormat="1" ht="14.25" x14ac:dyDescent="0.3">
      <c r="A156" s="237"/>
      <c r="B156" s="334"/>
      <c r="C156" s="332"/>
      <c r="F156" s="237"/>
      <c r="G156" s="237"/>
      <c r="H156" s="237"/>
      <c r="I156" s="237"/>
      <c r="J156" s="237"/>
      <c r="K156" s="237"/>
      <c r="L156" s="237"/>
      <c r="M156" s="237"/>
      <c r="N156" s="237"/>
      <c r="O156" s="237"/>
      <c r="P156" s="237"/>
      <c r="Q156" s="237"/>
      <c r="R156" s="237"/>
      <c r="S156" s="334"/>
      <c r="T156" s="237"/>
      <c r="U156" s="237"/>
      <c r="V156" s="237"/>
      <c r="W156" s="237"/>
      <c r="X156" s="237"/>
      <c r="Y156" s="237"/>
      <c r="Z156" s="237"/>
      <c r="AA156" s="237"/>
      <c r="AB156" s="237"/>
      <c r="AC156" s="237"/>
      <c r="AD156" s="237"/>
      <c r="AE156" s="237"/>
      <c r="AF156" s="237"/>
      <c r="AG156" s="237"/>
      <c r="AH156" s="237"/>
      <c r="AI156" s="237"/>
      <c r="AJ156" s="237"/>
      <c r="AK156" s="237"/>
      <c r="AL156" s="237"/>
      <c r="AM156" s="237"/>
      <c r="AN156" s="237"/>
      <c r="AO156" s="237"/>
      <c r="AP156" s="237"/>
      <c r="AQ156" s="237"/>
      <c r="AR156" s="237"/>
      <c r="AS156" s="237"/>
      <c r="AT156" s="237"/>
      <c r="AU156" s="237"/>
      <c r="AV156" s="237"/>
      <c r="AW156" s="237"/>
      <c r="AX156" s="237"/>
      <c r="AY156" s="237"/>
      <c r="AZ156" s="237"/>
      <c r="BA156" s="237"/>
      <c r="BB156" s="237"/>
      <c r="BC156" s="237"/>
      <c r="BD156" s="237"/>
      <c r="BE156" s="237"/>
      <c r="BF156" s="237"/>
      <c r="BG156" s="237"/>
      <c r="BH156" s="237"/>
      <c r="BI156" s="237"/>
      <c r="BJ156" s="237"/>
    </row>
    <row r="157" spans="1:62" s="333" customFormat="1" ht="14.25" x14ac:dyDescent="0.3">
      <c r="A157" s="237"/>
      <c r="B157" s="334"/>
      <c r="C157" s="332"/>
      <c r="F157" s="237"/>
      <c r="G157" s="237"/>
      <c r="H157" s="237"/>
      <c r="I157" s="237"/>
      <c r="J157" s="237"/>
      <c r="K157" s="237"/>
      <c r="L157" s="237"/>
      <c r="M157" s="237"/>
      <c r="N157" s="237"/>
      <c r="O157" s="237"/>
      <c r="P157" s="237"/>
      <c r="Q157" s="237"/>
      <c r="R157" s="237"/>
      <c r="S157" s="334"/>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row>
    <row r="158" spans="1:62" s="333" customFormat="1" ht="14.25" x14ac:dyDescent="0.3">
      <c r="A158" s="237"/>
      <c r="B158" s="334"/>
      <c r="C158" s="332"/>
      <c r="F158" s="237"/>
      <c r="G158" s="237"/>
      <c r="H158" s="237"/>
      <c r="I158" s="237"/>
      <c r="J158" s="237"/>
      <c r="K158" s="237"/>
      <c r="L158" s="237"/>
      <c r="M158" s="237"/>
      <c r="N158" s="237"/>
      <c r="O158" s="237"/>
      <c r="P158" s="237"/>
      <c r="Q158" s="237"/>
      <c r="R158" s="237"/>
      <c r="S158" s="334"/>
      <c r="T158" s="237"/>
      <c r="U158" s="237"/>
      <c r="V158" s="237"/>
      <c r="W158" s="237"/>
      <c r="X158" s="237"/>
      <c r="Y158" s="237"/>
      <c r="Z158" s="237"/>
      <c r="AA158" s="237"/>
      <c r="AB158" s="237"/>
      <c r="AC158" s="237"/>
      <c r="AD158" s="237"/>
      <c r="AE158" s="237"/>
      <c r="AF158" s="237"/>
      <c r="AG158" s="237"/>
      <c r="AH158" s="237"/>
      <c r="AI158" s="237"/>
      <c r="AJ158" s="237"/>
      <c r="AK158" s="237"/>
      <c r="AL158" s="237"/>
      <c r="AM158" s="237"/>
      <c r="AN158" s="237"/>
      <c r="AO158" s="237"/>
      <c r="AP158" s="237"/>
      <c r="AQ158" s="237"/>
      <c r="AR158" s="237"/>
      <c r="AS158" s="237"/>
      <c r="AT158" s="237"/>
      <c r="AU158" s="237"/>
      <c r="AV158" s="237"/>
      <c r="AW158" s="237"/>
      <c r="AX158" s="237"/>
      <c r="AY158" s="237"/>
      <c r="AZ158" s="237"/>
      <c r="BA158" s="237"/>
      <c r="BB158" s="237"/>
      <c r="BC158" s="237"/>
      <c r="BD158" s="237"/>
      <c r="BE158" s="237"/>
      <c r="BF158" s="237"/>
      <c r="BG158" s="237"/>
      <c r="BH158" s="237"/>
      <c r="BI158" s="237"/>
      <c r="BJ158" s="237"/>
    </row>
    <row r="159" spans="1:62" s="333" customFormat="1" ht="14.25" x14ac:dyDescent="0.3">
      <c r="A159" s="237"/>
      <c r="B159" s="334"/>
      <c r="C159" s="332"/>
      <c r="F159" s="237"/>
      <c r="G159" s="237"/>
      <c r="H159" s="237"/>
      <c r="I159" s="237"/>
      <c r="J159" s="237"/>
      <c r="K159" s="237"/>
      <c r="L159" s="237"/>
      <c r="M159" s="237"/>
      <c r="N159" s="237"/>
      <c r="O159" s="237"/>
      <c r="P159" s="237"/>
      <c r="Q159" s="237"/>
      <c r="R159" s="237"/>
      <c r="S159" s="334"/>
      <c r="T159" s="237"/>
      <c r="U159" s="237"/>
      <c r="V159" s="237"/>
      <c r="W159" s="237"/>
      <c r="X159" s="237"/>
      <c r="Y159" s="237"/>
      <c r="Z159" s="237"/>
      <c r="AA159" s="237"/>
      <c r="AB159" s="237"/>
      <c r="AC159" s="237"/>
      <c r="AD159" s="237"/>
      <c r="AE159" s="237"/>
      <c r="AF159" s="237"/>
      <c r="AG159" s="237"/>
      <c r="AH159" s="237"/>
      <c r="AI159" s="237"/>
      <c r="AJ159" s="237"/>
      <c r="AK159" s="237"/>
      <c r="AL159" s="237"/>
      <c r="AM159" s="237"/>
      <c r="AN159" s="237"/>
      <c r="AO159" s="237"/>
      <c r="AP159" s="237"/>
      <c r="AQ159" s="237"/>
      <c r="AR159" s="237"/>
      <c r="AS159" s="237"/>
      <c r="AT159" s="237"/>
      <c r="AU159" s="237"/>
      <c r="AV159" s="237"/>
      <c r="AW159" s="237"/>
      <c r="AX159" s="237"/>
      <c r="AY159" s="237"/>
      <c r="AZ159" s="237"/>
      <c r="BA159" s="237"/>
      <c r="BB159" s="237"/>
      <c r="BC159" s="237"/>
      <c r="BD159" s="237"/>
      <c r="BE159" s="237"/>
      <c r="BF159" s="237"/>
      <c r="BG159" s="237"/>
      <c r="BH159" s="237"/>
      <c r="BI159" s="237"/>
      <c r="BJ159" s="237"/>
    </row>
    <row r="160" spans="1:62" s="333" customFormat="1" ht="14.25" x14ac:dyDescent="0.3">
      <c r="A160" s="237"/>
      <c r="B160" s="334"/>
      <c r="C160" s="332"/>
      <c r="F160" s="237"/>
      <c r="G160" s="237"/>
      <c r="H160" s="237"/>
      <c r="I160" s="237"/>
      <c r="J160" s="237"/>
      <c r="K160" s="237"/>
      <c r="L160" s="237"/>
      <c r="M160" s="237"/>
      <c r="N160" s="237"/>
      <c r="O160" s="237"/>
      <c r="P160" s="237"/>
      <c r="Q160" s="237"/>
      <c r="R160" s="237"/>
      <c r="S160" s="334"/>
      <c r="T160" s="237"/>
      <c r="U160" s="237"/>
      <c r="V160" s="237"/>
      <c r="W160" s="237"/>
      <c r="X160" s="237"/>
      <c r="Y160" s="237"/>
      <c r="Z160" s="237"/>
      <c r="AA160" s="237"/>
      <c r="AB160" s="237"/>
      <c r="AC160" s="237"/>
      <c r="AD160" s="237"/>
      <c r="AE160" s="237"/>
      <c r="AF160" s="237"/>
      <c r="AG160" s="237"/>
      <c r="AH160" s="237"/>
      <c r="AI160" s="237"/>
      <c r="AJ160" s="237"/>
      <c r="AK160" s="237"/>
      <c r="AL160" s="237"/>
      <c r="AM160" s="237"/>
      <c r="AN160" s="237"/>
      <c r="AO160" s="237"/>
      <c r="AP160" s="237"/>
      <c r="AQ160" s="237"/>
      <c r="AR160" s="237"/>
      <c r="AS160" s="237"/>
      <c r="AT160" s="237"/>
      <c r="AU160" s="237"/>
      <c r="AV160" s="237"/>
      <c r="AW160" s="237"/>
      <c r="AX160" s="237"/>
      <c r="AY160" s="237"/>
      <c r="AZ160" s="237"/>
      <c r="BA160" s="237"/>
      <c r="BB160" s="237"/>
      <c r="BC160" s="237"/>
      <c r="BD160" s="237"/>
      <c r="BE160" s="237"/>
      <c r="BF160" s="237"/>
      <c r="BG160" s="237"/>
      <c r="BH160" s="237"/>
      <c r="BI160" s="237"/>
      <c r="BJ160" s="237"/>
    </row>
    <row r="161" spans="1:62" s="333" customFormat="1" ht="14.25" x14ac:dyDescent="0.3">
      <c r="A161" s="237"/>
      <c r="B161" s="334"/>
      <c r="C161" s="332"/>
      <c r="F161" s="237"/>
      <c r="G161" s="237"/>
      <c r="H161" s="237"/>
      <c r="I161" s="237"/>
      <c r="J161" s="237"/>
      <c r="K161" s="237"/>
      <c r="L161" s="237"/>
      <c r="M161" s="237"/>
      <c r="N161" s="237"/>
      <c r="O161" s="237"/>
      <c r="P161" s="237"/>
      <c r="Q161" s="237"/>
      <c r="R161" s="237"/>
      <c r="S161" s="334"/>
      <c r="T161" s="237"/>
      <c r="U161" s="237"/>
      <c r="V161" s="237"/>
      <c r="W161" s="237"/>
      <c r="X161" s="237"/>
      <c r="Y161" s="237"/>
      <c r="Z161" s="237"/>
      <c r="AA161" s="237"/>
      <c r="AB161" s="237"/>
      <c r="AC161" s="237"/>
      <c r="AD161" s="237"/>
      <c r="AE161" s="237"/>
      <c r="AF161" s="237"/>
      <c r="AG161" s="237"/>
      <c r="AH161" s="237"/>
      <c r="AI161" s="237"/>
      <c r="AJ161" s="237"/>
      <c r="AK161" s="237"/>
      <c r="AL161" s="237"/>
      <c r="AM161" s="237"/>
      <c r="AN161" s="237"/>
      <c r="AO161" s="237"/>
      <c r="AP161" s="237"/>
      <c r="AQ161" s="237"/>
      <c r="AR161" s="237"/>
      <c r="AS161" s="237"/>
      <c r="AT161" s="237"/>
      <c r="AU161" s="237"/>
      <c r="AV161" s="237"/>
      <c r="AW161" s="237"/>
      <c r="AX161" s="237"/>
      <c r="AY161" s="237"/>
      <c r="AZ161" s="237"/>
      <c r="BA161" s="237"/>
      <c r="BB161" s="237"/>
      <c r="BC161" s="237"/>
      <c r="BD161" s="237"/>
      <c r="BE161" s="237"/>
      <c r="BF161" s="237"/>
      <c r="BG161" s="237"/>
      <c r="BH161" s="237"/>
      <c r="BI161" s="237"/>
      <c r="BJ161" s="237"/>
    </row>
    <row r="162" spans="1:62" s="333" customFormat="1" ht="14.25" x14ac:dyDescent="0.3">
      <c r="A162" s="237"/>
      <c r="B162" s="334"/>
      <c r="C162" s="332"/>
      <c r="F162" s="237"/>
      <c r="G162" s="237"/>
      <c r="H162" s="237"/>
      <c r="I162" s="237"/>
      <c r="J162" s="237"/>
      <c r="K162" s="237"/>
      <c r="L162" s="237"/>
      <c r="M162" s="237"/>
      <c r="N162" s="237"/>
      <c r="O162" s="237"/>
      <c r="P162" s="237"/>
      <c r="Q162" s="237"/>
      <c r="R162" s="237"/>
      <c r="S162" s="334"/>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237"/>
      <c r="AP162" s="237"/>
      <c r="AQ162" s="237"/>
      <c r="AR162" s="237"/>
      <c r="AS162" s="237"/>
      <c r="AT162" s="237"/>
      <c r="AU162" s="237"/>
      <c r="AV162" s="237"/>
      <c r="AW162" s="237"/>
      <c r="AX162" s="237"/>
      <c r="AY162" s="237"/>
      <c r="AZ162" s="237"/>
      <c r="BA162" s="237"/>
      <c r="BB162" s="237"/>
      <c r="BC162" s="237"/>
      <c r="BD162" s="237"/>
      <c r="BE162" s="237"/>
      <c r="BF162" s="237"/>
      <c r="BG162" s="237"/>
      <c r="BH162" s="237"/>
      <c r="BI162" s="237"/>
      <c r="BJ162" s="237"/>
    </row>
    <row r="163" spans="1:62" s="333" customFormat="1" ht="14.25" x14ac:dyDescent="0.3">
      <c r="A163" s="237"/>
      <c r="B163" s="334"/>
      <c r="C163" s="332"/>
      <c r="F163" s="237"/>
      <c r="G163" s="237"/>
      <c r="H163" s="237"/>
      <c r="I163" s="237"/>
      <c r="J163" s="237"/>
      <c r="K163" s="237"/>
      <c r="L163" s="237"/>
      <c r="M163" s="237"/>
      <c r="N163" s="237"/>
      <c r="O163" s="237"/>
      <c r="P163" s="237"/>
      <c r="Q163" s="237"/>
      <c r="R163" s="237"/>
      <c r="S163" s="334"/>
      <c r="T163" s="237"/>
      <c r="U163" s="237"/>
      <c r="V163" s="237"/>
      <c r="W163" s="237"/>
      <c r="X163" s="237"/>
      <c r="Y163" s="237"/>
      <c r="Z163" s="237"/>
      <c r="AA163" s="237"/>
      <c r="AB163" s="237"/>
      <c r="AC163" s="237"/>
      <c r="AD163" s="237"/>
      <c r="AE163" s="237"/>
      <c r="AF163" s="237"/>
      <c r="AG163" s="237"/>
      <c r="AH163" s="237"/>
      <c r="AI163" s="237"/>
      <c r="AJ163" s="237"/>
      <c r="AK163" s="237"/>
      <c r="AL163" s="237"/>
      <c r="AM163" s="237"/>
      <c r="AN163" s="237"/>
      <c r="AO163" s="237"/>
      <c r="AP163" s="237"/>
      <c r="AQ163" s="237"/>
      <c r="AR163" s="237"/>
      <c r="AS163" s="237"/>
      <c r="AT163" s="237"/>
      <c r="AU163" s="237"/>
      <c r="AV163" s="237"/>
      <c r="AW163" s="237"/>
      <c r="AX163" s="237"/>
      <c r="AY163" s="237"/>
      <c r="AZ163" s="237"/>
      <c r="BA163" s="237"/>
      <c r="BB163" s="237"/>
      <c r="BC163" s="237"/>
      <c r="BD163" s="237"/>
      <c r="BE163" s="237"/>
      <c r="BF163" s="237"/>
      <c r="BG163" s="237"/>
      <c r="BH163" s="237"/>
      <c r="BI163" s="237"/>
      <c r="BJ163" s="237"/>
    </row>
    <row r="164" spans="1:62" s="333" customFormat="1" ht="14.25" x14ac:dyDescent="0.3">
      <c r="A164" s="237"/>
      <c r="B164" s="334"/>
      <c r="C164" s="332"/>
      <c r="F164" s="237"/>
      <c r="G164" s="237"/>
      <c r="H164" s="237"/>
      <c r="I164" s="237"/>
      <c r="J164" s="237"/>
      <c r="K164" s="237"/>
      <c r="L164" s="237"/>
      <c r="M164" s="237"/>
      <c r="N164" s="237"/>
      <c r="O164" s="237"/>
      <c r="P164" s="237"/>
      <c r="Q164" s="237"/>
      <c r="R164" s="237"/>
      <c r="S164" s="334"/>
      <c r="T164" s="237"/>
      <c r="U164" s="237"/>
      <c r="V164" s="237"/>
      <c r="W164" s="237"/>
      <c r="X164" s="237"/>
      <c r="Y164" s="237"/>
      <c r="Z164" s="237"/>
      <c r="AA164" s="237"/>
      <c r="AB164" s="237"/>
      <c r="AC164" s="237"/>
      <c r="AD164" s="237"/>
      <c r="AE164" s="237"/>
      <c r="AF164" s="237"/>
      <c r="AG164" s="237"/>
      <c r="AH164" s="237"/>
      <c r="AI164" s="237"/>
      <c r="AJ164" s="237"/>
      <c r="AK164" s="237"/>
      <c r="AL164" s="237"/>
      <c r="AM164" s="237"/>
      <c r="AN164" s="237"/>
      <c r="AO164" s="237"/>
      <c r="AP164" s="237"/>
      <c r="AQ164" s="237"/>
      <c r="AR164" s="237"/>
      <c r="AS164" s="237"/>
      <c r="AT164" s="237"/>
      <c r="AU164" s="237"/>
      <c r="AV164" s="237"/>
      <c r="AW164" s="237"/>
      <c r="AX164" s="237"/>
      <c r="AY164" s="237"/>
      <c r="AZ164" s="237"/>
      <c r="BA164" s="237"/>
      <c r="BB164" s="237"/>
      <c r="BC164" s="237"/>
      <c r="BD164" s="237"/>
      <c r="BE164" s="237"/>
      <c r="BF164" s="237"/>
      <c r="BG164" s="237"/>
      <c r="BH164" s="237"/>
      <c r="BI164" s="237"/>
      <c r="BJ164" s="237"/>
    </row>
    <row r="165" spans="1:62" s="333" customFormat="1" ht="14.25" x14ac:dyDescent="0.3">
      <c r="A165" s="237"/>
      <c r="B165" s="334"/>
      <c r="C165" s="332"/>
      <c r="F165" s="237"/>
      <c r="G165" s="237"/>
      <c r="H165" s="237"/>
      <c r="I165" s="237"/>
      <c r="J165" s="237"/>
      <c r="K165" s="237"/>
      <c r="L165" s="237"/>
      <c r="M165" s="237"/>
      <c r="N165" s="237"/>
      <c r="O165" s="237"/>
      <c r="P165" s="237"/>
      <c r="Q165" s="237"/>
      <c r="R165" s="237"/>
      <c r="S165" s="334"/>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7"/>
      <c r="AY165" s="237"/>
      <c r="AZ165" s="237"/>
      <c r="BA165" s="237"/>
      <c r="BB165" s="237"/>
      <c r="BC165" s="237"/>
      <c r="BD165" s="237"/>
      <c r="BE165" s="237"/>
      <c r="BF165" s="237"/>
      <c r="BG165" s="237"/>
      <c r="BH165" s="237"/>
      <c r="BI165" s="237"/>
      <c r="BJ165" s="237"/>
    </row>
    <row r="166" spans="1:62" s="333" customFormat="1" ht="14.25" x14ac:dyDescent="0.3">
      <c r="A166" s="237"/>
      <c r="B166" s="334"/>
      <c r="C166" s="332"/>
      <c r="F166" s="237"/>
      <c r="G166" s="237"/>
      <c r="H166" s="237"/>
      <c r="I166" s="237"/>
      <c r="J166" s="237"/>
      <c r="K166" s="237"/>
      <c r="L166" s="237"/>
      <c r="M166" s="237"/>
      <c r="N166" s="237"/>
      <c r="O166" s="237"/>
      <c r="P166" s="237"/>
      <c r="Q166" s="237"/>
      <c r="R166" s="237"/>
      <c r="S166" s="334"/>
      <c r="T166" s="237"/>
      <c r="U166" s="237"/>
      <c r="V166" s="237"/>
      <c r="W166" s="237"/>
      <c r="X166" s="237"/>
      <c r="Y166" s="237"/>
      <c r="Z166" s="237"/>
      <c r="AA166" s="237"/>
      <c r="AB166" s="237"/>
      <c r="AC166" s="237"/>
      <c r="AD166" s="237"/>
      <c r="AE166" s="237"/>
      <c r="AF166" s="237"/>
      <c r="AG166" s="237"/>
      <c r="AH166" s="237"/>
      <c r="AI166" s="237"/>
      <c r="AJ166" s="237"/>
      <c r="AK166" s="237"/>
      <c r="AL166" s="237"/>
      <c r="AM166" s="237"/>
      <c r="AN166" s="237"/>
      <c r="AO166" s="237"/>
      <c r="AP166" s="237"/>
      <c r="AQ166" s="237"/>
      <c r="AR166" s="237"/>
      <c r="AS166" s="237"/>
      <c r="AT166" s="237"/>
      <c r="AU166" s="237"/>
      <c r="AV166" s="237"/>
      <c r="AW166" s="237"/>
      <c r="AX166" s="237"/>
      <c r="AY166" s="237"/>
      <c r="AZ166" s="237"/>
      <c r="BA166" s="237"/>
      <c r="BB166" s="237"/>
      <c r="BC166" s="237"/>
      <c r="BD166" s="237"/>
      <c r="BE166" s="237"/>
      <c r="BF166" s="237"/>
      <c r="BG166" s="237"/>
      <c r="BH166" s="237"/>
      <c r="BI166" s="237"/>
      <c r="BJ166" s="237"/>
    </row>
    <row r="167" spans="1:62" s="333" customFormat="1" ht="14.25" x14ac:dyDescent="0.3">
      <c r="A167" s="237"/>
      <c r="B167" s="334"/>
      <c r="C167" s="332"/>
      <c r="F167" s="237"/>
      <c r="G167" s="237"/>
      <c r="H167" s="237"/>
      <c r="I167" s="237"/>
      <c r="J167" s="237"/>
      <c r="K167" s="237"/>
      <c r="L167" s="237"/>
      <c r="M167" s="237"/>
      <c r="N167" s="237"/>
      <c r="O167" s="237"/>
      <c r="P167" s="237"/>
      <c r="Q167" s="237"/>
      <c r="R167" s="237"/>
      <c r="S167" s="334"/>
      <c r="T167" s="237"/>
      <c r="U167" s="237"/>
      <c r="V167" s="237"/>
      <c r="W167" s="237"/>
      <c r="X167" s="237"/>
      <c r="Y167" s="237"/>
      <c r="Z167" s="237"/>
      <c r="AA167" s="237"/>
      <c r="AB167" s="237"/>
      <c r="AC167" s="237"/>
      <c r="AD167" s="237"/>
      <c r="AE167" s="237"/>
      <c r="AF167" s="237"/>
      <c r="AG167" s="237"/>
      <c r="AH167" s="237"/>
      <c r="AI167" s="237"/>
      <c r="AJ167" s="237"/>
      <c r="AK167" s="237"/>
      <c r="AL167" s="237"/>
      <c r="AM167" s="237"/>
      <c r="AN167" s="237"/>
      <c r="AO167" s="237"/>
      <c r="AP167" s="237"/>
      <c r="AQ167" s="237"/>
      <c r="AR167" s="237"/>
      <c r="AS167" s="237"/>
      <c r="AT167" s="237"/>
      <c r="AU167" s="237"/>
      <c r="AV167" s="237"/>
      <c r="AW167" s="237"/>
      <c r="AX167" s="237"/>
      <c r="AY167" s="237"/>
      <c r="AZ167" s="237"/>
      <c r="BA167" s="237"/>
      <c r="BB167" s="237"/>
      <c r="BC167" s="237"/>
      <c r="BD167" s="237"/>
      <c r="BE167" s="237"/>
      <c r="BF167" s="237"/>
      <c r="BG167" s="237"/>
      <c r="BH167" s="237"/>
      <c r="BI167" s="237"/>
      <c r="BJ167" s="237"/>
    </row>
    <row r="168" spans="1:62" s="333" customFormat="1" ht="14.25" x14ac:dyDescent="0.3">
      <c r="A168" s="237"/>
      <c r="B168" s="334"/>
      <c r="C168" s="332"/>
      <c r="F168" s="237"/>
      <c r="G168" s="237"/>
      <c r="H168" s="237"/>
      <c r="I168" s="237"/>
      <c r="J168" s="237"/>
      <c r="K168" s="237"/>
      <c r="L168" s="237"/>
      <c r="M168" s="237"/>
      <c r="N168" s="237"/>
      <c r="O168" s="237"/>
      <c r="P168" s="237"/>
      <c r="Q168" s="237"/>
      <c r="R168" s="237"/>
      <c r="S168" s="334"/>
      <c r="T168" s="237"/>
      <c r="U168" s="237"/>
      <c r="V168" s="237"/>
      <c r="W168" s="237"/>
      <c r="X168" s="237"/>
      <c r="Y168" s="237"/>
      <c r="Z168" s="237"/>
      <c r="AA168" s="237"/>
      <c r="AB168" s="237"/>
      <c r="AC168" s="237"/>
      <c r="AD168" s="237"/>
      <c r="AE168" s="237"/>
      <c r="AF168" s="237"/>
      <c r="AG168" s="237"/>
      <c r="AH168" s="237"/>
      <c r="AI168" s="237"/>
      <c r="AJ168" s="237"/>
      <c r="AK168" s="237"/>
      <c r="AL168" s="237"/>
      <c r="AM168" s="237"/>
      <c r="AN168" s="237"/>
      <c r="AO168" s="237"/>
      <c r="AP168" s="237"/>
      <c r="AQ168" s="237"/>
      <c r="AR168" s="237"/>
      <c r="AS168" s="237"/>
      <c r="AT168" s="237"/>
      <c r="AU168" s="237"/>
      <c r="AV168" s="237"/>
      <c r="AW168" s="237"/>
      <c r="AX168" s="237"/>
      <c r="AY168" s="237"/>
      <c r="AZ168" s="237"/>
      <c r="BA168" s="237"/>
      <c r="BB168" s="237"/>
      <c r="BC168" s="237"/>
      <c r="BD168" s="237"/>
      <c r="BE168" s="237"/>
      <c r="BF168" s="237"/>
      <c r="BG168" s="237"/>
      <c r="BH168" s="237"/>
      <c r="BI168" s="237"/>
      <c r="BJ168" s="237"/>
    </row>
    <row r="169" spans="1:62" s="333" customFormat="1" ht="14.25" x14ac:dyDescent="0.3">
      <c r="A169" s="237"/>
      <c r="B169" s="334"/>
      <c r="C169" s="332"/>
      <c r="F169" s="237"/>
      <c r="G169" s="237"/>
      <c r="H169" s="237"/>
      <c r="I169" s="237"/>
      <c r="J169" s="237"/>
      <c r="K169" s="237"/>
      <c r="L169" s="237"/>
      <c r="M169" s="237"/>
      <c r="N169" s="237"/>
      <c r="O169" s="237"/>
      <c r="P169" s="237"/>
      <c r="Q169" s="237"/>
      <c r="R169" s="237"/>
      <c r="S169" s="334"/>
      <c r="T169" s="237"/>
      <c r="U169" s="237"/>
      <c r="V169" s="237"/>
      <c r="W169" s="237"/>
      <c r="X169" s="237"/>
      <c r="Y169" s="237"/>
      <c r="Z169" s="237"/>
      <c r="AA169" s="237"/>
      <c r="AB169" s="237"/>
      <c r="AC169" s="237"/>
      <c r="AD169" s="237"/>
      <c r="AE169" s="237"/>
      <c r="AF169" s="237"/>
      <c r="AG169" s="237"/>
      <c r="AH169" s="237"/>
      <c r="AI169" s="237"/>
      <c r="AJ169" s="237"/>
      <c r="AK169" s="237"/>
      <c r="AL169" s="237"/>
      <c r="AM169" s="237"/>
      <c r="AN169" s="237"/>
      <c r="AO169" s="237"/>
      <c r="AP169" s="237"/>
      <c r="AQ169" s="237"/>
      <c r="AR169" s="237"/>
      <c r="AS169" s="237"/>
      <c r="AT169" s="237"/>
      <c r="AU169" s="237"/>
      <c r="AV169" s="237"/>
      <c r="AW169" s="237"/>
      <c r="AX169" s="237"/>
      <c r="AY169" s="237"/>
      <c r="AZ169" s="237"/>
      <c r="BA169" s="237"/>
      <c r="BB169" s="237"/>
      <c r="BC169" s="237"/>
      <c r="BD169" s="237"/>
      <c r="BE169" s="237"/>
      <c r="BF169" s="237"/>
      <c r="BG169" s="237"/>
      <c r="BH169" s="237"/>
      <c r="BI169" s="237"/>
      <c r="BJ169" s="237"/>
    </row>
    <row r="170" spans="1:62" s="333" customFormat="1" ht="14.25" x14ac:dyDescent="0.3">
      <c r="A170" s="237"/>
      <c r="B170" s="334"/>
      <c r="C170" s="332"/>
      <c r="F170" s="237"/>
      <c r="G170" s="237"/>
      <c r="H170" s="237"/>
      <c r="I170" s="237"/>
      <c r="J170" s="237"/>
      <c r="K170" s="237"/>
      <c r="L170" s="237"/>
      <c r="M170" s="237"/>
      <c r="N170" s="237"/>
      <c r="O170" s="237"/>
      <c r="P170" s="237"/>
      <c r="Q170" s="237"/>
      <c r="R170" s="237"/>
      <c r="S170" s="334"/>
      <c r="T170" s="237"/>
      <c r="U170" s="237"/>
      <c r="V170" s="237"/>
      <c r="W170" s="237"/>
      <c r="X170" s="237"/>
      <c r="Y170" s="237"/>
      <c r="Z170" s="237"/>
      <c r="AA170" s="237"/>
      <c r="AB170" s="237"/>
      <c r="AC170" s="237"/>
      <c r="AD170" s="237"/>
      <c r="AE170" s="237"/>
      <c r="AF170" s="237"/>
      <c r="AG170" s="237"/>
      <c r="AH170" s="237"/>
      <c r="AI170" s="237"/>
      <c r="AJ170" s="237"/>
      <c r="AK170" s="237"/>
      <c r="AL170" s="237"/>
      <c r="AM170" s="237"/>
      <c r="AN170" s="237"/>
      <c r="AO170" s="237"/>
      <c r="AP170" s="237"/>
      <c r="AQ170" s="237"/>
      <c r="AR170" s="237"/>
      <c r="AS170" s="237"/>
      <c r="AT170" s="237"/>
      <c r="AU170" s="237"/>
      <c r="AV170" s="237"/>
      <c r="AW170" s="237"/>
      <c r="AX170" s="237"/>
      <c r="AY170" s="237"/>
      <c r="AZ170" s="237"/>
      <c r="BA170" s="237"/>
      <c r="BB170" s="237"/>
      <c r="BC170" s="237"/>
      <c r="BD170" s="237"/>
      <c r="BE170" s="237"/>
      <c r="BF170" s="237"/>
      <c r="BG170" s="237"/>
      <c r="BH170" s="237"/>
      <c r="BI170" s="237"/>
      <c r="BJ170" s="237"/>
    </row>
    <row r="171" spans="1:62" s="333" customFormat="1" ht="14.25" x14ac:dyDescent="0.3">
      <c r="A171" s="237"/>
      <c r="B171" s="334"/>
      <c r="C171" s="332"/>
      <c r="F171" s="237"/>
      <c r="G171" s="237"/>
      <c r="H171" s="237"/>
      <c r="I171" s="237"/>
      <c r="J171" s="237"/>
      <c r="K171" s="237"/>
      <c r="L171" s="237"/>
      <c r="M171" s="237"/>
      <c r="N171" s="237"/>
      <c r="O171" s="237"/>
      <c r="P171" s="237"/>
      <c r="Q171" s="237"/>
      <c r="R171" s="237"/>
      <c r="S171" s="334"/>
      <c r="T171" s="237"/>
      <c r="U171" s="237"/>
      <c r="V171" s="237"/>
      <c r="W171" s="237"/>
      <c r="X171" s="237"/>
      <c r="Y171" s="237"/>
      <c r="Z171" s="237"/>
      <c r="AA171" s="237"/>
      <c r="AB171" s="237"/>
      <c r="AC171" s="237"/>
      <c r="AD171" s="237"/>
      <c r="AE171" s="237"/>
      <c r="AF171" s="237"/>
      <c r="AG171" s="237"/>
      <c r="AH171" s="237"/>
      <c r="AI171" s="237"/>
      <c r="AJ171" s="237"/>
      <c r="AK171" s="237"/>
      <c r="AL171" s="237"/>
      <c r="AM171" s="237"/>
      <c r="AN171" s="237"/>
      <c r="AO171" s="237"/>
      <c r="AP171" s="237"/>
      <c r="AQ171" s="237"/>
      <c r="AR171" s="237"/>
      <c r="AS171" s="237"/>
      <c r="AT171" s="237"/>
      <c r="AU171" s="237"/>
      <c r="AV171" s="237"/>
      <c r="AW171" s="237"/>
      <c r="AX171" s="237"/>
      <c r="AY171" s="237"/>
      <c r="AZ171" s="237"/>
      <c r="BA171" s="237"/>
      <c r="BB171" s="237"/>
      <c r="BC171" s="237"/>
      <c r="BD171" s="237"/>
      <c r="BE171" s="237"/>
      <c r="BF171" s="237"/>
      <c r="BG171" s="237"/>
      <c r="BH171" s="237"/>
      <c r="BI171" s="237"/>
      <c r="BJ171" s="237"/>
    </row>
    <row r="172" spans="1:62" s="333" customFormat="1" ht="14.25" x14ac:dyDescent="0.3">
      <c r="A172" s="237"/>
      <c r="B172" s="334"/>
      <c r="C172" s="332"/>
      <c r="F172" s="237"/>
      <c r="G172" s="237"/>
      <c r="H172" s="237"/>
      <c r="I172" s="237"/>
      <c r="J172" s="237"/>
      <c r="K172" s="237"/>
      <c r="L172" s="237"/>
      <c r="M172" s="237"/>
      <c r="N172" s="237"/>
      <c r="O172" s="237"/>
      <c r="P172" s="237"/>
      <c r="Q172" s="237"/>
      <c r="R172" s="237"/>
      <c r="S172" s="334"/>
      <c r="T172" s="237"/>
      <c r="U172" s="237"/>
      <c r="V172" s="237"/>
      <c r="W172" s="237"/>
      <c r="X172" s="237"/>
      <c r="Y172" s="237"/>
      <c r="Z172" s="237"/>
      <c r="AA172" s="237"/>
      <c r="AB172" s="237"/>
      <c r="AC172" s="237"/>
      <c r="AD172" s="237"/>
      <c r="AE172" s="237"/>
      <c r="AF172" s="237"/>
      <c r="AG172" s="237"/>
      <c r="AH172" s="237"/>
      <c r="AI172" s="237"/>
      <c r="AJ172" s="237"/>
      <c r="AK172" s="237"/>
      <c r="AL172" s="237"/>
      <c r="AM172" s="237"/>
      <c r="AN172" s="237"/>
      <c r="AO172" s="237"/>
      <c r="AP172" s="237"/>
      <c r="AQ172" s="237"/>
      <c r="AR172" s="237"/>
      <c r="AS172" s="237"/>
      <c r="AT172" s="237"/>
      <c r="AU172" s="237"/>
      <c r="AV172" s="237"/>
      <c r="AW172" s="237"/>
      <c r="AX172" s="237"/>
      <c r="AY172" s="237"/>
      <c r="AZ172" s="237"/>
      <c r="BA172" s="237"/>
      <c r="BB172" s="237"/>
      <c r="BC172" s="237"/>
      <c r="BD172" s="237"/>
      <c r="BE172" s="237"/>
      <c r="BF172" s="237"/>
      <c r="BG172" s="237"/>
      <c r="BH172" s="237"/>
      <c r="BI172" s="237"/>
      <c r="BJ172" s="237"/>
    </row>
    <row r="173" spans="1:62" s="333" customFormat="1" ht="14.25" x14ac:dyDescent="0.3">
      <c r="A173" s="237"/>
      <c r="B173" s="334"/>
      <c r="C173" s="332"/>
      <c r="F173" s="237"/>
      <c r="G173" s="237"/>
      <c r="H173" s="237"/>
      <c r="I173" s="237"/>
      <c r="J173" s="237"/>
      <c r="K173" s="237"/>
      <c r="L173" s="237"/>
      <c r="M173" s="237"/>
      <c r="N173" s="237"/>
      <c r="O173" s="237"/>
      <c r="P173" s="237"/>
      <c r="Q173" s="237"/>
      <c r="R173" s="237"/>
      <c r="S173" s="334"/>
      <c r="T173" s="237"/>
      <c r="U173" s="237"/>
      <c r="V173" s="237"/>
      <c r="W173" s="237"/>
      <c r="X173" s="237"/>
      <c r="Y173" s="237"/>
      <c r="Z173" s="237"/>
      <c r="AA173" s="237"/>
      <c r="AB173" s="237"/>
      <c r="AC173" s="237"/>
      <c r="AD173" s="237"/>
      <c r="AE173" s="237"/>
      <c r="AF173" s="237"/>
      <c r="AG173" s="237"/>
      <c r="AH173" s="237"/>
      <c r="AI173" s="237"/>
      <c r="AJ173" s="237"/>
      <c r="AK173" s="237"/>
      <c r="AL173" s="237"/>
      <c r="AM173" s="237"/>
      <c r="AN173" s="237"/>
      <c r="AO173" s="237"/>
      <c r="AP173" s="237"/>
      <c r="AQ173" s="237"/>
      <c r="AR173" s="237"/>
      <c r="AS173" s="237"/>
      <c r="AT173" s="237"/>
      <c r="AU173" s="237"/>
      <c r="AV173" s="237"/>
      <c r="AW173" s="237"/>
      <c r="AX173" s="237"/>
      <c r="AY173" s="237"/>
      <c r="AZ173" s="237"/>
      <c r="BA173" s="237"/>
      <c r="BB173" s="237"/>
      <c r="BC173" s="237"/>
      <c r="BD173" s="237"/>
      <c r="BE173" s="237"/>
      <c r="BF173" s="237"/>
      <c r="BG173" s="237"/>
      <c r="BH173" s="237"/>
      <c r="BI173" s="237"/>
      <c r="BJ173" s="237"/>
    </row>
    <row r="174" spans="1:62" s="333" customFormat="1" ht="14.25" x14ac:dyDescent="0.3">
      <c r="A174" s="237"/>
      <c r="B174" s="334"/>
      <c r="C174" s="332"/>
      <c r="F174" s="237"/>
      <c r="G174" s="237"/>
      <c r="H174" s="237"/>
      <c r="I174" s="237"/>
      <c r="J174" s="237"/>
      <c r="K174" s="237"/>
      <c r="L174" s="237"/>
      <c r="M174" s="237"/>
      <c r="N174" s="237"/>
      <c r="O174" s="237"/>
      <c r="P174" s="237"/>
      <c r="Q174" s="237"/>
      <c r="R174" s="237"/>
      <c r="S174" s="334"/>
      <c r="T174" s="237"/>
      <c r="U174" s="237"/>
      <c r="V174" s="237"/>
      <c r="W174" s="237"/>
      <c r="X174" s="237"/>
      <c r="Y174" s="237"/>
      <c r="Z174" s="237"/>
      <c r="AA174" s="237"/>
      <c r="AB174" s="237"/>
      <c r="AC174" s="237"/>
      <c r="AD174" s="237"/>
      <c r="AE174" s="237"/>
      <c r="AF174" s="237"/>
      <c r="AG174" s="237"/>
      <c r="AH174" s="237"/>
      <c r="AI174" s="237"/>
      <c r="AJ174" s="237"/>
      <c r="AK174" s="237"/>
      <c r="AL174" s="237"/>
      <c r="AM174" s="237"/>
      <c r="AN174" s="237"/>
      <c r="AO174" s="237"/>
      <c r="AP174" s="237"/>
      <c r="AQ174" s="237"/>
      <c r="AR174" s="237"/>
      <c r="AS174" s="237"/>
      <c r="AT174" s="237"/>
      <c r="AU174" s="237"/>
      <c r="AV174" s="237"/>
      <c r="AW174" s="237"/>
      <c r="AX174" s="237"/>
      <c r="AY174" s="237"/>
      <c r="AZ174" s="237"/>
      <c r="BA174" s="237"/>
      <c r="BB174" s="237"/>
      <c r="BC174" s="237"/>
      <c r="BD174" s="237"/>
      <c r="BE174" s="237"/>
      <c r="BF174" s="237"/>
      <c r="BG174" s="237"/>
      <c r="BH174" s="237"/>
      <c r="BI174" s="237"/>
      <c r="BJ174" s="237"/>
    </row>
    <row r="175" spans="1:62" s="333" customFormat="1" ht="14.25" x14ac:dyDescent="0.3">
      <c r="A175" s="237"/>
      <c r="B175" s="334"/>
      <c r="C175" s="332"/>
      <c r="F175" s="237"/>
      <c r="G175" s="237"/>
      <c r="H175" s="237"/>
      <c r="I175" s="237"/>
      <c r="J175" s="237"/>
      <c r="K175" s="237"/>
      <c r="L175" s="237"/>
      <c r="M175" s="237"/>
      <c r="N175" s="237"/>
      <c r="O175" s="237"/>
      <c r="P175" s="237"/>
      <c r="Q175" s="237"/>
      <c r="R175" s="237"/>
      <c r="S175" s="334"/>
      <c r="T175" s="237"/>
      <c r="U175" s="237"/>
      <c r="V175" s="237"/>
      <c r="W175" s="237"/>
      <c r="X175" s="237"/>
      <c r="Y175" s="237"/>
      <c r="Z175" s="237"/>
      <c r="AA175" s="237"/>
      <c r="AB175" s="237"/>
      <c r="AC175" s="237"/>
      <c r="AD175" s="237"/>
      <c r="AE175" s="237"/>
      <c r="AF175" s="237"/>
      <c r="AG175" s="237"/>
      <c r="AH175" s="237"/>
      <c r="AI175" s="237"/>
      <c r="AJ175" s="237"/>
      <c r="AK175" s="237"/>
      <c r="AL175" s="237"/>
      <c r="AM175" s="237"/>
      <c r="AN175" s="237"/>
      <c r="AO175" s="237"/>
      <c r="AP175" s="237"/>
      <c r="AQ175" s="237"/>
      <c r="AR175" s="237"/>
      <c r="AS175" s="237"/>
      <c r="AT175" s="237"/>
      <c r="AU175" s="237"/>
      <c r="AV175" s="237"/>
      <c r="AW175" s="237"/>
      <c r="AX175" s="237"/>
      <c r="AY175" s="237"/>
      <c r="AZ175" s="237"/>
      <c r="BA175" s="237"/>
      <c r="BB175" s="237"/>
      <c r="BC175" s="237"/>
      <c r="BD175" s="237"/>
      <c r="BE175" s="237"/>
      <c r="BF175" s="237"/>
      <c r="BG175" s="237"/>
      <c r="BH175" s="237"/>
      <c r="BI175" s="237"/>
      <c r="BJ175" s="237"/>
    </row>
    <row r="176" spans="1:62" s="333" customFormat="1" ht="14.25" x14ac:dyDescent="0.3">
      <c r="A176" s="237"/>
      <c r="B176" s="334"/>
      <c r="C176" s="332"/>
      <c r="F176" s="237"/>
      <c r="G176" s="237"/>
      <c r="H176" s="237"/>
      <c r="I176" s="237"/>
      <c r="J176" s="237"/>
      <c r="K176" s="237"/>
      <c r="L176" s="237"/>
      <c r="M176" s="237"/>
      <c r="N176" s="237"/>
      <c r="O176" s="237"/>
      <c r="P176" s="237"/>
      <c r="Q176" s="237"/>
      <c r="R176" s="237"/>
      <c r="S176" s="334"/>
      <c r="T176" s="237"/>
      <c r="U176" s="237"/>
      <c r="V176" s="237"/>
      <c r="W176" s="237"/>
      <c r="X176" s="237"/>
      <c r="Y176" s="237"/>
      <c r="Z176" s="237"/>
      <c r="AA176" s="237"/>
      <c r="AB176" s="237"/>
      <c r="AC176" s="237"/>
      <c r="AD176" s="237"/>
      <c r="AE176" s="237"/>
      <c r="AF176" s="237"/>
      <c r="AG176" s="237"/>
      <c r="AH176" s="237"/>
      <c r="AI176" s="237"/>
      <c r="AJ176" s="237"/>
      <c r="AK176" s="237"/>
      <c r="AL176" s="237"/>
      <c r="AM176" s="237"/>
      <c r="AN176" s="237"/>
      <c r="AO176" s="237"/>
      <c r="AP176" s="237"/>
      <c r="AQ176" s="237"/>
      <c r="AR176" s="237"/>
      <c r="AS176" s="237"/>
      <c r="AT176" s="237"/>
      <c r="AU176" s="237"/>
      <c r="AV176" s="237"/>
      <c r="AW176" s="237"/>
      <c r="AX176" s="237"/>
      <c r="AY176" s="237"/>
      <c r="AZ176" s="237"/>
      <c r="BA176" s="237"/>
      <c r="BB176" s="237"/>
      <c r="BC176" s="237"/>
      <c r="BD176" s="237"/>
      <c r="BE176" s="237"/>
      <c r="BF176" s="237"/>
      <c r="BG176" s="237"/>
      <c r="BH176" s="237"/>
      <c r="BI176" s="237"/>
      <c r="BJ176" s="237"/>
    </row>
    <row r="177" spans="1:62" s="333" customFormat="1" ht="14.25" x14ac:dyDescent="0.3">
      <c r="A177" s="237"/>
      <c r="B177" s="334"/>
      <c r="C177" s="332"/>
      <c r="F177" s="237"/>
      <c r="G177" s="237"/>
      <c r="H177" s="237"/>
      <c r="I177" s="237"/>
      <c r="J177" s="237"/>
      <c r="K177" s="237"/>
      <c r="L177" s="237"/>
      <c r="M177" s="237"/>
      <c r="N177" s="237"/>
      <c r="O177" s="237"/>
      <c r="P177" s="237"/>
      <c r="Q177" s="237"/>
      <c r="R177" s="237"/>
      <c r="S177" s="334"/>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7"/>
      <c r="AY177" s="237"/>
      <c r="AZ177" s="237"/>
      <c r="BA177" s="237"/>
      <c r="BB177" s="237"/>
      <c r="BC177" s="237"/>
      <c r="BD177" s="237"/>
      <c r="BE177" s="237"/>
      <c r="BF177" s="237"/>
      <c r="BG177" s="237"/>
      <c r="BH177" s="237"/>
      <c r="BI177" s="237"/>
      <c r="BJ177" s="237"/>
    </row>
    <row r="178" spans="1:62" s="333" customFormat="1" ht="14.25" x14ac:dyDescent="0.3">
      <c r="A178" s="237"/>
      <c r="B178" s="334"/>
      <c r="C178" s="332"/>
      <c r="F178" s="237"/>
      <c r="G178" s="237"/>
      <c r="H178" s="237"/>
      <c r="I178" s="237"/>
      <c r="J178" s="237"/>
      <c r="K178" s="237"/>
      <c r="L178" s="237"/>
      <c r="M178" s="237"/>
      <c r="N178" s="237"/>
      <c r="O178" s="237"/>
      <c r="P178" s="237"/>
      <c r="Q178" s="237"/>
      <c r="R178" s="237"/>
      <c r="S178" s="334"/>
      <c r="T178" s="237"/>
      <c r="U178" s="237"/>
      <c r="V178" s="237"/>
      <c r="W178" s="237"/>
      <c r="X178" s="237"/>
      <c r="Y178" s="237"/>
      <c r="Z178" s="237"/>
      <c r="AA178" s="237"/>
      <c r="AB178" s="237"/>
      <c r="AC178" s="237"/>
      <c r="AD178" s="237"/>
      <c r="AE178" s="237"/>
      <c r="AF178" s="237"/>
      <c r="AG178" s="237"/>
      <c r="AH178" s="237"/>
      <c r="AI178" s="237"/>
      <c r="AJ178" s="237"/>
      <c r="AK178" s="237"/>
      <c r="AL178" s="237"/>
      <c r="AM178" s="237"/>
      <c r="AN178" s="237"/>
      <c r="AO178" s="237"/>
      <c r="AP178" s="237"/>
      <c r="AQ178" s="237"/>
      <c r="AR178" s="237"/>
      <c r="AS178" s="237"/>
      <c r="AT178" s="237"/>
      <c r="AU178" s="237"/>
      <c r="AV178" s="237"/>
      <c r="AW178" s="237"/>
      <c r="AX178" s="237"/>
      <c r="AY178" s="237"/>
      <c r="AZ178" s="237"/>
      <c r="BA178" s="237"/>
      <c r="BB178" s="237"/>
      <c r="BC178" s="237"/>
      <c r="BD178" s="237"/>
      <c r="BE178" s="237"/>
      <c r="BF178" s="237"/>
      <c r="BG178" s="237"/>
      <c r="BH178" s="237"/>
      <c r="BI178" s="237"/>
      <c r="BJ178" s="237"/>
    </row>
    <row r="179" spans="1:62" s="333" customFormat="1" ht="14.25" x14ac:dyDescent="0.3">
      <c r="A179" s="237"/>
      <c r="B179" s="334"/>
      <c r="C179" s="332"/>
      <c r="F179" s="237"/>
      <c r="G179" s="237"/>
      <c r="H179" s="237"/>
      <c r="I179" s="237"/>
      <c r="J179" s="237"/>
      <c r="K179" s="237"/>
      <c r="L179" s="237"/>
      <c r="M179" s="237"/>
      <c r="N179" s="237"/>
      <c r="O179" s="237"/>
      <c r="P179" s="237"/>
      <c r="Q179" s="237"/>
      <c r="R179" s="237"/>
      <c r="S179" s="334"/>
      <c r="T179" s="237"/>
      <c r="U179" s="237"/>
      <c r="V179" s="237"/>
      <c r="W179" s="237"/>
      <c r="X179" s="237"/>
      <c r="Y179" s="237"/>
      <c r="Z179" s="237"/>
      <c r="AA179" s="237"/>
      <c r="AB179" s="237"/>
      <c r="AC179" s="237"/>
      <c r="AD179" s="237"/>
      <c r="AE179" s="237"/>
      <c r="AF179" s="237"/>
      <c r="AG179" s="237"/>
      <c r="AH179" s="237"/>
      <c r="AI179" s="237"/>
      <c r="AJ179" s="237"/>
      <c r="AK179" s="237"/>
      <c r="AL179" s="237"/>
      <c r="AM179" s="237"/>
      <c r="AN179" s="237"/>
      <c r="AO179" s="237"/>
      <c r="AP179" s="237"/>
      <c r="AQ179" s="237"/>
      <c r="AR179" s="237"/>
      <c r="AS179" s="237"/>
      <c r="AT179" s="237"/>
      <c r="AU179" s="237"/>
      <c r="AV179" s="237"/>
      <c r="AW179" s="237"/>
      <c r="AX179" s="237"/>
      <c r="AY179" s="237"/>
      <c r="AZ179" s="237"/>
      <c r="BA179" s="237"/>
      <c r="BB179" s="237"/>
      <c r="BC179" s="237"/>
      <c r="BD179" s="237"/>
      <c r="BE179" s="237"/>
      <c r="BF179" s="237"/>
      <c r="BG179" s="237"/>
      <c r="BH179" s="237"/>
      <c r="BI179" s="237"/>
      <c r="BJ179" s="237"/>
    </row>
    <row r="180" spans="1:62" s="333" customFormat="1" ht="14.25" x14ac:dyDescent="0.3">
      <c r="A180" s="237"/>
      <c r="B180" s="334"/>
      <c r="C180" s="332"/>
      <c r="F180" s="237"/>
      <c r="G180" s="237"/>
      <c r="H180" s="237"/>
      <c r="I180" s="237"/>
      <c r="J180" s="237"/>
      <c r="K180" s="237"/>
      <c r="L180" s="237"/>
      <c r="M180" s="237"/>
      <c r="N180" s="237"/>
      <c r="O180" s="237"/>
      <c r="P180" s="237"/>
      <c r="Q180" s="237"/>
      <c r="R180" s="237"/>
      <c r="S180" s="334"/>
      <c r="T180" s="237"/>
      <c r="U180" s="237"/>
      <c r="V180" s="237"/>
      <c r="W180" s="237"/>
      <c r="X180" s="237"/>
      <c r="Y180" s="237"/>
      <c r="Z180" s="237"/>
      <c r="AA180" s="237"/>
      <c r="AB180" s="237"/>
      <c r="AC180" s="237"/>
      <c r="AD180" s="237"/>
      <c r="AE180" s="237"/>
      <c r="AF180" s="237"/>
      <c r="AG180" s="237"/>
      <c r="AH180" s="237"/>
      <c r="AI180" s="237"/>
      <c r="AJ180" s="237"/>
      <c r="AK180" s="237"/>
      <c r="AL180" s="237"/>
      <c r="AM180" s="237"/>
      <c r="AN180" s="237"/>
      <c r="AO180" s="237"/>
      <c r="AP180" s="237"/>
      <c r="AQ180" s="237"/>
      <c r="AR180" s="237"/>
      <c r="AS180" s="237"/>
      <c r="AT180" s="237"/>
      <c r="AU180" s="237"/>
      <c r="AV180" s="237"/>
      <c r="AW180" s="237"/>
      <c r="AX180" s="237"/>
      <c r="AY180" s="237"/>
      <c r="AZ180" s="237"/>
      <c r="BA180" s="237"/>
      <c r="BB180" s="237"/>
      <c r="BC180" s="237"/>
      <c r="BD180" s="237"/>
      <c r="BE180" s="237"/>
      <c r="BF180" s="237"/>
      <c r="BG180" s="237"/>
      <c r="BH180" s="237"/>
      <c r="BI180" s="237"/>
      <c r="BJ180" s="237"/>
    </row>
    <row r="181" spans="1:62" s="333" customFormat="1" ht="14.25" x14ac:dyDescent="0.3">
      <c r="A181" s="237"/>
      <c r="B181" s="334"/>
      <c r="C181" s="332"/>
      <c r="F181" s="237"/>
      <c r="G181" s="237"/>
      <c r="H181" s="237"/>
      <c r="I181" s="237"/>
      <c r="J181" s="237"/>
      <c r="K181" s="237"/>
      <c r="L181" s="237"/>
      <c r="M181" s="237"/>
      <c r="N181" s="237"/>
      <c r="O181" s="237"/>
      <c r="P181" s="237"/>
      <c r="Q181" s="237"/>
      <c r="R181" s="237"/>
      <c r="S181" s="334"/>
      <c r="T181" s="237"/>
      <c r="U181" s="237"/>
      <c r="V181" s="237"/>
      <c r="W181" s="237"/>
      <c r="X181" s="237"/>
      <c r="Y181" s="237"/>
      <c r="Z181" s="237"/>
      <c r="AA181" s="237"/>
      <c r="AB181" s="237"/>
      <c r="AC181" s="237"/>
      <c r="AD181" s="237"/>
      <c r="AE181" s="237"/>
      <c r="AF181" s="237"/>
      <c r="AG181" s="237"/>
      <c r="AH181" s="237"/>
      <c r="AI181" s="237"/>
      <c r="AJ181" s="237"/>
      <c r="AK181" s="237"/>
      <c r="AL181" s="237"/>
      <c r="AM181" s="237"/>
      <c r="AN181" s="237"/>
      <c r="AO181" s="237"/>
      <c r="AP181" s="237"/>
      <c r="AQ181" s="237"/>
      <c r="AR181" s="237"/>
      <c r="AS181" s="237"/>
      <c r="AT181" s="237"/>
      <c r="AU181" s="237"/>
      <c r="AV181" s="237"/>
      <c r="AW181" s="237"/>
      <c r="AX181" s="237"/>
      <c r="AY181" s="237"/>
      <c r="AZ181" s="237"/>
      <c r="BA181" s="237"/>
      <c r="BB181" s="237"/>
      <c r="BC181" s="237"/>
      <c r="BD181" s="237"/>
      <c r="BE181" s="237"/>
      <c r="BF181" s="237"/>
      <c r="BG181" s="237"/>
      <c r="BH181" s="237"/>
      <c r="BI181" s="237"/>
      <c r="BJ181" s="237"/>
    </row>
    <row r="182" spans="1:62" s="333" customFormat="1" ht="14.25" x14ac:dyDescent="0.3">
      <c r="A182" s="237"/>
      <c r="B182" s="334"/>
      <c r="C182" s="332"/>
      <c r="F182" s="237"/>
      <c r="G182" s="237"/>
      <c r="H182" s="237"/>
      <c r="I182" s="237"/>
      <c r="J182" s="237"/>
      <c r="K182" s="237"/>
      <c r="L182" s="237"/>
      <c r="M182" s="237"/>
      <c r="N182" s="237"/>
      <c r="O182" s="237"/>
      <c r="P182" s="237"/>
      <c r="Q182" s="237"/>
      <c r="R182" s="237"/>
      <c r="S182" s="334"/>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7"/>
      <c r="AY182" s="237"/>
      <c r="AZ182" s="237"/>
      <c r="BA182" s="237"/>
      <c r="BB182" s="237"/>
      <c r="BC182" s="237"/>
      <c r="BD182" s="237"/>
      <c r="BE182" s="237"/>
      <c r="BF182" s="237"/>
      <c r="BG182" s="237"/>
      <c r="BH182" s="237"/>
      <c r="BI182" s="237"/>
      <c r="BJ182" s="237"/>
    </row>
    <row r="183" spans="1:62" s="333" customFormat="1" ht="14.25" x14ac:dyDescent="0.3">
      <c r="A183" s="237"/>
      <c r="B183" s="334"/>
      <c r="C183" s="332"/>
      <c r="F183" s="237"/>
      <c r="G183" s="237"/>
      <c r="H183" s="237"/>
      <c r="I183" s="237"/>
      <c r="J183" s="237"/>
      <c r="K183" s="237"/>
      <c r="L183" s="237"/>
      <c r="M183" s="237"/>
      <c r="N183" s="237"/>
      <c r="O183" s="237"/>
      <c r="P183" s="237"/>
      <c r="Q183" s="237"/>
      <c r="R183" s="237"/>
      <c r="S183" s="334"/>
      <c r="T183" s="237"/>
      <c r="U183" s="237"/>
      <c r="V183" s="237"/>
      <c r="W183" s="237"/>
      <c r="X183" s="237"/>
      <c r="Y183" s="237"/>
      <c r="Z183" s="237"/>
      <c r="AA183" s="237"/>
      <c r="AB183" s="237"/>
      <c r="AC183" s="237"/>
      <c r="AD183" s="237"/>
      <c r="AE183" s="237"/>
      <c r="AF183" s="237"/>
      <c r="AG183" s="237"/>
      <c r="AH183" s="237"/>
      <c r="AI183" s="237"/>
      <c r="AJ183" s="237"/>
      <c r="AK183" s="237"/>
      <c r="AL183" s="237"/>
      <c r="AM183" s="237"/>
      <c r="AN183" s="237"/>
      <c r="AO183" s="237"/>
      <c r="AP183" s="237"/>
      <c r="AQ183" s="237"/>
      <c r="AR183" s="237"/>
      <c r="AS183" s="237"/>
      <c r="AT183" s="237"/>
      <c r="AU183" s="237"/>
      <c r="AV183" s="237"/>
      <c r="AW183" s="237"/>
      <c r="AX183" s="237"/>
      <c r="AY183" s="237"/>
      <c r="AZ183" s="237"/>
      <c r="BA183" s="237"/>
      <c r="BB183" s="237"/>
      <c r="BC183" s="237"/>
      <c r="BD183" s="237"/>
      <c r="BE183" s="237"/>
      <c r="BF183" s="237"/>
      <c r="BG183" s="237"/>
      <c r="BH183" s="237"/>
      <c r="BI183" s="237"/>
      <c r="BJ183" s="237"/>
    </row>
    <row r="184" spans="1:62" s="333" customFormat="1" ht="14.25" x14ac:dyDescent="0.3">
      <c r="A184" s="237"/>
      <c r="B184" s="334"/>
      <c r="C184" s="332"/>
      <c r="F184" s="237"/>
      <c r="G184" s="237"/>
      <c r="H184" s="237"/>
      <c r="I184" s="237"/>
      <c r="J184" s="237"/>
      <c r="K184" s="237"/>
      <c r="L184" s="237"/>
      <c r="M184" s="237"/>
      <c r="N184" s="237"/>
      <c r="O184" s="237"/>
      <c r="P184" s="237"/>
      <c r="Q184" s="237"/>
      <c r="R184" s="237"/>
      <c r="S184" s="334"/>
      <c r="T184" s="237"/>
      <c r="U184" s="237"/>
      <c r="V184" s="237"/>
      <c r="W184" s="237"/>
      <c r="X184" s="237"/>
      <c r="Y184" s="237"/>
      <c r="Z184" s="237"/>
      <c r="AA184" s="237"/>
      <c r="AB184" s="237"/>
      <c r="AC184" s="237"/>
      <c r="AD184" s="237"/>
      <c r="AE184" s="237"/>
      <c r="AF184" s="237"/>
      <c r="AG184" s="237"/>
      <c r="AH184" s="237"/>
      <c r="AI184" s="237"/>
      <c r="AJ184" s="237"/>
      <c r="AK184" s="237"/>
      <c r="AL184" s="237"/>
      <c r="AM184" s="237"/>
      <c r="AN184" s="237"/>
      <c r="AO184" s="237"/>
      <c r="AP184" s="237"/>
      <c r="AQ184" s="237"/>
      <c r="AR184" s="237"/>
      <c r="AS184" s="237"/>
      <c r="AT184" s="237"/>
      <c r="AU184" s="237"/>
      <c r="AV184" s="237"/>
      <c r="AW184" s="237"/>
      <c r="AX184" s="237"/>
      <c r="AY184" s="237"/>
      <c r="AZ184" s="237"/>
      <c r="BA184" s="237"/>
      <c r="BB184" s="237"/>
      <c r="BC184" s="237"/>
      <c r="BD184" s="237"/>
      <c r="BE184" s="237"/>
      <c r="BF184" s="237"/>
      <c r="BG184" s="237"/>
      <c r="BH184" s="237"/>
      <c r="BI184" s="237"/>
      <c r="BJ184" s="237"/>
    </row>
    <row r="185" spans="1:62" s="333" customFormat="1" ht="14.25" x14ac:dyDescent="0.3">
      <c r="A185" s="237"/>
      <c r="B185" s="334"/>
      <c r="C185" s="332"/>
      <c r="F185" s="237"/>
      <c r="G185" s="237"/>
      <c r="H185" s="237"/>
      <c r="I185" s="237"/>
      <c r="J185" s="237"/>
      <c r="K185" s="237"/>
      <c r="L185" s="237"/>
      <c r="M185" s="237"/>
      <c r="N185" s="237"/>
      <c r="O185" s="237"/>
      <c r="P185" s="237"/>
      <c r="Q185" s="237"/>
      <c r="R185" s="237"/>
      <c r="S185" s="334"/>
      <c r="T185" s="237"/>
      <c r="U185" s="237"/>
      <c r="V185" s="237"/>
      <c r="W185" s="237"/>
      <c r="X185" s="237"/>
      <c r="Y185" s="237"/>
      <c r="Z185" s="237"/>
      <c r="AA185" s="237"/>
      <c r="AB185" s="237"/>
      <c r="AC185" s="237"/>
      <c r="AD185" s="237"/>
      <c r="AE185" s="237"/>
      <c r="AF185" s="237"/>
      <c r="AG185" s="237"/>
      <c r="AH185" s="237"/>
      <c r="AI185" s="237"/>
      <c r="AJ185" s="237"/>
      <c r="AK185" s="237"/>
      <c r="AL185" s="237"/>
      <c r="AM185" s="237"/>
      <c r="AN185" s="237"/>
      <c r="AO185" s="237"/>
      <c r="AP185" s="237"/>
      <c r="AQ185" s="237"/>
      <c r="AR185" s="237"/>
      <c r="AS185" s="237"/>
      <c r="AT185" s="237"/>
      <c r="AU185" s="237"/>
      <c r="AV185" s="237"/>
      <c r="AW185" s="237"/>
      <c r="AX185" s="237"/>
      <c r="AY185" s="237"/>
      <c r="AZ185" s="237"/>
      <c r="BA185" s="237"/>
      <c r="BB185" s="237"/>
      <c r="BC185" s="237"/>
      <c r="BD185" s="237"/>
      <c r="BE185" s="237"/>
      <c r="BF185" s="237"/>
      <c r="BG185" s="237"/>
      <c r="BH185" s="237"/>
      <c r="BI185" s="237"/>
      <c r="BJ185" s="237"/>
    </row>
    <row r="186" spans="1:62" s="333" customFormat="1" ht="14.25" x14ac:dyDescent="0.3">
      <c r="A186" s="237"/>
      <c r="B186" s="334"/>
      <c r="C186" s="332"/>
      <c r="F186" s="237"/>
      <c r="G186" s="237"/>
      <c r="H186" s="237"/>
      <c r="I186" s="237"/>
      <c r="J186" s="237"/>
      <c r="K186" s="237"/>
      <c r="L186" s="237"/>
      <c r="M186" s="237"/>
      <c r="N186" s="237"/>
      <c r="O186" s="237"/>
      <c r="P186" s="237"/>
      <c r="Q186" s="237"/>
      <c r="R186" s="237"/>
      <c r="S186" s="334"/>
      <c r="T186" s="237"/>
      <c r="U186" s="237"/>
      <c r="V186" s="237"/>
      <c r="W186" s="237"/>
      <c r="X186" s="237"/>
      <c r="Y186" s="237"/>
      <c r="Z186" s="237"/>
      <c r="AA186" s="237"/>
      <c r="AB186" s="237"/>
      <c r="AC186" s="237"/>
      <c r="AD186" s="237"/>
      <c r="AE186" s="237"/>
      <c r="AF186" s="237"/>
      <c r="AG186" s="237"/>
      <c r="AH186" s="237"/>
      <c r="AI186" s="237"/>
      <c r="AJ186" s="237"/>
      <c r="AK186" s="237"/>
      <c r="AL186" s="237"/>
      <c r="AM186" s="237"/>
      <c r="AN186" s="237"/>
      <c r="AO186" s="237"/>
      <c r="AP186" s="237"/>
      <c r="AQ186" s="237"/>
      <c r="AR186" s="237"/>
      <c r="AS186" s="237"/>
      <c r="AT186" s="237"/>
      <c r="AU186" s="237"/>
      <c r="AV186" s="237"/>
      <c r="AW186" s="237"/>
      <c r="AX186" s="237"/>
      <c r="AY186" s="237"/>
      <c r="AZ186" s="237"/>
      <c r="BA186" s="237"/>
      <c r="BB186" s="237"/>
      <c r="BC186" s="237"/>
      <c r="BD186" s="237"/>
      <c r="BE186" s="237"/>
      <c r="BF186" s="237"/>
      <c r="BG186" s="237"/>
      <c r="BH186" s="237"/>
      <c r="BI186" s="237"/>
      <c r="BJ186" s="237"/>
    </row>
    <row r="187" spans="1:62" s="333" customFormat="1" ht="14.25" x14ac:dyDescent="0.3">
      <c r="A187" s="237"/>
      <c r="B187" s="334"/>
      <c r="C187" s="332"/>
      <c r="F187" s="237"/>
      <c r="G187" s="237"/>
      <c r="H187" s="237"/>
      <c r="I187" s="237"/>
      <c r="J187" s="237"/>
      <c r="K187" s="237"/>
      <c r="L187" s="237"/>
      <c r="M187" s="237"/>
      <c r="N187" s="237"/>
      <c r="O187" s="237"/>
      <c r="P187" s="237"/>
      <c r="Q187" s="237"/>
      <c r="R187" s="237"/>
      <c r="S187" s="334"/>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237"/>
      <c r="AY187" s="237"/>
      <c r="AZ187" s="237"/>
      <c r="BA187" s="237"/>
      <c r="BB187" s="237"/>
      <c r="BC187" s="237"/>
      <c r="BD187" s="237"/>
      <c r="BE187" s="237"/>
      <c r="BF187" s="237"/>
      <c r="BG187" s="237"/>
      <c r="BH187" s="237"/>
      <c r="BI187" s="237"/>
      <c r="BJ187" s="237"/>
    </row>
    <row r="188" spans="1:62" s="333" customFormat="1" ht="14.25" x14ac:dyDescent="0.3">
      <c r="A188" s="237"/>
      <c r="B188" s="334"/>
      <c r="C188" s="332"/>
      <c r="F188" s="237"/>
      <c r="G188" s="237"/>
      <c r="H188" s="237"/>
      <c r="I188" s="237"/>
      <c r="J188" s="237"/>
      <c r="K188" s="237"/>
      <c r="L188" s="237"/>
      <c r="M188" s="237"/>
      <c r="N188" s="237"/>
      <c r="O188" s="237"/>
      <c r="P188" s="237"/>
      <c r="Q188" s="237"/>
      <c r="R188" s="237"/>
      <c r="S188" s="334"/>
      <c r="T188" s="237"/>
      <c r="U188" s="237"/>
      <c r="V188" s="237"/>
      <c r="W188" s="237"/>
      <c r="X188" s="237"/>
      <c r="Y188" s="237"/>
      <c r="Z188" s="237"/>
      <c r="AA188" s="237"/>
      <c r="AB188" s="237"/>
      <c r="AC188" s="237"/>
      <c r="AD188" s="237"/>
      <c r="AE188" s="237"/>
      <c r="AF188" s="237"/>
      <c r="AG188" s="237"/>
      <c r="AH188" s="237"/>
      <c r="AI188" s="237"/>
      <c r="AJ188" s="237"/>
      <c r="AK188" s="237"/>
      <c r="AL188" s="237"/>
      <c r="AM188" s="237"/>
      <c r="AN188" s="237"/>
      <c r="AO188" s="237"/>
      <c r="AP188" s="237"/>
      <c r="AQ188" s="237"/>
      <c r="AR188" s="237"/>
      <c r="AS188" s="237"/>
      <c r="AT188" s="237"/>
      <c r="AU188" s="237"/>
      <c r="AV188" s="237"/>
      <c r="AW188" s="237"/>
      <c r="AX188" s="237"/>
      <c r="AY188" s="237"/>
      <c r="AZ188" s="237"/>
      <c r="BA188" s="237"/>
      <c r="BB188" s="237"/>
      <c r="BC188" s="237"/>
      <c r="BD188" s="237"/>
      <c r="BE188" s="237"/>
      <c r="BF188" s="237"/>
      <c r="BG188" s="237"/>
      <c r="BH188" s="237"/>
      <c r="BI188" s="237"/>
      <c r="BJ188" s="237"/>
    </row>
    <row r="189" spans="1:62" s="333" customFormat="1" ht="14.25" x14ac:dyDescent="0.3">
      <c r="A189" s="237"/>
      <c r="B189" s="334"/>
      <c r="C189" s="332"/>
      <c r="F189" s="237"/>
      <c r="G189" s="237"/>
      <c r="H189" s="237"/>
      <c r="I189" s="237"/>
      <c r="J189" s="237"/>
      <c r="K189" s="237"/>
      <c r="L189" s="237"/>
      <c r="M189" s="237"/>
      <c r="N189" s="237"/>
      <c r="O189" s="237"/>
      <c r="P189" s="237"/>
      <c r="Q189" s="237"/>
      <c r="R189" s="237"/>
      <c r="S189" s="334"/>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237"/>
      <c r="AY189" s="237"/>
      <c r="AZ189" s="237"/>
      <c r="BA189" s="237"/>
      <c r="BB189" s="237"/>
      <c r="BC189" s="237"/>
      <c r="BD189" s="237"/>
      <c r="BE189" s="237"/>
      <c r="BF189" s="237"/>
      <c r="BG189" s="237"/>
      <c r="BH189" s="237"/>
      <c r="BI189" s="237"/>
      <c r="BJ189" s="237"/>
    </row>
    <row r="190" spans="1:62" s="333" customFormat="1" ht="14.25" x14ac:dyDescent="0.3">
      <c r="A190" s="237"/>
      <c r="B190" s="334"/>
      <c r="C190" s="332"/>
      <c r="F190" s="237"/>
      <c r="G190" s="237"/>
      <c r="H190" s="237"/>
      <c r="I190" s="237"/>
      <c r="J190" s="237"/>
      <c r="K190" s="237"/>
      <c r="L190" s="237"/>
      <c r="M190" s="237"/>
      <c r="N190" s="237"/>
      <c r="O190" s="237"/>
      <c r="P190" s="237"/>
      <c r="Q190" s="237"/>
      <c r="R190" s="237"/>
      <c r="S190" s="334"/>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7"/>
      <c r="AY190" s="237"/>
      <c r="AZ190" s="237"/>
      <c r="BA190" s="237"/>
      <c r="BB190" s="237"/>
      <c r="BC190" s="237"/>
      <c r="BD190" s="237"/>
      <c r="BE190" s="237"/>
      <c r="BF190" s="237"/>
      <c r="BG190" s="237"/>
      <c r="BH190" s="237"/>
      <c r="BI190" s="237"/>
      <c r="BJ190" s="237"/>
    </row>
    <row r="191" spans="1:62" s="333" customFormat="1" ht="14.25" x14ac:dyDescent="0.3">
      <c r="A191" s="237"/>
      <c r="B191" s="334"/>
      <c r="C191" s="332"/>
      <c r="F191" s="237"/>
      <c r="G191" s="237"/>
      <c r="H191" s="237"/>
      <c r="I191" s="237"/>
      <c r="J191" s="237"/>
      <c r="K191" s="237"/>
      <c r="L191" s="237"/>
      <c r="M191" s="237"/>
      <c r="N191" s="237"/>
      <c r="O191" s="237"/>
      <c r="P191" s="237"/>
      <c r="Q191" s="237"/>
      <c r="R191" s="237"/>
      <c r="S191" s="334"/>
      <c r="T191" s="237"/>
      <c r="U191" s="237"/>
      <c r="V191" s="237"/>
      <c r="W191" s="237"/>
      <c r="X191" s="237"/>
      <c r="Y191" s="237"/>
      <c r="Z191" s="237"/>
      <c r="AA191" s="237"/>
      <c r="AB191" s="237"/>
      <c r="AC191" s="237"/>
      <c r="AD191" s="237"/>
      <c r="AE191" s="237"/>
      <c r="AF191" s="237"/>
      <c r="AG191" s="237"/>
      <c r="AH191" s="237"/>
      <c r="AI191" s="237"/>
      <c r="AJ191" s="237"/>
      <c r="AK191" s="237"/>
      <c r="AL191" s="237"/>
      <c r="AM191" s="237"/>
      <c r="AN191" s="237"/>
      <c r="AO191" s="237"/>
      <c r="AP191" s="237"/>
      <c r="AQ191" s="237"/>
      <c r="AR191" s="237"/>
      <c r="AS191" s="237"/>
      <c r="AT191" s="237"/>
      <c r="AU191" s="237"/>
      <c r="AV191" s="237"/>
      <c r="AW191" s="237"/>
      <c r="AX191" s="237"/>
      <c r="AY191" s="237"/>
      <c r="AZ191" s="237"/>
      <c r="BA191" s="237"/>
      <c r="BB191" s="237"/>
      <c r="BC191" s="237"/>
      <c r="BD191" s="237"/>
      <c r="BE191" s="237"/>
      <c r="BF191" s="237"/>
      <c r="BG191" s="237"/>
      <c r="BH191" s="237"/>
      <c r="BI191" s="237"/>
      <c r="BJ191" s="237"/>
    </row>
    <row r="192" spans="1:62" s="333" customFormat="1" ht="14.25" x14ac:dyDescent="0.3">
      <c r="A192" s="237"/>
      <c r="B192" s="334"/>
      <c r="C192" s="332"/>
      <c r="F192" s="237"/>
      <c r="G192" s="237"/>
      <c r="H192" s="237"/>
      <c r="I192" s="237"/>
      <c r="J192" s="237"/>
      <c r="K192" s="237"/>
      <c r="L192" s="237"/>
      <c r="M192" s="237"/>
      <c r="N192" s="237"/>
      <c r="O192" s="237"/>
      <c r="P192" s="237"/>
      <c r="Q192" s="237"/>
      <c r="R192" s="237"/>
      <c r="S192" s="334"/>
      <c r="T192" s="237"/>
      <c r="U192" s="237"/>
      <c r="V192" s="237"/>
      <c r="W192" s="237"/>
      <c r="X192" s="237"/>
      <c r="Y192" s="237"/>
      <c r="Z192" s="237"/>
      <c r="AA192" s="237"/>
      <c r="AB192" s="237"/>
      <c r="AC192" s="237"/>
      <c r="AD192" s="237"/>
      <c r="AE192" s="237"/>
      <c r="AF192" s="237"/>
      <c r="AG192" s="237"/>
      <c r="AH192" s="237"/>
      <c r="AI192" s="237"/>
      <c r="AJ192" s="237"/>
      <c r="AK192" s="237"/>
      <c r="AL192" s="237"/>
      <c r="AM192" s="237"/>
      <c r="AN192" s="237"/>
      <c r="AO192" s="237"/>
      <c r="AP192" s="237"/>
      <c r="AQ192" s="237"/>
      <c r="AR192" s="237"/>
      <c r="AS192" s="237"/>
      <c r="AT192" s="237"/>
      <c r="AU192" s="237"/>
      <c r="AV192" s="237"/>
      <c r="AW192" s="237"/>
      <c r="AX192" s="237"/>
      <c r="AY192" s="237"/>
      <c r="AZ192" s="237"/>
      <c r="BA192" s="237"/>
      <c r="BB192" s="237"/>
      <c r="BC192" s="237"/>
      <c r="BD192" s="237"/>
      <c r="BE192" s="237"/>
      <c r="BF192" s="237"/>
      <c r="BG192" s="237"/>
      <c r="BH192" s="237"/>
      <c r="BI192" s="237"/>
      <c r="BJ192" s="237"/>
    </row>
    <row r="193" spans="1:62" s="333" customFormat="1" ht="14.25" x14ac:dyDescent="0.3">
      <c r="A193" s="237"/>
      <c r="B193" s="334"/>
      <c r="C193" s="332"/>
      <c r="F193" s="237"/>
      <c r="G193" s="237"/>
      <c r="H193" s="237"/>
      <c r="I193" s="237"/>
      <c r="J193" s="237"/>
      <c r="K193" s="237"/>
      <c r="L193" s="237"/>
      <c r="M193" s="237"/>
      <c r="N193" s="237"/>
      <c r="O193" s="237"/>
      <c r="P193" s="237"/>
      <c r="Q193" s="237"/>
      <c r="R193" s="237"/>
      <c r="S193" s="334"/>
      <c r="T193" s="237"/>
      <c r="U193" s="237"/>
      <c r="V193" s="237"/>
      <c r="W193" s="237"/>
      <c r="X193" s="237"/>
      <c r="Y193" s="237"/>
      <c r="Z193" s="237"/>
      <c r="AA193" s="237"/>
      <c r="AB193" s="237"/>
      <c r="AC193" s="237"/>
      <c r="AD193" s="237"/>
      <c r="AE193" s="237"/>
      <c r="AF193" s="237"/>
      <c r="AG193" s="237"/>
      <c r="AH193" s="237"/>
      <c r="AI193" s="237"/>
      <c r="AJ193" s="237"/>
      <c r="AK193" s="237"/>
      <c r="AL193" s="237"/>
      <c r="AM193" s="237"/>
      <c r="AN193" s="237"/>
      <c r="AO193" s="237"/>
      <c r="AP193" s="237"/>
      <c r="AQ193" s="237"/>
      <c r="AR193" s="237"/>
      <c r="AS193" s="237"/>
      <c r="AT193" s="237"/>
      <c r="AU193" s="237"/>
      <c r="AV193" s="237"/>
      <c r="AW193" s="237"/>
      <c r="AX193" s="237"/>
      <c r="AY193" s="237"/>
      <c r="AZ193" s="237"/>
      <c r="BA193" s="237"/>
      <c r="BB193" s="237"/>
      <c r="BC193" s="237"/>
      <c r="BD193" s="237"/>
      <c r="BE193" s="237"/>
      <c r="BF193" s="237"/>
      <c r="BG193" s="237"/>
      <c r="BH193" s="237"/>
      <c r="BI193" s="237"/>
      <c r="BJ193" s="237"/>
    </row>
    <row r="194" spans="1:62" s="333" customFormat="1" ht="14.25" x14ac:dyDescent="0.3">
      <c r="A194" s="237"/>
      <c r="B194" s="334"/>
      <c r="C194" s="332"/>
      <c r="F194" s="237"/>
      <c r="G194" s="237"/>
      <c r="H194" s="237"/>
      <c r="I194" s="237"/>
      <c r="J194" s="237"/>
      <c r="K194" s="237"/>
      <c r="L194" s="237"/>
      <c r="M194" s="237"/>
      <c r="N194" s="237"/>
      <c r="O194" s="237"/>
      <c r="P194" s="237"/>
      <c r="Q194" s="237"/>
      <c r="R194" s="237"/>
      <c r="S194" s="334"/>
      <c r="T194" s="237"/>
      <c r="U194" s="237"/>
      <c r="V194" s="237"/>
      <c r="W194" s="237"/>
      <c r="X194" s="237"/>
      <c r="Y194" s="237"/>
      <c r="Z194" s="237"/>
      <c r="AA194" s="237"/>
      <c r="AB194" s="237"/>
      <c r="AC194" s="237"/>
      <c r="AD194" s="237"/>
      <c r="AE194" s="237"/>
      <c r="AF194" s="237"/>
      <c r="AG194" s="237"/>
      <c r="AH194" s="237"/>
      <c r="AI194" s="237"/>
      <c r="AJ194" s="237"/>
      <c r="AK194" s="237"/>
      <c r="AL194" s="237"/>
      <c r="AM194" s="237"/>
      <c r="AN194" s="237"/>
      <c r="AO194" s="237"/>
      <c r="AP194" s="237"/>
      <c r="AQ194" s="237"/>
      <c r="AR194" s="237"/>
      <c r="AS194" s="237"/>
      <c r="AT194" s="237"/>
      <c r="AU194" s="237"/>
      <c r="AV194" s="237"/>
      <c r="AW194" s="237"/>
      <c r="AX194" s="237"/>
      <c r="AY194" s="237"/>
      <c r="AZ194" s="237"/>
      <c r="BA194" s="237"/>
      <c r="BB194" s="237"/>
      <c r="BC194" s="237"/>
      <c r="BD194" s="237"/>
      <c r="BE194" s="237"/>
      <c r="BF194" s="237"/>
      <c r="BG194" s="237"/>
      <c r="BH194" s="237"/>
      <c r="BI194" s="237"/>
      <c r="BJ194" s="237"/>
    </row>
    <row r="195" spans="1:62" s="333" customFormat="1" ht="14.25" x14ac:dyDescent="0.3">
      <c r="A195" s="237"/>
      <c r="B195" s="334"/>
      <c r="C195" s="332"/>
      <c r="F195" s="237"/>
      <c r="G195" s="237"/>
      <c r="H195" s="237"/>
      <c r="I195" s="237"/>
      <c r="J195" s="237"/>
      <c r="K195" s="237"/>
      <c r="L195" s="237"/>
      <c r="M195" s="237"/>
      <c r="N195" s="237"/>
      <c r="O195" s="237"/>
      <c r="P195" s="237"/>
      <c r="Q195" s="237"/>
      <c r="R195" s="237"/>
      <c r="S195" s="334"/>
      <c r="T195" s="237"/>
      <c r="U195" s="237"/>
      <c r="V195" s="237"/>
      <c r="W195" s="237"/>
      <c r="X195" s="237"/>
      <c r="Y195" s="237"/>
      <c r="Z195" s="237"/>
      <c r="AA195" s="237"/>
      <c r="AB195" s="237"/>
      <c r="AC195" s="237"/>
      <c r="AD195" s="237"/>
      <c r="AE195" s="237"/>
      <c r="AF195" s="237"/>
      <c r="AG195" s="237"/>
      <c r="AH195" s="237"/>
      <c r="AI195" s="237"/>
      <c r="AJ195" s="237"/>
      <c r="AK195" s="237"/>
      <c r="AL195" s="237"/>
      <c r="AM195" s="237"/>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row>
    <row r="196" spans="1:62" s="333" customFormat="1" ht="14.25" x14ac:dyDescent="0.3">
      <c r="A196" s="237"/>
      <c r="B196" s="334"/>
      <c r="C196" s="332"/>
      <c r="F196" s="237"/>
      <c r="G196" s="237"/>
      <c r="H196" s="237"/>
      <c r="I196" s="237"/>
      <c r="J196" s="237"/>
      <c r="K196" s="237"/>
      <c r="L196" s="237"/>
      <c r="M196" s="237"/>
      <c r="N196" s="237"/>
      <c r="O196" s="237"/>
      <c r="P196" s="237"/>
      <c r="Q196" s="237"/>
      <c r="R196" s="237"/>
      <c r="S196" s="334"/>
      <c r="T196" s="237"/>
      <c r="U196" s="237"/>
      <c r="V196" s="237"/>
      <c r="W196" s="237"/>
      <c r="X196" s="237"/>
      <c r="Y196" s="237"/>
      <c r="Z196" s="237"/>
      <c r="AA196" s="237"/>
      <c r="AB196" s="237"/>
      <c r="AC196" s="237"/>
      <c r="AD196" s="237"/>
      <c r="AE196" s="237"/>
      <c r="AF196" s="237"/>
      <c r="AG196" s="237"/>
      <c r="AH196" s="237"/>
      <c r="AI196" s="237"/>
      <c r="AJ196" s="237"/>
      <c r="AK196" s="237"/>
      <c r="AL196" s="237"/>
      <c r="AM196" s="237"/>
      <c r="AN196" s="237"/>
      <c r="AO196" s="237"/>
      <c r="AP196" s="237"/>
      <c r="AQ196" s="237"/>
      <c r="AR196" s="237"/>
      <c r="AS196" s="237"/>
      <c r="AT196" s="237"/>
      <c r="AU196" s="237"/>
      <c r="AV196" s="237"/>
      <c r="AW196" s="237"/>
      <c r="AX196" s="237"/>
      <c r="AY196" s="237"/>
      <c r="AZ196" s="237"/>
      <c r="BA196" s="237"/>
      <c r="BB196" s="237"/>
      <c r="BC196" s="237"/>
      <c r="BD196" s="237"/>
      <c r="BE196" s="237"/>
      <c r="BF196" s="237"/>
      <c r="BG196" s="237"/>
      <c r="BH196" s="237"/>
      <c r="BI196" s="237"/>
      <c r="BJ196" s="237"/>
    </row>
    <row r="197" spans="1:62" s="333" customFormat="1" ht="14.25" x14ac:dyDescent="0.3">
      <c r="A197" s="237"/>
      <c r="B197" s="334"/>
      <c r="C197" s="332"/>
      <c r="F197" s="237"/>
      <c r="G197" s="237"/>
      <c r="H197" s="237"/>
      <c r="I197" s="237"/>
      <c r="J197" s="237"/>
      <c r="K197" s="237"/>
      <c r="L197" s="237"/>
      <c r="M197" s="237"/>
      <c r="N197" s="237"/>
      <c r="O197" s="237"/>
      <c r="P197" s="237"/>
      <c r="Q197" s="237"/>
      <c r="R197" s="237"/>
      <c r="S197" s="334"/>
      <c r="T197" s="237"/>
      <c r="U197" s="237"/>
      <c r="V197" s="237"/>
      <c r="W197" s="237"/>
      <c r="X197" s="237"/>
      <c r="Y197" s="237"/>
      <c r="Z197" s="237"/>
      <c r="AA197" s="237"/>
      <c r="AB197" s="237"/>
      <c r="AC197" s="237"/>
      <c r="AD197" s="237"/>
      <c r="AE197" s="237"/>
      <c r="AF197" s="237"/>
      <c r="AG197" s="237"/>
      <c r="AH197" s="237"/>
      <c r="AI197" s="237"/>
      <c r="AJ197" s="237"/>
      <c r="AK197" s="237"/>
      <c r="AL197" s="237"/>
      <c r="AM197" s="237"/>
      <c r="AN197" s="237"/>
      <c r="AO197" s="237"/>
      <c r="AP197" s="237"/>
      <c r="AQ197" s="237"/>
      <c r="AR197" s="237"/>
      <c r="AS197" s="237"/>
      <c r="AT197" s="237"/>
      <c r="AU197" s="237"/>
      <c r="AV197" s="237"/>
      <c r="AW197" s="237"/>
      <c r="AX197" s="237"/>
      <c r="AY197" s="237"/>
      <c r="AZ197" s="237"/>
      <c r="BA197" s="237"/>
      <c r="BB197" s="237"/>
      <c r="BC197" s="237"/>
      <c r="BD197" s="237"/>
      <c r="BE197" s="237"/>
      <c r="BF197" s="237"/>
      <c r="BG197" s="237"/>
      <c r="BH197" s="237"/>
      <c r="BI197" s="237"/>
      <c r="BJ197" s="237"/>
    </row>
    <row r="198" spans="1:62" s="333" customFormat="1" ht="14.25" x14ac:dyDescent="0.3">
      <c r="A198" s="237"/>
      <c r="B198" s="334"/>
      <c r="C198" s="332"/>
      <c r="F198" s="237"/>
      <c r="G198" s="237"/>
      <c r="H198" s="237"/>
      <c r="I198" s="237"/>
      <c r="J198" s="237"/>
      <c r="K198" s="237"/>
      <c r="L198" s="237"/>
      <c r="M198" s="237"/>
      <c r="N198" s="237"/>
      <c r="O198" s="237"/>
      <c r="P198" s="237"/>
      <c r="Q198" s="237"/>
      <c r="R198" s="237"/>
      <c r="S198" s="334"/>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7"/>
      <c r="AY198" s="237"/>
      <c r="AZ198" s="237"/>
      <c r="BA198" s="237"/>
      <c r="BB198" s="237"/>
      <c r="BC198" s="237"/>
      <c r="BD198" s="237"/>
      <c r="BE198" s="237"/>
      <c r="BF198" s="237"/>
      <c r="BG198" s="237"/>
      <c r="BH198" s="237"/>
      <c r="BI198" s="237"/>
      <c r="BJ198" s="237"/>
    </row>
    <row r="199" spans="1:62" s="333" customFormat="1" ht="14.25" x14ac:dyDescent="0.3">
      <c r="A199" s="237"/>
      <c r="B199" s="334"/>
      <c r="C199" s="332"/>
      <c r="F199" s="237"/>
      <c r="G199" s="237"/>
      <c r="H199" s="237"/>
      <c r="I199" s="237"/>
      <c r="J199" s="237"/>
      <c r="K199" s="237"/>
      <c r="L199" s="237"/>
      <c r="M199" s="237"/>
      <c r="N199" s="237"/>
      <c r="O199" s="237"/>
      <c r="P199" s="237"/>
      <c r="Q199" s="237"/>
      <c r="R199" s="237"/>
      <c r="S199" s="334"/>
      <c r="T199" s="237"/>
      <c r="U199" s="237"/>
      <c r="V199" s="237"/>
      <c r="W199" s="237"/>
      <c r="X199" s="237"/>
      <c r="Y199" s="237"/>
      <c r="Z199" s="237"/>
      <c r="AA199" s="237"/>
      <c r="AB199" s="237"/>
      <c r="AC199" s="237"/>
      <c r="AD199" s="237"/>
      <c r="AE199" s="237"/>
      <c r="AF199" s="237"/>
      <c r="AG199" s="237"/>
      <c r="AH199" s="237"/>
      <c r="AI199" s="237"/>
      <c r="AJ199" s="237"/>
      <c r="AK199" s="237"/>
      <c r="AL199" s="237"/>
      <c r="AM199" s="237"/>
      <c r="AN199" s="237"/>
      <c r="AO199" s="237"/>
      <c r="AP199" s="237"/>
      <c r="AQ199" s="237"/>
      <c r="AR199" s="237"/>
      <c r="AS199" s="237"/>
      <c r="AT199" s="237"/>
      <c r="AU199" s="237"/>
      <c r="AV199" s="237"/>
      <c r="AW199" s="237"/>
      <c r="AX199" s="237"/>
      <c r="AY199" s="237"/>
      <c r="AZ199" s="237"/>
      <c r="BA199" s="237"/>
      <c r="BB199" s="237"/>
      <c r="BC199" s="237"/>
      <c r="BD199" s="237"/>
      <c r="BE199" s="237"/>
      <c r="BF199" s="237"/>
      <c r="BG199" s="237"/>
      <c r="BH199" s="237"/>
      <c r="BI199" s="237"/>
      <c r="BJ199" s="237"/>
    </row>
    <row r="200" spans="1:62" s="333" customFormat="1" ht="14.25" x14ac:dyDescent="0.3">
      <c r="A200" s="237"/>
      <c r="B200" s="334"/>
      <c r="C200" s="332"/>
      <c r="F200" s="237"/>
      <c r="G200" s="237"/>
      <c r="H200" s="237"/>
      <c r="I200" s="237"/>
      <c r="J200" s="237"/>
      <c r="K200" s="237"/>
      <c r="L200" s="237"/>
      <c r="M200" s="237"/>
      <c r="N200" s="237"/>
      <c r="O200" s="237"/>
      <c r="P200" s="237"/>
      <c r="Q200" s="237"/>
      <c r="R200" s="237"/>
      <c r="S200" s="334"/>
      <c r="T200" s="237"/>
      <c r="U200" s="237"/>
      <c r="V200" s="237"/>
      <c r="W200" s="237"/>
      <c r="X200" s="237"/>
      <c r="Y200" s="237"/>
      <c r="Z200" s="237"/>
      <c r="AA200" s="237"/>
      <c r="AB200" s="237"/>
      <c r="AC200" s="237"/>
      <c r="AD200" s="237"/>
      <c r="AE200" s="237"/>
      <c r="AF200" s="237"/>
      <c r="AG200" s="237"/>
      <c r="AH200" s="237"/>
      <c r="AI200" s="237"/>
      <c r="AJ200" s="237"/>
      <c r="AK200" s="237"/>
      <c r="AL200" s="237"/>
      <c r="AM200" s="237"/>
      <c r="AN200" s="237"/>
      <c r="AO200" s="237"/>
      <c r="AP200" s="237"/>
      <c r="AQ200" s="237"/>
      <c r="AR200" s="237"/>
      <c r="AS200" s="237"/>
      <c r="AT200" s="237"/>
      <c r="AU200" s="237"/>
      <c r="AV200" s="237"/>
      <c r="AW200" s="237"/>
      <c r="AX200" s="237"/>
      <c r="AY200" s="237"/>
      <c r="AZ200" s="237"/>
      <c r="BA200" s="237"/>
      <c r="BB200" s="237"/>
      <c r="BC200" s="237"/>
      <c r="BD200" s="237"/>
      <c r="BE200" s="237"/>
      <c r="BF200" s="237"/>
      <c r="BG200" s="237"/>
      <c r="BH200" s="237"/>
      <c r="BI200" s="237"/>
      <c r="BJ200" s="237"/>
    </row>
    <row r="201" spans="1:62" s="333" customFormat="1" ht="14.25" x14ac:dyDescent="0.3">
      <c r="A201" s="237"/>
      <c r="B201" s="334"/>
      <c r="C201" s="332"/>
      <c r="F201" s="237"/>
      <c r="G201" s="237"/>
      <c r="H201" s="237"/>
      <c r="I201" s="237"/>
      <c r="J201" s="237"/>
      <c r="K201" s="237"/>
      <c r="L201" s="237"/>
      <c r="M201" s="237"/>
      <c r="N201" s="237"/>
      <c r="O201" s="237"/>
      <c r="P201" s="237"/>
      <c r="Q201" s="237"/>
      <c r="R201" s="237"/>
      <c r="S201" s="334"/>
      <c r="T201" s="237"/>
      <c r="U201" s="237"/>
      <c r="V201" s="237"/>
      <c r="W201" s="237"/>
      <c r="X201" s="237"/>
      <c r="Y201" s="237"/>
      <c r="Z201" s="237"/>
      <c r="AA201" s="237"/>
      <c r="AB201" s="237"/>
      <c r="AC201" s="237"/>
      <c r="AD201" s="237"/>
      <c r="AE201" s="237"/>
      <c r="AF201" s="237"/>
      <c r="AG201" s="237"/>
      <c r="AH201" s="237"/>
      <c r="AI201" s="237"/>
      <c r="AJ201" s="237"/>
      <c r="AK201" s="237"/>
      <c r="AL201" s="237"/>
      <c r="AM201" s="237"/>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row>
    <row r="202" spans="1:62" s="333" customFormat="1" ht="14.25" x14ac:dyDescent="0.3">
      <c r="A202" s="237"/>
      <c r="B202" s="334"/>
      <c r="C202" s="332"/>
      <c r="F202" s="237"/>
      <c r="G202" s="237"/>
      <c r="H202" s="237"/>
      <c r="I202" s="237"/>
      <c r="J202" s="237"/>
      <c r="K202" s="237"/>
      <c r="L202" s="237"/>
      <c r="M202" s="237"/>
      <c r="N202" s="237"/>
      <c r="O202" s="237"/>
      <c r="P202" s="237"/>
      <c r="Q202" s="237"/>
      <c r="R202" s="237"/>
      <c r="S202" s="334"/>
      <c r="T202" s="237"/>
      <c r="U202" s="237"/>
      <c r="V202" s="237"/>
      <c r="W202" s="237"/>
      <c r="X202" s="237"/>
      <c r="Y202" s="237"/>
      <c r="Z202" s="237"/>
      <c r="AA202" s="237"/>
      <c r="AB202" s="237"/>
      <c r="AC202" s="237"/>
      <c r="AD202" s="237"/>
      <c r="AE202" s="237"/>
      <c r="AF202" s="237"/>
      <c r="AG202" s="237"/>
      <c r="AH202" s="237"/>
      <c r="AI202" s="237"/>
      <c r="AJ202" s="237"/>
      <c r="AK202" s="237"/>
      <c r="AL202" s="237"/>
      <c r="AM202" s="237"/>
      <c r="AN202" s="237"/>
      <c r="AO202" s="237"/>
      <c r="AP202" s="237"/>
      <c r="AQ202" s="237"/>
      <c r="AR202" s="237"/>
      <c r="AS202" s="237"/>
      <c r="AT202" s="237"/>
      <c r="AU202" s="237"/>
      <c r="AV202" s="237"/>
      <c r="AW202" s="237"/>
      <c r="AX202" s="237"/>
      <c r="AY202" s="237"/>
      <c r="AZ202" s="237"/>
      <c r="BA202" s="237"/>
      <c r="BB202" s="237"/>
      <c r="BC202" s="237"/>
      <c r="BD202" s="237"/>
      <c r="BE202" s="237"/>
      <c r="BF202" s="237"/>
      <c r="BG202" s="237"/>
      <c r="BH202" s="237"/>
      <c r="BI202" s="237"/>
      <c r="BJ202" s="237"/>
    </row>
    <row r="203" spans="1:62" s="333" customFormat="1" ht="14.25" x14ac:dyDescent="0.3">
      <c r="A203" s="237"/>
      <c r="B203" s="334"/>
      <c r="C203" s="332"/>
      <c r="F203" s="237"/>
      <c r="G203" s="237"/>
      <c r="H203" s="237"/>
      <c r="I203" s="237"/>
      <c r="J203" s="237"/>
      <c r="K203" s="237"/>
      <c r="L203" s="237"/>
      <c r="M203" s="237"/>
      <c r="N203" s="237"/>
      <c r="O203" s="237"/>
      <c r="P203" s="237"/>
      <c r="Q203" s="237"/>
      <c r="R203" s="237"/>
      <c r="S203" s="334"/>
      <c r="T203" s="237"/>
      <c r="U203" s="237"/>
      <c r="V203" s="237"/>
      <c r="W203" s="237"/>
      <c r="X203" s="237"/>
      <c r="Y203" s="237"/>
      <c r="Z203" s="237"/>
      <c r="AA203" s="237"/>
      <c r="AB203" s="237"/>
      <c r="AC203" s="237"/>
      <c r="AD203" s="237"/>
      <c r="AE203" s="237"/>
      <c r="AF203" s="237"/>
      <c r="AG203" s="237"/>
      <c r="AH203" s="237"/>
      <c r="AI203" s="237"/>
      <c r="AJ203" s="237"/>
      <c r="AK203" s="237"/>
      <c r="AL203" s="237"/>
      <c r="AM203" s="237"/>
      <c r="AN203" s="237"/>
      <c r="AO203" s="237"/>
      <c r="AP203" s="237"/>
      <c r="AQ203" s="237"/>
      <c r="AR203" s="237"/>
      <c r="AS203" s="237"/>
      <c r="AT203" s="237"/>
      <c r="AU203" s="237"/>
      <c r="AV203" s="237"/>
      <c r="AW203" s="237"/>
      <c r="AX203" s="237"/>
      <c r="AY203" s="237"/>
      <c r="AZ203" s="237"/>
      <c r="BA203" s="237"/>
      <c r="BB203" s="237"/>
      <c r="BC203" s="237"/>
      <c r="BD203" s="237"/>
      <c r="BE203" s="237"/>
      <c r="BF203" s="237"/>
      <c r="BG203" s="237"/>
      <c r="BH203" s="237"/>
      <c r="BI203" s="237"/>
      <c r="BJ203" s="237"/>
    </row>
    <row r="204" spans="1:62" s="333" customFormat="1" ht="14.25" x14ac:dyDescent="0.3">
      <c r="A204" s="237"/>
      <c r="B204" s="334"/>
      <c r="C204" s="332"/>
      <c r="F204" s="237"/>
      <c r="G204" s="237"/>
      <c r="H204" s="237"/>
      <c r="I204" s="237"/>
      <c r="J204" s="237"/>
      <c r="K204" s="237"/>
      <c r="L204" s="237"/>
      <c r="M204" s="237"/>
      <c r="N204" s="237"/>
      <c r="O204" s="237"/>
      <c r="P204" s="237"/>
      <c r="Q204" s="237"/>
      <c r="R204" s="237"/>
      <c r="S204" s="334"/>
      <c r="T204" s="237"/>
      <c r="U204" s="237"/>
      <c r="V204" s="237"/>
      <c r="W204" s="237"/>
      <c r="X204" s="237"/>
      <c r="Y204" s="237"/>
      <c r="Z204" s="237"/>
      <c r="AA204" s="237"/>
      <c r="AB204" s="237"/>
      <c r="AC204" s="237"/>
      <c r="AD204" s="237"/>
      <c r="AE204" s="237"/>
      <c r="AF204" s="237"/>
      <c r="AG204" s="237"/>
      <c r="AH204" s="237"/>
      <c r="AI204" s="237"/>
      <c r="AJ204" s="237"/>
      <c r="AK204" s="237"/>
      <c r="AL204" s="237"/>
      <c r="AM204" s="237"/>
      <c r="AN204" s="237"/>
      <c r="AO204" s="237"/>
      <c r="AP204" s="237"/>
      <c r="AQ204" s="237"/>
      <c r="AR204" s="237"/>
      <c r="AS204" s="237"/>
      <c r="AT204" s="237"/>
      <c r="AU204" s="237"/>
      <c r="AV204" s="237"/>
      <c r="AW204" s="237"/>
      <c r="AX204" s="237"/>
      <c r="AY204" s="237"/>
      <c r="AZ204" s="237"/>
      <c r="BA204" s="237"/>
      <c r="BB204" s="237"/>
      <c r="BC204" s="237"/>
      <c r="BD204" s="237"/>
      <c r="BE204" s="237"/>
      <c r="BF204" s="237"/>
      <c r="BG204" s="237"/>
      <c r="BH204" s="237"/>
      <c r="BI204" s="237"/>
      <c r="BJ204" s="237"/>
    </row>
    <row r="205" spans="1:62" s="333" customFormat="1" ht="14.25" x14ac:dyDescent="0.3">
      <c r="A205" s="237"/>
      <c r="B205" s="334"/>
      <c r="C205" s="332"/>
      <c r="F205" s="237"/>
      <c r="G205" s="237"/>
      <c r="H205" s="237"/>
      <c r="I205" s="237"/>
      <c r="J205" s="237"/>
      <c r="K205" s="237"/>
      <c r="L205" s="237"/>
      <c r="M205" s="237"/>
      <c r="N205" s="237"/>
      <c r="O205" s="237"/>
      <c r="P205" s="237"/>
      <c r="Q205" s="237"/>
      <c r="R205" s="237"/>
      <c r="S205" s="334"/>
      <c r="T205" s="237"/>
      <c r="U205" s="237"/>
      <c r="V205" s="237"/>
      <c r="W205" s="237"/>
      <c r="X205" s="237"/>
      <c r="Y205" s="237"/>
      <c r="Z205" s="237"/>
      <c r="AA205" s="237"/>
      <c r="AB205" s="237"/>
      <c r="AC205" s="237"/>
      <c r="AD205" s="237"/>
      <c r="AE205" s="237"/>
      <c r="AF205" s="237"/>
      <c r="AG205" s="237"/>
      <c r="AH205" s="237"/>
      <c r="AI205" s="237"/>
      <c r="AJ205" s="237"/>
      <c r="AK205" s="237"/>
      <c r="AL205" s="237"/>
      <c r="AM205" s="237"/>
      <c r="AN205" s="237"/>
      <c r="AO205" s="237"/>
      <c r="AP205" s="237"/>
      <c r="AQ205" s="237"/>
      <c r="AR205" s="237"/>
      <c r="AS205" s="237"/>
      <c r="AT205" s="237"/>
      <c r="AU205" s="237"/>
      <c r="AV205" s="237"/>
      <c r="AW205" s="237"/>
      <c r="AX205" s="237"/>
      <c r="AY205" s="237"/>
      <c r="AZ205" s="237"/>
      <c r="BA205" s="237"/>
      <c r="BB205" s="237"/>
      <c r="BC205" s="237"/>
      <c r="BD205" s="237"/>
      <c r="BE205" s="237"/>
      <c r="BF205" s="237"/>
      <c r="BG205" s="237"/>
      <c r="BH205" s="237"/>
      <c r="BI205" s="237"/>
      <c r="BJ205" s="237"/>
    </row>
    <row r="206" spans="1:62" s="333" customFormat="1" ht="14.25" x14ac:dyDescent="0.3">
      <c r="A206" s="237"/>
      <c r="B206" s="334"/>
      <c r="C206" s="332"/>
      <c r="F206" s="237"/>
      <c r="G206" s="237"/>
      <c r="H206" s="237"/>
      <c r="I206" s="237"/>
      <c r="J206" s="237"/>
      <c r="K206" s="237"/>
      <c r="L206" s="237"/>
      <c r="M206" s="237"/>
      <c r="N206" s="237"/>
      <c r="O206" s="237"/>
      <c r="P206" s="237"/>
      <c r="Q206" s="237"/>
      <c r="R206" s="237"/>
      <c r="S206" s="334"/>
      <c r="T206" s="237"/>
      <c r="U206" s="237"/>
      <c r="V206" s="237"/>
      <c r="W206" s="237"/>
      <c r="X206" s="237"/>
      <c r="Y206" s="237"/>
      <c r="Z206" s="237"/>
      <c r="AA206" s="237"/>
      <c r="AB206" s="237"/>
      <c r="AC206" s="237"/>
      <c r="AD206" s="237"/>
      <c r="AE206" s="237"/>
      <c r="AF206" s="237"/>
      <c r="AG206" s="237"/>
      <c r="AH206" s="237"/>
      <c r="AI206" s="237"/>
      <c r="AJ206" s="237"/>
      <c r="AK206" s="237"/>
      <c r="AL206" s="237"/>
      <c r="AM206" s="237"/>
      <c r="AN206" s="237"/>
      <c r="AO206" s="237"/>
      <c r="AP206" s="237"/>
      <c r="AQ206" s="237"/>
      <c r="AR206" s="237"/>
      <c r="AS206" s="237"/>
      <c r="AT206" s="237"/>
      <c r="AU206" s="237"/>
      <c r="AV206" s="237"/>
      <c r="AW206" s="237"/>
      <c r="AX206" s="237"/>
      <c r="AY206" s="237"/>
      <c r="AZ206" s="237"/>
      <c r="BA206" s="237"/>
      <c r="BB206" s="237"/>
      <c r="BC206" s="237"/>
      <c r="BD206" s="237"/>
      <c r="BE206" s="237"/>
      <c r="BF206" s="237"/>
      <c r="BG206" s="237"/>
      <c r="BH206" s="237"/>
      <c r="BI206" s="237"/>
      <c r="BJ206" s="237"/>
    </row>
    <row r="207" spans="1:62" s="333" customFormat="1" ht="14.25" x14ac:dyDescent="0.3">
      <c r="A207" s="237"/>
      <c r="B207" s="334"/>
      <c r="C207" s="332"/>
      <c r="F207" s="237"/>
      <c r="G207" s="237"/>
      <c r="H207" s="237"/>
      <c r="I207" s="237"/>
      <c r="J207" s="237"/>
      <c r="K207" s="237"/>
      <c r="L207" s="237"/>
      <c r="M207" s="237"/>
      <c r="N207" s="237"/>
      <c r="O207" s="237"/>
      <c r="P207" s="237"/>
      <c r="Q207" s="237"/>
      <c r="R207" s="237"/>
      <c r="S207" s="334"/>
      <c r="T207" s="237"/>
      <c r="U207" s="237"/>
      <c r="V207" s="237"/>
      <c r="W207" s="237"/>
      <c r="X207" s="237"/>
      <c r="Y207" s="237"/>
      <c r="Z207" s="237"/>
      <c r="AA207" s="237"/>
      <c r="AB207" s="237"/>
      <c r="AC207" s="237"/>
      <c r="AD207" s="237"/>
      <c r="AE207" s="237"/>
      <c r="AF207" s="237"/>
      <c r="AG207" s="237"/>
      <c r="AH207" s="237"/>
      <c r="AI207" s="237"/>
      <c r="AJ207" s="237"/>
      <c r="AK207" s="237"/>
      <c r="AL207" s="237"/>
      <c r="AM207" s="237"/>
      <c r="AN207" s="237"/>
      <c r="AO207" s="237"/>
      <c r="AP207" s="237"/>
      <c r="AQ207" s="237"/>
      <c r="AR207" s="237"/>
      <c r="AS207" s="237"/>
      <c r="AT207" s="237"/>
      <c r="AU207" s="237"/>
      <c r="AV207" s="237"/>
      <c r="AW207" s="237"/>
      <c r="AX207" s="237"/>
      <c r="AY207" s="237"/>
      <c r="AZ207" s="237"/>
      <c r="BA207" s="237"/>
      <c r="BB207" s="237"/>
      <c r="BC207" s="237"/>
      <c r="BD207" s="237"/>
      <c r="BE207" s="237"/>
      <c r="BF207" s="237"/>
      <c r="BG207" s="237"/>
      <c r="BH207" s="237"/>
      <c r="BI207" s="237"/>
      <c r="BJ207" s="237"/>
    </row>
    <row r="208" spans="1:62" s="333" customFormat="1" ht="14.25" x14ac:dyDescent="0.3">
      <c r="A208" s="237"/>
      <c r="B208" s="334"/>
      <c r="C208" s="332"/>
      <c r="F208" s="237"/>
      <c r="G208" s="237"/>
      <c r="H208" s="237"/>
      <c r="I208" s="237"/>
      <c r="J208" s="237"/>
      <c r="K208" s="237"/>
      <c r="L208" s="237"/>
      <c r="M208" s="237"/>
      <c r="N208" s="237"/>
      <c r="O208" s="237"/>
      <c r="P208" s="237"/>
      <c r="Q208" s="237"/>
      <c r="R208" s="237"/>
      <c r="S208" s="334"/>
      <c r="T208" s="237"/>
      <c r="U208" s="237"/>
      <c r="V208" s="237"/>
      <c r="W208" s="237"/>
      <c r="X208" s="237"/>
      <c r="Y208" s="237"/>
      <c r="Z208" s="237"/>
      <c r="AA208" s="237"/>
      <c r="AB208" s="237"/>
      <c r="AC208" s="237"/>
      <c r="AD208" s="237"/>
      <c r="AE208" s="237"/>
      <c r="AF208" s="237"/>
      <c r="AG208" s="237"/>
      <c r="AH208" s="237"/>
      <c r="AI208" s="237"/>
      <c r="AJ208" s="237"/>
      <c r="AK208" s="237"/>
      <c r="AL208" s="237"/>
      <c r="AM208" s="237"/>
      <c r="AN208" s="237"/>
      <c r="AO208" s="237"/>
      <c r="AP208" s="237"/>
      <c r="AQ208" s="237"/>
      <c r="AR208" s="237"/>
      <c r="AS208" s="237"/>
      <c r="AT208" s="237"/>
      <c r="AU208" s="237"/>
      <c r="AV208" s="237"/>
      <c r="AW208" s="237"/>
      <c r="AX208" s="237"/>
      <c r="AY208" s="237"/>
      <c r="AZ208" s="237"/>
      <c r="BA208" s="237"/>
      <c r="BB208" s="237"/>
      <c r="BC208" s="237"/>
      <c r="BD208" s="237"/>
      <c r="BE208" s="237"/>
      <c r="BF208" s="237"/>
      <c r="BG208" s="237"/>
      <c r="BH208" s="237"/>
      <c r="BI208" s="237"/>
      <c r="BJ208" s="237"/>
    </row>
    <row r="209" spans="1:62" s="333" customFormat="1" ht="14.25" x14ac:dyDescent="0.3">
      <c r="A209" s="237"/>
      <c r="B209" s="334"/>
      <c r="C209" s="332"/>
      <c r="F209" s="237"/>
      <c r="G209" s="237"/>
      <c r="H209" s="237"/>
      <c r="I209" s="237"/>
      <c r="J209" s="237"/>
      <c r="K209" s="237"/>
      <c r="L209" s="237"/>
      <c r="M209" s="237"/>
      <c r="N209" s="237"/>
      <c r="O209" s="237"/>
      <c r="P209" s="237"/>
      <c r="Q209" s="237"/>
      <c r="R209" s="237"/>
      <c r="S209" s="334"/>
      <c r="T209" s="237"/>
      <c r="U209" s="237"/>
      <c r="V209" s="237"/>
      <c r="W209" s="237"/>
      <c r="X209" s="237"/>
      <c r="Y209" s="237"/>
      <c r="Z209" s="237"/>
      <c r="AA209" s="237"/>
      <c r="AB209" s="237"/>
      <c r="AC209" s="237"/>
      <c r="AD209" s="237"/>
      <c r="AE209" s="237"/>
      <c r="AF209" s="237"/>
      <c r="AG209" s="237"/>
      <c r="AH209" s="237"/>
      <c r="AI209" s="237"/>
      <c r="AJ209" s="237"/>
      <c r="AK209" s="237"/>
      <c r="AL209" s="237"/>
      <c r="AM209" s="237"/>
      <c r="AN209" s="237"/>
      <c r="AO209" s="237"/>
      <c r="AP209" s="237"/>
      <c r="AQ209" s="237"/>
      <c r="AR209" s="237"/>
      <c r="AS209" s="237"/>
      <c r="AT209" s="237"/>
      <c r="AU209" s="237"/>
      <c r="AV209" s="237"/>
      <c r="AW209" s="237"/>
      <c r="AX209" s="237"/>
      <c r="AY209" s="237"/>
      <c r="AZ209" s="237"/>
      <c r="BA209" s="237"/>
      <c r="BB209" s="237"/>
      <c r="BC209" s="237"/>
      <c r="BD209" s="237"/>
      <c r="BE209" s="237"/>
      <c r="BF209" s="237"/>
      <c r="BG209" s="237"/>
      <c r="BH209" s="237"/>
      <c r="BI209" s="237"/>
      <c r="BJ209" s="237"/>
    </row>
    <row r="210" spans="1:62" s="333" customFormat="1" ht="14.25" x14ac:dyDescent="0.3">
      <c r="A210" s="237"/>
      <c r="B210" s="334"/>
      <c r="C210" s="332"/>
      <c r="F210" s="237"/>
      <c r="G210" s="237"/>
      <c r="H210" s="237"/>
      <c r="I210" s="237"/>
      <c r="J210" s="237"/>
      <c r="K210" s="237"/>
      <c r="L210" s="237"/>
      <c r="M210" s="237"/>
      <c r="N210" s="237"/>
      <c r="O210" s="237"/>
      <c r="P210" s="237"/>
      <c r="Q210" s="237"/>
      <c r="R210" s="237"/>
      <c r="S210" s="334"/>
      <c r="T210" s="237"/>
      <c r="U210" s="237"/>
      <c r="V210" s="237"/>
      <c r="W210" s="237"/>
      <c r="X210" s="237"/>
      <c r="Y210" s="237"/>
      <c r="Z210" s="237"/>
      <c r="AA210" s="237"/>
      <c r="AB210" s="237"/>
      <c r="AC210" s="237"/>
      <c r="AD210" s="237"/>
      <c r="AE210" s="237"/>
      <c r="AF210" s="237"/>
      <c r="AG210" s="237"/>
      <c r="AH210" s="237"/>
      <c r="AI210" s="237"/>
      <c r="AJ210" s="237"/>
      <c r="AK210" s="237"/>
      <c r="AL210" s="237"/>
      <c r="AM210" s="237"/>
      <c r="AN210" s="237"/>
      <c r="AO210" s="237"/>
      <c r="AP210" s="237"/>
      <c r="AQ210" s="237"/>
      <c r="AR210" s="237"/>
      <c r="AS210" s="237"/>
      <c r="AT210" s="237"/>
      <c r="AU210" s="237"/>
      <c r="AV210" s="237"/>
      <c r="AW210" s="237"/>
      <c r="AX210" s="237"/>
      <c r="AY210" s="237"/>
      <c r="AZ210" s="237"/>
      <c r="BA210" s="237"/>
      <c r="BB210" s="237"/>
      <c r="BC210" s="237"/>
      <c r="BD210" s="237"/>
      <c r="BE210" s="237"/>
      <c r="BF210" s="237"/>
      <c r="BG210" s="237"/>
      <c r="BH210" s="237"/>
      <c r="BI210" s="237"/>
      <c r="BJ210" s="237"/>
    </row>
    <row r="211" spans="1:62" s="333" customFormat="1" ht="14.25" x14ac:dyDescent="0.3">
      <c r="A211" s="237"/>
      <c r="B211" s="334"/>
      <c r="C211" s="332"/>
      <c r="F211" s="237"/>
      <c r="G211" s="237"/>
      <c r="H211" s="237"/>
      <c r="I211" s="237"/>
      <c r="J211" s="237"/>
      <c r="K211" s="237"/>
      <c r="L211" s="237"/>
      <c r="M211" s="237"/>
      <c r="N211" s="237"/>
      <c r="O211" s="237"/>
      <c r="P211" s="237"/>
      <c r="Q211" s="237"/>
      <c r="R211" s="237"/>
      <c r="S211" s="334"/>
      <c r="T211" s="237"/>
      <c r="U211" s="237"/>
      <c r="V211" s="237"/>
      <c r="W211" s="237"/>
      <c r="X211" s="237"/>
      <c r="Y211" s="237"/>
      <c r="Z211" s="237"/>
      <c r="AA211" s="237"/>
      <c r="AB211" s="237"/>
      <c r="AC211" s="237"/>
      <c r="AD211" s="237"/>
      <c r="AE211" s="237"/>
      <c r="AF211" s="237"/>
      <c r="AG211" s="237"/>
      <c r="AH211" s="237"/>
      <c r="AI211" s="237"/>
      <c r="AJ211" s="237"/>
      <c r="AK211" s="237"/>
      <c r="AL211" s="237"/>
      <c r="AM211" s="237"/>
      <c r="AN211" s="237"/>
      <c r="AO211" s="237"/>
      <c r="AP211" s="237"/>
      <c r="AQ211" s="237"/>
      <c r="AR211" s="237"/>
      <c r="AS211" s="237"/>
      <c r="AT211" s="237"/>
      <c r="AU211" s="237"/>
      <c r="AV211" s="237"/>
      <c r="AW211" s="237"/>
      <c r="AX211" s="237"/>
      <c r="AY211" s="237"/>
      <c r="AZ211" s="237"/>
      <c r="BA211" s="237"/>
      <c r="BB211" s="237"/>
      <c r="BC211" s="237"/>
      <c r="BD211" s="237"/>
      <c r="BE211" s="237"/>
      <c r="BF211" s="237"/>
      <c r="BG211" s="237"/>
      <c r="BH211" s="237"/>
      <c r="BI211" s="237"/>
      <c r="BJ211" s="237"/>
    </row>
    <row r="212" spans="1:62" s="333" customFormat="1" ht="14.25" x14ac:dyDescent="0.3">
      <c r="A212" s="237"/>
      <c r="B212" s="334"/>
      <c r="C212" s="332"/>
      <c r="F212" s="237"/>
      <c r="G212" s="237"/>
      <c r="H212" s="237"/>
      <c r="I212" s="237"/>
      <c r="J212" s="237"/>
      <c r="K212" s="237"/>
      <c r="L212" s="237"/>
      <c r="M212" s="237"/>
      <c r="N212" s="237"/>
      <c r="O212" s="237"/>
      <c r="P212" s="237"/>
      <c r="Q212" s="237"/>
      <c r="R212" s="237"/>
      <c r="S212" s="334"/>
      <c r="T212" s="237"/>
      <c r="U212" s="237"/>
      <c r="V212" s="237"/>
      <c r="W212" s="237"/>
      <c r="X212" s="237"/>
      <c r="Y212" s="237"/>
      <c r="Z212" s="237"/>
      <c r="AA212" s="237"/>
      <c r="AB212" s="237"/>
      <c r="AC212" s="237"/>
      <c r="AD212" s="237"/>
      <c r="AE212" s="237"/>
      <c r="AF212" s="237"/>
      <c r="AG212" s="237"/>
      <c r="AH212" s="237"/>
      <c r="AI212" s="237"/>
      <c r="AJ212" s="237"/>
      <c r="AK212" s="237"/>
      <c r="AL212" s="237"/>
      <c r="AM212" s="237"/>
      <c r="AN212" s="237"/>
      <c r="AO212" s="237"/>
      <c r="AP212" s="237"/>
      <c r="AQ212" s="237"/>
      <c r="AR212" s="237"/>
      <c r="AS212" s="237"/>
      <c r="AT212" s="237"/>
      <c r="AU212" s="237"/>
      <c r="AV212" s="237"/>
      <c r="AW212" s="237"/>
      <c r="AX212" s="237"/>
      <c r="AY212" s="237"/>
      <c r="AZ212" s="237"/>
      <c r="BA212" s="237"/>
      <c r="BB212" s="237"/>
      <c r="BC212" s="237"/>
      <c r="BD212" s="237"/>
      <c r="BE212" s="237"/>
      <c r="BF212" s="237"/>
      <c r="BG212" s="237"/>
      <c r="BH212" s="237"/>
      <c r="BI212" s="237"/>
      <c r="BJ212" s="237"/>
    </row>
    <row r="213" spans="1:62" s="333" customFormat="1" ht="14.25" x14ac:dyDescent="0.3">
      <c r="A213" s="237"/>
      <c r="B213" s="334"/>
      <c r="C213" s="332"/>
      <c r="F213" s="237"/>
      <c r="G213" s="237"/>
      <c r="H213" s="237"/>
      <c r="I213" s="237"/>
      <c r="J213" s="237"/>
      <c r="K213" s="237"/>
      <c r="L213" s="237"/>
      <c r="M213" s="237"/>
      <c r="N213" s="237"/>
      <c r="O213" s="237"/>
      <c r="P213" s="237"/>
      <c r="Q213" s="237"/>
      <c r="R213" s="237"/>
      <c r="S213" s="334"/>
      <c r="T213" s="237"/>
      <c r="U213" s="237"/>
      <c r="V213" s="237"/>
      <c r="W213" s="237"/>
      <c r="X213" s="237"/>
      <c r="Y213" s="237"/>
      <c r="Z213" s="237"/>
      <c r="AA213" s="237"/>
      <c r="AB213" s="237"/>
      <c r="AC213" s="237"/>
      <c r="AD213" s="237"/>
      <c r="AE213" s="237"/>
      <c r="AF213" s="237"/>
      <c r="AG213" s="237"/>
      <c r="AH213" s="237"/>
      <c r="AI213" s="237"/>
      <c r="AJ213" s="237"/>
      <c r="AK213" s="237"/>
      <c r="AL213" s="237"/>
      <c r="AM213" s="237"/>
      <c r="AN213" s="237"/>
      <c r="AO213" s="237"/>
      <c r="AP213" s="237"/>
      <c r="AQ213" s="237"/>
      <c r="AR213" s="237"/>
      <c r="AS213" s="237"/>
      <c r="AT213" s="237"/>
      <c r="AU213" s="237"/>
      <c r="AV213" s="237"/>
      <c r="AW213" s="237"/>
      <c r="AX213" s="237"/>
      <c r="AY213" s="237"/>
      <c r="AZ213" s="237"/>
      <c r="BA213" s="237"/>
      <c r="BB213" s="237"/>
      <c r="BC213" s="237"/>
      <c r="BD213" s="237"/>
      <c r="BE213" s="237"/>
      <c r="BF213" s="237"/>
      <c r="BG213" s="237"/>
      <c r="BH213" s="237"/>
      <c r="BI213" s="237"/>
      <c r="BJ213" s="237"/>
    </row>
    <row r="214" spans="1:62" s="333" customFormat="1" ht="14.25" x14ac:dyDescent="0.3">
      <c r="A214" s="237"/>
      <c r="B214" s="334"/>
      <c r="C214" s="332"/>
      <c r="F214" s="237"/>
      <c r="G214" s="237"/>
      <c r="H214" s="237"/>
      <c r="I214" s="237"/>
      <c r="J214" s="237"/>
      <c r="K214" s="237"/>
      <c r="L214" s="237"/>
      <c r="M214" s="237"/>
      <c r="N214" s="237"/>
      <c r="O214" s="237"/>
      <c r="P214" s="237"/>
      <c r="Q214" s="237"/>
      <c r="R214" s="237"/>
      <c r="S214" s="334"/>
      <c r="T214" s="237"/>
      <c r="U214" s="237"/>
      <c r="V214" s="237"/>
      <c r="W214" s="237"/>
      <c r="X214" s="237"/>
      <c r="Y214" s="237"/>
      <c r="Z214" s="237"/>
      <c r="AA214" s="237"/>
      <c r="AB214" s="237"/>
      <c r="AC214" s="237"/>
      <c r="AD214" s="237"/>
      <c r="AE214" s="237"/>
      <c r="AF214" s="237"/>
      <c r="AG214" s="237"/>
      <c r="AH214" s="237"/>
      <c r="AI214" s="237"/>
      <c r="AJ214" s="237"/>
      <c r="AK214" s="237"/>
      <c r="AL214" s="237"/>
      <c r="AM214" s="237"/>
      <c r="AN214" s="237"/>
      <c r="AO214" s="237"/>
      <c r="AP214" s="237"/>
      <c r="AQ214" s="237"/>
      <c r="AR214" s="237"/>
      <c r="AS214" s="237"/>
      <c r="AT214" s="237"/>
      <c r="AU214" s="237"/>
      <c r="AV214" s="237"/>
      <c r="AW214" s="237"/>
      <c r="AX214" s="237"/>
      <c r="AY214" s="237"/>
      <c r="AZ214" s="237"/>
      <c r="BA214" s="237"/>
      <c r="BB214" s="237"/>
      <c r="BC214" s="237"/>
      <c r="BD214" s="237"/>
      <c r="BE214" s="237"/>
      <c r="BF214" s="237"/>
      <c r="BG214" s="237"/>
      <c r="BH214" s="237"/>
      <c r="BI214" s="237"/>
      <c r="BJ214" s="237"/>
    </row>
    <row r="215" spans="1:62" s="333" customFormat="1" ht="14.25" x14ac:dyDescent="0.3">
      <c r="A215" s="237"/>
      <c r="B215" s="334"/>
      <c r="C215" s="332"/>
      <c r="F215" s="237"/>
      <c r="G215" s="237"/>
      <c r="H215" s="237"/>
      <c r="I215" s="237"/>
      <c r="J215" s="237"/>
      <c r="K215" s="237"/>
      <c r="L215" s="237"/>
      <c r="M215" s="237"/>
      <c r="N215" s="237"/>
      <c r="O215" s="237"/>
      <c r="P215" s="237"/>
      <c r="Q215" s="237"/>
      <c r="R215" s="237"/>
      <c r="S215" s="334"/>
      <c r="T215" s="237"/>
      <c r="U215" s="237"/>
      <c r="V215" s="237"/>
      <c r="W215" s="237"/>
      <c r="X215" s="237"/>
      <c r="Y215" s="237"/>
      <c r="Z215" s="237"/>
      <c r="AA215" s="237"/>
      <c r="AB215" s="237"/>
      <c r="AC215" s="237"/>
      <c r="AD215" s="237"/>
      <c r="AE215" s="237"/>
      <c r="AF215" s="237"/>
      <c r="AG215" s="237"/>
      <c r="AH215" s="237"/>
      <c r="AI215" s="237"/>
      <c r="AJ215" s="237"/>
      <c r="AK215" s="237"/>
      <c r="AL215" s="237"/>
      <c r="AM215" s="237"/>
      <c r="AN215" s="237"/>
      <c r="AO215" s="237"/>
      <c r="AP215" s="237"/>
      <c r="AQ215" s="237"/>
      <c r="AR215" s="237"/>
      <c r="AS215" s="237"/>
      <c r="AT215" s="237"/>
      <c r="AU215" s="237"/>
      <c r="AV215" s="237"/>
      <c r="AW215" s="237"/>
      <c r="AX215" s="237"/>
      <c r="AY215" s="237"/>
      <c r="AZ215" s="237"/>
      <c r="BA215" s="237"/>
      <c r="BB215" s="237"/>
      <c r="BC215" s="237"/>
      <c r="BD215" s="237"/>
      <c r="BE215" s="237"/>
      <c r="BF215" s="237"/>
      <c r="BG215" s="237"/>
      <c r="BH215" s="237"/>
      <c r="BI215" s="237"/>
      <c r="BJ215" s="237"/>
    </row>
    <row r="216" spans="1:62" s="333" customFormat="1" ht="14.25" x14ac:dyDescent="0.3">
      <c r="A216" s="237"/>
      <c r="B216" s="334"/>
      <c r="C216" s="332"/>
      <c r="F216" s="237"/>
      <c r="G216" s="237"/>
      <c r="H216" s="237"/>
      <c r="I216" s="237"/>
      <c r="J216" s="237"/>
      <c r="K216" s="237"/>
      <c r="L216" s="237"/>
      <c r="M216" s="237"/>
      <c r="N216" s="237"/>
      <c r="O216" s="237"/>
      <c r="P216" s="237"/>
      <c r="Q216" s="237"/>
      <c r="R216" s="237"/>
      <c r="S216" s="334"/>
      <c r="T216" s="237"/>
      <c r="U216" s="237"/>
      <c r="V216" s="237"/>
      <c r="W216" s="237"/>
      <c r="X216" s="237"/>
      <c r="Y216" s="237"/>
      <c r="Z216" s="237"/>
      <c r="AA216" s="237"/>
      <c r="AB216" s="237"/>
      <c r="AC216" s="237"/>
      <c r="AD216" s="237"/>
      <c r="AE216" s="237"/>
      <c r="AF216" s="237"/>
      <c r="AG216" s="237"/>
      <c r="AH216" s="237"/>
      <c r="AI216" s="237"/>
      <c r="AJ216" s="237"/>
      <c r="AK216" s="237"/>
      <c r="AL216" s="237"/>
      <c r="AM216" s="237"/>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c r="BI216" s="237"/>
      <c r="BJ216" s="237"/>
    </row>
    <row r="217" spans="1:62" s="333" customFormat="1" ht="14.25" x14ac:dyDescent="0.3">
      <c r="A217" s="237"/>
      <c r="B217" s="334"/>
      <c r="C217" s="332"/>
      <c r="F217" s="237"/>
      <c r="G217" s="237"/>
      <c r="H217" s="237"/>
      <c r="I217" s="237"/>
      <c r="J217" s="237"/>
      <c r="K217" s="237"/>
      <c r="L217" s="237"/>
      <c r="M217" s="237"/>
      <c r="N217" s="237"/>
      <c r="O217" s="237"/>
      <c r="P217" s="237"/>
      <c r="Q217" s="237"/>
      <c r="R217" s="237"/>
      <c r="S217" s="334"/>
      <c r="T217" s="237"/>
      <c r="U217" s="237"/>
      <c r="V217" s="237"/>
      <c r="W217" s="237"/>
      <c r="X217" s="237"/>
      <c r="Y217" s="237"/>
      <c r="Z217" s="237"/>
      <c r="AA217" s="237"/>
      <c r="AB217" s="237"/>
      <c r="AC217" s="237"/>
      <c r="AD217" s="237"/>
      <c r="AE217" s="237"/>
      <c r="AF217" s="237"/>
      <c r="AG217" s="237"/>
      <c r="AH217" s="237"/>
      <c r="AI217" s="237"/>
      <c r="AJ217" s="237"/>
      <c r="AK217" s="237"/>
      <c r="AL217" s="237"/>
      <c r="AM217" s="237"/>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c r="BI217" s="237"/>
      <c r="BJ217" s="237"/>
    </row>
    <row r="218" spans="1:62" s="333" customFormat="1" ht="14.25" x14ac:dyDescent="0.3">
      <c r="A218" s="237"/>
      <c r="B218" s="334"/>
      <c r="C218" s="332"/>
      <c r="F218" s="237"/>
      <c r="G218" s="237"/>
      <c r="H218" s="237"/>
      <c r="I218" s="237"/>
      <c r="J218" s="237"/>
      <c r="K218" s="237"/>
      <c r="L218" s="237"/>
      <c r="M218" s="237"/>
      <c r="N218" s="237"/>
      <c r="O218" s="237"/>
      <c r="P218" s="237"/>
      <c r="Q218" s="237"/>
      <c r="R218" s="237"/>
      <c r="S218" s="334"/>
      <c r="T218" s="237"/>
      <c r="U218" s="237"/>
      <c r="V218" s="237"/>
      <c r="W218" s="237"/>
      <c r="X218" s="237"/>
      <c r="Y218" s="237"/>
      <c r="Z218" s="237"/>
      <c r="AA218" s="237"/>
      <c r="AB218" s="237"/>
      <c r="AC218" s="237"/>
      <c r="AD218" s="237"/>
      <c r="AE218" s="237"/>
      <c r="AF218" s="237"/>
      <c r="AG218" s="237"/>
      <c r="AH218" s="237"/>
      <c r="AI218" s="237"/>
      <c r="AJ218" s="237"/>
      <c r="AK218" s="237"/>
      <c r="AL218" s="237"/>
      <c r="AM218" s="237"/>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c r="BI218" s="237"/>
      <c r="BJ218" s="237"/>
    </row>
    <row r="219" spans="1:62" s="333" customFormat="1" ht="14.25" x14ac:dyDescent="0.3">
      <c r="A219" s="237"/>
      <c r="B219" s="334"/>
      <c r="C219" s="332"/>
      <c r="F219" s="237"/>
      <c r="G219" s="237"/>
      <c r="H219" s="237"/>
      <c r="I219" s="237"/>
      <c r="J219" s="237"/>
      <c r="K219" s="237"/>
      <c r="L219" s="237"/>
      <c r="M219" s="237"/>
      <c r="N219" s="237"/>
      <c r="O219" s="237"/>
      <c r="P219" s="237"/>
      <c r="Q219" s="237"/>
      <c r="R219" s="237"/>
      <c r="S219" s="334"/>
      <c r="T219" s="237"/>
      <c r="U219" s="237"/>
      <c r="V219" s="237"/>
      <c r="W219" s="237"/>
      <c r="X219" s="237"/>
      <c r="Y219" s="237"/>
      <c r="Z219" s="237"/>
      <c r="AA219" s="237"/>
      <c r="AB219" s="237"/>
      <c r="AC219" s="237"/>
      <c r="AD219" s="237"/>
      <c r="AE219" s="237"/>
      <c r="AF219" s="237"/>
      <c r="AG219" s="237"/>
      <c r="AH219" s="237"/>
      <c r="AI219" s="237"/>
      <c r="AJ219" s="237"/>
      <c r="AK219" s="237"/>
      <c r="AL219" s="237"/>
      <c r="AM219" s="237"/>
      <c r="AN219" s="237"/>
      <c r="AO219" s="237"/>
      <c r="AP219" s="237"/>
      <c r="AQ219" s="237"/>
      <c r="AR219" s="237"/>
      <c r="AS219" s="237"/>
      <c r="AT219" s="237"/>
      <c r="AU219" s="237"/>
      <c r="AV219" s="237"/>
      <c r="AW219" s="237"/>
      <c r="AX219" s="237"/>
      <c r="AY219" s="237"/>
      <c r="AZ219" s="237"/>
      <c r="BA219" s="237"/>
      <c r="BB219" s="237"/>
      <c r="BC219" s="237"/>
      <c r="BD219" s="237"/>
      <c r="BE219" s="237"/>
      <c r="BF219" s="237"/>
      <c r="BG219" s="237"/>
      <c r="BH219" s="237"/>
      <c r="BI219" s="237"/>
      <c r="BJ219" s="237"/>
    </row>
    <row r="220" spans="1:62" s="333" customFormat="1" ht="14.25" x14ac:dyDescent="0.3">
      <c r="A220" s="237"/>
      <c r="B220" s="334"/>
      <c r="C220" s="332"/>
      <c r="F220" s="237"/>
      <c r="G220" s="237"/>
      <c r="H220" s="237"/>
      <c r="I220" s="237"/>
      <c r="J220" s="237"/>
      <c r="K220" s="237"/>
      <c r="L220" s="237"/>
      <c r="M220" s="237"/>
      <c r="N220" s="237"/>
      <c r="O220" s="237"/>
      <c r="P220" s="237"/>
      <c r="Q220" s="237"/>
      <c r="R220" s="237"/>
      <c r="S220" s="334"/>
      <c r="T220" s="237"/>
      <c r="U220" s="237"/>
      <c r="V220" s="237"/>
      <c r="W220" s="237"/>
      <c r="X220" s="237"/>
      <c r="Y220" s="237"/>
      <c r="Z220" s="237"/>
      <c r="AA220" s="237"/>
      <c r="AB220" s="237"/>
      <c r="AC220" s="237"/>
      <c r="AD220" s="237"/>
      <c r="AE220" s="237"/>
      <c r="AF220" s="237"/>
      <c r="AG220" s="237"/>
      <c r="AH220" s="237"/>
      <c r="AI220" s="237"/>
      <c r="AJ220" s="237"/>
      <c r="AK220" s="237"/>
      <c r="AL220" s="237"/>
      <c r="AM220" s="237"/>
      <c r="AN220" s="237"/>
      <c r="AO220" s="237"/>
      <c r="AP220" s="237"/>
      <c r="AQ220" s="237"/>
      <c r="AR220" s="237"/>
      <c r="AS220" s="237"/>
      <c r="AT220" s="237"/>
      <c r="AU220" s="237"/>
      <c r="AV220" s="237"/>
      <c r="AW220" s="237"/>
      <c r="AX220" s="237"/>
      <c r="AY220" s="237"/>
      <c r="AZ220" s="237"/>
      <c r="BA220" s="237"/>
      <c r="BB220" s="237"/>
      <c r="BC220" s="237"/>
      <c r="BD220" s="237"/>
      <c r="BE220" s="237"/>
      <c r="BF220" s="237"/>
      <c r="BG220" s="237"/>
      <c r="BH220" s="237"/>
      <c r="BI220" s="237"/>
      <c r="BJ220" s="237"/>
    </row>
    <row r="221" spans="1:62" s="333" customFormat="1" ht="14.25" x14ac:dyDescent="0.3">
      <c r="A221" s="237"/>
      <c r="B221" s="334"/>
      <c r="C221" s="332"/>
      <c r="F221" s="237"/>
      <c r="G221" s="237"/>
      <c r="H221" s="237"/>
      <c r="I221" s="237"/>
      <c r="J221" s="237"/>
      <c r="K221" s="237"/>
      <c r="L221" s="237"/>
      <c r="M221" s="237"/>
      <c r="N221" s="237"/>
      <c r="O221" s="237"/>
      <c r="P221" s="237"/>
      <c r="Q221" s="237"/>
      <c r="R221" s="237"/>
      <c r="S221" s="334"/>
      <c r="T221" s="237"/>
      <c r="U221" s="237"/>
      <c r="V221" s="237"/>
      <c r="W221" s="237"/>
      <c r="X221" s="237"/>
      <c r="Y221" s="237"/>
      <c r="Z221" s="237"/>
      <c r="AA221" s="237"/>
      <c r="AB221" s="237"/>
      <c r="AC221" s="237"/>
      <c r="AD221" s="237"/>
      <c r="AE221" s="237"/>
      <c r="AF221" s="237"/>
      <c r="AG221" s="237"/>
      <c r="AH221" s="237"/>
      <c r="AI221" s="237"/>
      <c r="AJ221" s="237"/>
      <c r="AK221" s="237"/>
      <c r="AL221" s="237"/>
      <c r="AM221" s="237"/>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c r="BI221" s="237"/>
      <c r="BJ221" s="237"/>
    </row>
    <row r="222" spans="1:62" s="333" customFormat="1" ht="14.25" x14ac:dyDescent="0.3">
      <c r="A222" s="237"/>
      <c r="B222" s="334"/>
      <c r="C222" s="332"/>
      <c r="F222" s="237"/>
      <c r="G222" s="237"/>
      <c r="H222" s="237"/>
      <c r="I222" s="237"/>
      <c r="J222" s="237"/>
      <c r="K222" s="237"/>
      <c r="L222" s="237"/>
      <c r="M222" s="237"/>
      <c r="N222" s="237"/>
      <c r="O222" s="237"/>
      <c r="P222" s="237"/>
      <c r="Q222" s="237"/>
      <c r="R222" s="237"/>
      <c r="S222" s="334"/>
      <c r="T222" s="237"/>
      <c r="U222" s="237"/>
      <c r="V222" s="237"/>
      <c r="W222" s="237"/>
      <c r="X222" s="237"/>
      <c r="Y222" s="237"/>
      <c r="Z222" s="237"/>
      <c r="AA222" s="237"/>
      <c r="AB222" s="237"/>
      <c r="AC222" s="237"/>
      <c r="AD222" s="237"/>
      <c r="AE222" s="237"/>
      <c r="AF222" s="237"/>
      <c r="AG222" s="237"/>
      <c r="AH222" s="237"/>
      <c r="AI222" s="237"/>
      <c r="AJ222" s="237"/>
      <c r="AK222" s="237"/>
      <c r="AL222" s="237"/>
      <c r="AM222" s="237"/>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c r="BI222" s="237"/>
      <c r="BJ222" s="237"/>
    </row>
    <row r="223" spans="1:62" s="333" customFormat="1" ht="14.25" x14ac:dyDescent="0.3">
      <c r="A223" s="237"/>
      <c r="B223" s="334"/>
      <c r="C223" s="332"/>
      <c r="F223" s="237"/>
      <c r="G223" s="237"/>
      <c r="H223" s="237"/>
      <c r="I223" s="237"/>
      <c r="J223" s="237"/>
      <c r="K223" s="237"/>
      <c r="L223" s="237"/>
      <c r="M223" s="237"/>
      <c r="N223" s="237"/>
      <c r="O223" s="237"/>
      <c r="P223" s="237"/>
      <c r="Q223" s="237"/>
      <c r="R223" s="237"/>
      <c r="S223" s="334"/>
      <c r="T223" s="237"/>
      <c r="U223" s="237"/>
      <c r="V223" s="237"/>
      <c r="W223" s="237"/>
      <c r="X223" s="237"/>
      <c r="Y223" s="237"/>
      <c r="Z223" s="237"/>
      <c r="AA223" s="237"/>
      <c r="AB223" s="237"/>
      <c r="AC223" s="237"/>
      <c r="AD223" s="237"/>
      <c r="AE223" s="237"/>
      <c r="AF223" s="237"/>
      <c r="AG223" s="237"/>
      <c r="AH223" s="237"/>
      <c r="AI223" s="237"/>
      <c r="AJ223" s="237"/>
      <c r="AK223" s="237"/>
      <c r="AL223" s="237"/>
      <c r="AM223" s="237"/>
      <c r="AN223" s="237"/>
      <c r="AO223" s="237"/>
      <c r="AP223" s="237"/>
      <c r="AQ223" s="237"/>
      <c r="AR223" s="237"/>
      <c r="AS223" s="237"/>
      <c r="AT223" s="237"/>
      <c r="AU223" s="237"/>
      <c r="AV223" s="237"/>
      <c r="AW223" s="237"/>
      <c r="AX223" s="237"/>
      <c r="AY223" s="237"/>
      <c r="AZ223" s="237"/>
      <c r="BA223" s="237"/>
      <c r="BB223" s="237"/>
      <c r="BC223" s="237"/>
      <c r="BD223" s="237"/>
      <c r="BE223" s="237"/>
      <c r="BF223" s="237"/>
      <c r="BG223" s="237"/>
      <c r="BH223" s="237"/>
      <c r="BI223" s="237"/>
      <c r="BJ223" s="237"/>
    </row>
    <row r="224" spans="1:62" s="333" customFormat="1" ht="14.25" x14ac:dyDescent="0.3">
      <c r="A224" s="237"/>
      <c r="B224" s="334"/>
      <c r="C224" s="332"/>
      <c r="F224" s="237"/>
      <c r="G224" s="237"/>
      <c r="H224" s="237"/>
      <c r="I224" s="237"/>
      <c r="J224" s="237"/>
      <c r="K224" s="237"/>
      <c r="L224" s="237"/>
      <c r="M224" s="237"/>
      <c r="N224" s="237"/>
      <c r="O224" s="237"/>
      <c r="P224" s="237"/>
      <c r="Q224" s="237"/>
      <c r="R224" s="237"/>
      <c r="S224" s="334"/>
      <c r="T224" s="237"/>
      <c r="U224" s="237"/>
      <c r="V224" s="237"/>
      <c r="W224" s="237"/>
      <c r="X224" s="237"/>
      <c r="Y224" s="237"/>
      <c r="Z224" s="237"/>
      <c r="AA224" s="237"/>
      <c r="AB224" s="237"/>
      <c r="AC224" s="237"/>
      <c r="AD224" s="237"/>
      <c r="AE224" s="237"/>
      <c r="AF224" s="237"/>
      <c r="AG224" s="237"/>
      <c r="AH224" s="237"/>
      <c r="AI224" s="237"/>
      <c r="AJ224" s="237"/>
      <c r="AK224" s="237"/>
      <c r="AL224" s="237"/>
      <c r="AM224" s="237"/>
      <c r="AN224" s="237"/>
      <c r="AO224" s="237"/>
      <c r="AP224" s="237"/>
      <c r="AQ224" s="237"/>
      <c r="AR224" s="237"/>
      <c r="AS224" s="237"/>
      <c r="AT224" s="237"/>
      <c r="AU224" s="237"/>
      <c r="AV224" s="237"/>
      <c r="AW224" s="237"/>
      <c r="AX224" s="237"/>
      <c r="AY224" s="237"/>
      <c r="AZ224" s="237"/>
      <c r="BA224" s="237"/>
      <c r="BB224" s="237"/>
      <c r="BC224" s="237"/>
      <c r="BD224" s="237"/>
      <c r="BE224" s="237"/>
      <c r="BF224" s="237"/>
      <c r="BG224" s="237"/>
      <c r="BH224" s="237"/>
      <c r="BI224" s="237"/>
      <c r="BJ224" s="237"/>
    </row>
    <row r="225" spans="1:62" s="333" customFormat="1" ht="14.25" x14ac:dyDescent="0.3">
      <c r="A225" s="237"/>
      <c r="B225" s="334"/>
      <c r="C225" s="332"/>
      <c r="F225" s="237"/>
      <c r="G225" s="237"/>
      <c r="H225" s="237"/>
      <c r="I225" s="237"/>
      <c r="J225" s="237"/>
      <c r="K225" s="237"/>
      <c r="L225" s="237"/>
      <c r="M225" s="237"/>
      <c r="N225" s="237"/>
      <c r="O225" s="237"/>
      <c r="P225" s="237"/>
      <c r="Q225" s="237"/>
      <c r="R225" s="237"/>
      <c r="S225" s="334"/>
      <c r="T225" s="237"/>
      <c r="U225" s="237"/>
      <c r="V225" s="237"/>
      <c r="W225" s="237"/>
      <c r="X225" s="237"/>
      <c r="Y225" s="237"/>
      <c r="Z225" s="237"/>
      <c r="AA225" s="237"/>
      <c r="AB225" s="237"/>
      <c r="AC225" s="237"/>
      <c r="AD225" s="237"/>
      <c r="AE225" s="237"/>
      <c r="AF225" s="237"/>
      <c r="AG225" s="237"/>
      <c r="AH225" s="237"/>
      <c r="AI225" s="237"/>
      <c r="AJ225" s="237"/>
      <c r="AK225" s="237"/>
      <c r="AL225" s="237"/>
      <c r="AM225" s="237"/>
      <c r="AN225" s="237"/>
      <c r="AO225" s="237"/>
      <c r="AP225" s="237"/>
      <c r="AQ225" s="237"/>
      <c r="AR225" s="237"/>
      <c r="AS225" s="237"/>
      <c r="AT225" s="237"/>
      <c r="AU225" s="237"/>
      <c r="AV225" s="237"/>
      <c r="AW225" s="237"/>
      <c r="AX225" s="237"/>
      <c r="AY225" s="237"/>
      <c r="AZ225" s="237"/>
      <c r="BA225" s="237"/>
      <c r="BB225" s="237"/>
      <c r="BC225" s="237"/>
      <c r="BD225" s="237"/>
      <c r="BE225" s="237"/>
      <c r="BF225" s="237"/>
      <c r="BG225" s="237"/>
      <c r="BH225" s="237"/>
      <c r="BI225" s="237"/>
      <c r="BJ225" s="237"/>
    </row>
    <row r="226" spans="1:62" s="333" customFormat="1" ht="14.25" x14ac:dyDescent="0.3">
      <c r="A226" s="237"/>
      <c r="B226" s="334"/>
      <c r="C226" s="332"/>
      <c r="F226" s="237"/>
      <c r="G226" s="237"/>
      <c r="H226" s="237"/>
      <c r="I226" s="237"/>
      <c r="J226" s="237"/>
      <c r="K226" s="237"/>
      <c r="L226" s="237"/>
      <c r="M226" s="237"/>
      <c r="N226" s="237"/>
      <c r="O226" s="237"/>
      <c r="P226" s="237"/>
      <c r="Q226" s="237"/>
      <c r="R226" s="237"/>
      <c r="S226" s="334"/>
      <c r="T226" s="237"/>
      <c r="U226" s="237"/>
      <c r="V226" s="237"/>
      <c r="W226" s="237"/>
      <c r="X226" s="237"/>
      <c r="Y226" s="237"/>
      <c r="Z226" s="237"/>
      <c r="AA226" s="237"/>
      <c r="AB226" s="237"/>
      <c r="AC226" s="237"/>
      <c r="AD226" s="237"/>
      <c r="AE226" s="237"/>
      <c r="AF226" s="237"/>
      <c r="AG226" s="237"/>
      <c r="AH226" s="237"/>
      <c r="AI226" s="237"/>
      <c r="AJ226" s="237"/>
      <c r="AK226" s="237"/>
      <c r="AL226" s="237"/>
      <c r="AM226" s="237"/>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row>
    <row r="227" spans="1:62" s="333" customFormat="1" ht="14.25" x14ac:dyDescent="0.3">
      <c r="A227" s="237"/>
      <c r="B227" s="334"/>
      <c r="C227" s="332"/>
      <c r="F227" s="237"/>
      <c r="G227" s="237"/>
      <c r="H227" s="237"/>
      <c r="I227" s="237"/>
      <c r="J227" s="237"/>
      <c r="K227" s="237"/>
      <c r="L227" s="237"/>
      <c r="M227" s="237"/>
      <c r="N227" s="237"/>
      <c r="O227" s="237"/>
      <c r="P227" s="237"/>
      <c r="Q227" s="237"/>
      <c r="R227" s="237"/>
      <c r="S227" s="334"/>
      <c r="T227" s="237"/>
      <c r="U227" s="237"/>
      <c r="V227" s="237"/>
      <c r="W227" s="237"/>
      <c r="X227" s="237"/>
      <c r="Y227" s="237"/>
      <c r="Z227" s="237"/>
      <c r="AA227" s="237"/>
      <c r="AB227" s="237"/>
      <c r="AC227" s="237"/>
      <c r="AD227" s="237"/>
      <c r="AE227" s="237"/>
      <c r="AF227" s="237"/>
      <c r="AG227" s="237"/>
      <c r="AH227" s="237"/>
      <c r="AI227" s="237"/>
      <c r="AJ227" s="237"/>
      <c r="AK227" s="237"/>
      <c r="AL227" s="237"/>
      <c r="AM227" s="237"/>
      <c r="AN227" s="237"/>
      <c r="AO227" s="237"/>
      <c r="AP227" s="237"/>
      <c r="AQ227" s="237"/>
      <c r="AR227" s="237"/>
      <c r="AS227" s="237"/>
      <c r="AT227" s="237"/>
      <c r="AU227" s="237"/>
      <c r="AV227" s="237"/>
      <c r="AW227" s="237"/>
      <c r="AX227" s="237"/>
      <c r="AY227" s="237"/>
      <c r="AZ227" s="237"/>
      <c r="BA227" s="237"/>
      <c r="BB227" s="237"/>
      <c r="BC227" s="237"/>
      <c r="BD227" s="237"/>
      <c r="BE227" s="237"/>
      <c r="BF227" s="237"/>
      <c r="BG227" s="237"/>
      <c r="BH227" s="237"/>
      <c r="BI227" s="237"/>
      <c r="BJ227" s="237"/>
    </row>
    <row r="228" spans="1:62" s="333" customFormat="1" ht="14.25" x14ac:dyDescent="0.3">
      <c r="A228" s="237"/>
      <c r="B228" s="334"/>
      <c r="C228" s="332"/>
      <c r="F228" s="237"/>
      <c r="G228" s="237"/>
      <c r="H228" s="237"/>
      <c r="I228" s="237"/>
      <c r="J228" s="237"/>
      <c r="K228" s="237"/>
      <c r="L228" s="237"/>
      <c r="M228" s="237"/>
      <c r="N228" s="237"/>
      <c r="O228" s="237"/>
      <c r="P228" s="237"/>
      <c r="Q228" s="237"/>
      <c r="R228" s="237"/>
      <c r="S228" s="334"/>
      <c r="T228" s="237"/>
      <c r="U228" s="237"/>
      <c r="V228" s="237"/>
      <c r="W228" s="237"/>
      <c r="X228" s="237"/>
      <c r="Y228" s="237"/>
      <c r="Z228" s="237"/>
      <c r="AA228" s="237"/>
      <c r="AB228" s="237"/>
      <c r="AC228" s="237"/>
      <c r="AD228" s="237"/>
      <c r="AE228" s="237"/>
      <c r="AF228" s="237"/>
      <c r="AG228" s="237"/>
      <c r="AH228" s="237"/>
      <c r="AI228" s="237"/>
      <c r="AJ228" s="237"/>
      <c r="AK228" s="237"/>
      <c r="AL228" s="237"/>
      <c r="AM228" s="237"/>
      <c r="AN228" s="237"/>
      <c r="AO228" s="237"/>
      <c r="AP228" s="237"/>
      <c r="AQ228" s="237"/>
      <c r="AR228" s="237"/>
      <c r="AS228" s="237"/>
      <c r="AT228" s="237"/>
      <c r="AU228" s="237"/>
      <c r="AV228" s="237"/>
      <c r="AW228" s="237"/>
      <c r="AX228" s="237"/>
      <c r="AY228" s="237"/>
      <c r="AZ228" s="237"/>
      <c r="BA228" s="237"/>
      <c r="BB228" s="237"/>
      <c r="BC228" s="237"/>
      <c r="BD228" s="237"/>
      <c r="BE228" s="237"/>
      <c r="BF228" s="237"/>
      <c r="BG228" s="237"/>
      <c r="BH228" s="237"/>
      <c r="BI228" s="237"/>
      <c r="BJ228" s="237"/>
    </row>
    <row r="229" spans="1:62" s="333" customFormat="1" ht="14.25" x14ac:dyDescent="0.3">
      <c r="A229" s="237"/>
      <c r="B229" s="334"/>
      <c r="C229" s="332"/>
      <c r="F229" s="237"/>
      <c r="G229" s="237"/>
      <c r="H229" s="237"/>
      <c r="I229" s="237"/>
      <c r="J229" s="237"/>
      <c r="K229" s="237"/>
      <c r="L229" s="237"/>
      <c r="M229" s="237"/>
      <c r="N229" s="237"/>
      <c r="O229" s="237"/>
      <c r="P229" s="237"/>
      <c r="Q229" s="237"/>
      <c r="R229" s="237"/>
      <c r="S229" s="334"/>
      <c r="T229" s="237"/>
      <c r="U229" s="237"/>
      <c r="V229" s="237"/>
      <c r="W229" s="237"/>
      <c r="X229" s="237"/>
      <c r="Y229" s="237"/>
      <c r="Z229" s="237"/>
      <c r="AA229" s="237"/>
      <c r="AB229" s="237"/>
      <c r="AC229" s="237"/>
      <c r="AD229" s="237"/>
      <c r="AE229" s="237"/>
      <c r="AF229" s="237"/>
      <c r="AG229" s="237"/>
      <c r="AH229" s="237"/>
      <c r="AI229" s="237"/>
      <c r="AJ229" s="237"/>
      <c r="AK229" s="237"/>
      <c r="AL229" s="237"/>
      <c r="AM229" s="237"/>
      <c r="AN229" s="237"/>
      <c r="AO229" s="237"/>
      <c r="AP229" s="237"/>
      <c r="AQ229" s="237"/>
      <c r="AR229" s="237"/>
      <c r="AS229" s="237"/>
      <c r="AT229" s="237"/>
      <c r="AU229" s="237"/>
      <c r="AV229" s="237"/>
      <c r="AW229" s="237"/>
      <c r="AX229" s="237"/>
      <c r="AY229" s="237"/>
      <c r="AZ229" s="237"/>
      <c r="BA229" s="237"/>
      <c r="BB229" s="237"/>
      <c r="BC229" s="237"/>
      <c r="BD229" s="237"/>
      <c r="BE229" s="237"/>
      <c r="BF229" s="237"/>
      <c r="BG229" s="237"/>
      <c r="BH229" s="237"/>
      <c r="BI229" s="237"/>
      <c r="BJ229" s="237"/>
    </row>
    <row r="230" spans="1:62" s="333" customFormat="1" ht="14.25" x14ac:dyDescent="0.3">
      <c r="A230" s="237"/>
      <c r="B230" s="334"/>
      <c r="C230" s="332"/>
      <c r="F230" s="237"/>
      <c r="G230" s="237"/>
      <c r="H230" s="237"/>
      <c r="I230" s="237"/>
      <c r="J230" s="237"/>
      <c r="K230" s="237"/>
      <c r="L230" s="237"/>
      <c r="M230" s="237"/>
      <c r="N230" s="237"/>
      <c r="O230" s="237"/>
      <c r="P230" s="237"/>
      <c r="Q230" s="237"/>
      <c r="R230" s="237"/>
      <c r="S230" s="334"/>
      <c r="T230" s="237"/>
      <c r="U230" s="237"/>
      <c r="V230" s="237"/>
      <c r="W230" s="237"/>
      <c r="X230" s="237"/>
      <c r="Y230" s="237"/>
      <c r="Z230" s="237"/>
      <c r="AA230" s="237"/>
      <c r="AB230" s="237"/>
      <c r="AC230" s="237"/>
      <c r="AD230" s="237"/>
      <c r="AE230" s="237"/>
      <c r="AF230" s="237"/>
      <c r="AG230" s="237"/>
      <c r="AH230" s="237"/>
      <c r="AI230" s="237"/>
      <c r="AJ230" s="237"/>
      <c r="AK230" s="237"/>
      <c r="AL230" s="237"/>
      <c r="AM230" s="237"/>
      <c r="AN230" s="237"/>
      <c r="AO230" s="237"/>
      <c r="AP230" s="237"/>
      <c r="AQ230" s="237"/>
      <c r="AR230" s="237"/>
      <c r="AS230" s="237"/>
      <c r="AT230" s="237"/>
      <c r="AU230" s="237"/>
      <c r="AV230" s="237"/>
      <c r="AW230" s="237"/>
      <c r="AX230" s="237"/>
      <c r="AY230" s="237"/>
      <c r="AZ230" s="237"/>
      <c r="BA230" s="237"/>
      <c r="BB230" s="237"/>
      <c r="BC230" s="237"/>
      <c r="BD230" s="237"/>
      <c r="BE230" s="237"/>
      <c r="BF230" s="237"/>
      <c r="BG230" s="237"/>
      <c r="BH230" s="237"/>
      <c r="BI230" s="237"/>
      <c r="BJ230" s="237"/>
    </row>
    <row r="231" spans="1:62" s="333" customFormat="1" ht="14.25" x14ac:dyDescent="0.3">
      <c r="A231" s="237"/>
      <c r="B231" s="334"/>
      <c r="C231" s="332"/>
      <c r="F231" s="237"/>
      <c r="G231" s="237"/>
      <c r="H231" s="237"/>
      <c r="I231" s="237"/>
      <c r="J231" s="237"/>
      <c r="K231" s="237"/>
      <c r="L231" s="237"/>
      <c r="M231" s="237"/>
      <c r="N231" s="237"/>
      <c r="O231" s="237"/>
      <c r="P231" s="237"/>
      <c r="Q231" s="237"/>
      <c r="R231" s="237"/>
      <c r="S231" s="334"/>
      <c r="T231" s="237"/>
      <c r="U231" s="237"/>
      <c r="V231" s="237"/>
      <c r="W231" s="237"/>
      <c r="X231" s="237"/>
      <c r="Y231" s="237"/>
      <c r="Z231" s="237"/>
      <c r="AA231" s="237"/>
      <c r="AB231" s="237"/>
      <c r="AC231" s="237"/>
      <c r="AD231" s="237"/>
      <c r="AE231" s="237"/>
      <c r="AF231" s="237"/>
      <c r="AG231" s="237"/>
      <c r="AH231" s="237"/>
      <c r="AI231" s="237"/>
      <c r="AJ231" s="237"/>
      <c r="AK231" s="237"/>
      <c r="AL231" s="237"/>
      <c r="AM231" s="237"/>
      <c r="AN231" s="237"/>
      <c r="AO231" s="237"/>
      <c r="AP231" s="237"/>
      <c r="AQ231" s="237"/>
      <c r="AR231" s="237"/>
      <c r="AS231" s="237"/>
      <c r="AT231" s="237"/>
      <c r="AU231" s="237"/>
      <c r="AV231" s="237"/>
      <c r="AW231" s="237"/>
      <c r="AX231" s="237"/>
      <c r="AY231" s="237"/>
      <c r="AZ231" s="237"/>
      <c r="BA231" s="237"/>
      <c r="BB231" s="237"/>
      <c r="BC231" s="237"/>
      <c r="BD231" s="237"/>
      <c r="BE231" s="237"/>
      <c r="BF231" s="237"/>
      <c r="BG231" s="237"/>
      <c r="BH231" s="237"/>
      <c r="BI231" s="237"/>
      <c r="BJ231" s="237"/>
    </row>
    <row r="232" spans="1:62" s="333" customFormat="1" ht="14.25" x14ac:dyDescent="0.3">
      <c r="A232" s="237"/>
      <c r="B232" s="334"/>
      <c r="C232" s="332"/>
      <c r="F232" s="237"/>
      <c r="G232" s="237"/>
      <c r="H232" s="237"/>
      <c r="I232" s="237"/>
      <c r="J232" s="237"/>
      <c r="K232" s="237"/>
      <c r="L232" s="237"/>
      <c r="M232" s="237"/>
      <c r="N232" s="237"/>
      <c r="O232" s="237"/>
      <c r="P232" s="237"/>
      <c r="Q232" s="237"/>
      <c r="R232" s="237"/>
      <c r="S232" s="334"/>
      <c r="T232" s="237"/>
      <c r="U232" s="237"/>
      <c r="V232" s="237"/>
      <c r="W232" s="237"/>
      <c r="X232" s="237"/>
      <c r="Y232" s="237"/>
      <c r="Z232" s="237"/>
      <c r="AA232" s="237"/>
      <c r="AB232" s="237"/>
      <c r="AC232" s="237"/>
      <c r="AD232" s="237"/>
      <c r="AE232" s="237"/>
      <c r="AF232" s="237"/>
      <c r="AG232" s="237"/>
      <c r="AH232" s="237"/>
      <c r="AI232" s="237"/>
      <c r="AJ232" s="237"/>
      <c r="AK232" s="237"/>
      <c r="AL232" s="237"/>
      <c r="AM232" s="237"/>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row>
    <row r="233" spans="1:62" s="333" customFormat="1" ht="14.25" x14ac:dyDescent="0.3">
      <c r="A233" s="237"/>
      <c r="B233" s="334"/>
      <c r="C233" s="332"/>
      <c r="F233" s="237"/>
      <c r="G233" s="237"/>
      <c r="H233" s="237"/>
      <c r="I233" s="237"/>
      <c r="J233" s="237"/>
      <c r="K233" s="237"/>
      <c r="L233" s="237"/>
      <c r="M233" s="237"/>
      <c r="N233" s="237"/>
      <c r="O233" s="237"/>
      <c r="P233" s="237"/>
      <c r="Q233" s="237"/>
      <c r="R233" s="237"/>
      <c r="S233" s="334"/>
      <c r="T233" s="237"/>
      <c r="U233" s="237"/>
      <c r="V233" s="237"/>
      <c r="W233" s="237"/>
      <c r="X233" s="237"/>
      <c r="Y233" s="237"/>
      <c r="Z233" s="237"/>
      <c r="AA233" s="237"/>
      <c r="AB233" s="237"/>
      <c r="AC233" s="237"/>
      <c r="AD233" s="237"/>
      <c r="AE233" s="237"/>
      <c r="AF233" s="237"/>
      <c r="AG233" s="237"/>
      <c r="AH233" s="237"/>
      <c r="AI233" s="237"/>
      <c r="AJ233" s="237"/>
      <c r="AK233" s="237"/>
      <c r="AL233" s="237"/>
      <c r="AM233" s="237"/>
      <c r="AN233" s="237"/>
      <c r="AO233" s="237"/>
      <c r="AP233" s="237"/>
      <c r="AQ233" s="237"/>
      <c r="AR233" s="237"/>
      <c r="AS233" s="237"/>
      <c r="AT233" s="237"/>
      <c r="AU233" s="237"/>
      <c r="AV233" s="237"/>
      <c r="AW233" s="237"/>
      <c r="AX233" s="237"/>
      <c r="AY233" s="237"/>
      <c r="AZ233" s="237"/>
      <c r="BA233" s="237"/>
      <c r="BB233" s="237"/>
      <c r="BC233" s="237"/>
      <c r="BD233" s="237"/>
      <c r="BE233" s="237"/>
      <c r="BF233" s="237"/>
      <c r="BG233" s="237"/>
      <c r="BH233" s="237"/>
      <c r="BI233" s="237"/>
      <c r="BJ233" s="237"/>
    </row>
    <row r="234" spans="1:62" s="333" customFormat="1" ht="14.25" x14ac:dyDescent="0.3">
      <c r="A234" s="237"/>
      <c r="B234" s="334"/>
      <c r="C234" s="332"/>
      <c r="F234" s="237"/>
      <c r="G234" s="237"/>
      <c r="H234" s="237"/>
      <c r="I234" s="237"/>
      <c r="J234" s="237"/>
      <c r="K234" s="237"/>
      <c r="L234" s="237"/>
      <c r="M234" s="237"/>
      <c r="N234" s="237"/>
      <c r="O234" s="237"/>
      <c r="P234" s="237"/>
      <c r="Q234" s="237"/>
      <c r="R234" s="237"/>
      <c r="S234" s="334"/>
      <c r="T234" s="237"/>
      <c r="U234" s="237"/>
      <c r="V234" s="237"/>
      <c r="W234" s="237"/>
      <c r="X234" s="237"/>
      <c r="Y234" s="237"/>
      <c r="Z234" s="237"/>
      <c r="AA234" s="237"/>
      <c r="AB234" s="237"/>
      <c r="AC234" s="237"/>
      <c r="AD234" s="237"/>
      <c r="AE234" s="237"/>
      <c r="AF234" s="237"/>
      <c r="AG234" s="237"/>
      <c r="AH234" s="237"/>
      <c r="AI234" s="237"/>
      <c r="AJ234" s="237"/>
      <c r="AK234" s="237"/>
      <c r="AL234" s="237"/>
      <c r="AM234" s="237"/>
      <c r="AN234" s="237"/>
      <c r="AO234" s="237"/>
      <c r="AP234" s="237"/>
      <c r="AQ234" s="237"/>
      <c r="AR234" s="237"/>
      <c r="AS234" s="237"/>
      <c r="AT234" s="237"/>
      <c r="AU234" s="237"/>
      <c r="AV234" s="237"/>
      <c r="AW234" s="237"/>
      <c r="AX234" s="237"/>
      <c r="AY234" s="237"/>
      <c r="AZ234" s="237"/>
      <c r="BA234" s="237"/>
      <c r="BB234" s="237"/>
      <c r="BC234" s="237"/>
      <c r="BD234" s="237"/>
      <c r="BE234" s="237"/>
      <c r="BF234" s="237"/>
      <c r="BG234" s="237"/>
      <c r="BH234" s="237"/>
      <c r="BI234" s="237"/>
      <c r="BJ234" s="237"/>
    </row>
    <row r="235" spans="1:62" s="333" customFormat="1" ht="14.25" x14ac:dyDescent="0.3">
      <c r="A235" s="237"/>
      <c r="B235" s="334"/>
      <c r="C235" s="332"/>
      <c r="F235" s="237"/>
      <c r="G235" s="237"/>
      <c r="H235" s="237"/>
      <c r="I235" s="237"/>
      <c r="J235" s="237"/>
      <c r="K235" s="237"/>
      <c r="L235" s="237"/>
      <c r="M235" s="237"/>
      <c r="N235" s="237"/>
      <c r="O235" s="237"/>
      <c r="P235" s="237"/>
      <c r="Q235" s="237"/>
      <c r="R235" s="237"/>
      <c r="S235" s="334"/>
      <c r="T235" s="237"/>
      <c r="U235" s="237"/>
      <c r="V235" s="237"/>
      <c r="W235" s="237"/>
      <c r="X235" s="237"/>
      <c r="Y235" s="237"/>
      <c r="Z235" s="237"/>
      <c r="AA235" s="237"/>
      <c r="AB235" s="237"/>
      <c r="AC235" s="237"/>
      <c r="AD235" s="237"/>
      <c r="AE235" s="237"/>
      <c r="AF235" s="237"/>
      <c r="AG235" s="237"/>
      <c r="AH235" s="237"/>
      <c r="AI235" s="237"/>
      <c r="AJ235" s="237"/>
      <c r="AK235" s="237"/>
      <c r="AL235" s="237"/>
      <c r="AM235" s="237"/>
      <c r="AN235" s="237"/>
      <c r="AO235" s="237"/>
      <c r="AP235" s="237"/>
      <c r="AQ235" s="237"/>
      <c r="AR235" s="237"/>
      <c r="AS235" s="237"/>
      <c r="AT235" s="237"/>
      <c r="AU235" s="237"/>
      <c r="AV235" s="237"/>
      <c r="AW235" s="237"/>
      <c r="AX235" s="237"/>
      <c r="AY235" s="237"/>
      <c r="AZ235" s="237"/>
      <c r="BA235" s="237"/>
      <c r="BB235" s="237"/>
      <c r="BC235" s="237"/>
      <c r="BD235" s="237"/>
      <c r="BE235" s="237"/>
      <c r="BF235" s="237"/>
      <c r="BG235" s="237"/>
      <c r="BH235" s="237"/>
      <c r="BI235" s="237"/>
      <c r="BJ235" s="237"/>
    </row>
    <row r="236" spans="1:62" s="333" customFormat="1" ht="14.25" x14ac:dyDescent="0.3">
      <c r="A236" s="237"/>
      <c r="B236" s="334"/>
      <c r="C236" s="332"/>
      <c r="F236" s="237"/>
      <c r="G236" s="237"/>
      <c r="H236" s="237"/>
      <c r="I236" s="237"/>
      <c r="J236" s="237"/>
      <c r="K236" s="237"/>
      <c r="L236" s="237"/>
      <c r="M236" s="237"/>
      <c r="N236" s="237"/>
      <c r="O236" s="237"/>
      <c r="P236" s="237"/>
      <c r="Q236" s="237"/>
      <c r="R236" s="237"/>
      <c r="S236" s="334"/>
      <c r="T236" s="237"/>
      <c r="U236" s="237"/>
      <c r="V236" s="237"/>
      <c r="W236" s="237"/>
      <c r="X236" s="237"/>
      <c r="Y236" s="237"/>
      <c r="Z236" s="237"/>
      <c r="AA236" s="237"/>
      <c r="AB236" s="237"/>
      <c r="AC236" s="237"/>
      <c r="AD236" s="237"/>
      <c r="AE236" s="237"/>
      <c r="AF236" s="237"/>
      <c r="AG236" s="237"/>
      <c r="AH236" s="237"/>
      <c r="AI236" s="237"/>
      <c r="AJ236" s="237"/>
      <c r="AK236" s="237"/>
      <c r="AL236" s="237"/>
      <c r="AM236" s="237"/>
      <c r="AN236" s="237"/>
      <c r="AO236" s="237"/>
      <c r="AP236" s="237"/>
      <c r="AQ236" s="237"/>
      <c r="AR236" s="237"/>
      <c r="AS236" s="237"/>
      <c r="AT236" s="237"/>
      <c r="AU236" s="237"/>
      <c r="AV236" s="237"/>
      <c r="AW236" s="237"/>
      <c r="AX236" s="237"/>
      <c r="AY236" s="237"/>
      <c r="AZ236" s="237"/>
      <c r="BA236" s="237"/>
      <c r="BB236" s="237"/>
      <c r="BC236" s="237"/>
      <c r="BD236" s="237"/>
      <c r="BE236" s="237"/>
      <c r="BF236" s="237"/>
      <c r="BG236" s="237"/>
      <c r="BH236" s="237"/>
      <c r="BI236" s="237"/>
      <c r="BJ236" s="237"/>
    </row>
    <row r="237" spans="1:62" s="333" customFormat="1" ht="14.25" x14ac:dyDescent="0.3">
      <c r="A237" s="237"/>
      <c r="B237" s="334"/>
      <c r="C237" s="332"/>
      <c r="F237" s="237"/>
      <c r="G237" s="237"/>
      <c r="H237" s="237"/>
      <c r="I237" s="237"/>
      <c r="J237" s="237"/>
      <c r="K237" s="237"/>
      <c r="L237" s="237"/>
      <c r="M237" s="237"/>
      <c r="N237" s="237"/>
      <c r="O237" s="237"/>
      <c r="P237" s="237"/>
      <c r="Q237" s="237"/>
      <c r="R237" s="237"/>
      <c r="S237" s="334"/>
      <c r="T237" s="237"/>
      <c r="U237" s="237"/>
      <c r="V237" s="237"/>
      <c r="W237" s="237"/>
      <c r="X237" s="237"/>
      <c r="Y237" s="237"/>
      <c r="Z237" s="237"/>
      <c r="AA237" s="237"/>
      <c r="AB237" s="237"/>
      <c r="AC237" s="237"/>
      <c r="AD237" s="237"/>
      <c r="AE237" s="237"/>
      <c r="AF237" s="237"/>
      <c r="AG237" s="237"/>
      <c r="AH237" s="237"/>
      <c r="AI237" s="237"/>
      <c r="AJ237" s="237"/>
      <c r="AK237" s="237"/>
      <c r="AL237" s="237"/>
      <c r="AM237" s="237"/>
      <c r="AN237" s="237"/>
      <c r="AO237" s="237"/>
      <c r="AP237" s="237"/>
      <c r="AQ237" s="237"/>
      <c r="AR237" s="237"/>
      <c r="AS237" s="237"/>
      <c r="AT237" s="237"/>
      <c r="AU237" s="237"/>
      <c r="AV237" s="237"/>
      <c r="AW237" s="237"/>
      <c r="AX237" s="237"/>
      <c r="AY237" s="237"/>
      <c r="AZ237" s="237"/>
      <c r="BA237" s="237"/>
      <c r="BB237" s="237"/>
      <c r="BC237" s="237"/>
      <c r="BD237" s="237"/>
      <c r="BE237" s="237"/>
      <c r="BF237" s="237"/>
      <c r="BG237" s="237"/>
      <c r="BH237" s="237"/>
      <c r="BI237" s="237"/>
      <c r="BJ237" s="237"/>
    </row>
    <row r="238" spans="1:62" s="333" customFormat="1" ht="14.25" x14ac:dyDescent="0.3">
      <c r="A238" s="237"/>
      <c r="B238" s="334"/>
      <c r="C238" s="332"/>
      <c r="F238" s="237"/>
      <c r="G238" s="237"/>
      <c r="H238" s="237"/>
      <c r="I238" s="237"/>
      <c r="J238" s="237"/>
      <c r="K238" s="237"/>
      <c r="L238" s="237"/>
      <c r="M238" s="237"/>
      <c r="N238" s="237"/>
      <c r="O238" s="237"/>
      <c r="P238" s="237"/>
      <c r="Q238" s="237"/>
      <c r="R238" s="237"/>
      <c r="S238" s="334"/>
      <c r="T238" s="237"/>
      <c r="U238" s="237"/>
      <c r="V238" s="237"/>
      <c r="W238" s="237"/>
      <c r="X238" s="237"/>
      <c r="Y238" s="237"/>
      <c r="Z238" s="237"/>
      <c r="AA238" s="237"/>
      <c r="AB238" s="237"/>
      <c r="AC238" s="237"/>
      <c r="AD238" s="237"/>
      <c r="AE238" s="237"/>
      <c r="AF238" s="237"/>
      <c r="AG238" s="237"/>
      <c r="AH238" s="237"/>
      <c r="AI238" s="237"/>
      <c r="AJ238" s="237"/>
      <c r="AK238" s="237"/>
      <c r="AL238" s="237"/>
      <c r="AM238" s="237"/>
      <c r="AN238" s="237"/>
      <c r="AO238" s="237"/>
      <c r="AP238" s="237"/>
      <c r="AQ238" s="237"/>
      <c r="AR238" s="237"/>
      <c r="AS238" s="237"/>
      <c r="AT238" s="237"/>
      <c r="AU238" s="237"/>
      <c r="AV238" s="237"/>
      <c r="AW238" s="237"/>
      <c r="AX238" s="237"/>
      <c r="AY238" s="237"/>
      <c r="AZ238" s="237"/>
      <c r="BA238" s="237"/>
      <c r="BB238" s="237"/>
      <c r="BC238" s="237"/>
      <c r="BD238" s="237"/>
      <c r="BE238" s="237"/>
      <c r="BF238" s="237"/>
      <c r="BG238" s="237"/>
      <c r="BH238" s="237"/>
      <c r="BI238" s="237"/>
      <c r="BJ238" s="237"/>
    </row>
    <row r="239" spans="1:62" s="333" customFormat="1" ht="14.25" x14ac:dyDescent="0.3">
      <c r="A239" s="237"/>
      <c r="B239" s="334"/>
      <c r="C239" s="332"/>
      <c r="F239" s="237"/>
      <c r="G239" s="237"/>
      <c r="H239" s="237"/>
      <c r="I239" s="237"/>
      <c r="J239" s="237"/>
      <c r="K239" s="237"/>
      <c r="L239" s="237"/>
      <c r="M239" s="237"/>
      <c r="N239" s="237"/>
      <c r="O239" s="237"/>
      <c r="P239" s="237"/>
      <c r="Q239" s="237"/>
      <c r="R239" s="237"/>
      <c r="S239" s="334"/>
      <c r="T239" s="237"/>
      <c r="U239" s="237"/>
      <c r="V239" s="237"/>
      <c r="W239" s="237"/>
      <c r="X239" s="237"/>
      <c r="Y239" s="237"/>
      <c r="Z239" s="237"/>
      <c r="AA239" s="237"/>
      <c r="AB239" s="237"/>
      <c r="AC239" s="237"/>
      <c r="AD239" s="237"/>
      <c r="AE239" s="237"/>
      <c r="AF239" s="237"/>
      <c r="AG239" s="237"/>
      <c r="AH239" s="237"/>
      <c r="AI239" s="237"/>
      <c r="AJ239" s="237"/>
      <c r="AK239" s="237"/>
      <c r="AL239" s="237"/>
      <c r="AM239" s="237"/>
      <c r="AN239" s="237"/>
      <c r="AO239" s="237"/>
      <c r="AP239" s="237"/>
      <c r="AQ239" s="237"/>
      <c r="AR239" s="237"/>
      <c r="AS239" s="237"/>
      <c r="AT239" s="237"/>
      <c r="AU239" s="237"/>
      <c r="AV239" s="237"/>
      <c r="AW239" s="237"/>
      <c r="AX239" s="237"/>
      <c r="AY239" s="237"/>
      <c r="AZ239" s="237"/>
      <c r="BA239" s="237"/>
      <c r="BB239" s="237"/>
      <c r="BC239" s="237"/>
      <c r="BD239" s="237"/>
      <c r="BE239" s="237"/>
      <c r="BF239" s="237"/>
      <c r="BG239" s="237"/>
      <c r="BH239" s="237"/>
      <c r="BI239" s="237"/>
      <c r="BJ239" s="237"/>
    </row>
    <row r="240" spans="1:62" s="333" customFormat="1" ht="14.25" x14ac:dyDescent="0.3">
      <c r="A240" s="237"/>
      <c r="B240" s="334"/>
      <c r="C240" s="332"/>
      <c r="F240" s="237"/>
      <c r="G240" s="237"/>
      <c r="H240" s="237"/>
      <c r="I240" s="237"/>
      <c r="J240" s="237"/>
      <c r="K240" s="237"/>
      <c r="L240" s="237"/>
      <c r="M240" s="237"/>
      <c r="N240" s="237"/>
      <c r="O240" s="237"/>
      <c r="P240" s="237"/>
      <c r="Q240" s="237"/>
      <c r="R240" s="237"/>
      <c r="S240" s="334"/>
      <c r="T240" s="237"/>
      <c r="U240" s="237"/>
      <c r="V240" s="237"/>
      <c r="W240" s="237"/>
      <c r="X240" s="237"/>
      <c r="Y240" s="237"/>
      <c r="Z240" s="237"/>
      <c r="AA240" s="237"/>
      <c r="AB240" s="237"/>
      <c r="AC240" s="237"/>
      <c r="AD240" s="237"/>
      <c r="AE240" s="237"/>
      <c r="AF240" s="237"/>
      <c r="AG240" s="237"/>
      <c r="AH240" s="237"/>
      <c r="AI240" s="237"/>
      <c r="AJ240" s="237"/>
      <c r="AK240" s="237"/>
      <c r="AL240" s="237"/>
      <c r="AM240" s="237"/>
      <c r="AN240" s="237"/>
      <c r="AO240" s="237"/>
      <c r="AP240" s="237"/>
      <c r="AQ240" s="237"/>
      <c r="AR240" s="237"/>
      <c r="AS240" s="237"/>
      <c r="AT240" s="237"/>
      <c r="AU240" s="237"/>
      <c r="AV240" s="237"/>
      <c r="AW240" s="237"/>
      <c r="AX240" s="237"/>
      <c r="AY240" s="237"/>
      <c r="AZ240" s="237"/>
      <c r="BA240" s="237"/>
      <c r="BB240" s="237"/>
      <c r="BC240" s="237"/>
      <c r="BD240" s="237"/>
      <c r="BE240" s="237"/>
      <c r="BF240" s="237"/>
      <c r="BG240" s="237"/>
      <c r="BH240" s="237"/>
      <c r="BI240" s="237"/>
      <c r="BJ240" s="237"/>
    </row>
    <row r="241" spans="1:62" s="333" customFormat="1" ht="14.25" x14ac:dyDescent="0.3">
      <c r="A241" s="237"/>
      <c r="B241" s="334"/>
      <c r="C241" s="332"/>
      <c r="F241" s="237"/>
      <c r="G241" s="237"/>
      <c r="H241" s="237"/>
      <c r="I241" s="237"/>
      <c r="J241" s="237"/>
      <c r="K241" s="237"/>
      <c r="L241" s="237"/>
      <c r="M241" s="237"/>
      <c r="N241" s="237"/>
      <c r="O241" s="237"/>
      <c r="P241" s="237"/>
      <c r="Q241" s="237"/>
      <c r="R241" s="237"/>
      <c r="S241" s="334"/>
      <c r="T241" s="237"/>
      <c r="U241" s="237"/>
      <c r="V241" s="237"/>
      <c r="W241" s="237"/>
      <c r="X241" s="237"/>
      <c r="Y241" s="237"/>
      <c r="Z241" s="237"/>
      <c r="AA241" s="237"/>
      <c r="AB241" s="237"/>
      <c r="AC241" s="237"/>
      <c r="AD241" s="237"/>
      <c r="AE241" s="237"/>
      <c r="AF241" s="237"/>
      <c r="AG241" s="237"/>
      <c r="AH241" s="237"/>
      <c r="AI241" s="237"/>
      <c r="AJ241" s="237"/>
      <c r="AK241" s="237"/>
      <c r="AL241" s="237"/>
      <c r="AM241" s="237"/>
      <c r="AN241" s="237"/>
      <c r="AO241" s="237"/>
      <c r="AP241" s="237"/>
      <c r="AQ241" s="237"/>
      <c r="AR241" s="237"/>
      <c r="AS241" s="237"/>
      <c r="AT241" s="237"/>
      <c r="AU241" s="237"/>
      <c r="AV241" s="237"/>
      <c r="AW241" s="237"/>
      <c r="AX241" s="237"/>
      <c r="AY241" s="237"/>
      <c r="AZ241" s="237"/>
      <c r="BA241" s="237"/>
      <c r="BB241" s="237"/>
      <c r="BC241" s="237"/>
      <c r="BD241" s="237"/>
      <c r="BE241" s="237"/>
      <c r="BF241" s="237"/>
      <c r="BG241" s="237"/>
      <c r="BH241" s="237"/>
      <c r="BI241" s="237"/>
      <c r="BJ241" s="237"/>
    </row>
    <row r="242" spans="1:62" s="333" customFormat="1" ht="14.25" x14ac:dyDescent="0.3">
      <c r="A242" s="237"/>
      <c r="B242" s="334"/>
      <c r="C242" s="332"/>
      <c r="F242" s="237"/>
      <c r="G242" s="237"/>
      <c r="H242" s="237"/>
      <c r="I242" s="237"/>
      <c r="J242" s="237"/>
      <c r="K242" s="237"/>
      <c r="L242" s="237"/>
      <c r="M242" s="237"/>
      <c r="N242" s="237"/>
      <c r="O242" s="237"/>
      <c r="P242" s="237"/>
      <c r="Q242" s="237"/>
      <c r="R242" s="237"/>
      <c r="S242" s="334"/>
      <c r="T242" s="237"/>
      <c r="U242" s="237"/>
      <c r="V242" s="237"/>
      <c r="W242" s="237"/>
      <c r="X242" s="237"/>
      <c r="Y242" s="237"/>
      <c r="Z242" s="237"/>
      <c r="AA242" s="237"/>
      <c r="AB242" s="237"/>
      <c r="AC242" s="237"/>
      <c r="AD242" s="237"/>
      <c r="AE242" s="237"/>
      <c r="AF242" s="237"/>
      <c r="AG242" s="237"/>
      <c r="AH242" s="237"/>
      <c r="AI242" s="237"/>
      <c r="AJ242" s="237"/>
      <c r="AK242" s="237"/>
      <c r="AL242" s="237"/>
      <c r="AM242" s="237"/>
      <c r="AN242" s="237"/>
      <c r="AO242" s="237"/>
      <c r="AP242" s="237"/>
      <c r="AQ242" s="237"/>
      <c r="AR242" s="237"/>
      <c r="AS242" s="237"/>
      <c r="AT242" s="237"/>
      <c r="AU242" s="237"/>
      <c r="AV242" s="237"/>
      <c r="AW242" s="237"/>
      <c r="AX242" s="237"/>
      <c r="AY242" s="237"/>
      <c r="AZ242" s="237"/>
      <c r="BA242" s="237"/>
      <c r="BB242" s="237"/>
      <c r="BC242" s="237"/>
      <c r="BD242" s="237"/>
      <c r="BE242" s="237"/>
      <c r="BF242" s="237"/>
      <c r="BG242" s="237"/>
      <c r="BH242" s="237"/>
      <c r="BI242" s="237"/>
      <c r="BJ242" s="237"/>
    </row>
    <row r="243" spans="1:62" s="333" customFormat="1" ht="14.25" x14ac:dyDescent="0.3">
      <c r="A243" s="237"/>
      <c r="B243" s="334"/>
      <c r="C243" s="332"/>
      <c r="F243" s="237"/>
      <c r="G243" s="237"/>
      <c r="H243" s="237"/>
      <c r="I243" s="237"/>
      <c r="J243" s="237"/>
      <c r="K243" s="237"/>
      <c r="L243" s="237"/>
      <c r="M243" s="237"/>
      <c r="N243" s="237"/>
      <c r="O243" s="237"/>
      <c r="P243" s="237"/>
      <c r="Q243" s="237"/>
      <c r="R243" s="237"/>
      <c r="S243" s="334"/>
      <c r="T243" s="237"/>
      <c r="U243" s="237"/>
      <c r="V243" s="237"/>
      <c r="W243" s="237"/>
      <c r="X243" s="237"/>
      <c r="Y243" s="237"/>
      <c r="Z243" s="237"/>
      <c r="AA243" s="237"/>
      <c r="AB243" s="237"/>
      <c r="AC243" s="237"/>
      <c r="AD243" s="237"/>
      <c r="AE243" s="237"/>
      <c r="AF243" s="237"/>
      <c r="AG243" s="237"/>
      <c r="AH243" s="237"/>
      <c r="AI243" s="237"/>
      <c r="AJ243" s="237"/>
      <c r="AK243" s="237"/>
      <c r="AL243" s="237"/>
      <c r="AM243" s="237"/>
      <c r="AN243" s="237"/>
      <c r="AO243" s="237"/>
      <c r="AP243" s="237"/>
      <c r="AQ243" s="237"/>
      <c r="AR243" s="237"/>
      <c r="AS243" s="237"/>
      <c r="AT243" s="237"/>
      <c r="AU243" s="237"/>
      <c r="AV243" s="237"/>
      <c r="AW243" s="237"/>
      <c r="AX243" s="237"/>
      <c r="AY243" s="237"/>
      <c r="AZ243" s="237"/>
      <c r="BA243" s="237"/>
      <c r="BB243" s="237"/>
      <c r="BC243" s="237"/>
      <c r="BD243" s="237"/>
      <c r="BE243" s="237"/>
      <c r="BF243" s="237"/>
      <c r="BG243" s="237"/>
      <c r="BH243" s="237"/>
      <c r="BI243" s="237"/>
      <c r="BJ243" s="237"/>
    </row>
    <row r="244" spans="1:62" s="333" customFormat="1" ht="14.25" x14ac:dyDescent="0.3">
      <c r="A244" s="237"/>
      <c r="B244" s="334"/>
      <c r="C244" s="332"/>
      <c r="F244" s="237"/>
      <c r="G244" s="237"/>
      <c r="H244" s="237"/>
      <c r="I244" s="237"/>
      <c r="J244" s="237"/>
      <c r="K244" s="237"/>
      <c r="L244" s="237"/>
      <c r="M244" s="237"/>
      <c r="N244" s="237"/>
      <c r="O244" s="237"/>
      <c r="P244" s="237"/>
      <c r="Q244" s="237"/>
      <c r="R244" s="237"/>
      <c r="S244" s="334"/>
      <c r="T244" s="237"/>
      <c r="U244" s="237"/>
      <c r="V244" s="237"/>
      <c r="W244" s="237"/>
      <c r="X244" s="237"/>
      <c r="Y244" s="237"/>
      <c r="Z244" s="237"/>
      <c r="AA244" s="237"/>
      <c r="AB244" s="237"/>
      <c r="AC244" s="237"/>
      <c r="AD244" s="237"/>
      <c r="AE244" s="237"/>
      <c r="AF244" s="237"/>
      <c r="AG244" s="237"/>
      <c r="AH244" s="237"/>
      <c r="AI244" s="237"/>
      <c r="AJ244" s="237"/>
      <c r="AK244" s="237"/>
      <c r="AL244" s="237"/>
      <c r="AM244" s="237"/>
      <c r="AN244" s="237"/>
      <c r="AO244" s="237"/>
      <c r="AP244" s="237"/>
      <c r="AQ244" s="237"/>
      <c r="AR244" s="237"/>
      <c r="AS244" s="237"/>
      <c r="AT244" s="237"/>
      <c r="AU244" s="237"/>
      <c r="AV244" s="237"/>
      <c r="AW244" s="237"/>
      <c r="AX244" s="237"/>
      <c r="AY244" s="237"/>
      <c r="AZ244" s="237"/>
      <c r="BA244" s="237"/>
      <c r="BB244" s="237"/>
      <c r="BC244" s="237"/>
      <c r="BD244" s="237"/>
      <c r="BE244" s="237"/>
      <c r="BF244" s="237"/>
      <c r="BG244" s="237"/>
      <c r="BH244" s="237"/>
      <c r="BI244" s="237"/>
      <c r="BJ244" s="237"/>
    </row>
    <row r="245" spans="1:62" s="333" customFormat="1" ht="14.25" x14ac:dyDescent="0.3">
      <c r="A245" s="237"/>
      <c r="B245" s="334"/>
      <c r="C245" s="332"/>
      <c r="F245" s="237"/>
      <c r="G245" s="237"/>
      <c r="H245" s="237"/>
      <c r="I245" s="237"/>
      <c r="J245" s="237"/>
      <c r="K245" s="237"/>
      <c r="L245" s="237"/>
      <c r="M245" s="237"/>
      <c r="N245" s="237"/>
      <c r="O245" s="237"/>
      <c r="P245" s="237"/>
      <c r="Q245" s="237"/>
      <c r="R245" s="237"/>
      <c r="S245" s="334"/>
      <c r="T245" s="237"/>
      <c r="U245" s="237"/>
      <c r="V245" s="237"/>
      <c r="W245" s="237"/>
      <c r="X245" s="237"/>
      <c r="Y245" s="237"/>
      <c r="Z245" s="237"/>
      <c r="AA245" s="237"/>
      <c r="AB245" s="237"/>
      <c r="AC245" s="237"/>
      <c r="AD245" s="237"/>
      <c r="AE245" s="237"/>
      <c r="AF245" s="237"/>
      <c r="AG245" s="237"/>
      <c r="AH245" s="237"/>
      <c r="AI245" s="237"/>
      <c r="AJ245" s="237"/>
      <c r="AK245" s="237"/>
      <c r="AL245" s="237"/>
      <c r="AM245" s="237"/>
      <c r="AN245" s="237"/>
      <c r="AO245" s="237"/>
      <c r="AP245" s="237"/>
      <c r="AQ245" s="237"/>
      <c r="AR245" s="237"/>
      <c r="AS245" s="237"/>
      <c r="AT245" s="237"/>
      <c r="AU245" s="237"/>
      <c r="AV245" s="237"/>
      <c r="AW245" s="237"/>
      <c r="AX245" s="237"/>
      <c r="AY245" s="237"/>
      <c r="AZ245" s="237"/>
      <c r="BA245" s="237"/>
      <c r="BB245" s="237"/>
      <c r="BC245" s="237"/>
      <c r="BD245" s="237"/>
      <c r="BE245" s="237"/>
      <c r="BF245" s="237"/>
      <c r="BG245" s="237"/>
      <c r="BH245" s="237"/>
      <c r="BI245" s="237"/>
      <c r="BJ245" s="237"/>
    </row>
    <row r="246" spans="1:62" s="333" customFormat="1" ht="14.25" x14ac:dyDescent="0.3">
      <c r="A246" s="237"/>
      <c r="B246" s="334"/>
      <c r="C246" s="332"/>
      <c r="F246" s="237"/>
      <c r="G246" s="237"/>
      <c r="H246" s="237"/>
      <c r="I246" s="237"/>
      <c r="J246" s="237"/>
      <c r="K246" s="237"/>
      <c r="L246" s="237"/>
      <c r="M246" s="237"/>
      <c r="N246" s="237"/>
      <c r="O246" s="237"/>
      <c r="P246" s="237"/>
      <c r="Q246" s="237"/>
      <c r="R246" s="237"/>
      <c r="S246" s="334"/>
      <c r="T246" s="237"/>
      <c r="U246" s="237"/>
      <c r="V246" s="237"/>
      <c r="W246" s="237"/>
      <c r="X246" s="237"/>
      <c r="Y246" s="237"/>
      <c r="Z246" s="237"/>
      <c r="AA246" s="237"/>
      <c r="AB246" s="237"/>
      <c r="AC246" s="237"/>
      <c r="AD246" s="237"/>
      <c r="AE246" s="237"/>
      <c r="AF246" s="237"/>
      <c r="AG246" s="237"/>
      <c r="AH246" s="237"/>
      <c r="AI246" s="237"/>
      <c r="AJ246" s="237"/>
      <c r="AK246" s="237"/>
      <c r="AL246" s="237"/>
      <c r="AM246" s="237"/>
      <c r="AN246" s="237"/>
      <c r="AO246" s="237"/>
      <c r="AP246" s="237"/>
      <c r="AQ246" s="237"/>
      <c r="AR246" s="237"/>
      <c r="AS246" s="237"/>
      <c r="AT246" s="237"/>
      <c r="AU246" s="237"/>
      <c r="AV246" s="237"/>
      <c r="AW246" s="237"/>
      <c r="AX246" s="237"/>
      <c r="AY246" s="237"/>
      <c r="AZ246" s="237"/>
      <c r="BA246" s="237"/>
      <c r="BB246" s="237"/>
      <c r="BC246" s="237"/>
      <c r="BD246" s="237"/>
      <c r="BE246" s="237"/>
      <c r="BF246" s="237"/>
      <c r="BG246" s="237"/>
      <c r="BH246" s="237"/>
      <c r="BI246" s="237"/>
      <c r="BJ246" s="237"/>
    </row>
    <row r="247" spans="1:62" s="333" customFormat="1" ht="14.25" x14ac:dyDescent="0.3">
      <c r="A247" s="237"/>
      <c r="B247" s="334"/>
      <c r="C247" s="332"/>
      <c r="F247" s="237"/>
      <c r="G247" s="237"/>
      <c r="H247" s="237"/>
      <c r="I247" s="237"/>
      <c r="J247" s="237"/>
      <c r="K247" s="237"/>
      <c r="L247" s="237"/>
      <c r="M247" s="237"/>
      <c r="N247" s="237"/>
      <c r="O247" s="237"/>
      <c r="P247" s="237"/>
      <c r="Q247" s="237"/>
      <c r="R247" s="237"/>
      <c r="S247" s="334"/>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237"/>
      <c r="AY247" s="237"/>
      <c r="AZ247" s="237"/>
      <c r="BA247" s="237"/>
      <c r="BB247" s="237"/>
      <c r="BC247" s="237"/>
      <c r="BD247" s="237"/>
      <c r="BE247" s="237"/>
      <c r="BF247" s="237"/>
      <c r="BG247" s="237"/>
      <c r="BH247" s="237"/>
      <c r="BI247" s="237"/>
      <c r="BJ247" s="237"/>
    </row>
    <row r="248" spans="1:62" s="333" customFormat="1" ht="14.25" x14ac:dyDescent="0.3">
      <c r="A248" s="237"/>
      <c r="B248" s="334"/>
      <c r="C248" s="332"/>
      <c r="F248" s="237"/>
      <c r="G248" s="237"/>
      <c r="H248" s="237"/>
      <c r="I248" s="237"/>
      <c r="J248" s="237"/>
      <c r="K248" s="237"/>
      <c r="L248" s="237"/>
      <c r="M248" s="237"/>
      <c r="N248" s="237"/>
      <c r="O248" s="237"/>
      <c r="P248" s="237"/>
      <c r="Q248" s="237"/>
      <c r="R248" s="237"/>
      <c r="S248" s="334"/>
      <c r="T248" s="237"/>
      <c r="U248" s="237"/>
      <c r="V248" s="237"/>
      <c r="W248" s="237"/>
      <c r="X248" s="237"/>
      <c r="Y248" s="237"/>
      <c r="Z248" s="237"/>
      <c r="AA248" s="237"/>
      <c r="AB248" s="237"/>
      <c r="AC248" s="237"/>
      <c r="AD248" s="237"/>
      <c r="AE248" s="237"/>
      <c r="AF248" s="237"/>
      <c r="AG248" s="237"/>
      <c r="AH248" s="237"/>
      <c r="AI248" s="237"/>
      <c r="AJ248" s="237"/>
      <c r="AK248" s="237"/>
      <c r="AL248" s="237"/>
      <c r="AM248" s="237"/>
      <c r="AN248" s="237"/>
      <c r="AO248" s="237"/>
      <c r="AP248" s="237"/>
      <c r="AQ248" s="237"/>
      <c r="AR248" s="237"/>
      <c r="AS248" s="237"/>
      <c r="AT248" s="237"/>
      <c r="AU248" s="237"/>
      <c r="AV248" s="237"/>
      <c r="AW248" s="237"/>
      <c r="AX248" s="237"/>
      <c r="AY248" s="237"/>
      <c r="AZ248" s="237"/>
      <c r="BA248" s="237"/>
      <c r="BB248" s="237"/>
      <c r="BC248" s="237"/>
      <c r="BD248" s="237"/>
      <c r="BE248" s="237"/>
      <c r="BF248" s="237"/>
      <c r="BG248" s="237"/>
      <c r="BH248" s="237"/>
      <c r="BI248" s="237"/>
      <c r="BJ248" s="237"/>
    </row>
    <row r="249" spans="1:62" s="333" customFormat="1" ht="14.25" x14ac:dyDescent="0.3">
      <c r="A249" s="237"/>
      <c r="B249" s="334"/>
      <c r="C249" s="332"/>
      <c r="F249" s="237"/>
      <c r="G249" s="237"/>
      <c r="H249" s="237"/>
      <c r="I249" s="237"/>
      <c r="J249" s="237"/>
      <c r="K249" s="237"/>
      <c r="L249" s="237"/>
      <c r="M249" s="237"/>
      <c r="N249" s="237"/>
      <c r="O249" s="237"/>
      <c r="P249" s="237"/>
      <c r="Q249" s="237"/>
      <c r="R249" s="237"/>
      <c r="S249" s="334"/>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237"/>
      <c r="AY249" s="237"/>
      <c r="AZ249" s="237"/>
      <c r="BA249" s="237"/>
      <c r="BB249" s="237"/>
      <c r="BC249" s="237"/>
      <c r="BD249" s="237"/>
      <c r="BE249" s="237"/>
      <c r="BF249" s="237"/>
      <c r="BG249" s="237"/>
      <c r="BH249" s="237"/>
      <c r="BI249" s="237"/>
      <c r="BJ249" s="237"/>
    </row>
    <row r="250" spans="1:62" s="333" customFormat="1" ht="14.25" x14ac:dyDescent="0.3">
      <c r="A250" s="237"/>
      <c r="B250" s="334"/>
      <c r="C250" s="332"/>
      <c r="F250" s="237"/>
      <c r="G250" s="237"/>
      <c r="H250" s="237"/>
      <c r="I250" s="237"/>
      <c r="J250" s="237"/>
      <c r="K250" s="237"/>
      <c r="L250" s="237"/>
      <c r="M250" s="237"/>
      <c r="N250" s="237"/>
      <c r="O250" s="237"/>
      <c r="P250" s="237"/>
      <c r="Q250" s="237"/>
      <c r="R250" s="237"/>
      <c r="S250" s="334"/>
      <c r="T250" s="237"/>
      <c r="U250" s="237"/>
      <c r="V250" s="237"/>
      <c r="W250" s="237"/>
      <c r="X250" s="237"/>
      <c r="Y250" s="237"/>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7"/>
      <c r="AY250" s="237"/>
      <c r="AZ250" s="237"/>
      <c r="BA250" s="237"/>
      <c r="BB250" s="237"/>
      <c r="BC250" s="237"/>
      <c r="BD250" s="237"/>
      <c r="BE250" s="237"/>
      <c r="BF250" s="237"/>
      <c r="BG250" s="237"/>
      <c r="BH250" s="237"/>
      <c r="BI250" s="237"/>
      <c r="BJ250" s="237"/>
    </row>
    <row r="251" spans="1:62" s="333" customFormat="1" ht="14.25" x14ac:dyDescent="0.3">
      <c r="A251" s="237"/>
      <c r="B251" s="334"/>
      <c r="C251" s="332"/>
      <c r="F251" s="237"/>
      <c r="G251" s="237"/>
      <c r="H251" s="237"/>
      <c r="I251" s="237"/>
      <c r="J251" s="237"/>
      <c r="K251" s="237"/>
      <c r="L251" s="237"/>
      <c r="M251" s="237"/>
      <c r="N251" s="237"/>
      <c r="O251" s="237"/>
      <c r="P251" s="237"/>
      <c r="Q251" s="237"/>
      <c r="R251" s="237"/>
      <c r="S251" s="334"/>
      <c r="T251" s="237"/>
      <c r="U251" s="237"/>
      <c r="V251" s="237"/>
      <c r="W251" s="237"/>
      <c r="X251" s="237"/>
      <c r="Y251" s="237"/>
      <c r="Z251" s="237"/>
      <c r="AA251" s="237"/>
      <c r="AB251" s="237"/>
      <c r="AC251" s="237"/>
      <c r="AD251" s="237"/>
      <c r="AE251" s="237"/>
      <c r="AF251" s="237"/>
      <c r="AG251" s="237"/>
      <c r="AH251" s="237"/>
      <c r="AI251" s="237"/>
      <c r="AJ251" s="237"/>
      <c r="AK251" s="237"/>
      <c r="AL251" s="237"/>
      <c r="AM251" s="237"/>
      <c r="AN251" s="237"/>
      <c r="AO251" s="237"/>
      <c r="AP251" s="237"/>
      <c r="AQ251" s="237"/>
      <c r="AR251" s="237"/>
      <c r="AS251" s="237"/>
      <c r="AT251" s="237"/>
      <c r="AU251" s="237"/>
      <c r="AV251" s="237"/>
      <c r="AW251" s="237"/>
      <c r="AX251" s="237"/>
      <c r="AY251" s="237"/>
      <c r="AZ251" s="237"/>
      <c r="BA251" s="237"/>
      <c r="BB251" s="237"/>
      <c r="BC251" s="237"/>
      <c r="BD251" s="237"/>
      <c r="BE251" s="237"/>
      <c r="BF251" s="237"/>
      <c r="BG251" s="237"/>
      <c r="BH251" s="237"/>
      <c r="BI251" s="237"/>
      <c r="BJ251" s="237"/>
    </row>
    <row r="252" spans="1:62" s="333" customFormat="1" ht="14.25" x14ac:dyDescent="0.3">
      <c r="A252" s="237"/>
      <c r="B252" s="334"/>
      <c r="C252" s="332"/>
      <c r="F252" s="237"/>
      <c r="G252" s="237"/>
      <c r="H252" s="237"/>
      <c r="I252" s="237"/>
      <c r="J252" s="237"/>
      <c r="K252" s="237"/>
      <c r="L252" s="237"/>
      <c r="M252" s="237"/>
      <c r="N252" s="237"/>
      <c r="O252" s="237"/>
      <c r="P252" s="237"/>
      <c r="Q252" s="237"/>
      <c r="R252" s="237"/>
      <c r="S252" s="334"/>
      <c r="T252" s="237"/>
      <c r="U252" s="237"/>
      <c r="V252" s="237"/>
      <c r="W252" s="237"/>
      <c r="X252" s="237"/>
      <c r="Y252" s="237"/>
      <c r="Z252" s="237"/>
      <c r="AA252" s="237"/>
      <c r="AB252" s="237"/>
      <c r="AC252" s="237"/>
      <c r="AD252" s="237"/>
      <c r="AE252" s="237"/>
      <c r="AF252" s="237"/>
      <c r="AG252" s="237"/>
      <c r="AH252" s="237"/>
      <c r="AI252" s="237"/>
      <c r="AJ252" s="237"/>
      <c r="AK252" s="237"/>
      <c r="AL252" s="237"/>
      <c r="AM252" s="237"/>
      <c r="AN252" s="237"/>
      <c r="AO252" s="237"/>
      <c r="AP252" s="237"/>
      <c r="AQ252" s="237"/>
      <c r="AR252" s="237"/>
      <c r="AS252" s="237"/>
      <c r="AT252" s="237"/>
      <c r="AU252" s="237"/>
      <c r="AV252" s="237"/>
      <c r="AW252" s="237"/>
      <c r="AX252" s="237"/>
      <c r="AY252" s="237"/>
      <c r="AZ252" s="237"/>
      <c r="BA252" s="237"/>
      <c r="BB252" s="237"/>
      <c r="BC252" s="237"/>
      <c r="BD252" s="237"/>
      <c r="BE252" s="237"/>
      <c r="BF252" s="237"/>
      <c r="BG252" s="237"/>
      <c r="BH252" s="237"/>
      <c r="BI252" s="237"/>
      <c r="BJ252" s="237"/>
    </row>
    <row r="253" spans="1:62" s="333" customFormat="1" ht="14.25" x14ac:dyDescent="0.3">
      <c r="A253" s="237"/>
      <c r="B253" s="334"/>
      <c r="C253" s="332"/>
      <c r="F253" s="237"/>
      <c r="G253" s="237"/>
      <c r="H253" s="237"/>
      <c r="I253" s="237"/>
      <c r="J253" s="237"/>
      <c r="K253" s="237"/>
      <c r="L253" s="237"/>
      <c r="M253" s="237"/>
      <c r="N253" s="237"/>
      <c r="O253" s="237"/>
      <c r="P253" s="237"/>
      <c r="Q253" s="237"/>
      <c r="R253" s="237"/>
      <c r="S253" s="334"/>
      <c r="T253" s="237"/>
      <c r="U253" s="237"/>
      <c r="V253" s="237"/>
      <c r="W253" s="237"/>
      <c r="X253" s="237"/>
      <c r="Y253" s="237"/>
      <c r="Z253" s="237"/>
      <c r="AA253" s="237"/>
      <c r="AB253" s="237"/>
      <c r="AC253" s="237"/>
      <c r="AD253" s="237"/>
      <c r="AE253" s="237"/>
      <c r="AF253" s="237"/>
      <c r="AG253" s="237"/>
      <c r="AH253" s="237"/>
      <c r="AI253" s="237"/>
      <c r="AJ253" s="237"/>
      <c r="AK253" s="237"/>
      <c r="AL253" s="237"/>
      <c r="AM253" s="237"/>
      <c r="AN253" s="237"/>
      <c r="AO253" s="237"/>
      <c r="AP253" s="237"/>
      <c r="AQ253" s="237"/>
      <c r="AR253" s="237"/>
      <c r="AS253" s="237"/>
      <c r="AT253" s="237"/>
      <c r="AU253" s="237"/>
      <c r="AV253" s="237"/>
      <c r="AW253" s="237"/>
      <c r="AX253" s="237"/>
      <c r="AY253" s="237"/>
      <c r="AZ253" s="237"/>
      <c r="BA253" s="237"/>
      <c r="BB253" s="237"/>
      <c r="BC253" s="237"/>
      <c r="BD253" s="237"/>
      <c r="BE253" s="237"/>
      <c r="BF253" s="237"/>
      <c r="BG253" s="237"/>
      <c r="BH253" s="237"/>
      <c r="BI253" s="237"/>
      <c r="BJ253" s="237"/>
    </row>
    <row r="254" spans="1:62" s="333" customFormat="1" ht="14.25" x14ac:dyDescent="0.3">
      <c r="A254" s="237"/>
      <c r="B254" s="334"/>
      <c r="C254" s="332"/>
      <c r="F254" s="237"/>
      <c r="G254" s="237"/>
      <c r="H254" s="237"/>
      <c r="I254" s="237"/>
      <c r="J254" s="237"/>
      <c r="K254" s="237"/>
      <c r="L254" s="237"/>
      <c r="M254" s="237"/>
      <c r="N254" s="237"/>
      <c r="O254" s="237"/>
      <c r="P254" s="237"/>
      <c r="Q254" s="237"/>
      <c r="R254" s="237"/>
      <c r="S254" s="334"/>
      <c r="T254" s="237"/>
      <c r="U254" s="237"/>
      <c r="V254" s="237"/>
      <c r="W254" s="237"/>
      <c r="X254" s="237"/>
      <c r="Y254" s="237"/>
      <c r="Z254" s="237"/>
      <c r="AA254" s="237"/>
      <c r="AB254" s="237"/>
      <c r="AC254" s="237"/>
      <c r="AD254" s="237"/>
      <c r="AE254" s="237"/>
      <c r="AF254" s="237"/>
      <c r="AG254" s="237"/>
      <c r="AH254" s="237"/>
      <c r="AI254" s="237"/>
      <c r="AJ254" s="237"/>
      <c r="AK254" s="237"/>
      <c r="AL254" s="237"/>
      <c r="AM254" s="237"/>
      <c r="AN254" s="237"/>
      <c r="AO254" s="237"/>
      <c r="AP254" s="237"/>
      <c r="AQ254" s="237"/>
      <c r="AR254" s="237"/>
      <c r="AS254" s="237"/>
      <c r="AT254" s="237"/>
      <c r="AU254" s="237"/>
      <c r="AV254" s="237"/>
      <c r="AW254" s="237"/>
      <c r="AX254" s="237"/>
      <c r="AY254" s="237"/>
      <c r="AZ254" s="237"/>
      <c r="BA254" s="237"/>
      <c r="BB254" s="237"/>
      <c r="BC254" s="237"/>
      <c r="BD254" s="237"/>
      <c r="BE254" s="237"/>
      <c r="BF254" s="237"/>
      <c r="BG254" s="237"/>
      <c r="BH254" s="237"/>
      <c r="BI254" s="237"/>
      <c r="BJ254" s="237"/>
    </row>
    <row r="255" spans="1:62" s="333" customFormat="1" ht="14.25" x14ac:dyDescent="0.3">
      <c r="A255" s="237"/>
      <c r="B255" s="334"/>
      <c r="C255" s="332"/>
      <c r="F255" s="237"/>
      <c r="G255" s="237"/>
      <c r="H255" s="237"/>
      <c r="I255" s="237"/>
      <c r="J255" s="237"/>
      <c r="K255" s="237"/>
      <c r="L255" s="237"/>
      <c r="M255" s="237"/>
      <c r="N255" s="237"/>
      <c r="O255" s="237"/>
      <c r="P255" s="237"/>
      <c r="Q255" s="237"/>
      <c r="R255" s="237"/>
      <c r="S255" s="334"/>
      <c r="T255" s="237"/>
      <c r="U255" s="237"/>
      <c r="V255" s="237"/>
      <c r="W255" s="237"/>
      <c r="X255" s="237"/>
      <c r="Y255" s="237"/>
      <c r="Z255" s="237"/>
      <c r="AA255" s="237"/>
      <c r="AB255" s="237"/>
      <c r="AC255" s="237"/>
      <c r="AD255" s="237"/>
      <c r="AE255" s="237"/>
      <c r="AF255" s="237"/>
      <c r="AG255" s="237"/>
      <c r="AH255" s="237"/>
      <c r="AI255" s="237"/>
      <c r="AJ255" s="237"/>
      <c r="AK255" s="237"/>
      <c r="AL255" s="237"/>
      <c r="AM255" s="237"/>
      <c r="AN255" s="237"/>
      <c r="AO255" s="237"/>
      <c r="AP255" s="237"/>
      <c r="AQ255" s="237"/>
      <c r="AR255" s="237"/>
      <c r="AS255" s="237"/>
      <c r="AT255" s="237"/>
      <c r="AU255" s="237"/>
      <c r="AV255" s="237"/>
      <c r="AW255" s="237"/>
      <c r="AX255" s="237"/>
      <c r="AY255" s="237"/>
      <c r="AZ255" s="237"/>
      <c r="BA255" s="237"/>
      <c r="BB255" s="237"/>
      <c r="BC255" s="237"/>
      <c r="BD255" s="237"/>
      <c r="BE255" s="237"/>
      <c r="BF255" s="237"/>
      <c r="BG255" s="237"/>
      <c r="BH255" s="237"/>
      <c r="BI255" s="237"/>
      <c r="BJ255" s="237"/>
    </row>
    <row r="256" spans="1:62" s="333" customFormat="1" ht="14.25" x14ac:dyDescent="0.3">
      <c r="A256" s="237"/>
      <c r="B256" s="334"/>
      <c r="C256" s="332"/>
      <c r="F256" s="237"/>
      <c r="G256" s="237"/>
      <c r="H256" s="237"/>
      <c r="I256" s="237"/>
      <c r="J256" s="237"/>
      <c r="K256" s="237"/>
      <c r="L256" s="237"/>
      <c r="M256" s="237"/>
      <c r="N256" s="237"/>
      <c r="O256" s="237"/>
      <c r="P256" s="237"/>
      <c r="Q256" s="237"/>
      <c r="R256" s="237"/>
      <c r="S256" s="334"/>
      <c r="T256" s="237"/>
      <c r="U256" s="237"/>
      <c r="V256" s="237"/>
      <c r="W256" s="237"/>
      <c r="X256" s="237"/>
      <c r="Y256" s="237"/>
      <c r="Z256" s="237"/>
      <c r="AA256" s="237"/>
      <c r="AB256" s="237"/>
      <c r="AC256" s="237"/>
      <c r="AD256" s="237"/>
      <c r="AE256" s="237"/>
      <c r="AF256" s="237"/>
      <c r="AG256" s="237"/>
      <c r="AH256" s="237"/>
      <c r="AI256" s="237"/>
      <c r="AJ256" s="237"/>
      <c r="AK256" s="237"/>
      <c r="AL256" s="237"/>
      <c r="AM256" s="237"/>
      <c r="AN256" s="237"/>
      <c r="AO256" s="237"/>
      <c r="AP256" s="237"/>
      <c r="AQ256" s="237"/>
      <c r="AR256" s="237"/>
      <c r="AS256" s="237"/>
      <c r="AT256" s="237"/>
      <c r="AU256" s="237"/>
      <c r="AV256" s="237"/>
      <c r="AW256" s="237"/>
      <c r="AX256" s="237"/>
      <c r="AY256" s="237"/>
      <c r="AZ256" s="237"/>
      <c r="BA256" s="237"/>
      <c r="BB256" s="237"/>
      <c r="BC256" s="237"/>
      <c r="BD256" s="237"/>
      <c r="BE256" s="237"/>
      <c r="BF256" s="237"/>
      <c r="BG256" s="237"/>
      <c r="BH256" s="237"/>
      <c r="BI256" s="237"/>
      <c r="BJ256" s="237"/>
    </row>
    <row r="257" spans="1:62" s="333" customFormat="1" ht="14.25" x14ac:dyDescent="0.3">
      <c r="A257" s="237"/>
      <c r="B257" s="334"/>
      <c r="C257" s="332"/>
      <c r="F257" s="237"/>
      <c r="G257" s="237"/>
      <c r="H257" s="237"/>
      <c r="I257" s="237"/>
      <c r="J257" s="237"/>
      <c r="K257" s="237"/>
      <c r="L257" s="237"/>
      <c r="M257" s="237"/>
      <c r="N257" s="237"/>
      <c r="O257" s="237"/>
      <c r="P257" s="237"/>
      <c r="Q257" s="237"/>
      <c r="R257" s="237"/>
      <c r="S257" s="334"/>
      <c r="T257" s="237"/>
      <c r="U257" s="237"/>
      <c r="V257" s="237"/>
      <c r="W257" s="237"/>
      <c r="X257" s="237"/>
      <c r="Y257" s="237"/>
      <c r="Z257" s="237"/>
      <c r="AA257" s="237"/>
      <c r="AB257" s="237"/>
      <c r="AC257" s="237"/>
      <c r="AD257" s="237"/>
      <c r="AE257" s="237"/>
      <c r="AF257" s="237"/>
      <c r="AG257" s="237"/>
      <c r="AH257" s="237"/>
      <c r="AI257" s="237"/>
      <c r="AJ257" s="237"/>
      <c r="AK257" s="237"/>
      <c r="AL257" s="237"/>
      <c r="AM257" s="237"/>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row>
    <row r="258" spans="1:62" s="333" customFormat="1" ht="14.25" x14ac:dyDescent="0.3">
      <c r="A258" s="237"/>
      <c r="B258" s="334"/>
      <c r="C258" s="332"/>
      <c r="F258" s="237"/>
      <c r="G258" s="237"/>
      <c r="H258" s="237"/>
      <c r="I258" s="237"/>
      <c r="J258" s="237"/>
      <c r="K258" s="237"/>
      <c r="L258" s="237"/>
      <c r="M258" s="237"/>
      <c r="N258" s="237"/>
      <c r="O258" s="237"/>
      <c r="P258" s="237"/>
      <c r="Q258" s="237"/>
      <c r="R258" s="237"/>
      <c r="S258" s="334"/>
      <c r="T258" s="237"/>
      <c r="U258" s="237"/>
      <c r="V258" s="237"/>
      <c r="W258" s="237"/>
      <c r="X258" s="237"/>
      <c r="Y258" s="237"/>
      <c r="Z258" s="237"/>
      <c r="AA258" s="237"/>
      <c r="AB258" s="237"/>
      <c r="AC258" s="237"/>
      <c r="AD258" s="237"/>
      <c r="AE258" s="237"/>
      <c r="AF258" s="237"/>
      <c r="AG258" s="237"/>
      <c r="AH258" s="237"/>
      <c r="AI258" s="237"/>
      <c r="AJ258" s="237"/>
      <c r="AK258" s="237"/>
      <c r="AL258" s="237"/>
      <c r="AM258" s="237"/>
      <c r="AN258" s="237"/>
      <c r="AO258" s="237"/>
      <c r="AP258" s="237"/>
      <c r="AQ258" s="237"/>
      <c r="AR258" s="237"/>
      <c r="AS258" s="237"/>
      <c r="AT258" s="237"/>
      <c r="AU258" s="237"/>
      <c r="AV258" s="237"/>
      <c r="AW258" s="237"/>
      <c r="AX258" s="237"/>
      <c r="AY258" s="237"/>
      <c r="AZ258" s="237"/>
      <c r="BA258" s="237"/>
      <c r="BB258" s="237"/>
      <c r="BC258" s="237"/>
      <c r="BD258" s="237"/>
      <c r="BE258" s="237"/>
      <c r="BF258" s="237"/>
      <c r="BG258" s="237"/>
      <c r="BH258" s="237"/>
      <c r="BI258" s="237"/>
      <c r="BJ258" s="237"/>
    </row>
    <row r="259" spans="1:62" s="333" customFormat="1" ht="14.25" x14ac:dyDescent="0.3">
      <c r="A259" s="237"/>
      <c r="B259" s="334"/>
      <c r="C259" s="332"/>
      <c r="F259" s="237"/>
      <c r="G259" s="237"/>
      <c r="H259" s="237"/>
      <c r="I259" s="237"/>
      <c r="J259" s="237"/>
      <c r="K259" s="237"/>
      <c r="L259" s="237"/>
      <c r="M259" s="237"/>
      <c r="N259" s="237"/>
      <c r="O259" s="237"/>
      <c r="P259" s="237"/>
      <c r="Q259" s="237"/>
      <c r="R259" s="237"/>
      <c r="S259" s="334"/>
      <c r="T259" s="237"/>
      <c r="U259" s="237"/>
      <c r="V259" s="237"/>
      <c r="W259" s="237"/>
      <c r="X259" s="237"/>
      <c r="Y259" s="237"/>
      <c r="Z259" s="237"/>
      <c r="AA259" s="237"/>
      <c r="AB259" s="237"/>
      <c r="AC259" s="237"/>
      <c r="AD259" s="237"/>
      <c r="AE259" s="237"/>
      <c r="AF259" s="237"/>
      <c r="AG259" s="237"/>
      <c r="AH259" s="237"/>
      <c r="AI259" s="237"/>
      <c r="AJ259" s="237"/>
      <c r="AK259" s="237"/>
      <c r="AL259" s="237"/>
      <c r="AM259" s="237"/>
      <c r="AN259" s="237"/>
      <c r="AO259" s="237"/>
      <c r="AP259" s="237"/>
      <c r="AQ259" s="237"/>
      <c r="AR259" s="237"/>
      <c r="AS259" s="237"/>
      <c r="AT259" s="237"/>
      <c r="AU259" s="237"/>
      <c r="AV259" s="237"/>
      <c r="AW259" s="237"/>
      <c r="AX259" s="237"/>
      <c r="AY259" s="237"/>
      <c r="AZ259" s="237"/>
      <c r="BA259" s="237"/>
      <c r="BB259" s="237"/>
      <c r="BC259" s="237"/>
      <c r="BD259" s="237"/>
      <c r="BE259" s="237"/>
      <c r="BF259" s="237"/>
      <c r="BG259" s="237"/>
      <c r="BH259" s="237"/>
      <c r="BI259" s="237"/>
      <c r="BJ259" s="237"/>
    </row>
    <row r="260" spans="1:62" s="333" customFormat="1" ht="14.25" x14ac:dyDescent="0.3">
      <c r="A260" s="237"/>
      <c r="B260" s="334"/>
      <c r="C260" s="332"/>
      <c r="F260" s="237"/>
      <c r="G260" s="237"/>
      <c r="H260" s="237"/>
      <c r="I260" s="237"/>
      <c r="J260" s="237"/>
      <c r="K260" s="237"/>
      <c r="L260" s="237"/>
      <c r="M260" s="237"/>
      <c r="N260" s="237"/>
      <c r="O260" s="237"/>
      <c r="P260" s="237"/>
      <c r="Q260" s="237"/>
      <c r="R260" s="237"/>
      <c r="S260" s="334"/>
      <c r="T260" s="237"/>
      <c r="U260" s="237"/>
      <c r="V260" s="237"/>
      <c r="W260" s="237"/>
      <c r="X260" s="237"/>
      <c r="Y260" s="237"/>
      <c r="Z260" s="237"/>
      <c r="AA260" s="237"/>
      <c r="AB260" s="237"/>
      <c r="AC260" s="237"/>
      <c r="AD260" s="237"/>
      <c r="AE260" s="237"/>
      <c r="AF260" s="237"/>
      <c r="AG260" s="237"/>
      <c r="AH260" s="237"/>
      <c r="AI260" s="237"/>
      <c r="AJ260" s="237"/>
      <c r="AK260" s="237"/>
      <c r="AL260" s="237"/>
      <c r="AM260" s="237"/>
      <c r="AN260" s="237"/>
      <c r="AO260" s="237"/>
      <c r="AP260" s="237"/>
      <c r="AQ260" s="237"/>
      <c r="AR260" s="237"/>
      <c r="AS260" s="237"/>
      <c r="AT260" s="237"/>
      <c r="AU260" s="237"/>
      <c r="AV260" s="237"/>
      <c r="AW260" s="237"/>
      <c r="AX260" s="237"/>
      <c r="AY260" s="237"/>
      <c r="AZ260" s="237"/>
      <c r="BA260" s="237"/>
      <c r="BB260" s="237"/>
      <c r="BC260" s="237"/>
      <c r="BD260" s="237"/>
      <c r="BE260" s="237"/>
      <c r="BF260" s="237"/>
      <c r="BG260" s="237"/>
      <c r="BH260" s="237"/>
      <c r="BI260" s="237"/>
      <c r="BJ260" s="237"/>
    </row>
    <row r="261" spans="1:62" s="333" customFormat="1" ht="14.25" x14ac:dyDescent="0.3">
      <c r="A261" s="237"/>
      <c r="B261" s="334"/>
      <c r="C261" s="332"/>
      <c r="F261" s="237"/>
      <c r="G261" s="237"/>
      <c r="H261" s="237"/>
      <c r="I261" s="237"/>
      <c r="J261" s="237"/>
      <c r="K261" s="237"/>
      <c r="L261" s="237"/>
      <c r="M261" s="237"/>
      <c r="N261" s="237"/>
      <c r="O261" s="237"/>
      <c r="P261" s="237"/>
      <c r="Q261" s="237"/>
      <c r="R261" s="237"/>
      <c r="S261" s="334"/>
      <c r="T261" s="237"/>
      <c r="U261" s="237"/>
      <c r="V261" s="237"/>
      <c r="W261" s="237"/>
      <c r="X261" s="237"/>
      <c r="Y261" s="237"/>
      <c r="Z261" s="237"/>
      <c r="AA261" s="237"/>
      <c r="AB261" s="237"/>
      <c r="AC261" s="237"/>
      <c r="AD261" s="237"/>
      <c r="AE261" s="237"/>
      <c r="AF261" s="237"/>
      <c r="AG261" s="237"/>
      <c r="AH261" s="237"/>
      <c r="AI261" s="237"/>
      <c r="AJ261" s="237"/>
      <c r="AK261" s="237"/>
      <c r="AL261" s="237"/>
      <c r="AM261" s="237"/>
      <c r="AN261" s="237"/>
      <c r="AO261" s="237"/>
      <c r="AP261" s="237"/>
      <c r="AQ261" s="237"/>
      <c r="AR261" s="237"/>
      <c r="AS261" s="237"/>
      <c r="AT261" s="237"/>
      <c r="AU261" s="237"/>
      <c r="AV261" s="237"/>
      <c r="AW261" s="237"/>
      <c r="AX261" s="237"/>
      <c r="AY261" s="237"/>
      <c r="AZ261" s="237"/>
      <c r="BA261" s="237"/>
      <c r="BB261" s="237"/>
      <c r="BC261" s="237"/>
      <c r="BD261" s="237"/>
      <c r="BE261" s="237"/>
      <c r="BF261" s="237"/>
      <c r="BG261" s="237"/>
      <c r="BH261" s="237"/>
      <c r="BI261" s="237"/>
      <c r="BJ261" s="237"/>
    </row>
    <row r="262" spans="1:62" s="333" customFormat="1" ht="14.25" x14ac:dyDescent="0.3">
      <c r="A262" s="237"/>
      <c r="B262" s="334"/>
      <c r="C262" s="332"/>
      <c r="F262" s="237"/>
      <c r="G262" s="237"/>
      <c r="H262" s="237"/>
      <c r="I262" s="237"/>
      <c r="J262" s="237"/>
      <c r="K262" s="237"/>
      <c r="L262" s="237"/>
      <c r="M262" s="237"/>
      <c r="N262" s="237"/>
      <c r="O262" s="237"/>
      <c r="P262" s="237"/>
      <c r="Q262" s="237"/>
      <c r="R262" s="237"/>
      <c r="S262" s="334"/>
      <c r="T262" s="237"/>
      <c r="U262" s="237"/>
      <c r="V262" s="237"/>
      <c r="W262" s="237"/>
      <c r="X262" s="237"/>
      <c r="Y262" s="237"/>
      <c r="Z262" s="237"/>
      <c r="AA262" s="237"/>
      <c r="AB262" s="237"/>
      <c r="AC262" s="237"/>
      <c r="AD262" s="237"/>
      <c r="AE262" s="237"/>
      <c r="AF262" s="237"/>
      <c r="AG262" s="237"/>
      <c r="AH262" s="237"/>
      <c r="AI262" s="237"/>
      <c r="AJ262" s="237"/>
      <c r="AK262" s="237"/>
      <c r="AL262" s="237"/>
      <c r="AM262" s="237"/>
      <c r="AN262" s="237"/>
      <c r="AO262" s="237"/>
      <c r="AP262" s="237"/>
      <c r="AQ262" s="237"/>
      <c r="AR262" s="237"/>
      <c r="AS262" s="237"/>
      <c r="AT262" s="237"/>
      <c r="AU262" s="237"/>
      <c r="AV262" s="237"/>
      <c r="AW262" s="237"/>
      <c r="AX262" s="237"/>
      <c r="AY262" s="237"/>
      <c r="AZ262" s="237"/>
      <c r="BA262" s="237"/>
      <c r="BB262" s="237"/>
      <c r="BC262" s="237"/>
      <c r="BD262" s="237"/>
      <c r="BE262" s="237"/>
      <c r="BF262" s="237"/>
      <c r="BG262" s="237"/>
      <c r="BH262" s="237"/>
      <c r="BI262" s="237"/>
      <c r="BJ262" s="237"/>
    </row>
    <row r="263" spans="1:62" s="333" customFormat="1" ht="14.25" x14ac:dyDescent="0.3">
      <c r="A263" s="237"/>
      <c r="B263" s="334"/>
      <c r="C263" s="332"/>
      <c r="F263" s="237"/>
      <c r="G263" s="237"/>
      <c r="H263" s="237"/>
      <c r="I263" s="237"/>
      <c r="J263" s="237"/>
      <c r="K263" s="237"/>
      <c r="L263" s="237"/>
      <c r="M263" s="237"/>
      <c r="N263" s="237"/>
      <c r="O263" s="237"/>
      <c r="P263" s="237"/>
      <c r="Q263" s="237"/>
      <c r="R263" s="237"/>
      <c r="S263" s="334"/>
      <c r="T263" s="237"/>
      <c r="U263" s="237"/>
      <c r="V263" s="237"/>
      <c r="W263" s="237"/>
      <c r="X263" s="237"/>
      <c r="Y263" s="237"/>
      <c r="Z263" s="237"/>
      <c r="AA263" s="237"/>
      <c r="AB263" s="237"/>
      <c r="AC263" s="237"/>
      <c r="AD263" s="237"/>
      <c r="AE263" s="237"/>
      <c r="AF263" s="237"/>
      <c r="AG263" s="237"/>
      <c r="AH263" s="237"/>
      <c r="AI263" s="237"/>
      <c r="AJ263" s="237"/>
      <c r="AK263" s="237"/>
      <c r="AL263" s="237"/>
      <c r="AM263" s="237"/>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row>
    <row r="264" spans="1:62" s="333" customFormat="1" ht="14.25" x14ac:dyDescent="0.3">
      <c r="A264" s="237"/>
      <c r="B264" s="334"/>
      <c r="C264" s="332"/>
      <c r="F264" s="237"/>
      <c r="G264" s="237"/>
      <c r="H264" s="237"/>
      <c r="I264" s="237"/>
      <c r="J264" s="237"/>
      <c r="K264" s="237"/>
      <c r="L264" s="237"/>
      <c r="M264" s="237"/>
      <c r="N264" s="237"/>
      <c r="O264" s="237"/>
      <c r="P264" s="237"/>
      <c r="Q264" s="237"/>
      <c r="R264" s="237"/>
      <c r="S264" s="334"/>
      <c r="T264" s="237"/>
      <c r="U264" s="237"/>
      <c r="V264" s="237"/>
      <c r="W264" s="237"/>
      <c r="X264" s="237"/>
      <c r="Y264" s="237"/>
      <c r="Z264" s="237"/>
      <c r="AA264" s="237"/>
      <c r="AB264" s="237"/>
      <c r="AC264" s="237"/>
      <c r="AD264" s="237"/>
      <c r="AE264" s="237"/>
      <c r="AF264" s="237"/>
      <c r="AG264" s="237"/>
      <c r="AH264" s="237"/>
      <c r="AI264" s="237"/>
      <c r="AJ264" s="237"/>
      <c r="AK264" s="237"/>
      <c r="AL264" s="237"/>
      <c r="AM264" s="237"/>
      <c r="AN264" s="237"/>
      <c r="AO264" s="237"/>
      <c r="AP264" s="237"/>
      <c r="AQ264" s="237"/>
      <c r="AR264" s="237"/>
      <c r="AS264" s="237"/>
      <c r="AT264" s="237"/>
      <c r="AU264" s="237"/>
      <c r="AV264" s="237"/>
      <c r="AW264" s="237"/>
      <c r="AX264" s="237"/>
      <c r="AY264" s="237"/>
      <c r="AZ264" s="237"/>
      <c r="BA264" s="237"/>
      <c r="BB264" s="237"/>
      <c r="BC264" s="237"/>
      <c r="BD264" s="237"/>
      <c r="BE264" s="237"/>
      <c r="BF264" s="237"/>
      <c r="BG264" s="237"/>
      <c r="BH264" s="237"/>
      <c r="BI264" s="237"/>
      <c r="BJ264" s="237"/>
    </row>
    <row r="265" spans="1:62" s="333" customFormat="1" ht="14.25" x14ac:dyDescent="0.3">
      <c r="A265" s="237"/>
      <c r="B265" s="334"/>
      <c r="C265" s="332"/>
      <c r="F265" s="237"/>
      <c r="G265" s="237"/>
      <c r="H265" s="237"/>
      <c r="I265" s="237"/>
      <c r="J265" s="237"/>
      <c r="K265" s="237"/>
      <c r="L265" s="237"/>
      <c r="M265" s="237"/>
      <c r="N265" s="237"/>
      <c r="O265" s="237"/>
      <c r="P265" s="237"/>
      <c r="Q265" s="237"/>
      <c r="R265" s="237"/>
      <c r="S265" s="334"/>
      <c r="T265" s="237"/>
      <c r="U265" s="237"/>
      <c r="V265" s="237"/>
      <c r="W265" s="237"/>
      <c r="X265" s="237"/>
      <c r="Y265" s="237"/>
      <c r="Z265" s="237"/>
      <c r="AA265" s="237"/>
      <c r="AB265" s="237"/>
      <c r="AC265" s="237"/>
      <c r="AD265" s="237"/>
      <c r="AE265" s="237"/>
      <c r="AF265" s="237"/>
      <c r="AG265" s="237"/>
      <c r="AH265" s="237"/>
      <c r="AI265" s="237"/>
      <c r="AJ265" s="237"/>
      <c r="AK265" s="237"/>
      <c r="AL265" s="237"/>
      <c r="AM265" s="237"/>
      <c r="AN265" s="237"/>
      <c r="AO265" s="237"/>
      <c r="AP265" s="237"/>
      <c r="AQ265" s="237"/>
      <c r="AR265" s="237"/>
      <c r="AS265" s="237"/>
      <c r="AT265" s="237"/>
      <c r="AU265" s="237"/>
      <c r="AV265" s="237"/>
      <c r="AW265" s="237"/>
      <c r="AX265" s="237"/>
      <c r="AY265" s="237"/>
      <c r="AZ265" s="237"/>
      <c r="BA265" s="237"/>
      <c r="BB265" s="237"/>
      <c r="BC265" s="237"/>
      <c r="BD265" s="237"/>
      <c r="BE265" s="237"/>
      <c r="BF265" s="237"/>
      <c r="BG265" s="237"/>
      <c r="BH265" s="237"/>
      <c r="BI265" s="237"/>
      <c r="BJ265" s="237"/>
    </row>
    <row r="266" spans="1:62" s="333" customFormat="1" ht="14.25" x14ac:dyDescent="0.3">
      <c r="A266" s="237"/>
      <c r="B266" s="334"/>
      <c r="C266" s="332"/>
      <c r="F266" s="237"/>
      <c r="G266" s="237"/>
      <c r="H266" s="237"/>
      <c r="I266" s="237"/>
      <c r="J266" s="237"/>
      <c r="K266" s="237"/>
      <c r="L266" s="237"/>
      <c r="M266" s="237"/>
      <c r="N266" s="237"/>
      <c r="O266" s="237"/>
      <c r="P266" s="237"/>
      <c r="Q266" s="237"/>
      <c r="R266" s="237"/>
      <c r="S266" s="334"/>
      <c r="T266" s="237"/>
      <c r="U266" s="237"/>
      <c r="V266" s="237"/>
      <c r="W266" s="237"/>
      <c r="X266" s="237"/>
      <c r="Y266" s="237"/>
      <c r="Z266" s="237"/>
      <c r="AA266" s="237"/>
      <c r="AB266" s="237"/>
      <c r="AC266" s="237"/>
      <c r="AD266" s="237"/>
      <c r="AE266" s="237"/>
      <c r="AF266" s="237"/>
      <c r="AG266" s="237"/>
      <c r="AH266" s="237"/>
      <c r="AI266" s="237"/>
      <c r="AJ266" s="237"/>
      <c r="AK266" s="237"/>
      <c r="AL266" s="237"/>
      <c r="AM266" s="237"/>
      <c r="AN266" s="237"/>
      <c r="AO266" s="237"/>
      <c r="AP266" s="237"/>
      <c r="AQ266" s="237"/>
      <c r="AR266" s="237"/>
      <c r="AS266" s="237"/>
      <c r="AT266" s="237"/>
      <c r="AU266" s="237"/>
      <c r="AV266" s="237"/>
      <c r="AW266" s="237"/>
      <c r="AX266" s="237"/>
      <c r="AY266" s="237"/>
      <c r="AZ266" s="237"/>
      <c r="BA266" s="237"/>
      <c r="BB266" s="237"/>
      <c r="BC266" s="237"/>
      <c r="BD266" s="237"/>
      <c r="BE266" s="237"/>
      <c r="BF266" s="237"/>
      <c r="BG266" s="237"/>
      <c r="BH266" s="237"/>
      <c r="BI266" s="237"/>
      <c r="BJ266" s="237"/>
    </row>
    <row r="267" spans="1:62" s="333" customFormat="1" ht="14.25" x14ac:dyDescent="0.3">
      <c r="A267" s="237"/>
      <c r="B267" s="334"/>
      <c r="C267" s="332"/>
      <c r="F267" s="237"/>
      <c r="G267" s="237"/>
      <c r="H267" s="237"/>
      <c r="I267" s="237"/>
      <c r="J267" s="237"/>
      <c r="K267" s="237"/>
      <c r="L267" s="237"/>
      <c r="M267" s="237"/>
      <c r="N267" s="237"/>
      <c r="O267" s="237"/>
      <c r="P267" s="237"/>
      <c r="Q267" s="237"/>
      <c r="R267" s="237"/>
      <c r="S267" s="334"/>
      <c r="T267" s="237"/>
      <c r="U267" s="237"/>
      <c r="V267" s="237"/>
      <c r="W267" s="237"/>
      <c r="X267" s="237"/>
      <c r="Y267" s="237"/>
      <c r="Z267" s="237"/>
      <c r="AA267" s="237"/>
      <c r="AB267" s="237"/>
      <c r="AC267" s="237"/>
      <c r="AD267" s="237"/>
      <c r="AE267" s="237"/>
      <c r="AF267" s="237"/>
      <c r="AG267" s="237"/>
      <c r="AH267" s="237"/>
      <c r="AI267" s="237"/>
      <c r="AJ267" s="237"/>
      <c r="AK267" s="237"/>
      <c r="AL267" s="237"/>
      <c r="AM267" s="237"/>
      <c r="AN267" s="237"/>
      <c r="AO267" s="237"/>
      <c r="AP267" s="237"/>
      <c r="AQ267" s="237"/>
      <c r="AR267" s="237"/>
      <c r="AS267" s="237"/>
      <c r="AT267" s="237"/>
      <c r="AU267" s="237"/>
      <c r="AV267" s="237"/>
      <c r="AW267" s="237"/>
      <c r="AX267" s="237"/>
      <c r="AY267" s="237"/>
      <c r="AZ267" s="237"/>
      <c r="BA267" s="237"/>
      <c r="BB267" s="237"/>
      <c r="BC267" s="237"/>
      <c r="BD267" s="237"/>
      <c r="BE267" s="237"/>
      <c r="BF267" s="237"/>
      <c r="BG267" s="237"/>
      <c r="BH267" s="237"/>
      <c r="BI267" s="237"/>
      <c r="BJ267" s="237"/>
    </row>
    <row r="268" spans="1:62" s="333" customFormat="1" ht="14.25" x14ac:dyDescent="0.3">
      <c r="A268" s="237"/>
      <c r="B268" s="334"/>
      <c r="C268" s="332"/>
      <c r="F268" s="237"/>
      <c r="G268" s="237"/>
      <c r="H268" s="237"/>
      <c r="I268" s="237"/>
      <c r="J268" s="237"/>
      <c r="K268" s="237"/>
      <c r="L268" s="237"/>
      <c r="M268" s="237"/>
      <c r="N268" s="237"/>
      <c r="O268" s="237"/>
      <c r="P268" s="237"/>
      <c r="Q268" s="237"/>
      <c r="R268" s="237"/>
      <c r="S268" s="334"/>
      <c r="T268" s="237"/>
      <c r="U268" s="237"/>
      <c r="V268" s="237"/>
      <c r="W268" s="237"/>
      <c r="X268" s="237"/>
      <c r="Y268" s="237"/>
      <c r="Z268" s="237"/>
      <c r="AA268" s="237"/>
      <c r="AB268" s="237"/>
      <c r="AC268" s="237"/>
      <c r="AD268" s="237"/>
      <c r="AE268" s="237"/>
      <c r="AF268" s="237"/>
      <c r="AG268" s="237"/>
      <c r="AH268" s="237"/>
      <c r="AI268" s="237"/>
      <c r="AJ268" s="237"/>
      <c r="AK268" s="237"/>
      <c r="AL268" s="237"/>
      <c r="AM268" s="237"/>
      <c r="AN268" s="237"/>
      <c r="AO268" s="237"/>
      <c r="AP268" s="237"/>
      <c r="AQ268" s="237"/>
      <c r="AR268" s="237"/>
      <c r="AS268" s="237"/>
      <c r="AT268" s="237"/>
      <c r="AU268" s="237"/>
      <c r="AV268" s="237"/>
      <c r="AW268" s="237"/>
      <c r="AX268" s="237"/>
      <c r="AY268" s="237"/>
      <c r="AZ268" s="237"/>
      <c r="BA268" s="237"/>
      <c r="BB268" s="237"/>
      <c r="BC268" s="237"/>
      <c r="BD268" s="237"/>
      <c r="BE268" s="237"/>
      <c r="BF268" s="237"/>
      <c r="BG268" s="237"/>
      <c r="BH268" s="237"/>
      <c r="BI268" s="237"/>
      <c r="BJ268" s="237"/>
    </row>
    <row r="269" spans="1:62" s="333" customFormat="1" ht="14.25" x14ac:dyDescent="0.3">
      <c r="A269" s="237"/>
      <c r="B269" s="334"/>
      <c r="C269" s="332"/>
      <c r="F269" s="237"/>
      <c r="G269" s="237"/>
      <c r="H269" s="237"/>
      <c r="I269" s="237"/>
      <c r="J269" s="237"/>
      <c r="K269" s="237"/>
      <c r="L269" s="237"/>
      <c r="M269" s="237"/>
      <c r="N269" s="237"/>
      <c r="O269" s="237"/>
      <c r="P269" s="237"/>
      <c r="Q269" s="237"/>
      <c r="R269" s="237"/>
      <c r="S269" s="334"/>
      <c r="T269" s="237"/>
      <c r="U269" s="237"/>
      <c r="V269" s="237"/>
      <c r="W269" s="237"/>
      <c r="X269" s="237"/>
      <c r="Y269" s="237"/>
      <c r="Z269" s="237"/>
      <c r="AA269" s="237"/>
      <c r="AB269" s="237"/>
      <c r="AC269" s="237"/>
      <c r="AD269" s="237"/>
      <c r="AE269" s="237"/>
      <c r="AF269" s="237"/>
      <c r="AG269" s="237"/>
      <c r="AH269" s="237"/>
      <c r="AI269" s="237"/>
      <c r="AJ269" s="237"/>
      <c r="AK269" s="237"/>
      <c r="AL269" s="237"/>
      <c r="AM269" s="237"/>
      <c r="AN269" s="237"/>
      <c r="AO269" s="237"/>
      <c r="AP269" s="237"/>
      <c r="AQ269" s="237"/>
      <c r="AR269" s="237"/>
      <c r="AS269" s="237"/>
      <c r="AT269" s="237"/>
      <c r="AU269" s="237"/>
      <c r="AV269" s="237"/>
      <c r="AW269" s="237"/>
      <c r="AX269" s="237"/>
      <c r="AY269" s="237"/>
      <c r="AZ269" s="237"/>
      <c r="BA269" s="237"/>
      <c r="BB269" s="237"/>
      <c r="BC269" s="237"/>
      <c r="BD269" s="237"/>
      <c r="BE269" s="237"/>
      <c r="BF269" s="237"/>
      <c r="BG269" s="237"/>
      <c r="BH269" s="237"/>
      <c r="BI269" s="237"/>
      <c r="BJ269" s="237"/>
    </row>
    <row r="270" spans="1:62" s="333" customFormat="1" ht="14.25" x14ac:dyDescent="0.3">
      <c r="A270" s="237"/>
      <c r="B270" s="334"/>
      <c r="C270" s="332"/>
      <c r="F270" s="237"/>
      <c r="G270" s="237"/>
      <c r="H270" s="237"/>
      <c r="I270" s="237"/>
      <c r="J270" s="237"/>
      <c r="K270" s="237"/>
      <c r="L270" s="237"/>
      <c r="M270" s="237"/>
      <c r="N270" s="237"/>
      <c r="O270" s="237"/>
      <c r="P270" s="237"/>
      <c r="Q270" s="237"/>
      <c r="R270" s="237"/>
      <c r="S270" s="334"/>
      <c r="T270" s="237"/>
      <c r="U270" s="237"/>
      <c r="V270" s="237"/>
      <c r="W270" s="237"/>
      <c r="X270" s="237"/>
      <c r="Y270" s="237"/>
      <c r="Z270" s="237"/>
      <c r="AA270" s="237"/>
      <c r="AB270" s="237"/>
      <c r="AC270" s="237"/>
      <c r="AD270" s="237"/>
      <c r="AE270" s="237"/>
      <c r="AF270" s="237"/>
      <c r="AG270" s="237"/>
      <c r="AH270" s="237"/>
      <c r="AI270" s="237"/>
      <c r="AJ270" s="237"/>
      <c r="AK270" s="237"/>
      <c r="AL270" s="237"/>
      <c r="AM270" s="237"/>
      <c r="AN270" s="237"/>
      <c r="AO270" s="237"/>
      <c r="AP270" s="237"/>
      <c r="AQ270" s="237"/>
      <c r="AR270" s="237"/>
      <c r="AS270" s="237"/>
      <c r="AT270" s="237"/>
      <c r="AU270" s="237"/>
      <c r="AV270" s="237"/>
      <c r="AW270" s="237"/>
      <c r="AX270" s="237"/>
      <c r="AY270" s="237"/>
      <c r="AZ270" s="237"/>
      <c r="BA270" s="237"/>
      <c r="BB270" s="237"/>
      <c r="BC270" s="237"/>
      <c r="BD270" s="237"/>
      <c r="BE270" s="237"/>
      <c r="BF270" s="237"/>
      <c r="BG270" s="237"/>
      <c r="BH270" s="237"/>
      <c r="BI270" s="237"/>
      <c r="BJ270" s="237"/>
    </row>
    <row r="271" spans="1:62" s="333" customFormat="1" ht="14.25" x14ac:dyDescent="0.3">
      <c r="A271" s="237"/>
      <c r="B271" s="334"/>
      <c r="C271" s="332"/>
      <c r="F271" s="237"/>
      <c r="G271" s="237"/>
      <c r="H271" s="237"/>
      <c r="I271" s="237"/>
      <c r="J271" s="237"/>
      <c r="K271" s="237"/>
      <c r="L271" s="237"/>
      <c r="M271" s="237"/>
      <c r="N271" s="237"/>
      <c r="O271" s="237"/>
      <c r="P271" s="237"/>
      <c r="Q271" s="237"/>
      <c r="R271" s="237"/>
      <c r="S271" s="334"/>
      <c r="T271" s="237"/>
      <c r="U271" s="237"/>
      <c r="V271" s="237"/>
      <c r="W271" s="237"/>
      <c r="X271" s="237"/>
      <c r="Y271" s="237"/>
      <c r="Z271" s="237"/>
      <c r="AA271" s="237"/>
      <c r="AB271" s="237"/>
      <c r="AC271" s="237"/>
      <c r="AD271" s="237"/>
      <c r="AE271" s="237"/>
      <c r="AF271" s="237"/>
      <c r="AG271" s="237"/>
      <c r="AH271" s="237"/>
      <c r="AI271" s="237"/>
      <c r="AJ271" s="237"/>
      <c r="AK271" s="237"/>
      <c r="AL271" s="237"/>
      <c r="AM271" s="237"/>
      <c r="AN271" s="237"/>
      <c r="AO271" s="237"/>
      <c r="AP271" s="237"/>
      <c r="AQ271" s="237"/>
      <c r="AR271" s="237"/>
      <c r="AS271" s="237"/>
      <c r="AT271" s="237"/>
      <c r="AU271" s="237"/>
      <c r="AV271" s="237"/>
      <c r="AW271" s="237"/>
      <c r="AX271" s="237"/>
      <c r="AY271" s="237"/>
      <c r="AZ271" s="237"/>
      <c r="BA271" s="237"/>
      <c r="BB271" s="237"/>
      <c r="BC271" s="237"/>
      <c r="BD271" s="237"/>
      <c r="BE271" s="237"/>
      <c r="BF271" s="237"/>
      <c r="BG271" s="237"/>
      <c r="BH271" s="237"/>
      <c r="BI271" s="237"/>
      <c r="BJ271" s="237"/>
    </row>
    <row r="272" spans="1:62" s="333" customFormat="1" ht="14.25" x14ac:dyDescent="0.3">
      <c r="A272" s="237"/>
      <c r="B272" s="334"/>
      <c r="C272" s="332"/>
      <c r="F272" s="237"/>
      <c r="G272" s="237"/>
      <c r="H272" s="237"/>
      <c r="I272" s="237"/>
      <c r="J272" s="237"/>
      <c r="K272" s="237"/>
      <c r="L272" s="237"/>
      <c r="M272" s="237"/>
      <c r="N272" s="237"/>
      <c r="O272" s="237"/>
      <c r="P272" s="237"/>
      <c r="Q272" s="237"/>
      <c r="R272" s="237"/>
      <c r="S272" s="334"/>
      <c r="T272" s="237"/>
      <c r="U272" s="237"/>
      <c r="V272" s="237"/>
      <c r="W272" s="237"/>
      <c r="X272" s="237"/>
      <c r="Y272" s="237"/>
      <c r="Z272" s="237"/>
      <c r="AA272" s="237"/>
      <c r="AB272" s="237"/>
      <c r="AC272" s="237"/>
      <c r="AD272" s="237"/>
      <c r="AE272" s="237"/>
      <c r="AF272" s="237"/>
      <c r="AG272" s="237"/>
      <c r="AH272" s="237"/>
      <c r="AI272" s="237"/>
      <c r="AJ272" s="237"/>
      <c r="AK272" s="237"/>
      <c r="AL272" s="237"/>
      <c r="AM272" s="237"/>
      <c r="AN272" s="237"/>
      <c r="AO272" s="237"/>
      <c r="AP272" s="237"/>
      <c r="AQ272" s="237"/>
      <c r="AR272" s="237"/>
      <c r="AS272" s="237"/>
      <c r="AT272" s="237"/>
      <c r="AU272" s="237"/>
      <c r="AV272" s="237"/>
      <c r="AW272" s="237"/>
      <c r="AX272" s="237"/>
      <c r="AY272" s="237"/>
      <c r="AZ272" s="237"/>
      <c r="BA272" s="237"/>
      <c r="BB272" s="237"/>
      <c r="BC272" s="237"/>
      <c r="BD272" s="237"/>
      <c r="BE272" s="237"/>
      <c r="BF272" s="237"/>
      <c r="BG272" s="237"/>
      <c r="BH272" s="237"/>
      <c r="BI272" s="237"/>
      <c r="BJ272" s="237"/>
    </row>
    <row r="273" spans="1:62" s="333" customFormat="1" ht="14.25" x14ac:dyDescent="0.3">
      <c r="A273" s="237"/>
      <c r="B273" s="334"/>
      <c r="C273" s="332"/>
      <c r="F273" s="237"/>
      <c r="G273" s="237"/>
      <c r="H273" s="237"/>
      <c r="I273" s="237"/>
      <c r="J273" s="237"/>
      <c r="K273" s="237"/>
      <c r="L273" s="237"/>
      <c r="M273" s="237"/>
      <c r="N273" s="237"/>
      <c r="O273" s="237"/>
      <c r="P273" s="237"/>
      <c r="Q273" s="237"/>
      <c r="R273" s="237"/>
      <c r="S273" s="334"/>
      <c r="T273" s="237"/>
      <c r="U273" s="237"/>
      <c r="V273" s="237"/>
      <c r="W273" s="237"/>
      <c r="X273" s="237"/>
      <c r="Y273" s="237"/>
      <c r="Z273" s="237"/>
      <c r="AA273" s="237"/>
      <c r="AB273" s="237"/>
      <c r="AC273" s="237"/>
      <c r="AD273" s="237"/>
      <c r="AE273" s="237"/>
      <c r="AF273" s="237"/>
      <c r="AG273" s="237"/>
      <c r="AH273" s="237"/>
      <c r="AI273" s="237"/>
      <c r="AJ273" s="237"/>
      <c r="AK273" s="237"/>
      <c r="AL273" s="237"/>
      <c r="AM273" s="237"/>
      <c r="AN273" s="237"/>
      <c r="AO273" s="237"/>
      <c r="AP273" s="237"/>
      <c r="AQ273" s="237"/>
      <c r="AR273" s="237"/>
      <c r="AS273" s="237"/>
      <c r="AT273" s="237"/>
      <c r="AU273" s="237"/>
      <c r="AV273" s="237"/>
      <c r="AW273" s="237"/>
      <c r="AX273" s="237"/>
      <c r="AY273" s="237"/>
      <c r="AZ273" s="237"/>
      <c r="BA273" s="237"/>
      <c r="BB273" s="237"/>
      <c r="BC273" s="237"/>
      <c r="BD273" s="237"/>
      <c r="BE273" s="237"/>
      <c r="BF273" s="237"/>
      <c r="BG273" s="237"/>
      <c r="BH273" s="237"/>
      <c r="BI273" s="237"/>
      <c r="BJ273" s="237"/>
    </row>
    <row r="274" spans="1:62" s="333" customFormat="1" ht="14.25" x14ac:dyDescent="0.3">
      <c r="A274" s="237"/>
      <c r="B274" s="334"/>
      <c r="C274" s="332"/>
      <c r="F274" s="237"/>
      <c r="G274" s="237"/>
      <c r="H274" s="237"/>
      <c r="I274" s="237"/>
      <c r="J274" s="237"/>
      <c r="K274" s="237"/>
      <c r="L274" s="237"/>
      <c r="M274" s="237"/>
      <c r="N274" s="237"/>
      <c r="O274" s="237"/>
      <c r="P274" s="237"/>
      <c r="Q274" s="237"/>
      <c r="R274" s="237"/>
      <c r="S274" s="334"/>
      <c r="T274" s="237"/>
      <c r="U274" s="237"/>
      <c r="V274" s="237"/>
      <c r="W274" s="237"/>
      <c r="X274" s="237"/>
      <c r="Y274" s="237"/>
      <c r="Z274" s="237"/>
      <c r="AA274" s="237"/>
      <c r="AB274" s="237"/>
      <c r="AC274" s="237"/>
      <c r="AD274" s="237"/>
      <c r="AE274" s="237"/>
      <c r="AF274" s="237"/>
      <c r="AG274" s="237"/>
      <c r="AH274" s="237"/>
      <c r="AI274" s="237"/>
      <c r="AJ274" s="237"/>
      <c r="AK274" s="237"/>
      <c r="AL274" s="237"/>
      <c r="AM274" s="237"/>
      <c r="AN274" s="237"/>
      <c r="AO274" s="237"/>
      <c r="AP274" s="237"/>
      <c r="AQ274" s="237"/>
      <c r="AR274" s="237"/>
      <c r="AS274" s="237"/>
      <c r="AT274" s="237"/>
      <c r="AU274" s="237"/>
      <c r="AV274" s="237"/>
      <c r="AW274" s="237"/>
      <c r="AX274" s="237"/>
      <c r="AY274" s="237"/>
      <c r="AZ274" s="237"/>
      <c r="BA274" s="237"/>
      <c r="BB274" s="237"/>
      <c r="BC274" s="237"/>
      <c r="BD274" s="237"/>
      <c r="BE274" s="237"/>
      <c r="BF274" s="237"/>
      <c r="BG274" s="237"/>
      <c r="BH274" s="237"/>
      <c r="BI274" s="237"/>
      <c r="BJ274" s="237"/>
    </row>
    <row r="275" spans="1:62" s="333" customFormat="1" ht="14.25" x14ac:dyDescent="0.3">
      <c r="A275" s="237"/>
      <c r="B275" s="334"/>
      <c r="C275" s="332"/>
      <c r="F275" s="237"/>
      <c r="G275" s="237"/>
      <c r="H275" s="237"/>
      <c r="I275" s="237"/>
      <c r="J275" s="237"/>
      <c r="K275" s="237"/>
      <c r="L275" s="237"/>
      <c r="M275" s="237"/>
      <c r="N275" s="237"/>
      <c r="O275" s="237"/>
      <c r="P275" s="237"/>
      <c r="Q275" s="237"/>
      <c r="R275" s="237"/>
      <c r="S275" s="334"/>
      <c r="T275" s="237"/>
      <c r="U275" s="237"/>
      <c r="V275" s="237"/>
      <c r="W275" s="237"/>
      <c r="X275" s="237"/>
      <c r="Y275" s="237"/>
      <c r="Z275" s="237"/>
      <c r="AA275" s="237"/>
      <c r="AB275" s="237"/>
      <c r="AC275" s="237"/>
      <c r="AD275" s="237"/>
      <c r="AE275" s="237"/>
      <c r="AF275" s="237"/>
      <c r="AG275" s="237"/>
      <c r="AH275" s="237"/>
      <c r="AI275" s="237"/>
      <c r="AJ275" s="237"/>
      <c r="AK275" s="237"/>
      <c r="AL275" s="237"/>
      <c r="AM275" s="237"/>
      <c r="AN275" s="237"/>
      <c r="AO275" s="237"/>
      <c r="AP275" s="237"/>
      <c r="AQ275" s="237"/>
      <c r="AR275" s="237"/>
      <c r="AS275" s="237"/>
      <c r="AT275" s="237"/>
      <c r="AU275" s="237"/>
      <c r="AV275" s="237"/>
      <c r="AW275" s="237"/>
      <c r="AX275" s="237"/>
      <c r="AY275" s="237"/>
      <c r="AZ275" s="237"/>
      <c r="BA275" s="237"/>
      <c r="BB275" s="237"/>
      <c r="BC275" s="237"/>
      <c r="BD275" s="237"/>
      <c r="BE275" s="237"/>
      <c r="BF275" s="237"/>
      <c r="BG275" s="237"/>
      <c r="BH275" s="237"/>
      <c r="BI275" s="237"/>
      <c r="BJ275" s="237"/>
    </row>
    <row r="276" spans="1:62" s="333" customFormat="1" ht="14.25" x14ac:dyDescent="0.3">
      <c r="A276" s="237"/>
      <c r="B276" s="334"/>
      <c r="C276" s="332"/>
      <c r="F276" s="237"/>
      <c r="G276" s="237"/>
      <c r="H276" s="237"/>
      <c r="I276" s="237"/>
      <c r="J276" s="237"/>
      <c r="K276" s="237"/>
      <c r="L276" s="237"/>
      <c r="M276" s="237"/>
      <c r="N276" s="237"/>
      <c r="O276" s="237"/>
      <c r="P276" s="237"/>
      <c r="Q276" s="237"/>
      <c r="R276" s="237"/>
      <c r="S276" s="334"/>
      <c r="T276" s="237"/>
      <c r="U276" s="237"/>
      <c r="V276" s="237"/>
      <c r="W276" s="237"/>
      <c r="X276" s="237"/>
      <c r="Y276" s="237"/>
      <c r="Z276" s="237"/>
      <c r="AA276" s="237"/>
      <c r="AB276" s="237"/>
      <c r="AC276" s="237"/>
      <c r="AD276" s="237"/>
      <c r="AE276" s="237"/>
      <c r="AF276" s="237"/>
      <c r="AG276" s="237"/>
      <c r="AH276" s="237"/>
      <c r="AI276" s="237"/>
      <c r="AJ276" s="237"/>
      <c r="AK276" s="237"/>
      <c r="AL276" s="237"/>
      <c r="AM276" s="237"/>
      <c r="AN276" s="237"/>
      <c r="AO276" s="237"/>
      <c r="AP276" s="237"/>
      <c r="AQ276" s="237"/>
      <c r="AR276" s="237"/>
      <c r="AS276" s="237"/>
      <c r="AT276" s="237"/>
      <c r="AU276" s="237"/>
      <c r="AV276" s="237"/>
      <c r="AW276" s="237"/>
      <c r="AX276" s="237"/>
      <c r="AY276" s="237"/>
      <c r="AZ276" s="237"/>
      <c r="BA276" s="237"/>
      <c r="BB276" s="237"/>
      <c r="BC276" s="237"/>
      <c r="BD276" s="237"/>
      <c r="BE276" s="237"/>
      <c r="BF276" s="237"/>
      <c r="BG276" s="237"/>
      <c r="BH276" s="237"/>
      <c r="BI276" s="237"/>
      <c r="BJ276" s="237"/>
    </row>
    <row r="277" spans="1:62" s="333" customFormat="1" ht="14.25" x14ac:dyDescent="0.3">
      <c r="A277" s="237"/>
      <c r="B277" s="334"/>
      <c r="C277" s="332"/>
      <c r="F277" s="237"/>
      <c r="G277" s="237"/>
      <c r="H277" s="237"/>
      <c r="I277" s="237"/>
      <c r="J277" s="237"/>
      <c r="K277" s="237"/>
      <c r="L277" s="237"/>
      <c r="M277" s="237"/>
      <c r="N277" s="237"/>
      <c r="O277" s="237"/>
      <c r="P277" s="237"/>
      <c r="Q277" s="237"/>
      <c r="R277" s="237"/>
      <c r="S277" s="334"/>
      <c r="T277" s="237"/>
      <c r="U277" s="237"/>
      <c r="V277" s="237"/>
      <c r="W277" s="237"/>
      <c r="X277" s="237"/>
      <c r="Y277" s="237"/>
      <c r="Z277" s="237"/>
      <c r="AA277" s="237"/>
      <c r="AB277" s="237"/>
      <c r="AC277" s="237"/>
      <c r="AD277" s="237"/>
      <c r="AE277" s="237"/>
      <c r="AF277" s="237"/>
      <c r="AG277" s="237"/>
      <c r="AH277" s="237"/>
      <c r="AI277" s="237"/>
      <c r="AJ277" s="237"/>
      <c r="AK277" s="237"/>
      <c r="AL277" s="237"/>
      <c r="AM277" s="237"/>
      <c r="AN277" s="237"/>
      <c r="AO277" s="237"/>
      <c r="AP277" s="237"/>
      <c r="AQ277" s="237"/>
      <c r="AR277" s="237"/>
      <c r="AS277" s="237"/>
      <c r="AT277" s="237"/>
      <c r="AU277" s="237"/>
      <c r="AV277" s="237"/>
      <c r="AW277" s="237"/>
      <c r="AX277" s="237"/>
      <c r="AY277" s="237"/>
      <c r="AZ277" s="237"/>
      <c r="BA277" s="237"/>
      <c r="BB277" s="237"/>
      <c r="BC277" s="237"/>
      <c r="BD277" s="237"/>
      <c r="BE277" s="237"/>
      <c r="BF277" s="237"/>
      <c r="BG277" s="237"/>
      <c r="BH277" s="237"/>
      <c r="BI277" s="237"/>
      <c r="BJ277" s="237"/>
    </row>
    <row r="278" spans="1:62" s="333" customFormat="1" ht="14.25" x14ac:dyDescent="0.3">
      <c r="A278" s="237"/>
      <c r="B278" s="334"/>
      <c r="C278" s="332"/>
      <c r="F278" s="237"/>
      <c r="G278" s="237"/>
      <c r="H278" s="237"/>
      <c r="I278" s="237"/>
      <c r="J278" s="237"/>
      <c r="K278" s="237"/>
      <c r="L278" s="237"/>
      <c r="M278" s="237"/>
      <c r="N278" s="237"/>
      <c r="O278" s="237"/>
      <c r="P278" s="237"/>
      <c r="Q278" s="237"/>
      <c r="R278" s="237"/>
      <c r="S278" s="334"/>
      <c r="T278" s="237"/>
      <c r="U278" s="237"/>
      <c r="V278" s="237"/>
      <c r="W278" s="237"/>
      <c r="X278" s="237"/>
      <c r="Y278" s="237"/>
      <c r="Z278" s="237"/>
      <c r="AA278" s="237"/>
      <c r="AB278" s="237"/>
      <c r="AC278" s="237"/>
      <c r="AD278" s="237"/>
      <c r="AE278" s="237"/>
      <c r="AF278" s="237"/>
      <c r="AG278" s="237"/>
      <c r="AH278" s="237"/>
      <c r="AI278" s="237"/>
      <c r="AJ278" s="237"/>
      <c r="AK278" s="237"/>
      <c r="AL278" s="237"/>
      <c r="AM278" s="237"/>
      <c r="AN278" s="237"/>
      <c r="AO278" s="237"/>
      <c r="AP278" s="237"/>
      <c r="AQ278" s="237"/>
      <c r="AR278" s="237"/>
      <c r="AS278" s="237"/>
      <c r="AT278" s="237"/>
      <c r="AU278" s="237"/>
      <c r="AV278" s="237"/>
      <c r="AW278" s="237"/>
      <c r="AX278" s="237"/>
      <c r="AY278" s="237"/>
      <c r="AZ278" s="237"/>
      <c r="BA278" s="237"/>
      <c r="BB278" s="237"/>
      <c r="BC278" s="237"/>
      <c r="BD278" s="237"/>
      <c r="BE278" s="237"/>
      <c r="BF278" s="237"/>
      <c r="BG278" s="237"/>
      <c r="BH278" s="237"/>
      <c r="BI278" s="237"/>
      <c r="BJ278" s="237"/>
    </row>
    <row r="279" spans="1:62" s="333" customFormat="1" ht="14.25" x14ac:dyDescent="0.3">
      <c r="A279" s="237"/>
      <c r="B279" s="334"/>
      <c r="C279" s="332"/>
      <c r="F279" s="237"/>
      <c r="G279" s="237"/>
      <c r="H279" s="237"/>
      <c r="I279" s="237"/>
      <c r="J279" s="237"/>
      <c r="K279" s="237"/>
      <c r="L279" s="237"/>
      <c r="M279" s="237"/>
      <c r="N279" s="237"/>
      <c r="O279" s="237"/>
      <c r="P279" s="237"/>
      <c r="Q279" s="237"/>
      <c r="R279" s="237"/>
      <c r="S279" s="334"/>
      <c r="T279" s="237"/>
      <c r="U279" s="237"/>
      <c r="V279" s="237"/>
      <c r="W279" s="237"/>
      <c r="X279" s="237"/>
      <c r="Y279" s="237"/>
      <c r="Z279" s="237"/>
      <c r="AA279" s="237"/>
      <c r="AB279" s="237"/>
      <c r="AC279" s="237"/>
      <c r="AD279" s="237"/>
      <c r="AE279" s="237"/>
      <c r="AF279" s="237"/>
      <c r="AG279" s="237"/>
      <c r="AH279" s="237"/>
      <c r="AI279" s="237"/>
      <c r="AJ279" s="237"/>
      <c r="AK279" s="237"/>
      <c r="AL279" s="237"/>
      <c r="AM279" s="237"/>
      <c r="AN279" s="237"/>
      <c r="AO279" s="237"/>
      <c r="AP279" s="237"/>
      <c r="AQ279" s="237"/>
      <c r="AR279" s="237"/>
      <c r="AS279" s="237"/>
      <c r="AT279" s="237"/>
      <c r="AU279" s="237"/>
      <c r="AV279" s="237"/>
      <c r="AW279" s="237"/>
      <c r="AX279" s="237"/>
      <c r="AY279" s="237"/>
      <c r="AZ279" s="237"/>
      <c r="BA279" s="237"/>
      <c r="BB279" s="237"/>
      <c r="BC279" s="237"/>
      <c r="BD279" s="237"/>
      <c r="BE279" s="237"/>
      <c r="BF279" s="237"/>
      <c r="BG279" s="237"/>
      <c r="BH279" s="237"/>
      <c r="BI279" s="237"/>
      <c r="BJ279" s="237"/>
    </row>
    <row r="280" spans="1:62" s="333" customFormat="1" ht="14.25" x14ac:dyDescent="0.3">
      <c r="A280" s="237"/>
      <c r="B280" s="334"/>
      <c r="C280" s="332"/>
      <c r="F280" s="237"/>
      <c r="G280" s="237"/>
      <c r="H280" s="237"/>
      <c r="I280" s="237"/>
      <c r="J280" s="237"/>
      <c r="K280" s="237"/>
      <c r="L280" s="237"/>
      <c r="M280" s="237"/>
      <c r="N280" s="237"/>
      <c r="O280" s="237"/>
      <c r="P280" s="237"/>
      <c r="Q280" s="237"/>
      <c r="R280" s="237"/>
      <c r="S280" s="334"/>
      <c r="T280" s="237"/>
      <c r="U280" s="237"/>
      <c r="V280" s="237"/>
      <c r="W280" s="237"/>
      <c r="X280" s="237"/>
      <c r="Y280" s="237"/>
      <c r="Z280" s="237"/>
      <c r="AA280" s="237"/>
      <c r="AB280" s="237"/>
      <c r="AC280" s="237"/>
      <c r="AD280" s="237"/>
      <c r="AE280" s="237"/>
      <c r="AF280" s="237"/>
      <c r="AG280" s="237"/>
      <c r="AH280" s="237"/>
      <c r="AI280" s="237"/>
      <c r="AJ280" s="237"/>
      <c r="AK280" s="237"/>
      <c r="AL280" s="237"/>
      <c r="AM280" s="237"/>
      <c r="AN280" s="237"/>
      <c r="AO280" s="237"/>
      <c r="AP280" s="237"/>
      <c r="AQ280" s="237"/>
      <c r="AR280" s="237"/>
      <c r="AS280" s="237"/>
      <c r="AT280" s="237"/>
      <c r="AU280" s="237"/>
      <c r="AV280" s="237"/>
      <c r="AW280" s="237"/>
      <c r="AX280" s="237"/>
      <c r="AY280" s="237"/>
      <c r="AZ280" s="237"/>
      <c r="BA280" s="237"/>
      <c r="BB280" s="237"/>
      <c r="BC280" s="237"/>
      <c r="BD280" s="237"/>
      <c r="BE280" s="237"/>
      <c r="BF280" s="237"/>
      <c r="BG280" s="237"/>
      <c r="BH280" s="237"/>
      <c r="BI280" s="237"/>
      <c r="BJ280" s="237"/>
    </row>
    <row r="281" spans="1:62" s="333" customFormat="1" ht="14.25" x14ac:dyDescent="0.3">
      <c r="A281" s="237"/>
      <c r="B281" s="334"/>
      <c r="C281" s="332"/>
      <c r="F281" s="237"/>
      <c r="G281" s="237"/>
      <c r="H281" s="237"/>
      <c r="I281" s="237"/>
      <c r="J281" s="237"/>
      <c r="K281" s="237"/>
      <c r="L281" s="237"/>
      <c r="M281" s="237"/>
      <c r="N281" s="237"/>
      <c r="O281" s="237"/>
      <c r="P281" s="237"/>
      <c r="Q281" s="237"/>
      <c r="R281" s="237"/>
      <c r="S281" s="334"/>
      <c r="T281" s="237"/>
      <c r="U281" s="237"/>
      <c r="V281" s="237"/>
      <c r="W281" s="237"/>
      <c r="X281" s="237"/>
      <c r="Y281" s="237"/>
      <c r="Z281" s="237"/>
      <c r="AA281" s="237"/>
      <c r="AB281" s="237"/>
      <c r="AC281" s="237"/>
      <c r="AD281" s="237"/>
      <c r="AE281" s="237"/>
      <c r="AF281" s="237"/>
      <c r="AG281" s="237"/>
      <c r="AH281" s="237"/>
      <c r="AI281" s="237"/>
      <c r="AJ281" s="237"/>
      <c r="AK281" s="237"/>
      <c r="AL281" s="237"/>
      <c r="AM281" s="237"/>
      <c r="AN281" s="237"/>
      <c r="AO281" s="237"/>
      <c r="AP281" s="237"/>
      <c r="AQ281" s="237"/>
      <c r="AR281" s="237"/>
      <c r="AS281" s="237"/>
      <c r="AT281" s="237"/>
      <c r="AU281" s="237"/>
      <c r="AV281" s="237"/>
      <c r="AW281" s="237"/>
      <c r="AX281" s="237"/>
      <c r="AY281" s="237"/>
      <c r="AZ281" s="237"/>
      <c r="BA281" s="237"/>
      <c r="BB281" s="237"/>
      <c r="BC281" s="237"/>
      <c r="BD281" s="237"/>
      <c r="BE281" s="237"/>
      <c r="BF281" s="237"/>
      <c r="BG281" s="237"/>
      <c r="BH281" s="237"/>
      <c r="BI281" s="237"/>
      <c r="BJ281" s="237"/>
    </row>
    <row r="282" spans="1:62" s="333" customFormat="1" ht="14.25" x14ac:dyDescent="0.3">
      <c r="A282" s="237"/>
      <c r="B282" s="334"/>
      <c r="C282" s="332"/>
      <c r="F282" s="237"/>
      <c r="G282" s="237"/>
      <c r="H282" s="237"/>
      <c r="I282" s="237"/>
      <c r="J282" s="237"/>
      <c r="K282" s="237"/>
      <c r="L282" s="237"/>
      <c r="M282" s="237"/>
      <c r="N282" s="237"/>
      <c r="O282" s="237"/>
      <c r="P282" s="237"/>
      <c r="Q282" s="237"/>
      <c r="R282" s="237"/>
      <c r="S282" s="334"/>
      <c r="T282" s="237"/>
      <c r="U282" s="237"/>
      <c r="V282" s="237"/>
      <c r="W282" s="237"/>
      <c r="X282" s="237"/>
      <c r="Y282" s="237"/>
      <c r="Z282" s="237"/>
      <c r="AA282" s="237"/>
      <c r="AB282" s="237"/>
      <c r="AC282" s="237"/>
      <c r="AD282" s="237"/>
      <c r="AE282" s="237"/>
      <c r="AF282" s="237"/>
      <c r="AG282" s="237"/>
      <c r="AH282" s="237"/>
      <c r="AI282" s="237"/>
      <c r="AJ282" s="237"/>
      <c r="AK282" s="237"/>
      <c r="AL282" s="237"/>
      <c r="AM282" s="237"/>
      <c r="AN282" s="237"/>
      <c r="AO282" s="237"/>
      <c r="AP282" s="237"/>
      <c r="AQ282" s="237"/>
      <c r="AR282" s="237"/>
      <c r="AS282" s="237"/>
      <c r="AT282" s="237"/>
      <c r="AU282" s="237"/>
      <c r="AV282" s="237"/>
      <c r="AW282" s="237"/>
      <c r="AX282" s="237"/>
      <c r="AY282" s="237"/>
      <c r="AZ282" s="237"/>
      <c r="BA282" s="237"/>
      <c r="BB282" s="237"/>
      <c r="BC282" s="237"/>
      <c r="BD282" s="237"/>
      <c r="BE282" s="237"/>
      <c r="BF282" s="237"/>
      <c r="BG282" s="237"/>
      <c r="BH282" s="237"/>
      <c r="BI282" s="237"/>
      <c r="BJ282" s="237"/>
    </row>
    <row r="283" spans="1:62" s="333" customFormat="1" ht="14.25" x14ac:dyDescent="0.3">
      <c r="A283" s="237"/>
      <c r="B283" s="334"/>
      <c r="C283" s="332"/>
      <c r="F283" s="237"/>
      <c r="G283" s="237"/>
      <c r="H283" s="237"/>
      <c r="I283" s="237"/>
      <c r="J283" s="237"/>
      <c r="K283" s="237"/>
      <c r="L283" s="237"/>
      <c r="M283" s="237"/>
      <c r="N283" s="237"/>
      <c r="O283" s="237"/>
      <c r="P283" s="237"/>
      <c r="Q283" s="237"/>
      <c r="R283" s="237"/>
      <c r="S283" s="334"/>
      <c r="T283" s="237"/>
      <c r="U283" s="237"/>
      <c r="V283" s="237"/>
      <c r="W283" s="237"/>
      <c r="X283" s="237"/>
      <c r="Y283" s="237"/>
      <c r="Z283" s="237"/>
      <c r="AA283" s="237"/>
      <c r="AB283" s="237"/>
      <c r="AC283" s="237"/>
      <c r="AD283" s="237"/>
      <c r="AE283" s="237"/>
      <c r="AF283" s="237"/>
      <c r="AG283" s="237"/>
      <c r="AH283" s="237"/>
      <c r="AI283" s="237"/>
      <c r="AJ283" s="237"/>
      <c r="AK283" s="237"/>
      <c r="AL283" s="237"/>
      <c r="AM283" s="237"/>
      <c r="AN283" s="237"/>
      <c r="AO283" s="237"/>
      <c r="AP283" s="237"/>
      <c r="AQ283" s="237"/>
      <c r="AR283" s="237"/>
      <c r="AS283" s="237"/>
      <c r="AT283" s="237"/>
      <c r="AU283" s="237"/>
      <c r="AV283" s="237"/>
      <c r="AW283" s="237"/>
      <c r="AX283" s="237"/>
      <c r="AY283" s="237"/>
      <c r="AZ283" s="237"/>
      <c r="BA283" s="237"/>
      <c r="BB283" s="237"/>
      <c r="BC283" s="237"/>
      <c r="BD283" s="237"/>
      <c r="BE283" s="237"/>
      <c r="BF283" s="237"/>
      <c r="BG283" s="237"/>
      <c r="BH283" s="237"/>
      <c r="BI283" s="237"/>
      <c r="BJ283" s="237"/>
    </row>
    <row r="284" spans="1:62" s="333" customFormat="1" ht="14.25" x14ac:dyDescent="0.3">
      <c r="A284" s="237"/>
      <c r="B284" s="334"/>
      <c r="C284" s="332"/>
      <c r="F284" s="237"/>
      <c r="G284" s="237"/>
      <c r="H284" s="237"/>
      <c r="I284" s="237"/>
      <c r="J284" s="237"/>
      <c r="K284" s="237"/>
      <c r="L284" s="237"/>
      <c r="M284" s="237"/>
      <c r="N284" s="237"/>
      <c r="O284" s="237"/>
      <c r="P284" s="237"/>
      <c r="Q284" s="237"/>
      <c r="R284" s="237"/>
      <c r="S284" s="334"/>
      <c r="T284" s="237"/>
      <c r="U284" s="237"/>
      <c r="V284" s="237"/>
      <c r="W284" s="237"/>
      <c r="X284" s="237"/>
      <c r="Y284" s="237"/>
      <c r="Z284" s="237"/>
      <c r="AA284" s="237"/>
      <c r="AB284" s="237"/>
      <c r="AC284" s="237"/>
      <c r="AD284" s="237"/>
      <c r="AE284" s="237"/>
      <c r="AF284" s="237"/>
      <c r="AG284" s="237"/>
      <c r="AH284" s="237"/>
      <c r="AI284" s="237"/>
      <c r="AJ284" s="237"/>
      <c r="AK284" s="237"/>
      <c r="AL284" s="237"/>
      <c r="AM284" s="237"/>
      <c r="AN284" s="237"/>
      <c r="AO284" s="237"/>
      <c r="AP284" s="237"/>
      <c r="AQ284" s="237"/>
      <c r="AR284" s="237"/>
      <c r="AS284" s="237"/>
      <c r="AT284" s="237"/>
      <c r="AU284" s="237"/>
      <c r="AV284" s="237"/>
      <c r="AW284" s="237"/>
      <c r="AX284" s="237"/>
      <c r="AY284" s="237"/>
      <c r="AZ284" s="237"/>
      <c r="BA284" s="237"/>
      <c r="BB284" s="237"/>
      <c r="BC284" s="237"/>
      <c r="BD284" s="237"/>
      <c r="BE284" s="237"/>
      <c r="BF284" s="237"/>
      <c r="BG284" s="237"/>
      <c r="BH284" s="237"/>
      <c r="BI284" s="237"/>
      <c r="BJ284" s="237"/>
    </row>
    <row r="285" spans="1:62" s="333" customFormat="1" ht="14.25" x14ac:dyDescent="0.3">
      <c r="A285" s="237"/>
      <c r="B285" s="334"/>
      <c r="C285" s="332"/>
      <c r="F285" s="237"/>
      <c r="G285" s="237"/>
      <c r="H285" s="237"/>
      <c r="I285" s="237"/>
      <c r="J285" s="237"/>
      <c r="K285" s="237"/>
      <c r="L285" s="237"/>
      <c r="M285" s="237"/>
      <c r="N285" s="237"/>
      <c r="O285" s="237"/>
      <c r="P285" s="237"/>
      <c r="Q285" s="237"/>
      <c r="R285" s="237"/>
      <c r="S285" s="334"/>
      <c r="T285" s="237"/>
      <c r="U285" s="237"/>
      <c r="V285" s="237"/>
      <c r="W285" s="237"/>
      <c r="X285" s="237"/>
      <c r="Y285" s="237"/>
      <c r="Z285" s="237"/>
      <c r="AA285" s="237"/>
      <c r="AB285" s="237"/>
      <c r="AC285" s="237"/>
      <c r="AD285" s="237"/>
      <c r="AE285" s="237"/>
      <c r="AF285" s="237"/>
      <c r="AG285" s="237"/>
      <c r="AH285" s="237"/>
      <c r="AI285" s="237"/>
      <c r="AJ285" s="237"/>
      <c r="AK285" s="237"/>
      <c r="AL285" s="237"/>
      <c r="AM285" s="237"/>
      <c r="AN285" s="237"/>
      <c r="AO285" s="237"/>
      <c r="AP285" s="237"/>
      <c r="AQ285" s="237"/>
      <c r="AR285" s="237"/>
      <c r="AS285" s="237"/>
      <c r="AT285" s="237"/>
      <c r="AU285" s="237"/>
      <c r="AV285" s="237"/>
      <c r="AW285" s="237"/>
      <c r="AX285" s="237"/>
      <c r="AY285" s="237"/>
      <c r="AZ285" s="237"/>
      <c r="BA285" s="237"/>
      <c r="BB285" s="237"/>
      <c r="BC285" s="237"/>
      <c r="BD285" s="237"/>
      <c r="BE285" s="237"/>
      <c r="BF285" s="237"/>
      <c r="BG285" s="237"/>
      <c r="BH285" s="237"/>
      <c r="BI285" s="237"/>
      <c r="BJ285" s="237"/>
    </row>
    <row r="286" spans="1:62" s="333" customFormat="1" ht="14.25" x14ac:dyDescent="0.3">
      <c r="A286" s="237"/>
      <c r="B286" s="334"/>
      <c r="C286" s="332"/>
      <c r="F286" s="237"/>
      <c r="G286" s="237"/>
      <c r="H286" s="237"/>
      <c r="I286" s="237"/>
      <c r="J286" s="237"/>
      <c r="K286" s="237"/>
      <c r="L286" s="237"/>
      <c r="M286" s="237"/>
      <c r="N286" s="237"/>
      <c r="O286" s="237"/>
      <c r="P286" s="237"/>
      <c r="Q286" s="237"/>
      <c r="R286" s="237"/>
      <c r="S286" s="334"/>
      <c r="T286" s="237"/>
      <c r="U286" s="237"/>
      <c r="V286" s="237"/>
      <c r="W286" s="237"/>
      <c r="X286" s="237"/>
      <c r="Y286" s="237"/>
      <c r="Z286" s="237"/>
      <c r="AA286" s="237"/>
      <c r="AB286" s="237"/>
      <c r="AC286" s="237"/>
      <c r="AD286" s="237"/>
      <c r="AE286" s="237"/>
      <c r="AF286" s="237"/>
      <c r="AG286" s="237"/>
      <c r="AH286" s="237"/>
      <c r="AI286" s="237"/>
      <c r="AJ286" s="237"/>
      <c r="AK286" s="237"/>
      <c r="AL286" s="237"/>
      <c r="AM286" s="237"/>
      <c r="AN286" s="237"/>
      <c r="AO286" s="237"/>
      <c r="AP286" s="237"/>
      <c r="AQ286" s="237"/>
      <c r="AR286" s="237"/>
      <c r="AS286" s="237"/>
      <c r="AT286" s="237"/>
      <c r="AU286" s="237"/>
      <c r="AV286" s="237"/>
      <c r="AW286" s="237"/>
      <c r="AX286" s="237"/>
      <c r="AY286" s="237"/>
      <c r="AZ286" s="237"/>
      <c r="BA286" s="237"/>
      <c r="BB286" s="237"/>
      <c r="BC286" s="237"/>
      <c r="BD286" s="237"/>
      <c r="BE286" s="237"/>
      <c r="BF286" s="237"/>
      <c r="BG286" s="237"/>
      <c r="BH286" s="237"/>
      <c r="BI286" s="237"/>
      <c r="BJ286" s="237"/>
    </row>
    <row r="287" spans="1:62" s="333" customFormat="1" ht="14.25" x14ac:dyDescent="0.3">
      <c r="A287" s="237"/>
      <c r="B287" s="334"/>
      <c r="C287" s="332"/>
      <c r="F287" s="237"/>
      <c r="G287" s="237"/>
      <c r="H287" s="237"/>
      <c r="I287" s="237"/>
      <c r="J287" s="237"/>
      <c r="K287" s="237"/>
      <c r="L287" s="237"/>
      <c r="M287" s="237"/>
      <c r="N287" s="237"/>
      <c r="O287" s="237"/>
      <c r="P287" s="237"/>
      <c r="Q287" s="237"/>
      <c r="R287" s="237"/>
      <c r="S287" s="334"/>
      <c r="T287" s="237"/>
      <c r="U287" s="237"/>
      <c r="V287" s="237"/>
      <c r="W287" s="237"/>
      <c r="X287" s="237"/>
      <c r="Y287" s="237"/>
      <c r="Z287" s="237"/>
      <c r="AA287" s="237"/>
      <c r="AB287" s="237"/>
      <c r="AC287" s="237"/>
      <c r="AD287" s="237"/>
      <c r="AE287" s="237"/>
      <c r="AF287" s="237"/>
      <c r="AG287" s="237"/>
      <c r="AH287" s="237"/>
      <c r="AI287" s="237"/>
      <c r="AJ287" s="237"/>
      <c r="AK287" s="237"/>
      <c r="AL287" s="237"/>
      <c r="AM287" s="237"/>
      <c r="AN287" s="237"/>
      <c r="AO287" s="237"/>
      <c r="AP287" s="237"/>
      <c r="AQ287" s="237"/>
      <c r="AR287" s="237"/>
      <c r="AS287" s="237"/>
      <c r="AT287" s="237"/>
      <c r="AU287" s="237"/>
      <c r="AV287" s="237"/>
      <c r="AW287" s="237"/>
      <c r="AX287" s="237"/>
      <c r="AY287" s="237"/>
      <c r="AZ287" s="237"/>
      <c r="BA287" s="237"/>
      <c r="BB287" s="237"/>
      <c r="BC287" s="237"/>
      <c r="BD287" s="237"/>
      <c r="BE287" s="237"/>
      <c r="BF287" s="237"/>
      <c r="BG287" s="237"/>
      <c r="BH287" s="237"/>
      <c r="BI287" s="237"/>
      <c r="BJ287" s="237"/>
    </row>
    <row r="288" spans="1:62" s="333" customFormat="1" ht="14.25" x14ac:dyDescent="0.3">
      <c r="A288" s="237"/>
      <c r="B288" s="334"/>
      <c r="C288" s="332"/>
      <c r="F288" s="237"/>
      <c r="G288" s="237"/>
      <c r="H288" s="237"/>
      <c r="I288" s="237"/>
      <c r="J288" s="237"/>
      <c r="K288" s="237"/>
      <c r="L288" s="237"/>
      <c r="M288" s="237"/>
      <c r="N288" s="237"/>
      <c r="O288" s="237"/>
      <c r="P288" s="237"/>
      <c r="Q288" s="237"/>
      <c r="R288" s="237"/>
      <c r="S288" s="334"/>
      <c r="T288" s="237"/>
      <c r="U288" s="237"/>
      <c r="V288" s="237"/>
      <c r="W288" s="237"/>
      <c r="X288" s="237"/>
      <c r="Y288" s="237"/>
      <c r="Z288" s="237"/>
      <c r="AA288" s="237"/>
      <c r="AB288" s="237"/>
      <c r="AC288" s="237"/>
      <c r="AD288" s="237"/>
      <c r="AE288" s="237"/>
      <c r="AF288" s="237"/>
      <c r="AG288" s="237"/>
      <c r="AH288" s="237"/>
      <c r="AI288" s="237"/>
      <c r="AJ288" s="237"/>
      <c r="AK288" s="237"/>
      <c r="AL288" s="237"/>
      <c r="AM288" s="237"/>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row>
    <row r="289" spans="1:62" s="333" customFormat="1" ht="14.25" x14ac:dyDescent="0.3">
      <c r="A289" s="237"/>
      <c r="B289" s="334"/>
      <c r="C289" s="332"/>
      <c r="F289" s="237"/>
      <c r="G289" s="237"/>
      <c r="H289" s="237"/>
      <c r="I289" s="237"/>
      <c r="J289" s="237"/>
      <c r="K289" s="237"/>
      <c r="L289" s="237"/>
      <c r="M289" s="237"/>
      <c r="N289" s="237"/>
      <c r="O289" s="237"/>
      <c r="P289" s="237"/>
      <c r="Q289" s="237"/>
      <c r="R289" s="237"/>
      <c r="S289" s="334"/>
      <c r="T289" s="237"/>
      <c r="U289" s="237"/>
      <c r="V289" s="237"/>
      <c r="W289" s="237"/>
      <c r="X289" s="237"/>
      <c r="Y289" s="237"/>
      <c r="Z289" s="237"/>
      <c r="AA289" s="237"/>
      <c r="AB289" s="237"/>
      <c r="AC289" s="237"/>
      <c r="AD289" s="237"/>
      <c r="AE289" s="237"/>
      <c r="AF289" s="237"/>
      <c r="AG289" s="237"/>
      <c r="AH289" s="237"/>
      <c r="AI289" s="237"/>
      <c r="AJ289" s="237"/>
      <c r="AK289" s="237"/>
      <c r="AL289" s="237"/>
      <c r="AM289" s="237"/>
      <c r="AN289" s="237"/>
      <c r="AO289" s="237"/>
      <c r="AP289" s="237"/>
      <c r="AQ289" s="237"/>
      <c r="AR289" s="237"/>
      <c r="AS289" s="237"/>
      <c r="AT289" s="237"/>
      <c r="AU289" s="237"/>
      <c r="AV289" s="237"/>
      <c r="AW289" s="237"/>
      <c r="AX289" s="237"/>
      <c r="AY289" s="237"/>
      <c r="AZ289" s="237"/>
      <c r="BA289" s="237"/>
      <c r="BB289" s="237"/>
      <c r="BC289" s="237"/>
      <c r="BD289" s="237"/>
      <c r="BE289" s="237"/>
      <c r="BF289" s="237"/>
      <c r="BG289" s="237"/>
      <c r="BH289" s="237"/>
      <c r="BI289" s="237"/>
      <c r="BJ289" s="237"/>
    </row>
    <row r="290" spans="1:62" s="333" customFormat="1" ht="14.25" x14ac:dyDescent="0.3">
      <c r="A290" s="237"/>
      <c r="B290" s="334"/>
      <c r="C290" s="332"/>
      <c r="F290" s="237"/>
      <c r="G290" s="237"/>
      <c r="H290" s="237"/>
      <c r="I290" s="237"/>
      <c r="J290" s="237"/>
      <c r="K290" s="237"/>
      <c r="L290" s="237"/>
      <c r="M290" s="237"/>
      <c r="N290" s="237"/>
      <c r="O290" s="237"/>
      <c r="P290" s="237"/>
      <c r="Q290" s="237"/>
      <c r="R290" s="237"/>
      <c r="S290" s="334"/>
      <c r="T290" s="237"/>
      <c r="U290" s="237"/>
      <c r="V290" s="237"/>
      <c r="W290" s="237"/>
      <c r="X290" s="237"/>
      <c r="Y290" s="237"/>
      <c r="Z290" s="237"/>
      <c r="AA290" s="237"/>
      <c r="AB290" s="237"/>
      <c r="AC290" s="237"/>
      <c r="AD290" s="237"/>
      <c r="AE290" s="237"/>
      <c r="AF290" s="237"/>
      <c r="AG290" s="237"/>
      <c r="AH290" s="237"/>
      <c r="AI290" s="237"/>
      <c r="AJ290" s="237"/>
      <c r="AK290" s="237"/>
      <c r="AL290" s="237"/>
      <c r="AM290" s="237"/>
      <c r="AN290" s="237"/>
      <c r="AO290" s="237"/>
      <c r="AP290" s="237"/>
      <c r="AQ290" s="237"/>
      <c r="AR290" s="237"/>
      <c r="AS290" s="237"/>
      <c r="AT290" s="237"/>
      <c r="AU290" s="237"/>
      <c r="AV290" s="237"/>
      <c r="AW290" s="237"/>
      <c r="AX290" s="237"/>
      <c r="AY290" s="237"/>
      <c r="AZ290" s="237"/>
      <c r="BA290" s="237"/>
      <c r="BB290" s="237"/>
      <c r="BC290" s="237"/>
      <c r="BD290" s="237"/>
      <c r="BE290" s="237"/>
      <c r="BF290" s="237"/>
      <c r="BG290" s="237"/>
      <c r="BH290" s="237"/>
      <c r="BI290" s="237"/>
      <c r="BJ290" s="237"/>
    </row>
    <row r="291" spans="1:62" s="333" customFormat="1" ht="14.25" x14ac:dyDescent="0.3">
      <c r="A291" s="237"/>
      <c r="B291" s="334"/>
      <c r="C291" s="332"/>
      <c r="F291" s="237"/>
      <c r="G291" s="237"/>
      <c r="H291" s="237"/>
      <c r="I291" s="237"/>
      <c r="J291" s="237"/>
      <c r="K291" s="237"/>
      <c r="L291" s="237"/>
      <c r="M291" s="237"/>
      <c r="N291" s="237"/>
      <c r="O291" s="237"/>
      <c r="P291" s="237"/>
      <c r="Q291" s="237"/>
      <c r="R291" s="237"/>
      <c r="S291" s="334"/>
      <c r="T291" s="237"/>
      <c r="U291" s="237"/>
      <c r="V291" s="237"/>
      <c r="W291" s="237"/>
      <c r="X291" s="237"/>
      <c r="Y291" s="237"/>
      <c r="Z291" s="237"/>
      <c r="AA291" s="237"/>
      <c r="AB291" s="237"/>
      <c r="AC291" s="237"/>
      <c r="AD291" s="237"/>
      <c r="AE291" s="237"/>
      <c r="AF291" s="237"/>
      <c r="AG291" s="237"/>
      <c r="AH291" s="237"/>
      <c r="AI291" s="237"/>
      <c r="AJ291" s="237"/>
      <c r="AK291" s="237"/>
      <c r="AL291" s="237"/>
      <c r="AM291" s="237"/>
      <c r="AN291" s="237"/>
      <c r="AO291" s="237"/>
      <c r="AP291" s="237"/>
      <c r="AQ291" s="237"/>
      <c r="AR291" s="237"/>
      <c r="AS291" s="237"/>
      <c r="AT291" s="237"/>
      <c r="AU291" s="237"/>
      <c r="AV291" s="237"/>
      <c r="AW291" s="237"/>
      <c r="AX291" s="237"/>
      <c r="AY291" s="237"/>
      <c r="AZ291" s="237"/>
      <c r="BA291" s="237"/>
      <c r="BB291" s="237"/>
      <c r="BC291" s="237"/>
      <c r="BD291" s="237"/>
      <c r="BE291" s="237"/>
      <c r="BF291" s="237"/>
      <c r="BG291" s="237"/>
      <c r="BH291" s="237"/>
      <c r="BI291" s="237"/>
      <c r="BJ291" s="237"/>
    </row>
    <row r="292" spans="1:62" s="333" customFormat="1" ht="14.25" x14ac:dyDescent="0.3">
      <c r="A292" s="237"/>
      <c r="B292" s="334"/>
      <c r="C292" s="332"/>
      <c r="F292" s="237"/>
      <c r="G292" s="237"/>
      <c r="H292" s="237"/>
      <c r="I292" s="237"/>
      <c r="J292" s="237"/>
      <c r="K292" s="237"/>
      <c r="L292" s="237"/>
      <c r="M292" s="237"/>
      <c r="N292" s="237"/>
      <c r="O292" s="237"/>
      <c r="P292" s="237"/>
      <c r="Q292" s="237"/>
      <c r="R292" s="237"/>
      <c r="S292" s="334"/>
      <c r="T292" s="237"/>
      <c r="U292" s="237"/>
      <c r="V292" s="237"/>
      <c r="W292" s="237"/>
      <c r="X292" s="237"/>
      <c r="Y292" s="237"/>
      <c r="Z292" s="237"/>
      <c r="AA292" s="237"/>
      <c r="AB292" s="237"/>
      <c r="AC292" s="237"/>
      <c r="AD292" s="237"/>
      <c r="AE292" s="237"/>
      <c r="AF292" s="237"/>
      <c r="AG292" s="237"/>
      <c r="AH292" s="237"/>
      <c r="AI292" s="237"/>
      <c r="AJ292" s="237"/>
      <c r="AK292" s="237"/>
      <c r="AL292" s="237"/>
      <c r="AM292" s="237"/>
      <c r="AN292" s="237"/>
      <c r="AO292" s="237"/>
      <c r="AP292" s="237"/>
      <c r="AQ292" s="237"/>
      <c r="AR292" s="237"/>
      <c r="AS292" s="237"/>
      <c r="AT292" s="237"/>
      <c r="AU292" s="237"/>
      <c r="AV292" s="237"/>
      <c r="AW292" s="237"/>
      <c r="AX292" s="237"/>
      <c r="AY292" s="237"/>
      <c r="AZ292" s="237"/>
      <c r="BA292" s="237"/>
      <c r="BB292" s="237"/>
      <c r="BC292" s="237"/>
      <c r="BD292" s="237"/>
      <c r="BE292" s="237"/>
      <c r="BF292" s="237"/>
      <c r="BG292" s="237"/>
      <c r="BH292" s="237"/>
      <c r="BI292" s="237"/>
      <c r="BJ292" s="237"/>
    </row>
    <row r="293" spans="1:62" s="333" customFormat="1" ht="14.25" x14ac:dyDescent="0.3">
      <c r="A293" s="237"/>
      <c r="B293" s="334"/>
      <c r="C293" s="332"/>
      <c r="F293" s="237"/>
      <c r="G293" s="237"/>
      <c r="H293" s="237"/>
      <c r="I293" s="237"/>
      <c r="J293" s="237"/>
      <c r="K293" s="237"/>
      <c r="L293" s="237"/>
      <c r="M293" s="237"/>
      <c r="N293" s="237"/>
      <c r="O293" s="237"/>
      <c r="P293" s="237"/>
      <c r="Q293" s="237"/>
      <c r="R293" s="237"/>
      <c r="S293" s="334"/>
      <c r="T293" s="237"/>
      <c r="U293" s="237"/>
      <c r="V293" s="237"/>
      <c r="W293" s="237"/>
      <c r="X293" s="237"/>
      <c r="Y293" s="237"/>
      <c r="Z293" s="237"/>
      <c r="AA293" s="237"/>
      <c r="AB293" s="237"/>
      <c r="AC293" s="237"/>
      <c r="AD293" s="237"/>
      <c r="AE293" s="237"/>
      <c r="AF293" s="237"/>
      <c r="AG293" s="237"/>
      <c r="AH293" s="237"/>
      <c r="AI293" s="237"/>
      <c r="AJ293" s="237"/>
      <c r="AK293" s="237"/>
      <c r="AL293" s="237"/>
      <c r="AM293" s="237"/>
      <c r="AN293" s="237"/>
      <c r="AO293" s="237"/>
      <c r="AP293" s="237"/>
      <c r="AQ293" s="237"/>
      <c r="AR293" s="237"/>
      <c r="AS293" s="237"/>
      <c r="AT293" s="237"/>
      <c r="AU293" s="237"/>
      <c r="AV293" s="237"/>
      <c r="AW293" s="237"/>
      <c r="AX293" s="237"/>
      <c r="AY293" s="237"/>
      <c r="AZ293" s="237"/>
      <c r="BA293" s="237"/>
      <c r="BB293" s="237"/>
      <c r="BC293" s="237"/>
      <c r="BD293" s="237"/>
      <c r="BE293" s="237"/>
      <c r="BF293" s="237"/>
      <c r="BG293" s="237"/>
      <c r="BH293" s="237"/>
      <c r="BI293" s="237"/>
      <c r="BJ293" s="237"/>
    </row>
    <row r="294" spans="1:62" s="333" customFormat="1" ht="14.25" x14ac:dyDescent="0.3">
      <c r="A294" s="237"/>
      <c r="B294" s="334"/>
      <c r="C294" s="332"/>
      <c r="F294" s="237"/>
      <c r="G294" s="237"/>
      <c r="H294" s="237"/>
      <c r="I294" s="237"/>
      <c r="J294" s="237"/>
      <c r="K294" s="237"/>
      <c r="L294" s="237"/>
      <c r="M294" s="237"/>
      <c r="N294" s="237"/>
      <c r="O294" s="237"/>
      <c r="P294" s="237"/>
      <c r="Q294" s="237"/>
      <c r="R294" s="237"/>
      <c r="S294" s="334"/>
      <c r="T294" s="237"/>
      <c r="U294" s="237"/>
      <c r="V294" s="237"/>
      <c r="W294" s="237"/>
      <c r="X294" s="237"/>
      <c r="Y294" s="237"/>
      <c r="Z294" s="237"/>
      <c r="AA294" s="237"/>
      <c r="AB294" s="237"/>
      <c r="AC294" s="237"/>
      <c r="AD294" s="237"/>
      <c r="AE294" s="237"/>
      <c r="AF294" s="237"/>
      <c r="AG294" s="237"/>
      <c r="AH294" s="237"/>
      <c r="AI294" s="237"/>
      <c r="AJ294" s="237"/>
      <c r="AK294" s="237"/>
      <c r="AL294" s="237"/>
      <c r="AM294" s="237"/>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row>
    <row r="295" spans="1:62" s="333" customFormat="1" ht="14.25" x14ac:dyDescent="0.3">
      <c r="A295" s="237"/>
      <c r="B295" s="334"/>
      <c r="C295" s="332"/>
      <c r="F295" s="237"/>
      <c r="G295" s="237"/>
      <c r="H295" s="237"/>
      <c r="I295" s="237"/>
      <c r="J295" s="237"/>
      <c r="K295" s="237"/>
      <c r="L295" s="237"/>
      <c r="M295" s="237"/>
      <c r="N295" s="237"/>
      <c r="O295" s="237"/>
      <c r="P295" s="237"/>
      <c r="Q295" s="237"/>
      <c r="R295" s="237"/>
      <c r="S295" s="334"/>
      <c r="T295" s="237"/>
      <c r="U295" s="237"/>
      <c r="V295" s="237"/>
      <c r="W295" s="237"/>
      <c r="X295" s="237"/>
      <c r="Y295" s="237"/>
      <c r="Z295" s="237"/>
      <c r="AA295" s="237"/>
      <c r="AB295" s="237"/>
      <c r="AC295" s="237"/>
      <c r="AD295" s="237"/>
      <c r="AE295" s="237"/>
      <c r="AF295" s="237"/>
      <c r="AG295" s="237"/>
      <c r="AH295" s="237"/>
      <c r="AI295" s="237"/>
      <c r="AJ295" s="237"/>
      <c r="AK295" s="237"/>
      <c r="AL295" s="237"/>
      <c r="AM295" s="237"/>
      <c r="AN295" s="237"/>
      <c r="AO295" s="237"/>
      <c r="AP295" s="237"/>
      <c r="AQ295" s="237"/>
      <c r="AR295" s="237"/>
      <c r="AS295" s="237"/>
      <c r="AT295" s="237"/>
      <c r="AU295" s="237"/>
      <c r="AV295" s="237"/>
      <c r="AW295" s="237"/>
      <c r="AX295" s="237"/>
      <c r="AY295" s="237"/>
      <c r="AZ295" s="237"/>
      <c r="BA295" s="237"/>
      <c r="BB295" s="237"/>
      <c r="BC295" s="237"/>
      <c r="BD295" s="237"/>
      <c r="BE295" s="237"/>
      <c r="BF295" s="237"/>
      <c r="BG295" s="237"/>
      <c r="BH295" s="237"/>
      <c r="BI295" s="237"/>
      <c r="BJ295" s="237"/>
    </row>
    <row r="296" spans="1:62" s="333" customFormat="1" ht="14.25" x14ac:dyDescent="0.3">
      <c r="A296" s="237"/>
      <c r="B296" s="334"/>
      <c r="C296" s="332"/>
      <c r="F296" s="237"/>
      <c r="G296" s="237"/>
      <c r="H296" s="237"/>
      <c r="I296" s="237"/>
      <c r="J296" s="237"/>
      <c r="K296" s="237"/>
      <c r="L296" s="237"/>
      <c r="M296" s="237"/>
      <c r="N296" s="237"/>
      <c r="O296" s="237"/>
      <c r="P296" s="237"/>
      <c r="Q296" s="237"/>
      <c r="R296" s="237"/>
      <c r="S296" s="334"/>
      <c r="T296" s="237"/>
      <c r="U296" s="237"/>
      <c r="V296" s="237"/>
      <c r="W296" s="237"/>
      <c r="X296" s="237"/>
      <c r="Y296" s="237"/>
      <c r="Z296" s="237"/>
      <c r="AA296" s="237"/>
      <c r="AB296" s="237"/>
      <c r="AC296" s="237"/>
      <c r="AD296" s="237"/>
      <c r="AE296" s="237"/>
      <c r="AF296" s="237"/>
      <c r="AG296" s="237"/>
      <c r="AH296" s="237"/>
      <c r="AI296" s="237"/>
      <c r="AJ296" s="237"/>
      <c r="AK296" s="237"/>
      <c r="AL296" s="237"/>
      <c r="AM296" s="237"/>
      <c r="AN296" s="237"/>
      <c r="AO296" s="237"/>
      <c r="AP296" s="237"/>
      <c r="AQ296" s="237"/>
      <c r="AR296" s="237"/>
      <c r="AS296" s="237"/>
      <c r="AT296" s="237"/>
      <c r="AU296" s="237"/>
      <c r="AV296" s="237"/>
      <c r="AW296" s="237"/>
      <c r="AX296" s="237"/>
      <c r="AY296" s="237"/>
      <c r="AZ296" s="237"/>
      <c r="BA296" s="237"/>
      <c r="BB296" s="237"/>
      <c r="BC296" s="237"/>
      <c r="BD296" s="237"/>
      <c r="BE296" s="237"/>
      <c r="BF296" s="237"/>
      <c r="BG296" s="237"/>
      <c r="BH296" s="237"/>
      <c r="BI296" s="237"/>
      <c r="BJ296" s="237"/>
    </row>
    <row r="297" spans="1:62" s="333" customFormat="1" ht="14.25" x14ac:dyDescent="0.3">
      <c r="A297" s="237"/>
      <c r="B297" s="334"/>
      <c r="C297" s="332"/>
      <c r="F297" s="237"/>
      <c r="G297" s="237"/>
      <c r="H297" s="237"/>
      <c r="I297" s="237"/>
      <c r="J297" s="237"/>
      <c r="K297" s="237"/>
      <c r="L297" s="237"/>
      <c r="M297" s="237"/>
      <c r="N297" s="237"/>
      <c r="O297" s="237"/>
      <c r="P297" s="237"/>
      <c r="Q297" s="237"/>
      <c r="R297" s="237"/>
      <c r="S297" s="334"/>
      <c r="T297" s="237"/>
      <c r="U297" s="237"/>
      <c r="V297" s="237"/>
      <c r="W297" s="237"/>
      <c r="X297" s="237"/>
      <c r="Y297" s="237"/>
      <c r="Z297" s="237"/>
      <c r="AA297" s="237"/>
      <c r="AB297" s="237"/>
      <c r="AC297" s="237"/>
      <c r="AD297" s="237"/>
      <c r="AE297" s="237"/>
      <c r="AF297" s="237"/>
      <c r="AG297" s="237"/>
      <c r="AH297" s="237"/>
      <c r="AI297" s="237"/>
      <c r="AJ297" s="237"/>
      <c r="AK297" s="237"/>
      <c r="AL297" s="237"/>
      <c r="AM297" s="237"/>
      <c r="AN297" s="237"/>
      <c r="AO297" s="237"/>
      <c r="AP297" s="237"/>
      <c r="AQ297" s="237"/>
      <c r="AR297" s="237"/>
      <c r="AS297" s="237"/>
      <c r="AT297" s="237"/>
      <c r="AU297" s="237"/>
      <c r="AV297" s="237"/>
      <c r="AW297" s="237"/>
      <c r="AX297" s="237"/>
      <c r="AY297" s="237"/>
      <c r="AZ297" s="237"/>
      <c r="BA297" s="237"/>
      <c r="BB297" s="237"/>
      <c r="BC297" s="237"/>
      <c r="BD297" s="237"/>
      <c r="BE297" s="237"/>
      <c r="BF297" s="237"/>
      <c r="BG297" s="237"/>
      <c r="BH297" s="237"/>
      <c r="BI297" s="237"/>
      <c r="BJ297" s="237"/>
    </row>
    <row r="298" spans="1:62" s="333" customFormat="1" ht="14.25" x14ac:dyDescent="0.3">
      <c r="A298" s="237"/>
      <c r="B298" s="334"/>
      <c r="C298" s="332"/>
      <c r="F298" s="237"/>
      <c r="G298" s="237"/>
      <c r="H298" s="237"/>
      <c r="I298" s="237"/>
      <c r="J298" s="237"/>
      <c r="K298" s="237"/>
      <c r="L298" s="237"/>
      <c r="M298" s="237"/>
      <c r="N298" s="237"/>
      <c r="O298" s="237"/>
      <c r="P298" s="237"/>
      <c r="Q298" s="237"/>
      <c r="R298" s="237"/>
      <c r="S298" s="334"/>
      <c r="T298" s="237"/>
      <c r="U298" s="237"/>
      <c r="V298" s="237"/>
      <c r="W298" s="237"/>
      <c r="X298" s="237"/>
      <c r="Y298" s="237"/>
      <c r="Z298" s="237"/>
      <c r="AA298" s="237"/>
      <c r="AB298" s="237"/>
      <c r="AC298" s="237"/>
      <c r="AD298" s="237"/>
      <c r="AE298" s="237"/>
      <c r="AF298" s="237"/>
      <c r="AG298" s="237"/>
      <c r="AH298" s="237"/>
      <c r="AI298" s="237"/>
      <c r="AJ298" s="237"/>
      <c r="AK298" s="237"/>
      <c r="AL298" s="237"/>
      <c r="AM298" s="237"/>
      <c r="AN298" s="237"/>
      <c r="AO298" s="237"/>
      <c r="AP298" s="237"/>
      <c r="AQ298" s="237"/>
      <c r="AR298" s="237"/>
      <c r="AS298" s="237"/>
      <c r="AT298" s="237"/>
      <c r="AU298" s="237"/>
      <c r="AV298" s="237"/>
      <c r="AW298" s="237"/>
      <c r="AX298" s="237"/>
      <c r="AY298" s="237"/>
      <c r="AZ298" s="237"/>
      <c r="BA298" s="237"/>
      <c r="BB298" s="237"/>
      <c r="BC298" s="237"/>
      <c r="BD298" s="237"/>
      <c r="BE298" s="237"/>
      <c r="BF298" s="237"/>
      <c r="BG298" s="237"/>
      <c r="BH298" s="237"/>
      <c r="BI298" s="237"/>
      <c r="BJ298" s="237"/>
    </row>
    <row r="299" spans="1:62" s="333" customFormat="1" ht="14.25" x14ac:dyDescent="0.3">
      <c r="A299" s="237"/>
      <c r="B299" s="334"/>
      <c r="C299" s="332"/>
      <c r="F299" s="237"/>
      <c r="G299" s="237"/>
      <c r="H299" s="237"/>
      <c r="I299" s="237"/>
      <c r="J299" s="237"/>
      <c r="K299" s="237"/>
      <c r="L299" s="237"/>
      <c r="M299" s="237"/>
      <c r="N299" s="237"/>
      <c r="O299" s="237"/>
      <c r="P299" s="237"/>
      <c r="Q299" s="237"/>
      <c r="R299" s="237"/>
      <c r="S299" s="334"/>
      <c r="T299" s="237"/>
      <c r="U299" s="237"/>
      <c r="V299" s="237"/>
      <c r="W299" s="237"/>
      <c r="X299" s="237"/>
      <c r="Y299" s="237"/>
      <c r="Z299" s="237"/>
      <c r="AA299" s="237"/>
      <c r="AB299" s="237"/>
      <c r="AC299" s="237"/>
      <c r="AD299" s="237"/>
      <c r="AE299" s="237"/>
      <c r="AF299" s="237"/>
      <c r="AG299" s="237"/>
      <c r="AH299" s="237"/>
      <c r="AI299" s="237"/>
      <c r="AJ299" s="237"/>
      <c r="AK299" s="237"/>
      <c r="AL299" s="237"/>
      <c r="AM299" s="237"/>
      <c r="AN299" s="237"/>
      <c r="AO299" s="237"/>
      <c r="AP299" s="237"/>
      <c r="AQ299" s="237"/>
      <c r="AR299" s="237"/>
      <c r="AS299" s="237"/>
      <c r="AT299" s="237"/>
      <c r="AU299" s="237"/>
      <c r="AV299" s="237"/>
      <c r="AW299" s="237"/>
      <c r="AX299" s="237"/>
      <c r="AY299" s="237"/>
      <c r="AZ299" s="237"/>
      <c r="BA299" s="237"/>
      <c r="BB299" s="237"/>
      <c r="BC299" s="237"/>
      <c r="BD299" s="237"/>
      <c r="BE299" s="237"/>
      <c r="BF299" s="237"/>
      <c r="BG299" s="237"/>
      <c r="BH299" s="237"/>
      <c r="BI299" s="237"/>
      <c r="BJ299" s="237"/>
    </row>
    <row r="300" spans="1:62" s="333" customFormat="1" ht="14.25" x14ac:dyDescent="0.3">
      <c r="A300" s="237"/>
      <c r="B300" s="334"/>
      <c r="C300" s="332"/>
      <c r="F300" s="237"/>
      <c r="G300" s="237"/>
      <c r="H300" s="237"/>
      <c r="I300" s="237"/>
      <c r="J300" s="237"/>
      <c r="K300" s="237"/>
      <c r="L300" s="237"/>
      <c r="M300" s="237"/>
      <c r="N300" s="237"/>
      <c r="O300" s="237"/>
      <c r="P300" s="237"/>
      <c r="Q300" s="237"/>
      <c r="R300" s="237"/>
      <c r="S300" s="334"/>
      <c r="T300" s="237"/>
      <c r="U300" s="237"/>
      <c r="V300" s="237"/>
      <c r="W300" s="237"/>
      <c r="X300" s="237"/>
      <c r="Y300" s="237"/>
      <c r="Z300" s="237"/>
      <c r="AA300" s="237"/>
      <c r="AB300" s="237"/>
      <c r="AC300" s="237"/>
      <c r="AD300" s="237"/>
      <c r="AE300" s="237"/>
      <c r="AF300" s="237"/>
      <c r="AG300" s="237"/>
      <c r="AH300" s="237"/>
      <c r="AI300" s="237"/>
      <c r="AJ300" s="237"/>
      <c r="AK300" s="237"/>
      <c r="AL300" s="237"/>
      <c r="AM300" s="237"/>
      <c r="AN300" s="237"/>
      <c r="AO300" s="237"/>
      <c r="AP300" s="237"/>
      <c r="AQ300" s="237"/>
      <c r="AR300" s="237"/>
      <c r="AS300" s="237"/>
      <c r="AT300" s="237"/>
      <c r="AU300" s="237"/>
      <c r="AV300" s="237"/>
      <c r="AW300" s="237"/>
      <c r="AX300" s="237"/>
      <c r="AY300" s="237"/>
      <c r="AZ300" s="237"/>
      <c r="BA300" s="237"/>
      <c r="BB300" s="237"/>
      <c r="BC300" s="237"/>
      <c r="BD300" s="237"/>
      <c r="BE300" s="237"/>
      <c r="BF300" s="237"/>
      <c r="BG300" s="237"/>
      <c r="BH300" s="237"/>
      <c r="BI300" s="237"/>
      <c r="BJ300" s="237"/>
    </row>
    <row r="301" spans="1:62" s="333" customFormat="1" ht="14.25" x14ac:dyDescent="0.3">
      <c r="A301" s="237"/>
      <c r="B301" s="334"/>
      <c r="C301" s="332"/>
      <c r="F301" s="237"/>
      <c r="G301" s="237"/>
      <c r="H301" s="237"/>
      <c r="I301" s="237"/>
      <c r="J301" s="237"/>
      <c r="K301" s="237"/>
      <c r="L301" s="237"/>
      <c r="M301" s="237"/>
      <c r="N301" s="237"/>
      <c r="O301" s="237"/>
      <c r="P301" s="237"/>
      <c r="Q301" s="237"/>
      <c r="R301" s="237"/>
      <c r="S301" s="334"/>
      <c r="T301" s="237"/>
      <c r="U301" s="237"/>
      <c r="V301" s="237"/>
      <c r="W301" s="237"/>
      <c r="X301" s="237"/>
      <c r="Y301" s="237"/>
      <c r="Z301" s="237"/>
      <c r="AA301" s="237"/>
      <c r="AB301" s="237"/>
      <c r="AC301" s="237"/>
      <c r="AD301" s="237"/>
      <c r="AE301" s="237"/>
      <c r="AF301" s="237"/>
      <c r="AG301" s="237"/>
      <c r="AH301" s="237"/>
      <c r="AI301" s="237"/>
      <c r="AJ301" s="237"/>
      <c r="AK301" s="237"/>
      <c r="AL301" s="237"/>
      <c r="AM301" s="237"/>
      <c r="AN301" s="237"/>
      <c r="AO301" s="237"/>
      <c r="AP301" s="237"/>
      <c r="AQ301" s="237"/>
      <c r="AR301" s="237"/>
      <c r="AS301" s="237"/>
      <c r="AT301" s="237"/>
      <c r="AU301" s="237"/>
      <c r="AV301" s="237"/>
      <c r="AW301" s="237"/>
      <c r="AX301" s="237"/>
      <c r="AY301" s="237"/>
      <c r="AZ301" s="237"/>
      <c r="BA301" s="237"/>
      <c r="BB301" s="237"/>
      <c r="BC301" s="237"/>
      <c r="BD301" s="237"/>
      <c r="BE301" s="237"/>
      <c r="BF301" s="237"/>
      <c r="BG301" s="237"/>
      <c r="BH301" s="237"/>
      <c r="BI301" s="237"/>
      <c r="BJ301" s="237"/>
    </row>
    <row r="302" spans="1:62" s="333" customFormat="1" ht="14.25" x14ac:dyDescent="0.3">
      <c r="A302" s="237"/>
      <c r="B302" s="334"/>
      <c r="C302" s="332"/>
      <c r="F302" s="237"/>
      <c r="G302" s="237"/>
      <c r="H302" s="237"/>
      <c r="I302" s="237"/>
      <c r="J302" s="237"/>
      <c r="K302" s="237"/>
      <c r="L302" s="237"/>
      <c r="M302" s="237"/>
      <c r="N302" s="237"/>
      <c r="O302" s="237"/>
      <c r="P302" s="237"/>
      <c r="Q302" s="237"/>
      <c r="R302" s="237"/>
      <c r="S302" s="334"/>
      <c r="T302" s="237"/>
      <c r="U302" s="237"/>
      <c r="V302" s="237"/>
      <c r="W302" s="237"/>
      <c r="X302" s="237"/>
      <c r="Y302" s="237"/>
      <c r="Z302" s="237"/>
      <c r="AA302" s="237"/>
      <c r="AB302" s="237"/>
      <c r="AC302" s="237"/>
      <c r="AD302" s="237"/>
      <c r="AE302" s="237"/>
      <c r="AF302" s="237"/>
      <c r="AG302" s="237"/>
      <c r="AH302" s="237"/>
      <c r="AI302" s="237"/>
      <c r="AJ302" s="237"/>
      <c r="AK302" s="237"/>
      <c r="AL302" s="237"/>
      <c r="AM302" s="237"/>
      <c r="AN302" s="237"/>
      <c r="AO302" s="237"/>
      <c r="AP302" s="237"/>
      <c r="AQ302" s="237"/>
      <c r="AR302" s="237"/>
      <c r="AS302" s="237"/>
      <c r="AT302" s="237"/>
      <c r="AU302" s="237"/>
      <c r="AV302" s="237"/>
      <c r="AW302" s="237"/>
      <c r="AX302" s="237"/>
      <c r="AY302" s="237"/>
      <c r="AZ302" s="237"/>
      <c r="BA302" s="237"/>
      <c r="BB302" s="237"/>
      <c r="BC302" s="237"/>
      <c r="BD302" s="237"/>
      <c r="BE302" s="237"/>
      <c r="BF302" s="237"/>
      <c r="BG302" s="237"/>
      <c r="BH302" s="237"/>
      <c r="BI302" s="237"/>
      <c r="BJ302" s="237"/>
    </row>
    <row r="303" spans="1:62" s="333" customFormat="1" ht="14.25" x14ac:dyDescent="0.3">
      <c r="A303" s="237"/>
      <c r="B303" s="334"/>
      <c r="C303" s="332"/>
      <c r="F303" s="237"/>
      <c r="G303" s="237"/>
      <c r="H303" s="237"/>
      <c r="I303" s="237"/>
      <c r="J303" s="237"/>
      <c r="K303" s="237"/>
      <c r="L303" s="237"/>
      <c r="M303" s="237"/>
      <c r="N303" s="237"/>
      <c r="O303" s="237"/>
      <c r="P303" s="237"/>
      <c r="Q303" s="237"/>
      <c r="R303" s="237"/>
      <c r="S303" s="334"/>
      <c r="T303" s="237"/>
      <c r="U303" s="237"/>
      <c r="V303" s="237"/>
      <c r="W303" s="237"/>
      <c r="X303" s="237"/>
      <c r="Y303" s="237"/>
      <c r="Z303" s="237"/>
      <c r="AA303" s="237"/>
      <c r="AB303" s="237"/>
      <c r="AC303" s="237"/>
      <c r="AD303" s="237"/>
      <c r="AE303" s="237"/>
      <c r="AF303" s="237"/>
      <c r="AG303" s="237"/>
      <c r="AH303" s="237"/>
      <c r="AI303" s="237"/>
      <c r="AJ303" s="237"/>
      <c r="AK303" s="237"/>
      <c r="AL303" s="237"/>
      <c r="AM303" s="237"/>
      <c r="AN303" s="237"/>
      <c r="AO303" s="237"/>
      <c r="AP303" s="237"/>
      <c r="AQ303" s="237"/>
      <c r="AR303" s="237"/>
      <c r="AS303" s="237"/>
      <c r="AT303" s="237"/>
      <c r="AU303" s="237"/>
      <c r="AV303" s="237"/>
      <c r="AW303" s="237"/>
      <c r="AX303" s="237"/>
      <c r="AY303" s="237"/>
      <c r="AZ303" s="237"/>
      <c r="BA303" s="237"/>
      <c r="BB303" s="237"/>
      <c r="BC303" s="237"/>
      <c r="BD303" s="237"/>
      <c r="BE303" s="237"/>
      <c r="BF303" s="237"/>
      <c r="BG303" s="237"/>
      <c r="BH303" s="237"/>
      <c r="BI303" s="237"/>
      <c r="BJ303" s="237"/>
    </row>
    <row r="304" spans="1:62" s="333" customFormat="1" ht="14.25" x14ac:dyDescent="0.3">
      <c r="A304" s="237"/>
      <c r="B304" s="334"/>
      <c r="C304" s="332"/>
      <c r="F304" s="237"/>
      <c r="G304" s="237"/>
      <c r="H304" s="237"/>
      <c r="I304" s="237"/>
      <c r="J304" s="237"/>
      <c r="K304" s="237"/>
      <c r="L304" s="237"/>
      <c r="M304" s="237"/>
      <c r="N304" s="237"/>
      <c r="O304" s="237"/>
      <c r="P304" s="237"/>
      <c r="Q304" s="237"/>
      <c r="R304" s="237"/>
      <c r="S304" s="334"/>
      <c r="T304" s="237"/>
      <c r="U304" s="237"/>
      <c r="V304" s="237"/>
      <c r="W304" s="237"/>
      <c r="X304" s="237"/>
      <c r="Y304" s="237"/>
      <c r="Z304" s="237"/>
      <c r="AA304" s="237"/>
      <c r="AB304" s="237"/>
      <c r="AC304" s="237"/>
      <c r="AD304" s="237"/>
      <c r="AE304" s="237"/>
      <c r="AF304" s="237"/>
      <c r="AG304" s="237"/>
      <c r="AH304" s="237"/>
      <c r="AI304" s="237"/>
      <c r="AJ304" s="237"/>
      <c r="AK304" s="237"/>
      <c r="AL304" s="237"/>
      <c r="AM304" s="237"/>
      <c r="AN304" s="237"/>
      <c r="AO304" s="237"/>
      <c r="AP304" s="237"/>
      <c r="AQ304" s="237"/>
      <c r="AR304" s="237"/>
      <c r="AS304" s="237"/>
      <c r="AT304" s="237"/>
      <c r="AU304" s="237"/>
      <c r="AV304" s="237"/>
      <c r="AW304" s="237"/>
      <c r="AX304" s="237"/>
      <c r="AY304" s="237"/>
      <c r="AZ304" s="237"/>
      <c r="BA304" s="237"/>
      <c r="BB304" s="237"/>
      <c r="BC304" s="237"/>
      <c r="BD304" s="237"/>
      <c r="BE304" s="237"/>
      <c r="BF304" s="237"/>
      <c r="BG304" s="237"/>
      <c r="BH304" s="237"/>
      <c r="BI304" s="237"/>
      <c r="BJ304" s="237"/>
    </row>
    <row r="305" spans="1:62" s="333" customFormat="1" ht="14.25" x14ac:dyDescent="0.3">
      <c r="A305" s="237"/>
      <c r="B305" s="334"/>
      <c r="C305" s="332"/>
      <c r="F305" s="237"/>
      <c r="G305" s="237"/>
      <c r="H305" s="237"/>
      <c r="I305" s="237"/>
      <c r="J305" s="237"/>
      <c r="K305" s="237"/>
      <c r="L305" s="237"/>
      <c r="M305" s="237"/>
      <c r="N305" s="237"/>
      <c r="O305" s="237"/>
      <c r="P305" s="237"/>
      <c r="Q305" s="237"/>
      <c r="R305" s="237"/>
      <c r="S305" s="334"/>
      <c r="T305" s="237"/>
      <c r="U305" s="237"/>
      <c r="V305" s="237"/>
      <c r="W305" s="237"/>
      <c r="X305" s="237"/>
      <c r="Y305" s="237"/>
      <c r="Z305" s="237"/>
      <c r="AA305" s="237"/>
      <c r="AB305" s="237"/>
      <c r="AC305" s="237"/>
      <c r="AD305" s="237"/>
      <c r="AE305" s="237"/>
      <c r="AF305" s="237"/>
      <c r="AG305" s="237"/>
      <c r="AH305" s="237"/>
      <c r="AI305" s="237"/>
      <c r="AJ305" s="237"/>
      <c r="AK305" s="237"/>
      <c r="AL305" s="237"/>
      <c r="AM305" s="237"/>
      <c r="AN305" s="237"/>
      <c r="AO305" s="237"/>
      <c r="AP305" s="237"/>
      <c r="AQ305" s="237"/>
      <c r="AR305" s="237"/>
      <c r="AS305" s="237"/>
      <c r="AT305" s="237"/>
      <c r="AU305" s="237"/>
      <c r="AV305" s="237"/>
      <c r="AW305" s="237"/>
      <c r="AX305" s="237"/>
      <c r="AY305" s="237"/>
      <c r="AZ305" s="237"/>
      <c r="BA305" s="237"/>
      <c r="BB305" s="237"/>
      <c r="BC305" s="237"/>
      <c r="BD305" s="237"/>
      <c r="BE305" s="237"/>
      <c r="BF305" s="237"/>
      <c r="BG305" s="237"/>
      <c r="BH305" s="237"/>
      <c r="BI305" s="237"/>
      <c r="BJ305" s="237"/>
    </row>
    <row r="306" spans="1:62" s="333" customFormat="1" ht="14.25" x14ac:dyDescent="0.3">
      <c r="A306" s="237"/>
      <c r="B306" s="334"/>
      <c r="C306" s="332"/>
      <c r="F306" s="237"/>
      <c r="G306" s="237"/>
      <c r="H306" s="237"/>
      <c r="I306" s="237"/>
      <c r="J306" s="237"/>
      <c r="K306" s="237"/>
      <c r="L306" s="237"/>
      <c r="M306" s="237"/>
      <c r="N306" s="237"/>
      <c r="O306" s="237"/>
      <c r="P306" s="237"/>
      <c r="Q306" s="237"/>
      <c r="R306" s="237"/>
      <c r="S306" s="334"/>
      <c r="T306" s="237"/>
      <c r="U306" s="237"/>
      <c r="V306" s="237"/>
      <c r="W306" s="237"/>
      <c r="X306" s="237"/>
      <c r="Y306" s="237"/>
      <c r="Z306" s="237"/>
      <c r="AA306" s="237"/>
      <c r="AB306" s="237"/>
      <c r="AC306" s="237"/>
      <c r="AD306" s="237"/>
      <c r="AE306" s="237"/>
      <c r="AF306" s="237"/>
      <c r="AG306" s="237"/>
      <c r="AH306" s="237"/>
      <c r="AI306" s="237"/>
      <c r="AJ306" s="237"/>
      <c r="AK306" s="237"/>
      <c r="AL306" s="237"/>
      <c r="AM306" s="237"/>
      <c r="AN306" s="237"/>
      <c r="AO306" s="237"/>
      <c r="AP306" s="237"/>
      <c r="AQ306" s="237"/>
      <c r="AR306" s="237"/>
      <c r="AS306" s="237"/>
      <c r="AT306" s="237"/>
      <c r="AU306" s="237"/>
      <c r="AV306" s="237"/>
      <c r="AW306" s="237"/>
      <c r="AX306" s="237"/>
      <c r="AY306" s="237"/>
      <c r="AZ306" s="237"/>
      <c r="BA306" s="237"/>
      <c r="BB306" s="237"/>
      <c r="BC306" s="237"/>
      <c r="BD306" s="237"/>
      <c r="BE306" s="237"/>
      <c r="BF306" s="237"/>
      <c r="BG306" s="237"/>
      <c r="BH306" s="237"/>
      <c r="BI306" s="237"/>
      <c r="BJ306" s="237"/>
    </row>
    <row r="307" spans="1:62" s="333" customFormat="1" ht="14.25" x14ac:dyDescent="0.3">
      <c r="A307" s="237"/>
      <c r="B307" s="334"/>
      <c r="C307" s="332"/>
      <c r="F307" s="237"/>
      <c r="G307" s="237"/>
      <c r="H307" s="237"/>
      <c r="I307" s="237"/>
      <c r="J307" s="237"/>
      <c r="K307" s="237"/>
      <c r="L307" s="237"/>
      <c r="M307" s="237"/>
      <c r="N307" s="237"/>
      <c r="O307" s="237"/>
      <c r="P307" s="237"/>
      <c r="Q307" s="237"/>
      <c r="R307" s="237"/>
      <c r="S307" s="334"/>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237"/>
      <c r="AY307" s="237"/>
      <c r="AZ307" s="237"/>
      <c r="BA307" s="237"/>
      <c r="BB307" s="237"/>
      <c r="BC307" s="237"/>
      <c r="BD307" s="237"/>
      <c r="BE307" s="237"/>
      <c r="BF307" s="237"/>
      <c r="BG307" s="237"/>
      <c r="BH307" s="237"/>
      <c r="BI307" s="237"/>
      <c r="BJ307" s="237"/>
    </row>
    <row r="308" spans="1:62" s="333" customFormat="1" ht="14.25" x14ac:dyDescent="0.3">
      <c r="A308" s="237"/>
      <c r="B308" s="334"/>
      <c r="C308" s="332"/>
      <c r="F308" s="237"/>
      <c r="G308" s="237"/>
      <c r="H308" s="237"/>
      <c r="I308" s="237"/>
      <c r="J308" s="237"/>
      <c r="K308" s="237"/>
      <c r="L308" s="237"/>
      <c r="M308" s="237"/>
      <c r="N308" s="237"/>
      <c r="O308" s="237"/>
      <c r="P308" s="237"/>
      <c r="Q308" s="237"/>
      <c r="R308" s="237"/>
      <c r="S308" s="334"/>
      <c r="T308" s="237"/>
      <c r="U308" s="237"/>
      <c r="V308" s="237"/>
      <c r="W308" s="237"/>
      <c r="X308" s="237"/>
      <c r="Y308" s="237"/>
      <c r="Z308" s="237"/>
      <c r="AA308" s="237"/>
      <c r="AB308" s="237"/>
      <c r="AC308" s="237"/>
      <c r="AD308" s="237"/>
      <c r="AE308" s="237"/>
      <c r="AF308" s="237"/>
      <c r="AG308" s="237"/>
      <c r="AH308" s="237"/>
      <c r="AI308" s="237"/>
      <c r="AJ308" s="237"/>
      <c r="AK308" s="237"/>
      <c r="AL308" s="237"/>
      <c r="AM308" s="237"/>
      <c r="AN308" s="237"/>
      <c r="AO308" s="237"/>
      <c r="AP308" s="237"/>
      <c r="AQ308" s="237"/>
      <c r="AR308" s="237"/>
      <c r="AS308" s="237"/>
      <c r="AT308" s="237"/>
      <c r="AU308" s="237"/>
      <c r="AV308" s="237"/>
      <c r="AW308" s="237"/>
      <c r="AX308" s="237"/>
      <c r="AY308" s="237"/>
      <c r="AZ308" s="237"/>
      <c r="BA308" s="237"/>
      <c r="BB308" s="237"/>
      <c r="BC308" s="237"/>
      <c r="BD308" s="237"/>
      <c r="BE308" s="237"/>
      <c r="BF308" s="237"/>
      <c r="BG308" s="237"/>
      <c r="BH308" s="237"/>
      <c r="BI308" s="237"/>
      <c r="BJ308" s="237"/>
    </row>
    <row r="309" spans="1:62" s="333" customFormat="1" ht="14.25" x14ac:dyDescent="0.3">
      <c r="A309" s="237"/>
      <c r="B309" s="334"/>
      <c r="C309" s="332"/>
      <c r="F309" s="237"/>
      <c r="G309" s="237"/>
      <c r="H309" s="237"/>
      <c r="I309" s="237"/>
      <c r="J309" s="237"/>
      <c r="K309" s="237"/>
      <c r="L309" s="237"/>
      <c r="M309" s="237"/>
      <c r="N309" s="237"/>
      <c r="O309" s="237"/>
      <c r="P309" s="237"/>
      <c r="Q309" s="237"/>
      <c r="R309" s="237"/>
      <c r="S309" s="334"/>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7"/>
      <c r="AY309" s="237"/>
      <c r="AZ309" s="237"/>
      <c r="BA309" s="237"/>
      <c r="BB309" s="237"/>
      <c r="BC309" s="237"/>
      <c r="BD309" s="237"/>
      <c r="BE309" s="237"/>
      <c r="BF309" s="237"/>
      <c r="BG309" s="237"/>
      <c r="BH309" s="237"/>
      <c r="BI309" s="237"/>
      <c r="BJ309" s="237"/>
    </row>
    <row r="310" spans="1:62" s="333" customFormat="1" ht="14.25" x14ac:dyDescent="0.3">
      <c r="A310" s="237"/>
      <c r="B310" s="334"/>
      <c r="C310" s="332"/>
      <c r="F310" s="237"/>
      <c r="G310" s="237"/>
      <c r="H310" s="237"/>
      <c r="I310" s="237"/>
      <c r="J310" s="237"/>
      <c r="K310" s="237"/>
      <c r="L310" s="237"/>
      <c r="M310" s="237"/>
      <c r="N310" s="237"/>
      <c r="O310" s="237"/>
      <c r="P310" s="237"/>
      <c r="Q310" s="237"/>
      <c r="R310" s="237"/>
      <c r="S310" s="334"/>
      <c r="T310" s="237"/>
      <c r="U310" s="237"/>
      <c r="V310" s="237"/>
      <c r="W310" s="237"/>
      <c r="X310" s="237"/>
      <c r="Y310" s="237"/>
      <c r="Z310" s="237"/>
      <c r="AA310" s="237"/>
      <c r="AB310" s="237"/>
      <c r="AC310" s="237"/>
      <c r="AD310" s="237"/>
      <c r="AE310" s="237"/>
      <c r="AF310" s="237"/>
      <c r="AG310" s="237"/>
      <c r="AH310" s="237"/>
      <c r="AI310" s="237"/>
      <c r="AJ310" s="237"/>
      <c r="AK310" s="237"/>
      <c r="AL310" s="237"/>
      <c r="AM310" s="237"/>
      <c r="AN310" s="237"/>
      <c r="AO310" s="237"/>
      <c r="AP310" s="237"/>
      <c r="AQ310" s="237"/>
      <c r="AR310" s="237"/>
      <c r="AS310" s="237"/>
      <c r="AT310" s="237"/>
      <c r="AU310" s="237"/>
      <c r="AV310" s="237"/>
      <c r="AW310" s="237"/>
      <c r="AX310" s="237"/>
      <c r="AY310" s="237"/>
      <c r="AZ310" s="237"/>
      <c r="BA310" s="237"/>
      <c r="BB310" s="237"/>
      <c r="BC310" s="237"/>
      <c r="BD310" s="237"/>
      <c r="BE310" s="237"/>
      <c r="BF310" s="237"/>
      <c r="BG310" s="237"/>
      <c r="BH310" s="237"/>
      <c r="BI310" s="237"/>
      <c r="BJ310" s="237"/>
    </row>
    <row r="311" spans="1:62" s="333" customFormat="1" ht="14.25" x14ac:dyDescent="0.3">
      <c r="A311" s="237"/>
      <c r="B311" s="334"/>
      <c r="C311" s="332"/>
      <c r="F311" s="237"/>
      <c r="G311" s="237"/>
      <c r="H311" s="237"/>
      <c r="I311" s="237"/>
      <c r="J311" s="237"/>
      <c r="K311" s="237"/>
      <c r="L311" s="237"/>
      <c r="M311" s="237"/>
      <c r="N311" s="237"/>
      <c r="O311" s="237"/>
      <c r="P311" s="237"/>
      <c r="Q311" s="237"/>
      <c r="R311" s="237"/>
      <c r="S311" s="334"/>
      <c r="T311" s="237"/>
      <c r="U311" s="237"/>
      <c r="V311" s="237"/>
      <c r="W311" s="237"/>
      <c r="X311" s="237"/>
      <c r="Y311" s="237"/>
      <c r="Z311" s="237"/>
      <c r="AA311" s="237"/>
      <c r="AB311" s="237"/>
      <c r="AC311" s="237"/>
      <c r="AD311" s="237"/>
      <c r="AE311" s="237"/>
      <c r="AF311" s="237"/>
      <c r="AG311" s="237"/>
      <c r="AH311" s="237"/>
      <c r="AI311" s="237"/>
      <c r="AJ311" s="237"/>
      <c r="AK311" s="237"/>
      <c r="AL311" s="237"/>
      <c r="AM311" s="237"/>
      <c r="AN311" s="237"/>
      <c r="AO311" s="237"/>
      <c r="AP311" s="237"/>
      <c r="AQ311" s="237"/>
      <c r="AR311" s="237"/>
      <c r="AS311" s="237"/>
      <c r="AT311" s="237"/>
      <c r="AU311" s="237"/>
      <c r="AV311" s="237"/>
      <c r="AW311" s="237"/>
      <c r="AX311" s="237"/>
      <c r="AY311" s="237"/>
      <c r="AZ311" s="237"/>
      <c r="BA311" s="237"/>
      <c r="BB311" s="237"/>
      <c r="BC311" s="237"/>
      <c r="BD311" s="237"/>
      <c r="BE311" s="237"/>
      <c r="BF311" s="237"/>
      <c r="BG311" s="237"/>
      <c r="BH311" s="237"/>
      <c r="BI311" s="237"/>
      <c r="BJ311" s="237"/>
    </row>
    <row r="312" spans="1:62" s="333" customFormat="1" ht="14.25" x14ac:dyDescent="0.3">
      <c r="A312" s="237"/>
      <c r="B312" s="334"/>
      <c r="C312" s="332"/>
      <c r="F312" s="237"/>
      <c r="G312" s="237"/>
      <c r="H312" s="237"/>
      <c r="I312" s="237"/>
      <c r="J312" s="237"/>
      <c r="K312" s="237"/>
      <c r="L312" s="237"/>
      <c r="M312" s="237"/>
      <c r="N312" s="237"/>
      <c r="O312" s="237"/>
      <c r="P312" s="237"/>
      <c r="Q312" s="237"/>
      <c r="R312" s="237"/>
      <c r="S312" s="334"/>
      <c r="T312" s="237"/>
      <c r="U312" s="237"/>
      <c r="V312" s="237"/>
      <c r="W312" s="237"/>
      <c r="X312" s="237"/>
      <c r="Y312" s="237"/>
      <c r="Z312" s="237"/>
      <c r="AA312" s="237"/>
      <c r="AB312" s="237"/>
      <c r="AC312" s="237"/>
      <c r="AD312" s="237"/>
      <c r="AE312" s="237"/>
      <c r="AF312" s="237"/>
      <c r="AG312" s="237"/>
      <c r="AH312" s="237"/>
      <c r="AI312" s="237"/>
      <c r="AJ312" s="237"/>
      <c r="AK312" s="237"/>
      <c r="AL312" s="237"/>
      <c r="AM312" s="237"/>
      <c r="AN312" s="237"/>
      <c r="AO312" s="237"/>
      <c r="AP312" s="237"/>
      <c r="AQ312" s="237"/>
      <c r="AR312" s="237"/>
      <c r="AS312" s="237"/>
      <c r="AT312" s="237"/>
      <c r="AU312" s="237"/>
      <c r="AV312" s="237"/>
      <c r="AW312" s="237"/>
      <c r="AX312" s="237"/>
      <c r="AY312" s="237"/>
      <c r="AZ312" s="237"/>
      <c r="BA312" s="237"/>
      <c r="BB312" s="237"/>
      <c r="BC312" s="237"/>
      <c r="BD312" s="237"/>
      <c r="BE312" s="237"/>
      <c r="BF312" s="237"/>
      <c r="BG312" s="237"/>
      <c r="BH312" s="237"/>
      <c r="BI312" s="237"/>
      <c r="BJ312" s="237"/>
    </row>
    <row r="313" spans="1:62" s="333" customFormat="1" ht="14.25" x14ac:dyDescent="0.3">
      <c r="A313" s="237"/>
      <c r="B313" s="334"/>
      <c r="C313" s="332"/>
      <c r="F313" s="237"/>
      <c r="G313" s="237"/>
      <c r="H313" s="237"/>
      <c r="I313" s="237"/>
      <c r="J313" s="237"/>
      <c r="K313" s="237"/>
      <c r="L313" s="237"/>
      <c r="M313" s="237"/>
      <c r="N313" s="237"/>
      <c r="O313" s="237"/>
      <c r="P313" s="237"/>
      <c r="Q313" s="237"/>
      <c r="R313" s="237"/>
      <c r="S313" s="334"/>
      <c r="T313" s="237"/>
      <c r="U313" s="237"/>
      <c r="V313" s="237"/>
      <c r="W313" s="237"/>
      <c r="X313" s="237"/>
      <c r="Y313" s="237"/>
      <c r="Z313" s="237"/>
      <c r="AA313" s="237"/>
      <c r="AB313" s="237"/>
      <c r="AC313" s="237"/>
      <c r="AD313" s="237"/>
      <c r="AE313" s="237"/>
      <c r="AF313" s="237"/>
      <c r="AG313" s="237"/>
      <c r="AH313" s="237"/>
      <c r="AI313" s="237"/>
      <c r="AJ313" s="237"/>
      <c r="AK313" s="237"/>
      <c r="AL313" s="237"/>
      <c r="AM313" s="237"/>
      <c r="AN313" s="237"/>
      <c r="AO313" s="237"/>
      <c r="AP313" s="237"/>
      <c r="AQ313" s="237"/>
      <c r="AR313" s="237"/>
      <c r="AS313" s="237"/>
      <c r="AT313" s="237"/>
      <c r="AU313" s="237"/>
      <c r="AV313" s="237"/>
      <c r="AW313" s="237"/>
      <c r="AX313" s="237"/>
      <c r="AY313" s="237"/>
      <c r="AZ313" s="237"/>
      <c r="BA313" s="237"/>
      <c r="BB313" s="237"/>
      <c r="BC313" s="237"/>
      <c r="BD313" s="237"/>
      <c r="BE313" s="237"/>
      <c r="BF313" s="237"/>
      <c r="BG313" s="237"/>
      <c r="BH313" s="237"/>
      <c r="BI313" s="237"/>
      <c r="BJ313" s="237"/>
    </row>
    <row r="314" spans="1:62" s="333" customFormat="1" ht="14.25" x14ac:dyDescent="0.3">
      <c r="A314" s="237"/>
      <c r="B314" s="334"/>
      <c r="C314" s="332"/>
      <c r="F314" s="237"/>
      <c r="G314" s="237"/>
      <c r="H314" s="237"/>
      <c r="I314" s="237"/>
      <c r="J314" s="237"/>
      <c r="K314" s="237"/>
      <c r="L314" s="237"/>
      <c r="M314" s="237"/>
      <c r="N314" s="237"/>
      <c r="O314" s="237"/>
      <c r="P314" s="237"/>
      <c r="Q314" s="237"/>
      <c r="R314" s="237"/>
      <c r="S314" s="334"/>
      <c r="T314" s="237"/>
      <c r="U314" s="237"/>
      <c r="V314" s="237"/>
      <c r="W314" s="237"/>
      <c r="X314" s="237"/>
      <c r="Y314" s="237"/>
      <c r="Z314" s="237"/>
      <c r="AA314" s="237"/>
      <c r="AB314" s="237"/>
      <c r="AC314" s="237"/>
      <c r="AD314" s="237"/>
      <c r="AE314" s="237"/>
      <c r="AF314" s="237"/>
      <c r="AG314" s="237"/>
      <c r="AH314" s="237"/>
      <c r="AI314" s="237"/>
      <c r="AJ314" s="237"/>
      <c r="AK314" s="237"/>
      <c r="AL314" s="237"/>
      <c r="AM314" s="237"/>
      <c r="AN314" s="237"/>
      <c r="AO314" s="237"/>
      <c r="AP314" s="237"/>
      <c r="AQ314" s="237"/>
      <c r="AR314" s="237"/>
      <c r="AS314" s="237"/>
      <c r="AT314" s="237"/>
      <c r="AU314" s="237"/>
      <c r="AV314" s="237"/>
      <c r="AW314" s="237"/>
      <c r="AX314" s="237"/>
      <c r="AY314" s="237"/>
      <c r="AZ314" s="237"/>
      <c r="BA314" s="237"/>
      <c r="BB314" s="237"/>
      <c r="BC314" s="237"/>
      <c r="BD314" s="237"/>
      <c r="BE314" s="237"/>
      <c r="BF314" s="237"/>
      <c r="BG314" s="237"/>
      <c r="BH314" s="237"/>
      <c r="BI314" s="237"/>
      <c r="BJ314" s="237"/>
    </row>
    <row r="315" spans="1:62" s="333" customFormat="1" ht="14.25" x14ac:dyDescent="0.3">
      <c r="A315" s="237"/>
      <c r="B315" s="334"/>
      <c r="C315" s="332"/>
      <c r="F315" s="237"/>
      <c r="G315" s="237"/>
      <c r="H315" s="237"/>
      <c r="I315" s="237"/>
      <c r="J315" s="237"/>
      <c r="K315" s="237"/>
      <c r="L315" s="237"/>
      <c r="M315" s="237"/>
      <c r="N315" s="237"/>
      <c r="O315" s="237"/>
      <c r="P315" s="237"/>
      <c r="Q315" s="237"/>
      <c r="R315" s="237"/>
      <c r="S315" s="334"/>
      <c r="T315" s="237"/>
      <c r="U315" s="237"/>
      <c r="V315" s="237"/>
      <c r="W315" s="237"/>
      <c r="X315" s="237"/>
      <c r="Y315" s="237"/>
      <c r="Z315" s="237"/>
      <c r="AA315" s="237"/>
      <c r="AB315" s="237"/>
      <c r="AC315" s="237"/>
      <c r="AD315" s="237"/>
      <c r="AE315" s="237"/>
      <c r="AF315" s="237"/>
      <c r="AG315" s="237"/>
      <c r="AH315" s="237"/>
      <c r="AI315" s="237"/>
      <c r="AJ315" s="237"/>
      <c r="AK315" s="237"/>
      <c r="AL315" s="237"/>
      <c r="AM315" s="237"/>
      <c r="AN315" s="237"/>
      <c r="AO315" s="237"/>
      <c r="AP315" s="237"/>
      <c r="AQ315" s="237"/>
      <c r="AR315" s="237"/>
      <c r="AS315" s="237"/>
      <c r="AT315" s="237"/>
      <c r="AU315" s="237"/>
      <c r="AV315" s="237"/>
      <c r="AW315" s="237"/>
      <c r="AX315" s="237"/>
      <c r="AY315" s="237"/>
      <c r="AZ315" s="237"/>
      <c r="BA315" s="237"/>
      <c r="BB315" s="237"/>
      <c r="BC315" s="237"/>
      <c r="BD315" s="237"/>
      <c r="BE315" s="237"/>
      <c r="BF315" s="237"/>
      <c r="BG315" s="237"/>
      <c r="BH315" s="237"/>
      <c r="BI315" s="237"/>
      <c r="BJ315" s="237"/>
    </row>
    <row r="316" spans="1:62" s="333" customFormat="1" ht="14.25" x14ac:dyDescent="0.3">
      <c r="A316" s="237"/>
      <c r="B316" s="334"/>
      <c r="C316" s="332"/>
      <c r="F316" s="237"/>
      <c r="G316" s="237"/>
      <c r="H316" s="237"/>
      <c r="I316" s="237"/>
      <c r="J316" s="237"/>
      <c r="K316" s="237"/>
      <c r="L316" s="237"/>
      <c r="M316" s="237"/>
      <c r="N316" s="237"/>
      <c r="O316" s="237"/>
      <c r="P316" s="237"/>
      <c r="Q316" s="237"/>
      <c r="R316" s="237"/>
      <c r="S316" s="334"/>
      <c r="T316" s="237"/>
      <c r="U316" s="237"/>
      <c r="V316" s="237"/>
      <c r="W316" s="237"/>
      <c r="X316" s="237"/>
      <c r="Y316" s="237"/>
      <c r="Z316" s="237"/>
      <c r="AA316" s="237"/>
      <c r="AB316" s="237"/>
      <c r="AC316" s="237"/>
      <c r="AD316" s="237"/>
      <c r="AE316" s="237"/>
      <c r="AF316" s="237"/>
      <c r="AG316" s="237"/>
      <c r="AH316" s="237"/>
      <c r="AI316" s="237"/>
      <c r="AJ316" s="237"/>
      <c r="AK316" s="237"/>
      <c r="AL316" s="237"/>
      <c r="AM316" s="237"/>
      <c r="AN316" s="237"/>
      <c r="AO316" s="237"/>
      <c r="AP316" s="237"/>
      <c r="AQ316" s="237"/>
      <c r="AR316" s="237"/>
      <c r="AS316" s="237"/>
      <c r="AT316" s="237"/>
      <c r="AU316" s="237"/>
      <c r="AV316" s="237"/>
      <c r="AW316" s="237"/>
      <c r="AX316" s="237"/>
      <c r="AY316" s="237"/>
      <c r="AZ316" s="237"/>
      <c r="BA316" s="237"/>
      <c r="BB316" s="237"/>
      <c r="BC316" s="237"/>
      <c r="BD316" s="237"/>
      <c r="BE316" s="237"/>
      <c r="BF316" s="237"/>
      <c r="BG316" s="237"/>
      <c r="BH316" s="237"/>
      <c r="BI316" s="237"/>
      <c r="BJ316" s="237"/>
    </row>
    <row r="317" spans="1:62" s="333" customFormat="1" ht="14.25" x14ac:dyDescent="0.3">
      <c r="A317" s="237"/>
      <c r="B317" s="334"/>
      <c r="C317" s="332"/>
      <c r="F317" s="237"/>
      <c r="G317" s="237"/>
      <c r="H317" s="237"/>
      <c r="I317" s="237"/>
      <c r="J317" s="237"/>
      <c r="K317" s="237"/>
      <c r="L317" s="237"/>
      <c r="M317" s="237"/>
      <c r="N317" s="237"/>
      <c r="O317" s="237"/>
      <c r="P317" s="237"/>
      <c r="Q317" s="237"/>
      <c r="R317" s="237"/>
      <c r="S317" s="334"/>
      <c r="T317" s="237"/>
      <c r="U317" s="237"/>
      <c r="V317" s="237"/>
      <c r="W317" s="237"/>
      <c r="X317" s="237"/>
      <c r="Y317" s="237"/>
      <c r="Z317" s="237"/>
      <c r="AA317" s="237"/>
      <c r="AB317" s="237"/>
      <c r="AC317" s="237"/>
      <c r="AD317" s="237"/>
      <c r="AE317" s="237"/>
      <c r="AF317" s="237"/>
      <c r="AG317" s="237"/>
      <c r="AH317" s="237"/>
      <c r="AI317" s="237"/>
      <c r="AJ317" s="237"/>
      <c r="AK317" s="237"/>
      <c r="AL317" s="237"/>
      <c r="AM317" s="237"/>
      <c r="AN317" s="237"/>
      <c r="AO317" s="237"/>
      <c r="AP317" s="237"/>
      <c r="AQ317" s="237"/>
      <c r="AR317" s="237"/>
      <c r="AS317" s="237"/>
      <c r="AT317" s="237"/>
      <c r="AU317" s="237"/>
      <c r="AV317" s="237"/>
      <c r="AW317" s="237"/>
      <c r="AX317" s="237"/>
      <c r="AY317" s="237"/>
      <c r="AZ317" s="237"/>
      <c r="BA317" s="237"/>
      <c r="BB317" s="237"/>
      <c r="BC317" s="237"/>
      <c r="BD317" s="237"/>
      <c r="BE317" s="237"/>
      <c r="BF317" s="237"/>
      <c r="BG317" s="237"/>
      <c r="BH317" s="237"/>
      <c r="BI317" s="237"/>
      <c r="BJ317" s="237"/>
    </row>
    <row r="318" spans="1:62" s="333" customFormat="1" ht="14.25" x14ac:dyDescent="0.3">
      <c r="A318" s="237"/>
      <c r="B318" s="334"/>
      <c r="C318" s="332"/>
      <c r="F318" s="237"/>
      <c r="G318" s="237"/>
      <c r="H318" s="237"/>
      <c r="I318" s="237"/>
      <c r="J318" s="237"/>
      <c r="K318" s="237"/>
      <c r="L318" s="237"/>
      <c r="M318" s="237"/>
      <c r="N318" s="237"/>
      <c r="O318" s="237"/>
      <c r="P318" s="237"/>
      <c r="Q318" s="237"/>
      <c r="R318" s="237"/>
      <c r="S318" s="334"/>
      <c r="T318" s="237"/>
      <c r="U318" s="237"/>
      <c r="V318" s="237"/>
      <c r="W318" s="237"/>
      <c r="X318" s="237"/>
      <c r="Y318" s="237"/>
      <c r="Z318" s="237"/>
      <c r="AA318" s="237"/>
      <c r="AB318" s="237"/>
      <c r="AC318" s="237"/>
      <c r="AD318" s="237"/>
      <c r="AE318" s="237"/>
      <c r="AF318" s="237"/>
      <c r="AG318" s="237"/>
      <c r="AH318" s="237"/>
      <c r="AI318" s="237"/>
      <c r="AJ318" s="237"/>
      <c r="AK318" s="237"/>
      <c r="AL318" s="237"/>
      <c r="AM318" s="237"/>
      <c r="AN318" s="237"/>
      <c r="AO318" s="237"/>
      <c r="AP318" s="237"/>
      <c r="AQ318" s="237"/>
      <c r="AR318" s="237"/>
      <c r="AS318" s="237"/>
      <c r="AT318" s="237"/>
      <c r="AU318" s="237"/>
      <c r="AV318" s="237"/>
      <c r="AW318" s="237"/>
      <c r="AX318" s="237"/>
      <c r="AY318" s="237"/>
      <c r="AZ318" s="237"/>
      <c r="BA318" s="237"/>
      <c r="BB318" s="237"/>
      <c r="BC318" s="237"/>
      <c r="BD318" s="237"/>
      <c r="BE318" s="237"/>
      <c r="BF318" s="237"/>
      <c r="BG318" s="237"/>
      <c r="BH318" s="237"/>
      <c r="BI318" s="237"/>
      <c r="BJ318" s="237"/>
    </row>
    <row r="319" spans="1:62" s="333" customFormat="1" ht="14.25" x14ac:dyDescent="0.3">
      <c r="A319" s="237"/>
      <c r="B319" s="334"/>
      <c r="C319" s="332"/>
      <c r="F319" s="237"/>
      <c r="G319" s="237"/>
      <c r="H319" s="237"/>
      <c r="I319" s="237"/>
      <c r="J319" s="237"/>
      <c r="K319" s="237"/>
      <c r="L319" s="237"/>
      <c r="M319" s="237"/>
      <c r="N319" s="237"/>
      <c r="O319" s="237"/>
      <c r="P319" s="237"/>
      <c r="Q319" s="237"/>
      <c r="R319" s="237"/>
      <c r="S319" s="334"/>
      <c r="T319" s="237"/>
      <c r="U319" s="237"/>
      <c r="V319" s="237"/>
      <c r="W319" s="237"/>
      <c r="X319" s="237"/>
      <c r="Y319" s="237"/>
      <c r="Z319" s="237"/>
      <c r="AA319" s="237"/>
      <c r="AB319" s="237"/>
      <c r="AC319" s="237"/>
      <c r="AD319" s="237"/>
      <c r="AE319" s="237"/>
      <c r="AF319" s="237"/>
      <c r="AG319" s="237"/>
      <c r="AH319" s="237"/>
      <c r="AI319" s="237"/>
      <c r="AJ319" s="237"/>
      <c r="AK319" s="237"/>
      <c r="AL319" s="237"/>
      <c r="AM319" s="237"/>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row>
    <row r="320" spans="1:62" s="333" customFormat="1" ht="14.25" x14ac:dyDescent="0.3">
      <c r="A320" s="237"/>
      <c r="B320" s="334"/>
      <c r="C320" s="332"/>
      <c r="F320" s="237"/>
      <c r="G320" s="237"/>
      <c r="H320" s="237"/>
      <c r="I320" s="237"/>
      <c r="J320" s="237"/>
      <c r="K320" s="237"/>
      <c r="L320" s="237"/>
      <c r="M320" s="237"/>
      <c r="N320" s="237"/>
      <c r="O320" s="237"/>
      <c r="P320" s="237"/>
      <c r="Q320" s="237"/>
      <c r="R320" s="237"/>
      <c r="S320" s="334"/>
      <c r="T320" s="237"/>
      <c r="U320" s="237"/>
      <c r="V320" s="237"/>
      <c r="W320" s="237"/>
      <c r="X320" s="237"/>
      <c r="Y320" s="237"/>
      <c r="Z320" s="237"/>
      <c r="AA320" s="237"/>
      <c r="AB320" s="237"/>
      <c r="AC320" s="237"/>
      <c r="AD320" s="237"/>
      <c r="AE320" s="237"/>
      <c r="AF320" s="237"/>
      <c r="AG320" s="237"/>
      <c r="AH320" s="237"/>
      <c r="AI320" s="237"/>
      <c r="AJ320" s="237"/>
      <c r="AK320" s="237"/>
      <c r="AL320" s="237"/>
      <c r="AM320" s="237"/>
      <c r="AN320" s="237"/>
      <c r="AO320" s="237"/>
      <c r="AP320" s="237"/>
      <c r="AQ320" s="237"/>
      <c r="AR320" s="237"/>
      <c r="AS320" s="237"/>
      <c r="AT320" s="237"/>
      <c r="AU320" s="237"/>
      <c r="AV320" s="237"/>
      <c r="AW320" s="237"/>
      <c r="AX320" s="237"/>
      <c r="AY320" s="237"/>
      <c r="AZ320" s="237"/>
      <c r="BA320" s="237"/>
      <c r="BB320" s="237"/>
      <c r="BC320" s="237"/>
      <c r="BD320" s="237"/>
      <c r="BE320" s="237"/>
      <c r="BF320" s="237"/>
      <c r="BG320" s="237"/>
      <c r="BH320" s="237"/>
      <c r="BI320" s="237"/>
      <c r="BJ320" s="237"/>
    </row>
    <row r="321" spans="1:62" s="333" customFormat="1" ht="14.25" x14ac:dyDescent="0.3">
      <c r="A321" s="237"/>
      <c r="B321" s="334"/>
      <c r="C321" s="332"/>
      <c r="F321" s="237"/>
      <c r="G321" s="237"/>
      <c r="H321" s="237"/>
      <c r="I321" s="237"/>
      <c r="J321" s="237"/>
      <c r="K321" s="237"/>
      <c r="L321" s="237"/>
      <c r="M321" s="237"/>
      <c r="N321" s="237"/>
      <c r="O321" s="237"/>
      <c r="P321" s="237"/>
      <c r="Q321" s="237"/>
      <c r="R321" s="237"/>
      <c r="S321" s="334"/>
      <c r="T321" s="237"/>
      <c r="U321" s="237"/>
      <c r="V321" s="237"/>
      <c r="W321" s="237"/>
      <c r="X321" s="237"/>
      <c r="Y321" s="237"/>
      <c r="Z321" s="237"/>
      <c r="AA321" s="237"/>
      <c r="AB321" s="237"/>
      <c r="AC321" s="237"/>
      <c r="AD321" s="237"/>
      <c r="AE321" s="237"/>
      <c r="AF321" s="237"/>
      <c r="AG321" s="237"/>
      <c r="AH321" s="237"/>
      <c r="AI321" s="237"/>
      <c r="AJ321" s="237"/>
      <c r="AK321" s="237"/>
      <c r="AL321" s="237"/>
      <c r="AM321" s="237"/>
      <c r="AN321" s="237"/>
      <c r="AO321" s="237"/>
      <c r="AP321" s="237"/>
      <c r="AQ321" s="237"/>
      <c r="AR321" s="237"/>
      <c r="AS321" s="237"/>
      <c r="AT321" s="237"/>
      <c r="AU321" s="237"/>
      <c r="AV321" s="237"/>
      <c r="AW321" s="237"/>
      <c r="AX321" s="237"/>
      <c r="AY321" s="237"/>
      <c r="AZ321" s="237"/>
      <c r="BA321" s="237"/>
      <c r="BB321" s="237"/>
      <c r="BC321" s="237"/>
      <c r="BD321" s="237"/>
      <c r="BE321" s="237"/>
      <c r="BF321" s="237"/>
      <c r="BG321" s="237"/>
      <c r="BH321" s="237"/>
      <c r="BI321" s="237"/>
      <c r="BJ321" s="237"/>
    </row>
    <row r="322" spans="1:62" s="333" customFormat="1" ht="14.25" x14ac:dyDescent="0.3">
      <c r="A322" s="237"/>
      <c r="B322" s="334"/>
      <c r="C322" s="332"/>
      <c r="F322" s="237"/>
      <c r="G322" s="237"/>
      <c r="H322" s="237"/>
      <c r="I322" s="237"/>
      <c r="J322" s="237"/>
      <c r="K322" s="237"/>
      <c r="L322" s="237"/>
      <c r="M322" s="237"/>
      <c r="N322" s="237"/>
      <c r="O322" s="237"/>
      <c r="P322" s="237"/>
      <c r="Q322" s="237"/>
      <c r="R322" s="237"/>
      <c r="S322" s="334"/>
      <c r="T322" s="237"/>
      <c r="U322" s="237"/>
      <c r="V322" s="237"/>
      <c r="W322" s="237"/>
      <c r="X322" s="237"/>
      <c r="Y322" s="237"/>
      <c r="Z322" s="237"/>
      <c r="AA322" s="237"/>
      <c r="AB322" s="237"/>
      <c r="AC322" s="237"/>
      <c r="AD322" s="237"/>
      <c r="AE322" s="237"/>
      <c r="AF322" s="237"/>
      <c r="AG322" s="237"/>
      <c r="AH322" s="237"/>
      <c r="AI322" s="237"/>
      <c r="AJ322" s="237"/>
      <c r="AK322" s="237"/>
      <c r="AL322" s="237"/>
      <c r="AM322" s="237"/>
      <c r="AN322" s="237"/>
      <c r="AO322" s="237"/>
      <c r="AP322" s="237"/>
      <c r="AQ322" s="237"/>
      <c r="AR322" s="237"/>
      <c r="AS322" s="237"/>
      <c r="AT322" s="237"/>
      <c r="AU322" s="237"/>
      <c r="AV322" s="237"/>
      <c r="AW322" s="237"/>
      <c r="AX322" s="237"/>
      <c r="AY322" s="237"/>
      <c r="AZ322" s="237"/>
      <c r="BA322" s="237"/>
      <c r="BB322" s="237"/>
      <c r="BC322" s="237"/>
      <c r="BD322" s="237"/>
      <c r="BE322" s="237"/>
      <c r="BF322" s="237"/>
      <c r="BG322" s="237"/>
      <c r="BH322" s="237"/>
      <c r="BI322" s="237"/>
      <c r="BJ322" s="237"/>
    </row>
    <row r="323" spans="1:62" s="333" customFormat="1" ht="14.25" x14ac:dyDescent="0.3">
      <c r="A323" s="237"/>
      <c r="B323" s="334"/>
      <c r="C323" s="332"/>
      <c r="F323" s="237"/>
      <c r="G323" s="237"/>
      <c r="H323" s="237"/>
      <c r="I323" s="237"/>
      <c r="J323" s="237"/>
      <c r="K323" s="237"/>
      <c r="L323" s="237"/>
      <c r="M323" s="237"/>
      <c r="N323" s="237"/>
      <c r="O323" s="237"/>
      <c r="P323" s="237"/>
      <c r="Q323" s="237"/>
      <c r="R323" s="237"/>
      <c r="S323" s="334"/>
      <c r="T323" s="237"/>
      <c r="U323" s="237"/>
      <c r="V323" s="237"/>
      <c r="W323" s="237"/>
      <c r="X323" s="237"/>
      <c r="Y323" s="237"/>
      <c r="Z323" s="237"/>
      <c r="AA323" s="237"/>
      <c r="AB323" s="237"/>
      <c r="AC323" s="237"/>
      <c r="AD323" s="237"/>
      <c r="AE323" s="237"/>
      <c r="AF323" s="237"/>
      <c r="AG323" s="237"/>
      <c r="AH323" s="237"/>
      <c r="AI323" s="237"/>
      <c r="AJ323" s="237"/>
      <c r="AK323" s="237"/>
      <c r="AL323" s="237"/>
      <c r="AM323" s="237"/>
      <c r="AN323" s="237"/>
      <c r="AO323" s="237"/>
      <c r="AP323" s="237"/>
      <c r="AQ323" s="237"/>
      <c r="AR323" s="237"/>
      <c r="AS323" s="237"/>
      <c r="AT323" s="237"/>
      <c r="AU323" s="237"/>
      <c r="AV323" s="237"/>
      <c r="AW323" s="237"/>
      <c r="AX323" s="237"/>
      <c r="AY323" s="237"/>
      <c r="AZ323" s="237"/>
      <c r="BA323" s="237"/>
      <c r="BB323" s="237"/>
      <c r="BC323" s="237"/>
      <c r="BD323" s="237"/>
      <c r="BE323" s="237"/>
      <c r="BF323" s="237"/>
      <c r="BG323" s="237"/>
      <c r="BH323" s="237"/>
      <c r="BI323" s="237"/>
      <c r="BJ323" s="237"/>
    </row>
    <row r="324" spans="1:62" s="333" customFormat="1" ht="14.25" x14ac:dyDescent="0.3">
      <c r="A324" s="237"/>
      <c r="B324" s="334"/>
      <c r="C324" s="332"/>
      <c r="F324" s="237"/>
      <c r="G324" s="237"/>
      <c r="H324" s="237"/>
      <c r="I324" s="237"/>
      <c r="J324" s="237"/>
      <c r="K324" s="237"/>
      <c r="L324" s="237"/>
      <c r="M324" s="237"/>
      <c r="N324" s="237"/>
      <c r="O324" s="237"/>
      <c r="P324" s="237"/>
      <c r="Q324" s="237"/>
      <c r="R324" s="237"/>
      <c r="S324" s="334"/>
      <c r="T324" s="237"/>
      <c r="U324" s="237"/>
      <c r="V324" s="237"/>
      <c r="W324" s="237"/>
      <c r="X324" s="237"/>
      <c r="Y324" s="237"/>
      <c r="Z324" s="237"/>
      <c r="AA324" s="237"/>
      <c r="AB324" s="237"/>
      <c r="AC324" s="237"/>
      <c r="AD324" s="237"/>
      <c r="AE324" s="237"/>
      <c r="AF324" s="237"/>
      <c r="AG324" s="237"/>
      <c r="AH324" s="237"/>
      <c r="AI324" s="237"/>
      <c r="AJ324" s="237"/>
      <c r="AK324" s="237"/>
      <c r="AL324" s="237"/>
      <c r="AM324" s="237"/>
      <c r="AN324" s="237"/>
      <c r="AO324" s="237"/>
      <c r="AP324" s="237"/>
      <c r="AQ324" s="237"/>
      <c r="AR324" s="237"/>
      <c r="AS324" s="237"/>
      <c r="AT324" s="237"/>
      <c r="AU324" s="237"/>
      <c r="AV324" s="237"/>
      <c r="AW324" s="237"/>
      <c r="AX324" s="237"/>
      <c r="AY324" s="237"/>
      <c r="AZ324" s="237"/>
      <c r="BA324" s="237"/>
      <c r="BB324" s="237"/>
      <c r="BC324" s="237"/>
      <c r="BD324" s="237"/>
      <c r="BE324" s="237"/>
      <c r="BF324" s="237"/>
      <c r="BG324" s="237"/>
      <c r="BH324" s="237"/>
      <c r="BI324" s="237"/>
      <c r="BJ324" s="237"/>
    </row>
    <row r="325" spans="1:62" s="333" customFormat="1" ht="14.25" x14ac:dyDescent="0.3">
      <c r="A325" s="237"/>
      <c r="B325" s="334"/>
      <c r="C325" s="332"/>
      <c r="F325" s="237"/>
      <c r="G325" s="237"/>
      <c r="H325" s="237"/>
      <c r="I325" s="237"/>
      <c r="J325" s="237"/>
      <c r="K325" s="237"/>
      <c r="L325" s="237"/>
      <c r="M325" s="237"/>
      <c r="N325" s="237"/>
      <c r="O325" s="237"/>
      <c r="P325" s="237"/>
      <c r="Q325" s="237"/>
      <c r="R325" s="237"/>
      <c r="S325" s="334"/>
      <c r="T325" s="237"/>
      <c r="U325" s="237"/>
      <c r="V325" s="237"/>
      <c r="W325" s="237"/>
      <c r="X325" s="237"/>
      <c r="Y325" s="237"/>
      <c r="Z325" s="237"/>
      <c r="AA325" s="237"/>
      <c r="AB325" s="237"/>
      <c r="AC325" s="237"/>
      <c r="AD325" s="237"/>
      <c r="AE325" s="237"/>
      <c r="AF325" s="237"/>
      <c r="AG325" s="237"/>
      <c r="AH325" s="237"/>
      <c r="AI325" s="237"/>
      <c r="AJ325" s="237"/>
      <c r="AK325" s="237"/>
      <c r="AL325" s="237"/>
      <c r="AM325" s="237"/>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row>
    <row r="326" spans="1:62" s="333" customFormat="1" ht="14.25" x14ac:dyDescent="0.3">
      <c r="A326" s="237"/>
      <c r="B326" s="334"/>
      <c r="C326" s="332"/>
      <c r="F326" s="237"/>
      <c r="G326" s="237"/>
      <c r="H326" s="237"/>
      <c r="I326" s="237"/>
      <c r="J326" s="237"/>
      <c r="K326" s="237"/>
      <c r="L326" s="237"/>
      <c r="M326" s="237"/>
      <c r="N326" s="237"/>
      <c r="O326" s="237"/>
      <c r="P326" s="237"/>
      <c r="Q326" s="237"/>
      <c r="R326" s="237"/>
      <c r="S326" s="334"/>
      <c r="T326" s="237"/>
      <c r="U326" s="237"/>
      <c r="V326" s="237"/>
      <c r="W326" s="237"/>
      <c r="X326" s="237"/>
      <c r="Y326" s="237"/>
      <c r="Z326" s="237"/>
      <c r="AA326" s="237"/>
      <c r="AB326" s="237"/>
      <c r="AC326" s="237"/>
      <c r="AD326" s="237"/>
      <c r="AE326" s="237"/>
      <c r="AF326" s="237"/>
      <c r="AG326" s="237"/>
      <c r="AH326" s="237"/>
      <c r="AI326" s="237"/>
      <c r="AJ326" s="237"/>
      <c r="AK326" s="237"/>
      <c r="AL326" s="237"/>
      <c r="AM326" s="237"/>
      <c r="AN326" s="237"/>
      <c r="AO326" s="237"/>
      <c r="AP326" s="237"/>
      <c r="AQ326" s="237"/>
      <c r="AR326" s="237"/>
      <c r="AS326" s="237"/>
      <c r="AT326" s="237"/>
      <c r="AU326" s="237"/>
      <c r="AV326" s="237"/>
      <c r="AW326" s="237"/>
      <c r="AX326" s="237"/>
      <c r="AY326" s="237"/>
      <c r="AZ326" s="237"/>
      <c r="BA326" s="237"/>
      <c r="BB326" s="237"/>
      <c r="BC326" s="237"/>
      <c r="BD326" s="237"/>
      <c r="BE326" s="237"/>
      <c r="BF326" s="237"/>
      <c r="BG326" s="237"/>
      <c r="BH326" s="237"/>
      <c r="BI326" s="237"/>
      <c r="BJ326" s="237"/>
    </row>
    <row r="327" spans="1:62" s="333" customFormat="1" ht="14.25" x14ac:dyDescent="0.3">
      <c r="A327" s="237"/>
      <c r="B327" s="334"/>
      <c r="C327" s="332"/>
      <c r="F327" s="237"/>
      <c r="G327" s="237"/>
      <c r="H327" s="237"/>
      <c r="I327" s="237"/>
      <c r="J327" s="237"/>
      <c r="K327" s="237"/>
      <c r="L327" s="237"/>
      <c r="M327" s="237"/>
      <c r="N327" s="237"/>
      <c r="O327" s="237"/>
      <c r="P327" s="237"/>
      <c r="Q327" s="237"/>
      <c r="R327" s="237"/>
      <c r="S327" s="334"/>
      <c r="T327" s="237"/>
      <c r="U327" s="237"/>
      <c r="V327" s="237"/>
      <c r="W327" s="237"/>
      <c r="X327" s="237"/>
      <c r="Y327" s="237"/>
      <c r="Z327" s="237"/>
      <c r="AA327" s="237"/>
      <c r="AB327" s="237"/>
      <c r="AC327" s="237"/>
      <c r="AD327" s="237"/>
      <c r="AE327" s="237"/>
      <c r="AF327" s="237"/>
      <c r="AG327" s="237"/>
      <c r="AH327" s="237"/>
      <c r="AI327" s="237"/>
      <c r="AJ327" s="237"/>
      <c r="AK327" s="237"/>
      <c r="AL327" s="237"/>
      <c r="AM327" s="237"/>
      <c r="AN327" s="237"/>
      <c r="AO327" s="237"/>
      <c r="AP327" s="237"/>
      <c r="AQ327" s="237"/>
      <c r="AR327" s="237"/>
      <c r="AS327" s="237"/>
      <c r="AT327" s="237"/>
      <c r="AU327" s="237"/>
      <c r="AV327" s="237"/>
      <c r="AW327" s="237"/>
      <c r="AX327" s="237"/>
      <c r="AY327" s="237"/>
      <c r="AZ327" s="237"/>
      <c r="BA327" s="237"/>
      <c r="BB327" s="237"/>
      <c r="BC327" s="237"/>
      <c r="BD327" s="237"/>
      <c r="BE327" s="237"/>
      <c r="BF327" s="237"/>
      <c r="BG327" s="237"/>
      <c r="BH327" s="237"/>
      <c r="BI327" s="237"/>
      <c r="BJ327" s="237"/>
    </row>
    <row r="328" spans="1:62" s="333" customFormat="1" ht="14.25" x14ac:dyDescent="0.3">
      <c r="A328" s="237"/>
      <c r="B328" s="334"/>
      <c r="C328" s="332"/>
      <c r="F328" s="237"/>
      <c r="G328" s="237"/>
      <c r="H328" s="237"/>
      <c r="I328" s="237"/>
      <c r="J328" s="237"/>
      <c r="K328" s="237"/>
      <c r="L328" s="237"/>
      <c r="M328" s="237"/>
      <c r="N328" s="237"/>
      <c r="O328" s="237"/>
      <c r="P328" s="237"/>
      <c r="Q328" s="237"/>
      <c r="R328" s="237"/>
      <c r="S328" s="334"/>
      <c r="T328" s="237"/>
      <c r="U328" s="237"/>
      <c r="V328" s="237"/>
      <c r="W328" s="237"/>
      <c r="X328" s="237"/>
      <c r="Y328" s="237"/>
      <c r="Z328" s="237"/>
      <c r="AA328" s="237"/>
      <c r="AB328" s="237"/>
      <c r="AC328" s="237"/>
      <c r="AD328" s="237"/>
      <c r="AE328" s="237"/>
      <c r="AF328" s="237"/>
      <c r="AG328" s="237"/>
      <c r="AH328" s="237"/>
      <c r="AI328" s="237"/>
      <c r="AJ328" s="237"/>
      <c r="AK328" s="237"/>
      <c r="AL328" s="237"/>
      <c r="AM328" s="237"/>
      <c r="AN328" s="237"/>
      <c r="AO328" s="237"/>
      <c r="AP328" s="237"/>
      <c r="AQ328" s="237"/>
      <c r="AR328" s="237"/>
      <c r="AS328" s="237"/>
      <c r="AT328" s="237"/>
      <c r="AU328" s="237"/>
      <c r="AV328" s="237"/>
      <c r="AW328" s="237"/>
      <c r="AX328" s="237"/>
      <c r="AY328" s="237"/>
      <c r="AZ328" s="237"/>
      <c r="BA328" s="237"/>
      <c r="BB328" s="237"/>
      <c r="BC328" s="237"/>
      <c r="BD328" s="237"/>
      <c r="BE328" s="237"/>
      <c r="BF328" s="237"/>
      <c r="BG328" s="237"/>
      <c r="BH328" s="237"/>
      <c r="BI328" s="237"/>
      <c r="BJ328" s="237"/>
    </row>
    <row r="329" spans="1:62" s="333" customFormat="1" ht="14.25" x14ac:dyDescent="0.3">
      <c r="A329" s="237"/>
      <c r="B329" s="334"/>
      <c r="C329" s="332"/>
      <c r="F329" s="237"/>
      <c r="G329" s="237"/>
      <c r="H329" s="237"/>
      <c r="I329" s="237"/>
      <c r="J329" s="237"/>
      <c r="K329" s="237"/>
      <c r="L329" s="237"/>
      <c r="M329" s="237"/>
      <c r="N329" s="237"/>
      <c r="O329" s="237"/>
      <c r="P329" s="237"/>
      <c r="Q329" s="237"/>
      <c r="R329" s="237"/>
      <c r="S329" s="334"/>
      <c r="T329" s="237"/>
      <c r="U329" s="237"/>
      <c r="V329" s="237"/>
      <c r="W329" s="237"/>
      <c r="X329" s="237"/>
      <c r="Y329" s="237"/>
      <c r="Z329" s="237"/>
      <c r="AA329" s="237"/>
      <c r="AB329" s="237"/>
      <c r="AC329" s="237"/>
      <c r="AD329" s="237"/>
      <c r="AE329" s="237"/>
      <c r="AF329" s="237"/>
      <c r="AG329" s="237"/>
      <c r="AH329" s="237"/>
      <c r="AI329" s="237"/>
      <c r="AJ329" s="237"/>
      <c r="AK329" s="237"/>
      <c r="AL329" s="237"/>
      <c r="AM329" s="237"/>
      <c r="AN329" s="237"/>
      <c r="AO329" s="237"/>
      <c r="AP329" s="237"/>
      <c r="AQ329" s="237"/>
      <c r="AR329" s="237"/>
      <c r="AS329" s="237"/>
      <c r="AT329" s="237"/>
      <c r="AU329" s="237"/>
      <c r="AV329" s="237"/>
      <c r="AW329" s="237"/>
      <c r="AX329" s="237"/>
      <c r="AY329" s="237"/>
      <c r="AZ329" s="237"/>
      <c r="BA329" s="237"/>
      <c r="BB329" s="237"/>
      <c r="BC329" s="237"/>
      <c r="BD329" s="237"/>
      <c r="BE329" s="237"/>
      <c r="BF329" s="237"/>
      <c r="BG329" s="237"/>
      <c r="BH329" s="237"/>
      <c r="BI329" s="237"/>
      <c r="BJ329" s="237"/>
    </row>
    <row r="330" spans="1:62" s="333" customFormat="1" ht="14.25" x14ac:dyDescent="0.3">
      <c r="A330" s="237"/>
      <c r="B330" s="334"/>
      <c r="C330" s="332"/>
      <c r="F330" s="237"/>
      <c r="G330" s="237"/>
      <c r="H330" s="237"/>
      <c r="I330" s="237"/>
      <c r="J330" s="237"/>
      <c r="K330" s="237"/>
      <c r="L330" s="237"/>
      <c r="M330" s="237"/>
      <c r="N330" s="237"/>
      <c r="O330" s="237"/>
      <c r="P330" s="237"/>
      <c r="Q330" s="237"/>
      <c r="R330" s="237"/>
      <c r="S330" s="334"/>
      <c r="T330" s="237"/>
      <c r="U330" s="237"/>
      <c r="V330" s="237"/>
      <c r="W330" s="237"/>
      <c r="X330" s="237"/>
      <c r="Y330" s="237"/>
      <c r="Z330" s="237"/>
      <c r="AA330" s="237"/>
      <c r="AB330" s="237"/>
      <c r="AC330" s="237"/>
      <c r="AD330" s="237"/>
      <c r="AE330" s="237"/>
      <c r="AF330" s="237"/>
      <c r="AG330" s="237"/>
      <c r="AH330" s="237"/>
      <c r="AI330" s="237"/>
      <c r="AJ330" s="237"/>
      <c r="AK330" s="237"/>
      <c r="AL330" s="237"/>
      <c r="AM330" s="237"/>
      <c r="AN330" s="237"/>
      <c r="AO330" s="237"/>
      <c r="AP330" s="237"/>
      <c r="AQ330" s="237"/>
      <c r="AR330" s="237"/>
      <c r="AS330" s="237"/>
      <c r="AT330" s="237"/>
      <c r="AU330" s="237"/>
      <c r="AV330" s="237"/>
      <c r="AW330" s="237"/>
      <c r="AX330" s="237"/>
      <c r="AY330" s="237"/>
      <c r="AZ330" s="237"/>
      <c r="BA330" s="237"/>
      <c r="BB330" s="237"/>
      <c r="BC330" s="237"/>
      <c r="BD330" s="237"/>
      <c r="BE330" s="237"/>
      <c r="BF330" s="237"/>
      <c r="BG330" s="237"/>
      <c r="BH330" s="237"/>
      <c r="BI330" s="237"/>
      <c r="BJ330" s="237"/>
    </row>
    <row r="331" spans="1:62" s="333" customFormat="1" ht="14.25" x14ac:dyDescent="0.3">
      <c r="A331" s="237"/>
      <c r="B331" s="334"/>
      <c r="C331" s="332"/>
      <c r="F331" s="237"/>
      <c r="G331" s="237"/>
      <c r="H331" s="237"/>
      <c r="I331" s="237"/>
      <c r="J331" s="237"/>
      <c r="K331" s="237"/>
      <c r="L331" s="237"/>
      <c r="M331" s="237"/>
      <c r="N331" s="237"/>
      <c r="O331" s="237"/>
      <c r="P331" s="237"/>
      <c r="Q331" s="237"/>
      <c r="R331" s="237"/>
      <c r="S331" s="334"/>
      <c r="T331" s="237"/>
      <c r="U331" s="237"/>
      <c r="V331" s="237"/>
      <c r="W331" s="237"/>
      <c r="X331" s="237"/>
      <c r="Y331" s="237"/>
      <c r="Z331" s="237"/>
      <c r="AA331" s="237"/>
      <c r="AB331" s="237"/>
      <c r="AC331" s="237"/>
      <c r="AD331" s="237"/>
      <c r="AE331" s="237"/>
      <c r="AF331" s="237"/>
      <c r="AG331" s="237"/>
      <c r="AH331" s="237"/>
      <c r="AI331" s="237"/>
      <c r="AJ331" s="237"/>
      <c r="AK331" s="237"/>
      <c r="AL331" s="237"/>
      <c r="AM331" s="237"/>
      <c r="AN331" s="237"/>
      <c r="AO331" s="237"/>
      <c r="AP331" s="237"/>
      <c r="AQ331" s="237"/>
      <c r="AR331" s="237"/>
      <c r="AS331" s="237"/>
      <c r="AT331" s="237"/>
      <c r="AU331" s="237"/>
      <c r="AV331" s="237"/>
      <c r="AW331" s="237"/>
      <c r="AX331" s="237"/>
      <c r="AY331" s="237"/>
      <c r="AZ331" s="237"/>
      <c r="BA331" s="237"/>
      <c r="BB331" s="237"/>
      <c r="BC331" s="237"/>
      <c r="BD331" s="237"/>
      <c r="BE331" s="237"/>
      <c r="BF331" s="237"/>
      <c r="BG331" s="237"/>
      <c r="BH331" s="237"/>
      <c r="BI331" s="237"/>
      <c r="BJ331" s="237"/>
    </row>
    <row r="332" spans="1:62" s="333" customFormat="1" ht="14.25" x14ac:dyDescent="0.3">
      <c r="A332" s="237"/>
      <c r="B332" s="334"/>
      <c r="C332" s="332"/>
      <c r="F332" s="237"/>
      <c r="G332" s="237"/>
      <c r="H332" s="237"/>
      <c r="I332" s="237"/>
      <c r="J332" s="237"/>
      <c r="K332" s="237"/>
      <c r="L332" s="237"/>
      <c r="M332" s="237"/>
      <c r="N332" s="237"/>
      <c r="O332" s="237"/>
      <c r="P332" s="237"/>
      <c r="Q332" s="237"/>
      <c r="R332" s="237"/>
      <c r="S332" s="334"/>
      <c r="T332" s="237"/>
      <c r="U332" s="237"/>
      <c r="V332" s="237"/>
      <c r="W332" s="237"/>
      <c r="X332" s="237"/>
      <c r="Y332" s="237"/>
      <c r="Z332" s="237"/>
      <c r="AA332" s="237"/>
      <c r="AB332" s="237"/>
      <c r="AC332" s="237"/>
      <c r="AD332" s="237"/>
      <c r="AE332" s="237"/>
      <c r="AF332" s="237"/>
      <c r="AG332" s="237"/>
      <c r="AH332" s="237"/>
      <c r="AI332" s="237"/>
      <c r="AJ332" s="237"/>
      <c r="AK332" s="237"/>
      <c r="AL332" s="237"/>
      <c r="AM332" s="237"/>
      <c r="AN332" s="237"/>
      <c r="AO332" s="237"/>
      <c r="AP332" s="237"/>
      <c r="AQ332" s="237"/>
      <c r="AR332" s="237"/>
      <c r="AS332" s="237"/>
      <c r="AT332" s="237"/>
      <c r="AU332" s="237"/>
      <c r="AV332" s="237"/>
      <c r="AW332" s="237"/>
      <c r="AX332" s="237"/>
      <c r="AY332" s="237"/>
      <c r="AZ332" s="237"/>
      <c r="BA332" s="237"/>
      <c r="BB332" s="237"/>
      <c r="BC332" s="237"/>
      <c r="BD332" s="237"/>
      <c r="BE332" s="237"/>
      <c r="BF332" s="237"/>
      <c r="BG332" s="237"/>
      <c r="BH332" s="237"/>
      <c r="BI332" s="237"/>
      <c r="BJ332" s="237"/>
    </row>
    <row r="333" spans="1:62" s="333" customFormat="1" ht="14.25" x14ac:dyDescent="0.3">
      <c r="A333" s="237"/>
      <c r="B333" s="334"/>
      <c r="C333" s="332"/>
      <c r="F333" s="237"/>
      <c r="G333" s="237"/>
      <c r="H333" s="237"/>
      <c r="I333" s="237"/>
      <c r="J333" s="237"/>
      <c r="K333" s="237"/>
      <c r="L333" s="237"/>
      <c r="M333" s="237"/>
      <c r="N333" s="237"/>
      <c r="O333" s="237"/>
      <c r="P333" s="237"/>
      <c r="Q333" s="237"/>
      <c r="R333" s="237"/>
      <c r="S333" s="334"/>
      <c r="T333" s="237"/>
      <c r="U333" s="237"/>
      <c r="V333" s="237"/>
      <c r="W333" s="237"/>
      <c r="X333" s="237"/>
      <c r="Y333" s="237"/>
      <c r="Z333" s="237"/>
      <c r="AA333" s="237"/>
      <c r="AB333" s="237"/>
      <c r="AC333" s="237"/>
      <c r="AD333" s="237"/>
      <c r="AE333" s="237"/>
      <c r="AF333" s="237"/>
      <c r="AG333" s="237"/>
      <c r="AH333" s="237"/>
      <c r="AI333" s="237"/>
      <c r="AJ333" s="237"/>
      <c r="AK333" s="237"/>
      <c r="AL333" s="237"/>
      <c r="AM333" s="237"/>
      <c r="AN333" s="237"/>
      <c r="AO333" s="237"/>
      <c r="AP333" s="237"/>
      <c r="AQ333" s="237"/>
      <c r="AR333" s="237"/>
      <c r="AS333" s="237"/>
      <c r="AT333" s="237"/>
      <c r="AU333" s="237"/>
      <c r="AV333" s="237"/>
      <c r="AW333" s="237"/>
      <c r="AX333" s="237"/>
      <c r="AY333" s="237"/>
      <c r="AZ333" s="237"/>
      <c r="BA333" s="237"/>
      <c r="BB333" s="237"/>
      <c r="BC333" s="237"/>
      <c r="BD333" s="237"/>
      <c r="BE333" s="237"/>
      <c r="BF333" s="237"/>
      <c r="BG333" s="237"/>
      <c r="BH333" s="237"/>
      <c r="BI333" s="237"/>
      <c r="BJ333" s="237"/>
    </row>
    <row r="334" spans="1:62" s="333" customFormat="1" ht="14.25" x14ac:dyDescent="0.3">
      <c r="A334" s="237"/>
      <c r="B334" s="334"/>
      <c r="C334" s="332"/>
      <c r="F334" s="237"/>
      <c r="G334" s="237"/>
      <c r="H334" s="237"/>
      <c r="I334" s="237"/>
      <c r="J334" s="237"/>
      <c r="K334" s="237"/>
      <c r="L334" s="237"/>
      <c r="M334" s="237"/>
      <c r="N334" s="237"/>
      <c r="O334" s="237"/>
      <c r="P334" s="237"/>
      <c r="Q334" s="237"/>
      <c r="R334" s="237"/>
      <c r="S334" s="334"/>
      <c r="T334" s="237"/>
      <c r="U334" s="237"/>
      <c r="V334" s="237"/>
      <c r="W334" s="237"/>
      <c r="X334" s="237"/>
      <c r="Y334" s="237"/>
      <c r="Z334" s="237"/>
      <c r="AA334" s="237"/>
      <c r="AB334" s="237"/>
      <c r="AC334" s="237"/>
      <c r="AD334" s="237"/>
      <c r="AE334" s="237"/>
      <c r="AF334" s="237"/>
      <c r="AG334" s="237"/>
      <c r="AH334" s="237"/>
      <c r="AI334" s="237"/>
      <c r="AJ334" s="237"/>
      <c r="AK334" s="237"/>
      <c r="AL334" s="237"/>
      <c r="AM334" s="237"/>
      <c r="AN334" s="237"/>
      <c r="AO334" s="237"/>
      <c r="AP334" s="237"/>
      <c r="AQ334" s="237"/>
      <c r="AR334" s="237"/>
      <c r="AS334" s="237"/>
      <c r="AT334" s="237"/>
      <c r="AU334" s="237"/>
      <c r="AV334" s="237"/>
      <c r="AW334" s="237"/>
      <c r="AX334" s="237"/>
      <c r="AY334" s="237"/>
      <c r="AZ334" s="237"/>
      <c r="BA334" s="237"/>
      <c r="BB334" s="237"/>
      <c r="BC334" s="237"/>
      <c r="BD334" s="237"/>
      <c r="BE334" s="237"/>
      <c r="BF334" s="237"/>
      <c r="BG334" s="237"/>
      <c r="BH334" s="237"/>
      <c r="BI334" s="237"/>
      <c r="BJ334" s="237"/>
    </row>
    <row r="335" spans="1:62" s="333" customFormat="1" ht="14.25" x14ac:dyDescent="0.3">
      <c r="A335" s="237"/>
      <c r="B335" s="334"/>
      <c r="C335" s="332"/>
      <c r="F335" s="237"/>
      <c r="G335" s="237"/>
      <c r="H335" s="237"/>
      <c r="I335" s="237"/>
      <c r="J335" s="237"/>
      <c r="K335" s="237"/>
      <c r="L335" s="237"/>
      <c r="M335" s="237"/>
      <c r="N335" s="237"/>
      <c r="O335" s="237"/>
      <c r="P335" s="237"/>
      <c r="Q335" s="237"/>
      <c r="R335" s="237"/>
      <c r="S335" s="334"/>
      <c r="T335" s="237"/>
      <c r="U335" s="237"/>
      <c r="V335" s="237"/>
      <c r="W335" s="237"/>
      <c r="X335" s="237"/>
      <c r="Y335" s="237"/>
      <c r="Z335" s="237"/>
      <c r="AA335" s="237"/>
      <c r="AB335" s="237"/>
      <c r="AC335" s="237"/>
      <c r="AD335" s="237"/>
      <c r="AE335" s="237"/>
      <c r="AF335" s="237"/>
      <c r="AG335" s="237"/>
      <c r="AH335" s="237"/>
      <c r="AI335" s="237"/>
      <c r="AJ335" s="237"/>
      <c r="AK335" s="237"/>
      <c r="AL335" s="237"/>
      <c r="AM335" s="237"/>
      <c r="AN335" s="237"/>
      <c r="AO335" s="237"/>
      <c r="AP335" s="237"/>
      <c r="AQ335" s="237"/>
      <c r="AR335" s="237"/>
      <c r="AS335" s="237"/>
      <c r="AT335" s="237"/>
      <c r="AU335" s="237"/>
      <c r="AV335" s="237"/>
      <c r="AW335" s="237"/>
      <c r="AX335" s="237"/>
      <c r="AY335" s="237"/>
      <c r="AZ335" s="237"/>
      <c r="BA335" s="237"/>
      <c r="BB335" s="237"/>
      <c r="BC335" s="237"/>
      <c r="BD335" s="237"/>
      <c r="BE335" s="237"/>
      <c r="BF335" s="237"/>
      <c r="BG335" s="237"/>
      <c r="BH335" s="237"/>
      <c r="BI335" s="237"/>
      <c r="BJ335" s="237"/>
    </row>
    <row r="336" spans="1:62" s="333" customFormat="1" ht="14.25" x14ac:dyDescent="0.3">
      <c r="A336" s="237"/>
      <c r="B336" s="334"/>
      <c r="C336" s="332"/>
      <c r="F336" s="237"/>
      <c r="G336" s="237"/>
      <c r="H336" s="237"/>
      <c r="I336" s="237"/>
      <c r="J336" s="237"/>
      <c r="K336" s="237"/>
      <c r="L336" s="237"/>
      <c r="M336" s="237"/>
      <c r="N336" s="237"/>
      <c r="O336" s="237"/>
      <c r="P336" s="237"/>
      <c r="Q336" s="237"/>
      <c r="R336" s="237"/>
      <c r="S336" s="334"/>
      <c r="T336" s="237"/>
      <c r="U336" s="237"/>
      <c r="V336" s="237"/>
      <c r="W336" s="237"/>
      <c r="X336" s="237"/>
      <c r="Y336" s="237"/>
      <c r="Z336" s="237"/>
      <c r="AA336" s="237"/>
      <c r="AB336" s="237"/>
      <c r="AC336" s="237"/>
      <c r="AD336" s="237"/>
      <c r="AE336" s="237"/>
      <c r="AF336" s="237"/>
      <c r="AG336" s="237"/>
      <c r="AH336" s="237"/>
      <c r="AI336" s="237"/>
      <c r="AJ336" s="237"/>
      <c r="AK336" s="237"/>
      <c r="AL336" s="237"/>
      <c r="AM336" s="237"/>
      <c r="AN336" s="237"/>
      <c r="AO336" s="237"/>
      <c r="AP336" s="237"/>
      <c r="AQ336" s="237"/>
      <c r="AR336" s="237"/>
      <c r="AS336" s="237"/>
      <c r="AT336" s="237"/>
      <c r="AU336" s="237"/>
      <c r="AV336" s="237"/>
      <c r="AW336" s="237"/>
      <c r="AX336" s="237"/>
      <c r="AY336" s="237"/>
      <c r="AZ336" s="237"/>
      <c r="BA336" s="237"/>
      <c r="BB336" s="237"/>
      <c r="BC336" s="237"/>
      <c r="BD336" s="237"/>
      <c r="BE336" s="237"/>
      <c r="BF336" s="237"/>
      <c r="BG336" s="237"/>
      <c r="BH336" s="237"/>
      <c r="BI336" s="237"/>
      <c r="BJ336" s="237"/>
    </row>
    <row r="337" spans="1:62" s="333" customFormat="1" ht="14.25" x14ac:dyDescent="0.3">
      <c r="A337" s="237"/>
      <c r="B337" s="334"/>
      <c r="C337" s="332"/>
      <c r="F337" s="237"/>
      <c r="G337" s="237"/>
      <c r="H337" s="237"/>
      <c r="I337" s="237"/>
      <c r="J337" s="237"/>
      <c r="K337" s="237"/>
      <c r="L337" s="237"/>
      <c r="M337" s="237"/>
      <c r="N337" s="237"/>
      <c r="O337" s="237"/>
      <c r="P337" s="237"/>
      <c r="Q337" s="237"/>
      <c r="R337" s="237"/>
      <c r="S337" s="334"/>
      <c r="T337" s="237"/>
      <c r="U337" s="237"/>
      <c r="V337" s="237"/>
      <c r="W337" s="237"/>
      <c r="X337" s="237"/>
      <c r="Y337" s="237"/>
      <c r="Z337" s="237"/>
      <c r="AA337" s="237"/>
      <c r="AB337" s="237"/>
      <c r="AC337" s="237"/>
      <c r="AD337" s="237"/>
      <c r="AE337" s="237"/>
      <c r="AF337" s="237"/>
      <c r="AG337" s="237"/>
      <c r="AH337" s="237"/>
      <c r="AI337" s="237"/>
      <c r="AJ337" s="237"/>
      <c r="AK337" s="237"/>
      <c r="AL337" s="237"/>
      <c r="AM337" s="237"/>
      <c r="AN337" s="237"/>
      <c r="AO337" s="237"/>
      <c r="AP337" s="237"/>
      <c r="AQ337" s="237"/>
      <c r="AR337" s="237"/>
      <c r="AS337" s="237"/>
      <c r="AT337" s="237"/>
      <c r="AU337" s="237"/>
      <c r="AV337" s="237"/>
      <c r="AW337" s="237"/>
      <c r="AX337" s="237"/>
      <c r="AY337" s="237"/>
      <c r="AZ337" s="237"/>
      <c r="BA337" s="237"/>
      <c r="BB337" s="237"/>
      <c r="BC337" s="237"/>
      <c r="BD337" s="237"/>
      <c r="BE337" s="237"/>
      <c r="BF337" s="237"/>
      <c r="BG337" s="237"/>
      <c r="BH337" s="237"/>
      <c r="BI337" s="237"/>
      <c r="BJ337" s="237"/>
    </row>
    <row r="338" spans="1:62" s="333" customFormat="1" ht="14.25" x14ac:dyDescent="0.3">
      <c r="A338" s="237"/>
      <c r="B338" s="334"/>
      <c r="C338" s="332"/>
      <c r="F338" s="237"/>
      <c r="G338" s="237"/>
      <c r="H338" s="237"/>
      <c r="I338" s="237"/>
      <c r="J338" s="237"/>
      <c r="K338" s="237"/>
      <c r="L338" s="237"/>
      <c r="M338" s="237"/>
      <c r="N338" s="237"/>
      <c r="O338" s="237"/>
      <c r="P338" s="237"/>
      <c r="Q338" s="237"/>
      <c r="R338" s="237"/>
      <c r="S338" s="334"/>
      <c r="T338" s="237"/>
      <c r="U338" s="237"/>
      <c r="V338" s="237"/>
      <c r="W338" s="237"/>
      <c r="X338" s="237"/>
      <c r="Y338" s="237"/>
      <c r="Z338" s="237"/>
      <c r="AA338" s="237"/>
      <c r="AB338" s="237"/>
      <c r="AC338" s="237"/>
      <c r="AD338" s="237"/>
      <c r="AE338" s="237"/>
      <c r="AF338" s="237"/>
      <c r="AG338" s="237"/>
      <c r="AH338" s="237"/>
      <c r="AI338" s="237"/>
      <c r="AJ338" s="237"/>
      <c r="AK338" s="237"/>
      <c r="AL338" s="237"/>
      <c r="AM338" s="237"/>
      <c r="AN338" s="237"/>
      <c r="AO338" s="237"/>
      <c r="AP338" s="237"/>
      <c r="AQ338" s="237"/>
      <c r="AR338" s="237"/>
      <c r="AS338" s="237"/>
      <c r="AT338" s="237"/>
      <c r="AU338" s="237"/>
      <c r="AV338" s="237"/>
      <c r="AW338" s="237"/>
      <c r="AX338" s="237"/>
      <c r="AY338" s="237"/>
      <c r="AZ338" s="237"/>
      <c r="BA338" s="237"/>
      <c r="BB338" s="237"/>
      <c r="BC338" s="237"/>
      <c r="BD338" s="237"/>
      <c r="BE338" s="237"/>
      <c r="BF338" s="237"/>
      <c r="BG338" s="237"/>
      <c r="BH338" s="237"/>
      <c r="BI338" s="237"/>
      <c r="BJ338" s="237"/>
    </row>
    <row r="339" spans="1:62" s="333" customFormat="1" ht="14.25" x14ac:dyDescent="0.3">
      <c r="A339" s="237"/>
      <c r="B339" s="334"/>
      <c r="C339" s="332"/>
      <c r="F339" s="237"/>
      <c r="G339" s="237"/>
      <c r="H339" s="237"/>
      <c r="I339" s="237"/>
      <c r="J339" s="237"/>
      <c r="K339" s="237"/>
      <c r="L339" s="237"/>
      <c r="M339" s="237"/>
      <c r="N339" s="237"/>
      <c r="O339" s="237"/>
      <c r="P339" s="237"/>
      <c r="Q339" s="237"/>
      <c r="R339" s="237"/>
      <c r="S339" s="334"/>
      <c r="T339" s="237"/>
      <c r="U339" s="237"/>
      <c r="V339" s="237"/>
      <c r="W339" s="237"/>
      <c r="X339" s="237"/>
      <c r="Y339" s="237"/>
      <c r="Z339" s="237"/>
      <c r="AA339" s="237"/>
      <c r="AB339" s="237"/>
      <c r="AC339" s="237"/>
      <c r="AD339" s="237"/>
      <c r="AE339" s="237"/>
      <c r="AF339" s="237"/>
      <c r="AG339" s="237"/>
      <c r="AH339" s="237"/>
      <c r="AI339" s="237"/>
      <c r="AJ339" s="237"/>
      <c r="AK339" s="237"/>
      <c r="AL339" s="237"/>
      <c r="AM339" s="237"/>
      <c r="AN339" s="237"/>
      <c r="AO339" s="237"/>
      <c r="AP339" s="237"/>
      <c r="AQ339" s="237"/>
      <c r="AR339" s="237"/>
      <c r="AS339" s="237"/>
      <c r="AT339" s="237"/>
      <c r="AU339" s="237"/>
      <c r="AV339" s="237"/>
      <c r="AW339" s="237"/>
      <c r="AX339" s="237"/>
      <c r="AY339" s="237"/>
      <c r="AZ339" s="237"/>
      <c r="BA339" s="237"/>
      <c r="BB339" s="237"/>
      <c r="BC339" s="237"/>
      <c r="BD339" s="237"/>
      <c r="BE339" s="237"/>
      <c r="BF339" s="237"/>
      <c r="BG339" s="237"/>
      <c r="BH339" s="237"/>
      <c r="BI339" s="237"/>
      <c r="BJ339" s="237"/>
    </row>
    <row r="340" spans="1:62" s="333" customFormat="1" ht="14.25" x14ac:dyDescent="0.3">
      <c r="A340" s="237"/>
      <c r="B340" s="334"/>
      <c r="C340" s="332"/>
      <c r="F340" s="237"/>
      <c r="G340" s="237"/>
      <c r="H340" s="237"/>
      <c r="I340" s="237"/>
      <c r="J340" s="237"/>
      <c r="K340" s="237"/>
      <c r="L340" s="237"/>
      <c r="M340" s="237"/>
      <c r="N340" s="237"/>
      <c r="O340" s="237"/>
      <c r="P340" s="237"/>
      <c r="Q340" s="237"/>
      <c r="R340" s="237"/>
      <c r="S340" s="334"/>
      <c r="T340" s="237"/>
      <c r="U340" s="237"/>
      <c r="V340" s="237"/>
      <c r="W340" s="237"/>
      <c r="X340" s="237"/>
      <c r="Y340" s="237"/>
      <c r="Z340" s="237"/>
      <c r="AA340" s="237"/>
      <c r="AB340" s="237"/>
      <c r="AC340" s="237"/>
      <c r="AD340" s="237"/>
      <c r="AE340" s="237"/>
      <c r="AF340" s="237"/>
      <c r="AG340" s="237"/>
      <c r="AH340" s="237"/>
      <c r="AI340" s="237"/>
      <c r="AJ340" s="237"/>
      <c r="AK340" s="237"/>
      <c r="AL340" s="237"/>
      <c r="AM340" s="237"/>
      <c r="AN340" s="237"/>
      <c r="AO340" s="237"/>
      <c r="AP340" s="237"/>
      <c r="AQ340" s="237"/>
      <c r="AR340" s="237"/>
      <c r="AS340" s="237"/>
      <c r="AT340" s="237"/>
      <c r="AU340" s="237"/>
      <c r="AV340" s="237"/>
      <c r="AW340" s="237"/>
      <c r="AX340" s="237"/>
      <c r="AY340" s="237"/>
      <c r="AZ340" s="237"/>
      <c r="BA340" s="237"/>
      <c r="BB340" s="237"/>
      <c r="BC340" s="237"/>
      <c r="BD340" s="237"/>
      <c r="BE340" s="237"/>
      <c r="BF340" s="237"/>
      <c r="BG340" s="237"/>
      <c r="BH340" s="237"/>
      <c r="BI340" s="237"/>
      <c r="BJ340" s="237"/>
    </row>
    <row r="341" spans="1:62" s="333" customFormat="1" ht="14.25" x14ac:dyDescent="0.3">
      <c r="A341" s="237"/>
      <c r="B341" s="334"/>
      <c r="C341" s="332"/>
      <c r="F341" s="237"/>
      <c r="G341" s="237"/>
      <c r="H341" s="237"/>
      <c r="I341" s="237"/>
      <c r="J341" s="237"/>
      <c r="K341" s="237"/>
      <c r="L341" s="237"/>
      <c r="M341" s="237"/>
      <c r="N341" s="237"/>
      <c r="O341" s="237"/>
      <c r="P341" s="237"/>
      <c r="Q341" s="237"/>
      <c r="R341" s="237"/>
      <c r="S341" s="334"/>
      <c r="T341" s="237"/>
      <c r="U341" s="237"/>
      <c r="V341" s="237"/>
      <c r="W341" s="237"/>
      <c r="X341" s="237"/>
      <c r="Y341" s="237"/>
      <c r="Z341" s="237"/>
      <c r="AA341" s="237"/>
      <c r="AB341" s="237"/>
      <c r="AC341" s="237"/>
      <c r="AD341" s="237"/>
      <c r="AE341" s="237"/>
      <c r="AF341" s="237"/>
      <c r="AG341" s="237"/>
      <c r="AH341" s="237"/>
      <c r="AI341" s="237"/>
      <c r="AJ341" s="237"/>
      <c r="AK341" s="237"/>
      <c r="AL341" s="237"/>
      <c r="AM341" s="237"/>
      <c r="AN341" s="237"/>
      <c r="AO341" s="237"/>
      <c r="AP341" s="237"/>
      <c r="AQ341" s="237"/>
      <c r="AR341" s="237"/>
      <c r="AS341" s="237"/>
      <c r="AT341" s="237"/>
      <c r="AU341" s="237"/>
      <c r="AV341" s="237"/>
      <c r="AW341" s="237"/>
      <c r="AX341" s="237"/>
      <c r="AY341" s="237"/>
      <c r="AZ341" s="237"/>
      <c r="BA341" s="237"/>
      <c r="BB341" s="237"/>
      <c r="BC341" s="237"/>
      <c r="BD341" s="237"/>
      <c r="BE341" s="237"/>
      <c r="BF341" s="237"/>
      <c r="BG341" s="237"/>
      <c r="BH341" s="237"/>
      <c r="BI341" s="237"/>
      <c r="BJ341" s="237"/>
    </row>
    <row r="342" spans="1:62" s="333" customFormat="1" ht="14.25" x14ac:dyDescent="0.3">
      <c r="A342" s="237"/>
      <c r="B342" s="334"/>
      <c r="C342" s="332"/>
      <c r="F342" s="237"/>
      <c r="G342" s="237"/>
      <c r="H342" s="237"/>
      <c r="I342" s="237"/>
      <c r="J342" s="237"/>
      <c r="K342" s="237"/>
      <c r="L342" s="237"/>
      <c r="M342" s="237"/>
      <c r="N342" s="237"/>
      <c r="O342" s="237"/>
      <c r="P342" s="237"/>
      <c r="Q342" s="237"/>
      <c r="R342" s="237"/>
      <c r="S342" s="334"/>
      <c r="T342" s="237"/>
      <c r="U342" s="237"/>
      <c r="V342" s="237"/>
      <c r="W342" s="237"/>
      <c r="X342" s="237"/>
      <c r="Y342" s="237"/>
      <c r="Z342" s="237"/>
      <c r="AA342" s="237"/>
      <c r="AB342" s="237"/>
      <c r="AC342" s="237"/>
      <c r="AD342" s="237"/>
      <c r="AE342" s="237"/>
      <c r="AF342" s="237"/>
      <c r="AG342" s="237"/>
      <c r="AH342" s="237"/>
      <c r="AI342" s="237"/>
      <c r="AJ342" s="237"/>
      <c r="AK342" s="237"/>
      <c r="AL342" s="237"/>
      <c r="AM342" s="237"/>
      <c r="AN342" s="237"/>
      <c r="AO342" s="237"/>
      <c r="AP342" s="237"/>
      <c r="AQ342" s="237"/>
      <c r="AR342" s="237"/>
      <c r="AS342" s="237"/>
      <c r="AT342" s="237"/>
      <c r="AU342" s="237"/>
      <c r="AV342" s="237"/>
      <c r="AW342" s="237"/>
      <c r="AX342" s="237"/>
      <c r="AY342" s="237"/>
      <c r="AZ342" s="237"/>
      <c r="BA342" s="237"/>
      <c r="BB342" s="237"/>
      <c r="BC342" s="237"/>
      <c r="BD342" s="237"/>
      <c r="BE342" s="237"/>
      <c r="BF342" s="237"/>
      <c r="BG342" s="237"/>
      <c r="BH342" s="237"/>
      <c r="BI342" s="237"/>
      <c r="BJ342" s="237"/>
    </row>
    <row r="343" spans="1:62" s="333" customFormat="1" ht="14.25" x14ac:dyDescent="0.3">
      <c r="A343" s="237"/>
      <c r="B343" s="334"/>
      <c r="C343" s="332"/>
      <c r="F343" s="237"/>
      <c r="G343" s="237"/>
      <c r="H343" s="237"/>
      <c r="I343" s="237"/>
      <c r="J343" s="237"/>
      <c r="K343" s="237"/>
      <c r="L343" s="237"/>
      <c r="M343" s="237"/>
      <c r="N343" s="237"/>
      <c r="O343" s="237"/>
      <c r="P343" s="237"/>
      <c r="Q343" s="237"/>
      <c r="R343" s="237"/>
      <c r="S343" s="334"/>
      <c r="T343" s="237"/>
      <c r="U343" s="237"/>
      <c r="V343" s="237"/>
      <c r="W343" s="237"/>
      <c r="X343" s="237"/>
      <c r="Y343" s="237"/>
      <c r="Z343" s="237"/>
      <c r="AA343" s="237"/>
      <c r="AB343" s="237"/>
      <c r="AC343" s="237"/>
      <c r="AD343" s="237"/>
      <c r="AE343" s="237"/>
      <c r="AF343" s="237"/>
      <c r="AG343" s="237"/>
      <c r="AH343" s="237"/>
      <c r="AI343" s="237"/>
      <c r="AJ343" s="237"/>
      <c r="AK343" s="237"/>
      <c r="AL343" s="237"/>
      <c r="AM343" s="237"/>
      <c r="AN343" s="237"/>
      <c r="AO343" s="237"/>
      <c r="AP343" s="237"/>
      <c r="AQ343" s="237"/>
      <c r="AR343" s="237"/>
      <c r="AS343" s="237"/>
      <c r="AT343" s="237"/>
      <c r="AU343" s="237"/>
      <c r="AV343" s="237"/>
      <c r="AW343" s="237"/>
      <c r="AX343" s="237"/>
      <c r="AY343" s="237"/>
      <c r="AZ343" s="237"/>
      <c r="BA343" s="237"/>
      <c r="BB343" s="237"/>
      <c r="BC343" s="237"/>
      <c r="BD343" s="237"/>
      <c r="BE343" s="237"/>
      <c r="BF343" s="237"/>
      <c r="BG343" s="237"/>
      <c r="BH343" s="237"/>
      <c r="BI343" s="237"/>
      <c r="BJ343" s="237"/>
    </row>
    <row r="344" spans="1:62" s="333" customFormat="1" ht="14.25" x14ac:dyDescent="0.3">
      <c r="A344" s="237"/>
      <c r="B344" s="334"/>
      <c r="C344" s="332"/>
      <c r="F344" s="237"/>
      <c r="G344" s="237"/>
      <c r="H344" s="237"/>
      <c r="I344" s="237"/>
      <c r="J344" s="237"/>
      <c r="K344" s="237"/>
      <c r="L344" s="237"/>
      <c r="M344" s="237"/>
      <c r="N344" s="237"/>
      <c r="O344" s="237"/>
      <c r="P344" s="237"/>
      <c r="Q344" s="237"/>
      <c r="R344" s="237"/>
      <c r="S344" s="334"/>
      <c r="T344" s="237"/>
      <c r="U344" s="237"/>
      <c r="V344" s="237"/>
      <c r="W344" s="237"/>
      <c r="X344" s="237"/>
      <c r="Y344" s="237"/>
      <c r="Z344" s="237"/>
      <c r="AA344" s="237"/>
      <c r="AB344" s="237"/>
      <c r="AC344" s="237"/>
      <c r="AD344" s="237"/>
      <c r="AE344" s="237"/>
      <c r="AF344" s="237"/>
      <c r="AG344" s="237"/>
      <c r="AH344" s="237"/>
      <c r="AI344" s="237"/>
      <c r="AJ344" s="237"/>
      <c r="AK344" s="237"/>
      <c r="AL344" s="237"/>
      <c r="AM344" s="237"/>
      <c r="AN344" s="237"/>
      <c r="AO344" s="237"/>
      <c r="AP344" s="237"/>
      <c r="AQ344" s="237"/>
      <c r="AR344" s="237"/>
      <c r="AS344" s="237"/>
      <c r="AT344" s="237"/>
      <c r="AU344" s="237"/>
      <c r="AV344" s="237"/>
      <c r="AW344" s="237"/>
      <c r="AX344" s="237"/>
      <c r="AY344" s="237"/>
      <c r="AZ344" s="237"/>
      <c r="BA344" s="237"/>
      <c r="BB344" s="237"/>
      <c r="BC344" s="237"/>
      <c r="BD344" s="237"/>
      <c r="BE344" s="237"/>
      <c r="BF344" s="237"/>
      <c r="BG344" s="237"/>
      <c r="BH344" s="237"/>
      <c r="BI344" s="237"/>
      <c r="BJ344" s="237"/>
    </row>
    <row r="345" spans="1:62" s="333" customFormat="1" ht="14.25" x14ac:dyDescent="0.3">
      <c r="A345" s="237"/>
      <c r="B345" s="334"/>
      <c r="C345" s="332"/>
      <c r="F345" s="237"/>
      <c r="G345" s="237"/>
      <c r="H345" s="237"/>
      <c r="I345" s="237"/>
      <c r="J345" s="237"/>
      <c r="K345" s="237"/>
      <c r="L345" s="237"/>
      <c r="M345" s="237"/>
      <c r="N345" s="237"/>
      <c r="O345" s="237"/>
      <c r="P345" s="237"/>
      <c r="Q345" s="237"/>
      <c r="R345" s="237"/>
      <c r="S345" s="334"/>
      <c r="T345" s="237"/>
      <c r="U345" s="237"/>
      <c r="V345" s="237"/>
      <c r="W345" s="237"/>
      <c r="X345" s="237"/>
      <c r="Y345" s="237"/>
      <c r="Z345" s="237"/>
      <c r="AA345" s="237"/>
      <c r="AB345" s="237"/>
      <c r="AC345" s="237"/>
      <c r="AD345" s="237"/>
      <c r="AE345" s="237"/>
      <c r="AF345" s="237"/>
      <c r="AG345" s="237"/>
      <c r="AH345" s="237"/>
      <c r="AI345" s="237"/>
      <c r="AJ345" s="237"/>
      <c r="AK345" s="237"/>
      <c r="AL345" s="237"/>
      <c r="AM345" s="237"/>
      <c r="AN345" s="237"/>
      <c r="AO345" s="237"/>
      <c r="AP345" s="237"/>
      <c r="AQ345" s="237"/>
      <c r="AR345" s="237"/>
      <c r="AS345" s="237"/>
      <c r="AT345" s="237"/>
      <c r="AU345" s="237"/>
      <c r="AV345" s="237"/>
      <c r="AW345" s="237"/>
      <c r="AX345" s="237"/>
      <c r="AY345" s="237"/>
      <c r="AZ345" s="237"/>
      <c r="BA345" s="237"/>
      <c r="BB345" s="237"/>
      <c r="BC345" s="237"/>
      <c r="BD345" s="237"/>
      <c r="BE345" s="237"/>
      <c r="BF345" s="237"/>
      <c r="BG345" s="237"/>
      <c r="BH345" s="237"/>
      <c r="BI345" s="237"/>
      <c r="BJ345" s="237"/>
    </row>
    <row r="346" spans="1:62" s="333" customFormat="1" ht="14.25" x14ac:dyDescent="0.3">
      <c r="A346" s="237"/>
      <c r="B346" s="334"/>
      <c r="C346" s="332"/>
      <c r="F346" s="237"/>
      <c r="G346" s="237"/>
      <c r="H346" s="237"/>
      <c r="I346" s="237"/>
      <c r="J346" s="237"/>
      <c r="K346" s="237"/>
      <c r="L346" s="237"/>
      <c r="M346" s="237"/>
      <c r="N346" s="237"/>
      <c r="O346" s="237"/>
      <c r="P346" s="237"/>
      <c r="Q346" s="237"/>
      <c r="R346" s="237"/>
      <c r="S346" s="334"/>
      <c r="T346" s="237"/>
      <c r="U346" s="237"/>
      <c r="V346" s="237"/>
      <c r="W346" s="237"/>
      <c r="X346" s="237"/>
      <c r="Y346" s="237"/>
      <c r="Z346" s="237"/>
      <c r="AA346" s="237"/>
      <c r="AB346" s="237"/>
      <c r="AC346" s="237"/>
      <c r="AD346" s="237"/>
      <c r="AE346" s="237"/>
      <c r="AF346" s="237"/>
      <c r="AG346" s="237"/>
      <c r="AH346" s="237"/>
      <c r="AI346" s="237"/>
      <c r="AJ346" s="237"/>
      <c r="AK346" s="237"/>
      <c r="AL346" s="237"/>
      <c r="AM346" s="237"/>
      <c r="AN346" s="237"/>
      <c r="AO346" s="237"/>
      <c r="AP346" s="237"/>
      <c r="AQ346" s="237"/>
      <c r="AR346" s="237"/>
      <c r="AS346" s="237"/>
      <c r="AT346" s="237"/>
      <c r="AU346" s="237"/>
      <c r="AV346" s="237"/>
      <c r="AW346" s="237"/>
      <c r="AX346" s="237"/>
      <c r="AY346" s="237"/>
      <c r="AZ346" s="237"/>
      <c r="BA346" s="237"/>
      <c r="BB346" s="237"/>
      <c r="BC346" s="237"/>
      <c r="BD346" s="237"/>
      <c r="BE346" s="237"/>
      <c r="BF346" s="237"/>
      <c r="BG346" s="237"/>
      <c r="BH346" s="237"/>
      <c r="BI346" s="237"/>
      <c r="BJ346" s="237"/>
    </row>
    <row r="347" spans="1:62" s="333" customFormat="1" ht="14.25" x14ac:dyDescent="0.3">
      <c r="A347" s="237"/>
      <c r="B347" s="334"/>
      <c r="C347" s="332"/>
      <c r="F347" s="237"/>
      <c r="G347" s="237"/>
      <c r="H347" s="237"/>
      <c r="I347" s="237"/>
      <c r="J347" s="237"/>
      <c r="K347" s="237"/>
      <c r="L347" s="237"/>
      <c r="M347" s="237"/>
      <c r="N347" s="237"/>
      <c r="O347" s="237"/>
      <c r="P347" s="237"/>
      <c r="Q347" s="237"/>
      <c r="R347" s="237"/>
      <c r="S347" s="334"/>
      <c r="T347" s="237"/>
      <c r="U347" s="237"/>
      <c r="V347" s="237"/>
      <c r="W347" s="237"/>
      <c r="X347" s="237"/>
      <c r="Y347" s="237"/>
      <c r="Z347" s="237"/>
      <c r="AA347" s="237"/>
      <c r="AB347" s="237"/>
      <c r="AC347" s="237"/>
      <c r="AD347" s="237"/>
      <c r="AE347" s="237"/>
      <c r="AF347" s="237"/>
      <c r="AG347" s="237"/>
      <c r="AH347" s="237"/>
      <c r="AI347" s="237"/>
      <c r="AJ347" s="237"/>
      <c r="AK347" s="237"/>
      <c r="AL347" s="237"/>
      <c r="AM347" s="237"/>
      <c r="AN347" s="237"/>
      <c r="AO347" s="237"/>
      <c r="AP347" s="237"/>
      <c r="AQ347" s="237"/>
      <c r="AR347" s="237"/>
      <c r="AS347" s="237"/>
      <c r="AT347" s="237"/>
      <c r="AU347" s="237"/>
      <c r="AV347" s="237"/>
      <c r="AW347" s="237"/>
      <c r="AX347" s="237"/>
      <c r="AY347" s="237"/>
      <c r="AZ347" s="237"/>
      <c r="BA347" s="237"/>
      <c r="BB347" s="237"/>
      <c r="BC347" s="237"/>
      <c r="BD347" s="237"/>
      <c r="BE347" s="237"/>
      <c r="BF347" s="237"/>
      <c r="BG347" s="237"/>
      <c r="BH347" s="237"/>
      <c r="BI347" s="237"/>
      <c r="BJ347" s="237"/>
    </row>
    <row r="348" spans="1:62" s="333" customFormat="1" ht="14.25" x14ac:dyDescent="0.3">
      <c r="A348" s="237"/>
      <c r="B348" s="334"/>
      <c r="C348" s="332"/>
      <c r="F348" s="237"/>
      <c r="G348" s="237"/>
      <c r="H348" s="237"/>
      <c r="I348" s="237"/>
      <c r="J348" s="237"/>
      <c r="K348" s="237"/>
      <c r="L348" s="237"/>
      <c r="M348" s="237"/>
      <c r="N348" s="237"/>
      <c r="O348" s="237"/>
      <c r="P348" s="237"/>
      <c r="Q348" s="237"/>
      <c r="R348" s="237"/>
      <c r="S348" s="334"/>
      <c r="T348" s="237"/>
      <c r="U348" s="237"/>
      <c r="V348" s="237"/>
      <c r="W348" s="237"/>
      <c r="X348" s="237"/>
      <c r="Y348" s="237"/>
      <c r="Z348" s="237"/>
      <c r="AA348" s="237"/>
      <c r="AB348" s="237"/>
      <c r="AC348" s="237"/>
      <c r="AD348" s="237"/>
      <c r="AE348" s="237"/>
      <c r="AF348" s="237"/>
      <c r="AG348" s="237"/>
      <c r="AH348" s="237"/>
      <c r="AI348" s="237"/>
      <c r="AJ348" s="237"/>
      <c r="AK348" s="237"/>
      <c r="AL348" s="237"/>
      <c r="AM348" s="237"/>
      <c r="AN348" s="237"/>
      <c r="AO348" s="237"/>
      <c r="AP348" s="237"/>
      <c r="AQ348" s="237"/>
      <c r="AR348" s="237"/>
      <c r="AS348" s="237"/>
      <c r="AT348" s="237"/>
      <c r="AU348" s="237"/>
      <c r="AV348" s="237"/>
      <c r="AW348" s="237"/>
      <c r="AX348" s="237"/>
      <c r="AY348" s="237"/>
      <c r="AZ348" s="237"/>
      <c r="BA348" s="237"/>
      <c r="BB348" s="237"/>
      <c r="BC348" s="237"/>
      <c r="BD348" s="237"/>
      <c r="BE348" s="237"/>
      <c r="BF348" s="237"/>
      <c r="BG348" s="237"/>
      <c r="BH348" s="237"/>
      <c r="BI348" s="237"/>
      <c r="BJ348" s="237"/>
    </row>
    <row r="349" spans="1:62" s="333" customFormat="1" ht="14.25" x14ac:dyDescent="0.3">
      <c r="A349" s="237"/>
      <c r="B349" s="334"/>
      <c r="C349" s="332"/>
      <c r="F349" s="237"/>
      <c r="G349" s="237"/>
      <c r="H349" s="237"/>
      <c r="I349" s="237"/>
      <c r="J349" s="237"/>
      <c r="K349" s="237"/>
      <c r="L349" s="237"/>
      <c r="M349" s="237"/>
      <c r="N349" s="237"/>
      <c r="O349" s="237"/>
      <c r="P349" s="237"/>
      <c r="Q349" s="237"/>
      <c r="R349" s="237"/>
      <c r="S349" s="334"/>
      <c r="T349" s="237"/>
      <c r="U349" s="237"/>
      <c r="V349" s="237"/>
      <c r="W349" s="237"/>
      <c r="X349" s="237"/>
      <c r="Y349" s="237"/>
      <c r="Z349" s="237"/>
      <c r="AA349" s="237"/>
      <c r="AB349" s="237"/>
      <c r="AC349" s="237"/>
      <c r="AD349" s="237"/>
      <c r="AE349" s="237"/>
      <c r="AF349" s="237"/>
      <c r="AG349" s="237"/>
      <c r="AH349" s="237"/>
      <c r="AI349" s="237"/>
      <c r="AJ349" s="237"/>
      <c r="AK349" s="237"/>
      <c r="AL349" s="237"/>
      <c r="AM349" s="237"/>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row>
    <row r="350" spans="1:62" s="333" customFormat="1" ht="14.25" x14ac:dyDescent="0.3">
      <c r="A350" s="237"/>
      <c r="B350" s="334"/>
      <c r="C350" s="332"/>
      <c r="F350" s="237"/>
      <c r="G350" s="237"/>
      <c r="H350" s="237"/>
      <c r="I350" s="237"/>
      <c r="J350" s="237"/>
      <c r="K350" s="237"/>
      <c r="L350" s="237"/>
      <c r="M350" s="237"/>
      <c r="N350" s="237"/>
      <c r="O350" s="237"/>
      <c r="P350" s="237"/>
      <c r="Q350" s="237"/>
      <c r="R350" s="237"/>
      <c r="S350" s="334"/>
      <c r="T350" s="237"/>
      <c r="U350" s="237"/>
      <c r="V350" s="237"/>
      <c r="W350" s="237"/>
      <c r="X350" s="237"/>
      <c r="Y350" s="237"/>
      <c r="Z350" s="237"/>
      <c r="AA350" s="237"/>
      <c r="AB350" s="237"/>
      <c r="AC350" s="237"/>
      <c r="AD350" s="237"/>
      <c r="AE350" s="237"/>
      <c r="AF350" s="237"/>
      <c r="AG350" s="237"/>
      <c r="AH350" s="237"/>
      <c r="AI350" s="237"/>
      <c r="AJ350" s="237"/>
      <c r="AK350" s="237"/>
      <c r="AL350" s="237"/>
      <c r="AM350" s="237"/>
      <c r="AN350" s="237"/>
      <c r="AO350" s="237"/>
      <c r="AP350" s="237"/>
      <c r="AQ350" s="237"/>
      <c r="AR350" s="237"/>
      <c r="AS350" s="237"/>
      <c r="AT350" s="237"/>
      <c r="AU350" s="237"/>
      <c r="AV350" s="237"/>
      <c r="AW350" s="237"/>
      <c r="AX350" s="237"/>
      <c r="AY350" s="237"/>
      <c r="AZ350" s="237"/>
      <c r="BA350" s="237"/>
      <c r="BB350" s="237"/>
      <c r="BC350" s="237"/>
      <c r="BD350" s="237"/>
      <c r="BE350" s="237"/>
      <c r="BF350" s="237"/>
      <c r="BG350" s="237"/>
      <c r="BH350" s="237"/>
      <c r="BI350" s="237"/>
      <c r="BJ350" s="237"/>
    </row>
    <row r="351" spans="1:62" s="333" customFormat="1" ht="14.25" x14ac:dyDescent="0.3">
      <c r="A351" s="237"/>
      <c r="B351" s="334"/>
      <c r="C351" s="332"/>
      <c r="F351" s="237"/>
      <c r="G351" s="237"/>
      <c r="H351" s="237"/>
      <c r="I351" s="237"/>
      <c r="J351" s="237"/>
      <c r="K351" s="237"/>
      <c r="L351" s="237"/>
      <c r="M351" s="237"/>
      <c r="N351" s="237"/>
      <c r="O351" s="237"/>
      <c r="P351" s="237"/>
      <c r="Q351" s="237"/>
      <c r="R351" s="237"/>
      <c r="S351" s="334"/>
      <c r="T351" s="237"/>
      <c r="U351" s="237"/>
      <c r="V351" s="237"/>
      <c r="W351" s="237"/>
      <c r="X351" s="237"/>
      <c r="Y351" s="237"/>
      <c r="Z351" s="237"/>
      <c r="AA351" s="237"/>
      <c r="AB351" s="237"/>
      <c r="AC351" s="237"/>
      <c r="AD351" s="237"/>
      <c r="AE351" s="237"/>
      <c r="AF351" s="237"/>
      <c r="AG351" s="237"/>
      <c r="AH351" s="237"/>
      <c r="AI351" s="237"/>
      <c r="AJ351" s="237"/>
      <c r="AK351" s="237"/>
      <c r="AL351" s="237"/>
      <c r="AM351" s="237"/>
      <c r="AN351" s="237"/>
      <c r="AO351" s="237"/>
      <c r="AP351" s="237"/>
      <c r="AQ351" s="237"/>
      <c r="AR351" s="237"/>
      <c r="AS351" s="237"/>
      <c r="AT351" s="237"/>
      <c r="AU351" s="237"/>
      <c r="AV351" s="237"/>
      <c r="AW351" s="237"/>
      <c r="AX351" s="237"/>
      <c r="AY351" s="237"/>
      <c r="AZ351" s="237"/>
      <c r="BA351" s="237"/>
      <c r="BB351" s="237"/>
      <c r="BC351" s="237"/>
      <c r="BD351" s="237"/>
      <c r="BE351" s="237"/>
      <c r="BF351" s="237"/>
      <c r="BG351" s="237"/>
      <c r="BH351" s="237"/>
      <c r="BI351" s="237"/>
      <c r="BJ351" s="237"/>
    </row>
    <row r="352" spans="1:62" s="333" customFormat="1" ht="14.25" x14ac:dyDescent="0.3">
      <c r="A352" s="237"/>
      <c r="B352" s="334"/>
      <c r="C352" s="332"/>
      <c r="F352" s="237"/>
      <c r="G352" s="237"/>
      <c r="H352" s="237"/>
      <c r="I352" s="237"/>
      <c r="J352" s="237"/>
      <c r="K352" s="237"/>
      <c r="L352" s="237"/>
      <c r="M352" s="237"/>
      <c r="N352" s="237"/>
      <c r="O352" s="237"/>
      <c r="P352" s="237"/>
      <c r="Q352" s="237"/>
      <c r="R352" s="237"/>
      <c r="S352" s="334"/>
      <c r="T352" s="237"/>
      <c r="U352" s="237"/>
      <c r="V352" s="237"/>
      <c r="W352" s="237"/>
      <c r="X352" s="237"/>
      <c r="Y352" s="237"/>
      <c r="Z352" s="237"/>
      <c r="AA352" s="237"/>
      <c r="AB352" s="237"/>
      <c r="AC352" s="237"/>
      <c r="AD352" s="237"/>
      <c r="AE352" s="237"/>
      <c r="AF352" s="237"/>
      <c r="AG352" s="237"/>
      <c r="AH352" s="237"/>
      <c r="AI352" s="237"/>
      <c r="AJ352" s="237"/>
      <c r="AK352" s="237"/>
      <c r="AL352" s="237"/>
      <c r="AM352" s="237"/>
      <c r="AN352" s="237"/>
      <c r="AO352" s="237"/>
      <c r="AP352" s="237"/>
      <c r="AQ352" s="237"/>
      <c r="AR352" s="237"/>
      <c r="AS352" s="237"/>
      <c r="AT352" s="237"/>
      <c r="AU352" s="237"/>
      <c r="AV352" s="237"/>
      <c r="AW352" s="237"/>
      <c r="AX352" s="237"/>
      <c r="AY352" s="237"/>
      <c r="AZ352" s="237"/>
      <c r="BA352" s="237"/>
      <c r="BB352" s="237"/>
      <c r="BC352" s="237"/>
      <c r="BD352" s="237"/>
      <c r="BE352" s="237"/>
      <c r="BF352" s="237"/>
      <c r="BG352" s="237"/>
      <c r="BH352" s="237"/>
      <c r="BI352" s="237"/>
      <c r="BJ352" s="237"/>
    </row>
    <row r="353" spans="1:62" s="333" customFormat="1" ht="14.25" x14ac:dyDescent="0.3">
      <c r="A353" s="237"/>
      <c r="B353" s="334"/>
      <c r="C353" s="332"/>
      <c r="F353" s="237"/>
      <c r="G353" s="237"/>
      <c r="H353" s="237"/>
      <c r="I353" s="237"/>
      <c r="J353" s="237"/>
      <c r="K353" s="237"/>
      <c r="L353" s="237"/>
      <c r="M353" s="237"/>
      <c r="N353" s="237"/>
      <c r="O353" s="237"/>
      <c r="P353" s="237"/>
      <c r="Q353" s="237"/>
      <c r="R353" s="237"/>
      <c r="S353" s="334"/>
      <c r="T353" s="237"/>
      <c r="U353" s="237"/>
      <c r="V353" s="237"/>
      <c r="W353" s="237"/>
      <c r="X353" s="237"/>
      <c r="Y353" s="237"/>
      <c r="Z353" s="237"/>
      <c r="AA353" s="237"/>
      <c r="AB353" s="237"/>
      <c r="AC353" s="237"/>
      <c r="AD353" s="237"/>
      <c r="AE353" s="237"/>
      <c r="AF353" s="237"/>
      <c r="AG353" s="237"/>
      <c r="AH353" s="237"/>
      <c r="AI353" s="237"/>
      <c r="AJ353" s="237"/>
      <c r="AK353" s="237"/>
      <c r="AL353" s="237"/>
      <c r="AM353" s="237"/>
      <c r="AN353" s="237"/>
      <c r="AO353" s="237"/>
      <c r="AP353" s="237"/>
      <c r="AQ353" s="237"/>
      <c r="AR353" s="237"/>
      <c r="AS353" s="237"/>
      <c r="AT353" s="237"/>
      <c r="AU353" s="237"/>
      <c r="AV353" s="237"/>
      <c r="AW353" s="237"/>
      <c r="AX353" s="237"/>
      <c r="AY353" s="237"/>
      <c r="AZ353" s="237"/>
      <c r="BA353" s="237"/>
      <c r="BB353" s="237"/>
      <c r="BC353" s="237"/>
      <c r="BD353" s="237"/>
      <c r="BE353" s="237"/>
      <c r="BF353" s="237"/>
      <c r="BG353" s="237"/>
      <c r="BH353" s="237"/>
      <c r="BI353" s="237"/>
      <c r="BJ353" s="237"/>
    </row>
    <row r="354" spans="1:62" s="333" customFormat="1" ht="14.25" x14ac:dyDescent="0.3">
      <c r="A354" s="237"/>
      <c r="B354" s="334"/>
      <c r="C354" s="332"/>
      <c r="F354" s="237"/>
      <c r="G354" s="237"/>
      <c r="H354" s="237"/>
      <c r="I354" s="237"/>
      <c r="J354" s="237"/>
      <c r="K354" s="237"/>
      <c r="L354" s="237"/>
      <c r="M354" s="237"/>
      <c r="N354" s="237"/>
      <c r="O354" s="237"/>
      <c r="P354" s="237"/>
      <c r="Q354" s="237"/>
      <c r="R354" s="237"/>
      <c r="S354" s="334"/>
      <c r="T354" s="237"/>
      <c r="U354" s="237"/>
      <c r="V354" s="237"/>
      <c r="W354" s="237"/>
      <c r="X354" s="237"/>
      <c r="Y354" s="237"/>
      <c r="Z354" s="237"/>
      <c r="AA354" s="237"/>
      <c r="AB354" s="237"/>
      <c r="AC354" s="237"/>
      <c r="AD354" s="237"/>
      <c r="AE354" s="237"/>
      <c r="AF354" s="237"/>
      <c r="AG354" s="237"/>
      <c r="AH354" s="237"/>
      <c r="AI354" s="237"/>
      <c r="AJ354" s="237"/>
      <c r="AK354" s="237"/>
      <c r="AL354" s="237"/>
      <c r="AM354" s="237"/>
      <c r="AN354" s="237"/>
      <c r="AO354" s="237"/>
      <c r="AP354" s="237"/>
      <c r="AQ354" s="237"/>
      <c r="AR354" s="237"/>
      <c r="AS354" s="237"/>
      <c r="AT354" s="237"/>
      <c r="AU354" s="237"/>
      <c r="AV354" s="237"/>
      <c r="AW354" s="237"/>
      <c r="AX354" s="237"/>
      <c r="AY354" s="237"/>
      <c r="AZ354" s="237"/>
      <c r="BA354" s="237"/>
      <c r="BB354" s="237"/>
      <c r="BC354" s="237"/>
      <c r="BD354" s="237"/>
      <c r="BE354" s="237"/>
      <c r="BF354" s="237"/>
      <c r="BG354" s="237"/>
      <c r="BH354" s="237"/>
      <c r="BI354" s="237"/>
      <c r="BJ354" s="237"/>
    </row>
    <row r="355" spans="1:62" s="333" customFormat="1" ht="14.25" x14ac:dyDescent="0.3">
      <c r="A355" s="237"/>
      <c r="B355" s="334"/>
      <c r="C355" s="332"/>
      <c r="F355" s="237"/>
      <c r="G355" s="237"/>
      <c r="H355" s="237"/>
      <c r="I355" s="237"/>
      <c r="J355" s="237"/>
      <c r="K355" s="237"/>
      <c r="L355" s="237"/>
      <c r="M355" s="237"/>
      <c r="N355" s="237"/>
      <c r="O355" s="237"/>
      <c r="P355" s="237"/>
      <c r="Q355" s="237"/>
      <c r="R355" s="237"/>
      <c r="S355" s="334"/>
      <c r="T355" s="237"/>
      <c r="U355" s="237"/>
      <c r="V355" s="237"/>
      <c r="W355" s="237"/>
      <c r="X355" s="237"/>
      <c r="Y355" s="237"/>
      <c r="Z355" s="237"/>
      <c r="AA355" s="237"/>
      <c r="AB355" s="237"/>
      <c r="AC355" s="237"/>
      <c r="AD355" s="237"/>
      <c r="AE355" s="237"/>
      <c r="AF355" s="237"/>
      <c r="AG355" s="237"/>
      <c r="AH355" s="237"/>
      <c r="AI355" s="237"/>
      <c r="AJ355" s="237"/>
      <c r="AK355" s="237"/>
      <c r="AL355" s="237"/>
      <c r="AM355" s="237"/>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row>
    <row r="356" spans="1:62" s="333" customFormat="1" ht="14.25" x14ac:dyDescent="0.3">
      <c r="A356" s="237"/>
      <c r="B356" s="334"/>
      <c r="C356" s="332"/>
      <c r="F356" s="237"/>
      <c r="G356" s="237"/>
      <c r="H356" s="237"/>
      <c r="I356" s="237"/>
      <c r="J356" s="237"/>
      <c r="K356" s="237"/>
      <c r="L356" s="237"/>
      <c r="M356" s="237"/>
      <c r="N356" s="237"/>
      <c r="O356" s="237"/>
      <c r="P356" s="237"/>
      <c r="Q356" s="237"/>
      <c r="R356" s="237"/>
      <c r="S356" s="334"/>
      <c r="T356" s="237"/>
      <c r="U356" s="237"/>
      <c r="V356" s="237"/>
      <c r="W356" s="237"/>
      <c r="X356" s="237"/>
      <c r="Y356" s="237"/>
      <c r="Z356" s="237"/>
      <c r="AA356" s="237"/>
      <c r="AB356" s="237"/>
      <c r="AC356" s="237"/>
      <c r="AD356" s="237"/>
      <c r="AE356" s="237"/>
      <c r="AF356" s="237"/>
      <c r="AG356" s="237"/>
      <c r="AH356" s="237"/>
      <c r="AI356" s="237"/>
      <c r="AJ356" s="237"/>
      <c r="AK356" s="237"/>
      <c r="AL356" s="237"/>
      <c r="AM356" s="237"/>
      <c r="AN356" s="237"/>
      <c r="AO356" s="237"/>
      <c r="AP356" s="237"/>
      <c r="AQ356" s="237"/>
      <c r="AR356" s="237"/>
      <c r="AS356" s="237"/>
      <c r="AT356" s="237"/>
      <c r="AU356" s="237"/>
      <c r="AV356" s="237"/>
      <c r="AW356" s="237"/>
      <c r="AX356" s="237"/>
      <c r="AY356" s="237"/>
      <c r="AZ356" s="237"/>
      <c r="BA356" s="237"/>
      <c r="BB356" s="237"/>
      <c r="BC356" s="237"/>
      <c r="BD356" s="237"/>
      <c r="BE356" s="237"/>
      <c r="BF356" s="237"/>
      <c r="BG356" s="237"/>
      <c r="BH356" s="237"/>
      <c r="BI356" s="237"/>
      <c r="BJ356" s="237"/>
    </row>
    <row r="357" spans="1:62" s="333" customFormat="1" ht="14.25" x14ac:dyDescent="0.3">
      <c r="A357" s="237"/>
      <c r="B357" s="334"/>
      <c r="C357" s="332"/>
      <c r="F357" s="237"/>
      <c r="G357" s="237"/>
      <c r="H357" s="237"/>
      <c r="I357" s="237"/>
      <c r="J357" s="237"/>
      <c r="K357" s="237"/>
      <c r="L357" s="237"/>
      <c r="M357" s="237"/>
      <c r="N357" s="237"/>
      <c r="O357" s="237"/>
      <c r="P357" s="237"/>
      <c r="Q357" s="237"/>
      <c r="R357" s="237"/>
      <c r="S357" s="334"/>
      <c r="T357" s="237"/>
      <c r="U357" s="237"/>
      <c r="V357" s="237"/>
      <c r="W357" s="237"/>
      <c r="X357" s="237"/>
      <c r="Y357" s="237"/>
      <c r="Z357" s="237"/>
      <c r="AA357" s="237"/>
      <c r="AB357" s="237"/>
      <c r="AC357" s="237"/>
      <c r="AD357" s="237"/>
      <c r="AE357" s="237"/>
      <c r="AF357" s="237"/>
      <c r="AG357" s="237"/>
      <c r="AH357" s="237"/>
      <c r="AI357" s="237"/>
      <c r="AJ357" s="237"/>
      <c r="AK357" s="237"/>
      <c r="AL357" s="237"/>
      <c r="AM357" s="237"/>
      <c r="AN357" s="237"/>
      <c r="AO357" s="237"/>
      <c r="AP357" s="237"/>
      <c r="AQ357" s="237"/>
      <c r="AR357" s="237"/>
      <c r="AS357" s="237"/>
      <c r="AT357" s="237"/>
      <c r="AU357" s="237"/>
      <c r="AV357" s="237"/>
      <c r="AW357" s="237"/>
      <c r="AX357" s="237"/>
      <c r="AY357" s="237"/>
      <c r="AZ357" s="237"/>
      <c r="BA357" s="237"/>
      <c r="BB357" s="237"/>
      <c r="BC357" s="237"/>
      <c r="BD357" s="237"/>
      <c r="BE357" s="237"/>
      <c r="BF357" s="237"/>
      <c r="BG357" s="237"/>
      <c r="BH357" s="237"/>
      <c r="BI357" s="237"/>
      <c r="BJ357" s="237"/>
    </row>
    <row r="358" spans="1:62" s="333" customFormat="1" ht="14.25" x14ac:dyDescent="0.3">
      <c r="A358" s="237"/>
      <c r="B358" s="334"/>
      <c r="C358" s="332"/>
      <c r="F358" s="237"/>
      <c r="G358" s="237"/>
      <c r="H358" s="237"/>
      <c r="I358" s="237"/>
      <c r="J358" s="237"/>
      <c r="K358" s="237"/>
      <c r="L358" s="237"/>
      <c r="M358" s="237"/>
      <c r="N358" s="237"/>
      <c r="O358" s="237"/>
      <c r="P358" s="237"/>
      <c r="Q358" s="237"/>
      <c r="R358" s="237"/>
      <c r="S358" s="334"/>
      <c r="T358" s="237"/>
      <c r="U358" s="237"/>
      <c r="V358" s="237"/>
      <c r="W358" s="237"/>
      <c r="X358" s="237"/>
      <c r="Y358" s="237"/>
      <c r="Z358" s="237"/>
      <c r="AA358" s="237"/>
      <c r="AB358" s="237"/>
      <c r="AC358" s="237"/>
      <c r="AD358" s="237"/>
      <c r="AE358" s="237"/>
      <c r="AF358" s="237"/>
      <c r="AG358" s="237"/>
      <c r="AH358" s="237"/>
      <c r="AI358" s="237"/>
      <c r="AJ358" s="237"/>
      <c r="AK358" s="237"/>
      <c r="AL358" s="237"/>
      <c r="AM358" s="237"/>
      <c r="AN358" s="237"/>
      <c r="AO358" s="237"/>
      <c r="AP358" s="237"/>
      <c r="AQ358" s="237"/>
      <c r="AR358" s="237"/>
      <c r="AS358" s="237"/>
      <c r="AT358" s="237"/>
      <c r="AU358" s="237"/>
      <c r="AV358" s="237"/>
      <c r="AW358" s="237"/>
      <c r="AX358" s="237"/>
      <c r="AY358" s="237"/>
      <c r="AZ358" s="237"/>
      <c r="BA358" s="237"/>
      <c r="BB358" s="237"/>
      <c r="BC358" s="237"/>
      <c r="BD358" s="237"/>
      <c r="BE358" s="237"/>
      <c r="BF358" s="237"/>
      <c r="BG358" s="237"/>
      <c r="BH358" s="237"/>
      <c r="BI358" s="237"/>
      <c r="BJ358" s="237"/>
    </row>
    <row r="359" spans="1:62" s="333" customFormat="1" ht="14.25" x14ac:dyDescent="0.3">
      <c r="A359" s="237"/>
      <c r="B359" s="334"/>
      <c r="C359" s="332"/>
      <c r="F359" s="237"/>
      <c r="G359" s="237"/>
      <c r="H359" s="237"/>
      <c r="I359" s="237"/>
      <c r="J359" s="237"/>
      <c r="K359" s="237"/>
      <c r="L359" s="237"/>
      <c r="M359" s="237"/>
      <c r="N359" s="237"/>
      <c r="O359" s="237"/>
      <c r="P359" s="237"/>
      <c r="Q359" s="237"/>
      <c r="R359" s="237"/>
      <c r="S359" s="334"/>
      <c r="T359" s="237"/>
      <c r="U359" s="237"/>
      <c r="V359" s="237"/>
      <c r="W359" s="237"/>
      <c r="X359" s="237"/>
      <c r="Y359" s="237"/>
      <c r="Z359" s="237"/>
      <c r="AA359" s="237"/>
      <c r="AB359" s="237"/>
      <c r="AC359" s="237"/>
      <c r="AD359" s="237"/>
      <c r="AE359" s="237"/>
      <c r="AF359" s="237"/>
      <c r="AG359" s="237"/>
      <c r="AH359" s="237"/>
      <c r="AI359" s="237"/>
      <c r="AJ359" s="237"/>
      <c r="AK359" s="237"/>
      <c r="AL359" s="237"/>
      <c r="AM359" s="237"/>
      <c r="AN359" s="237"/>
      <c r="AO359" s="237"/>
      <c r="AP359" s="237"/>
      <c r="AQ359" s="237"/>
      <c r="AR359" s="237"/>
      <c r="AS359" s="237"/>
      <c r="AT359" s="237"/>
      <c r="AU359" s="237"/>
      <c r="AV359" s="237"/>
      <c r="AW359" s="237"/>
      <c r="AX359" s="237"/>
      <c r="AY359" s="237"/>
      <c r="AZ359" s="237"/>
      <c r="BA359" s="237"/>
      <c r="BB359" s="237"/>
      <c r="BC359" s="237"/>
      <c r="BD359" s="237"/>
      <c r="BE359" s="237"/>
      <c r="BF359" s="237"/>
      <c r="BG359" s="237"/>
      <c r="BH359" s="237"/>
      <c r="BI359" s="237"/>
      <c r="BJ359" s="237"/>
    </row>
    <row r="360" spans="1:62" s="333" customFormat="1" ht="14.25" x14ac:dyDescent="0.3">
      <c r="A360" s="237"/>
      <c r="B360" s="334"/>
      <c r="C360" s="332"/>
      <c r="F360" s="237"/>
      <c r="G360" s="237"/>
      <c r="H360" s="237"/>
      <c r="I360" s="237"/>
      <c r="J360" s="237"/>
      <c r="K360" s="237"/>
      <c r="L360" s="237"/>
      <c r="M360" s="237"/>
      <c r="N360" s="237"/>
      <c r="O360" s="237"/>
      <c r="P360" s="237"/>
      <c r="Q360" s="237"/>
      <c r="R360" s="237"/>
      <c r="S360" s="334"/>
      <c r="T360" s="237"/>
      <c r="U360" s="237"/>
      <c r="V360" s="237"/>
      <c r="W360" s="237"/>
      <c r="X360" s="237"/>
      <c r="Y360" s="237"/>
      <c r="Z360" s="237"/>
      <c r="AA360" s="237"/>
      <c r="AB360" s="237"/>
      <c r="AC360" s="237"/>
      <c r="AD360" s="237"/>
      <c r="AE360" s="237"/>
      <c r="AF360" s="237"/>
      <c r="AG360" s="237"/>
      <c r="AH360" s="237"/>
      <c r="AI360" s="237"/>
      <c r="AJ360" s="237"/>
      <c r="AK360" s="237"/>
      <c r="AL360" s="237"/>
      <c r="AM360" s="237"/>
      <c r="AN360" s="237"/>
      <c r="AO360" s="237"/>
      <c r="AP360" s="237"/>
      <c r="AQ360" s="237"/>
      <c r="AR360" s="237"/>
      <c r="AS360" s="237"/>
      <c r="AT360" s="237"/>
      <c r="AU360" s="237"/>
      <c r="AV360" s="237"/>
      <c r="AW360" s="237"/>
      <c r="AX360" s="237"/>
      <c r="AY360" s="237"/>
      <c r="AZ360" s="237"/>
      <c r="BA360" s="237"/>
      <c r="BB360" s="237"/>
      <c r="BC360" s="237"/>
      <c r="BD360" s="237"/>
      <c r="BE360" s="237"/>
      <c r="BF360" s="237"/>
      <c r="BG360" s="237"/>
      <c r="BH360" s="237"/>
      <c r="BI360" s="237"/>
      <c r="BJ360" s="237"/>
    </row>
    <row r="361" spans="1:62" s="333" customFormat="1" ht="14.25" x14ac:dyDescent="0.3">
      <c r="A361" s="237"/>
      <c r="B361" s="334"/>
      <c r="C361" s="332"/>
      <c r="F361" s="237"/>
      <c r="G361" s="237"/>
      <c r="H361" s="237"/>
      <c r="I361" s="237"/>
      <c r="J361" s="237"/>
      <c r="K361" s="237"/>
      <c r="L361" s="237"/>
      <c r="M361" s="237"/>
      <c r="N361" s="237"/>
      <c r="O361" s="237"/>
      <c r="P361" s="237"/>
      <c r="Q361" s="237"/>
      <c r="R361" s="237"/>
      <c r="S361" s="334"/>
      <c r="T361" s="237"/>
      <c r="U361" s="237"/>
      <c r="V361" s="237"/>
      <c r="W361" s="237"/>
      <c r="X361" s="237"/>
      <c r="Y361" s="237"/>
      <c r="Z361" s="237"/>
      <c r="AA361" s="237"/>
      <c r="AB361" s="237"/>
      <c r="AC361" s="237"/>
      <c r="AD361" s="237"/>
      <c r="AE361" s="237"/>
      <c r="AF361" s="237"/>
      <c r="AG361" s="237"/>
      <c r="AH361" s="237"/>
      <c r="AI361" s="237"/>
      <c r="AJ361" s="237"/>
      <c r="AK361" s="237"/>
      <c r="AL361" s="237"/>
      <c r="AM361" s="237"/>
      <c r="AN361" s="237"/>
      <c r="AO361" s="237"/>
      <c r="AP361" s="237"/>
      <c r="AQ361" s="237"/>
      <c r="AR361" s="237"/>
      <c r="AS361" s="237"/>
      <c r="AT361" s="237"/>
      <c r="AU361" s="237"/>
      <c r="AV361" s="237"/>
      <c r="AW361" s="237"/>
      <c r="AX361" s="237"/>
      <c r="AY361" s="237"/>
      <c r="AZ361" s="237"/>
      <c r="BA361" s="237"/>
      <c r="BB361" s="237"/>
      <c r="BC361" s="237"/>
      <c r="BD361" s="237"/>
      <c r="BE361" s="237"/>
      <c r="BF361" s="237"/>
      <c r="BG361" s="237"/>
      <c r="BH361" s="237"/>
      <c r="BI361" s="237"/>
      <c r="BJ361" s="237"/>
    </row>
    <row r="362" spans="1:62" s="333" customFormat="1" ht="14.25" x14ac:dyDescent="0.3">
      <c r="A362" s="237"/>
      <c r="B362" s="334"/>
      <c r="C362" s="332"/>
      <c r="F362" s="237"/>
      <c r="G362" s="237"/>
      <c r="H362" s="237"/>
      <c r="I362" s="237"/>
      <c r="J362" s="237"/>
      <c r="K362" s="237"/>
      <c r="L362" s="237"/>
      <c r="M362" s="237"/>
      <c r="N362" s="237"/>
      <c r="O362" s="237"/>
      <c r="P362" s="237"/>
      <c r="Q362" s="237"/>
      <c r="R362" s="237"/>
      <c r="S362" s="334"/>
      <c r="T362" s="237"/>
      <c r="U362" s="237"/>
      <c r="V362" s="237"/>
      <c r="W362" s="237"/>
      <c r="X362" s="237"/>
      <c r="Y362" s="237"/>
      <c r="Z362" s="237"/>
      <c r="AA362" s="237"/>
      <c r="AB362" s="237"/>
      <c r="AC362" s="237"/>
      <c r="AD362" s="237"/>
      <c r="AE362" s="237"/>
      <c r="AF362" s="237"/>
      <c r="AG362" s="237"/>
      <c r="AH362" s="237"/>
      <c r="AI362" s="237"/>
      <c r="AJ362" s="237"/>
      <c r="AK362" s="237"/>
      <c r="AL362" s="237"/>
      <c r="AM362" s="237"/>
      <c r="AN362" s="237"/>
      <c r="AO362" s="237"/>
      <c r="AP362" s="237"/>
      <c r="AQ362" s="237"/>
      <c r="AR362" s="237"/>
      <c r="AS362" s="237"/>
      <c r="AT362" s="237"/>
      <c r="AU362" s="237"/>
      <c r="AV362" s="237"/>
      <c r="AW362" s="237"/>
      <c r="AX362" s="237"/>
      <c r="AY362" s="237"/>
      <c r="AZ362" s="237"/>
      <c r="BA362" s="237"/>
      <c r="BB362" s="237"/>
      <c r="BC362" s="237"/>
      <c r="BD362" s="237"/>
      <c r="BE362" s="237"/>
      <c r="BF362" s="237"/>
      <c r="BG362" s="237"/>
      <c r="BH362" s="237"/>
      <c r="BI362" s="237"/>
      <c r="BJ362" s="237"/>
    </row>
    <row r="363" spans="1:62" s="333" customFormat="1" ht="14.25" x14ac:dyDescent="0.3">
      <c r="A363" s="237"/>
      <c r="B363" s="334"/>
      <c r="C363" s="332"/>
      <c r="F363" s="237"/>
      <c r="G363" s="237"/>
      <c r="H363" s="237"/>
      <c r="I363" s="237"/>
      <c r="J363" s="237"/>
      <c r="K363" s="237"/>
      <c r="L363" s="237"/>
      <c r="M363" s="237"/>
      <c r="N363" s="237"/>
      <c r="O363" s="237"/>
      <c r="P363" s="237"/>
      <c r="Q363" s="237"/>
      <c r="R363" s="237"/>
      <c r="S363" s="334"/>
      <c r="T363" s="237"/>
      <c r="U363" s="237"/>
      <c r="V363" s="237"/>
      <c r="W363" s="237"/>
      <c r="X363" s="237"/>
      <c r="Y363" s="237"/>
      <c r="Z363" s="237"/>
      <c r="AA363" s="237"/>
      <c r="AB363" s="237"/>
      <c r="AC363" s="237"/>
      <c r="AD363" s="237"/>
      <c r="AE363" s="237"/>
      <c r="AF363" s="237"/>
      <c r="AG363" s="237"/>
      <c r="AH363" s="237"/>
      <c r="AI363" s="237"/>
      <c r="AJ363" s="237"/>
      <c r="AK363" s="237"/>
      <c r="AL363" s="237"/>
      <c r="AM363" s="237"/>
      <c r="AN363" s="237"/>
      <c r="AO363" s="237"/>
      <c r="AP363" s="237"/>
      <c r="AQ363" s="237"/>
      <c r="AR363" s="237"/>
      <c r="AS363" s="237"/>
      <c r="AT363" s="237"/>
      <c r="AU363" s="237"/>
      <c r="AV363" s="237"/>
      <c r="AW363" s="237"/>
      <c r="AX363" s="237"/>
      <c r="AY363" s="237"/>
      <c r="AZ363" s="237"/>
      <c r="BA363" s="237"/>
      <c r="BB363" s="237"/>
      <c r="BC363" s="237"/>
      <c r="BD363" s="237"/>
      <c r="BE363" s="237"/>
      <c r="BF363" s="237"/>
      <c r="BG363" s="237"/>
      <c r="BH363" s="237"/>
      <c r="BI363" s="237"/>
      <c r="BJ363" s="237"/>
    </row>
    <row r="364" spans="1:62" s="333" customFormat="1" ht="14.25" x14ac:dyDescent="0.3">
      <c r="A364" s="237"/>
      <c r="B364" s="334"/>
      <c r="C364" s="332"/>
      <c r="F364" s="237"/>
      <c r="G364" s="237"/>
      <c r="H364" s="237"/>
      <c r="I364" s="237"/>
      <c r="J364" s="237"/>
      <c r="K364" s="237"/>
      <c r="L364" s="237"/>
      <c r="M364" s="237"/>
      <c r="N364" s="237"/>
      <c r="O364" s="237"/>
      <c r="P364" s="237"/>
      <c r="Q364" s="237"/>
      <c r="R364" s="237"/>
      <c r="S364" s="334"/>
      <c r="T364" s="237"/>
      <c r="U364" s="237"/>
      <c r="V364" s="237"/>
      <c r="W364" s="237"/>
      <c r="X364" s="237"/>
      <c r="Y364" s="237"/>
      <c r="Z364" s="237"/>
      <c r="AA364" s="237"/>
      <c r="AB364" s="237"/>
      <c r="AC364" s="237"/>
      <c r="AD364" s="237"/>
      <c r="AE364" s="237"/>
      <c r="AF364" s="237"/>
      <c r="AG364" s="237"/>
      <c r="AH364" s="237"/>
      <c r="AI364" s="237"/>
      <c r="AJ364" s="237"/>
      <c r="AK364" s="237"/>
      <c r="AL364" s="237"/>
      <c r="AM364" s="237"/>
      <c r="AN364" s="237"/>
      <c r="AO364" s="237"/>
      <c r="AP364" s="237"/>
      <c r="AQ364" s="237"/>
      <c r="AR364" s="237"/>
      <c r="AS364" s="237"/>
      <c r="AT364" s="237"/>
      <c r="AU364" s="237"/>
      <c r="AV364" s="237"/>
      <c r="AW364" s="237"/>
      <c r="AX364" s="237"/>
      <c r="AY364" s="237"/>
      <c r="AZ364" s="237"/>
      <c r="BA364" s="237"/>
      <c r="BB364" s="237"/>
      <c r="BC364" s="237"/>
      <c r="BD364" s="237"/>
      <c r="BE364" s="237"/>
      <c r="BF364" s="237"/>
      <c r="BG364" s="237"/>
      <c r="BH364" s="237"/>
      <c r="BI364" s="237"/>
      <c r="BJ364" s="237"/>
    </row>
    <row r="365" spans="1:62" s="333" customFormat="1" ht="14.25" x14ac:dyDescent="0.3">
      <c r="A365" s="237"/>
      <c r="B365" s="334"/>
      <c r="C365" s="332"/>
      <c r="F365" s="237"/>
      <c r="G365" s="237"/>
      <c r="H365" s="237"/>
      <c r="I365" s="237"/>
      <c r="J365" s="237"/>
      <c r="K365" s="237"/>
      <c r="L365" s="237"/>
      <c r="M365" s="237"/>
      <c r="N365" s="237"/>
      <c r="O365" s="237"/>
      <c r="P365" s="237"/>
      <c r="Q365" s="237"/>
      <c r="R365" s="237"/>
      <c r="S365" s="334"/>
      <c r="T365" s="237"/>
      <c r="U365" s="237"/>
      <c r="V365" s="237"/>
      <c r="W365" s="237"/>
      <c r="X365" s="237"/>
      <c r="Y365" s="237"/>
      <c r="Z365" s="237"/>
      <c r="AA365" s="237"/>
      <c r="AB365" s="237"/>
      <c r="AC365" s="237"/>
      <c r="AD365" s="237"/>
      <c r="AE365" s="237"/>
      <c r="AF365" s="237"/>
      <c r="AG365" s="237"/>
      <c r="AH365" s="237"/>
      <c r="AI365" s="237"/>
      <c r="AJ365" s="237"/>
      <c r="AK365" s="237"/>
      <c r="AL365" s="237"/>
      <c r="AM365" s="237"/>
      <c r="AN365" s="237"/>
      <c r="AO365" s="237"/>
      <c r="AP365" s="237"/>
      <c r="AQ365" s="237"/>
      <c r="AR365" s="237"/>
      <c r="AS365" s="237"/>
      <c r="AT365" s="237"/>
      <c r="AU365" s="237"/>
      <c r="AV365" s="237"/>
      <c r="AW365" s="237"/>
      <c r="AX365" s="237"/>
      <c r="AY365" s="237"/>
      <c r="AZ365" s="237"/>
      <c r="BA365" s="237"/>
      <c r="BB365" s="237"/>
      <c r="BC365" s="237"/>
      <c r="BD365" s="237"/>
      <c r="BE365" s="237"/>
      <c r="BF365" s="237"/>
      <c r="BG365" s="237"/>
      <c r="BH365" s="237"/>
      <c r="BI365" s="237"/>
      <c r="BJ365" s="237"/>
    </row>
    <row r="366" spans="1:62" s="333" customFormat="1" ht="14.25" x14ac:dyDescent="0.3">
      <c r="A366" s="237"/>
      <c r="B366" s="334"/>
      <c r="C366" s="332"/>
      <c r="F366" s="237"/>
      <c r="G366" s="237"/>
      <c r="H366" s="237"/>
      <c r="I366" s="237"/>
      <c r="J366" s="237"/>
      <c r="K366" s="237"/>
      <c r="L366" s="237"/>
      <c r="M366" s="237"/>
      <c r="N366" s="237"/>
      <c r="O366" s="237"/>
      <c r="P366" s="237"/>
      <c r="Q366" s="237"/>
      <c r="R366" s="237"/>
      <c r="S366" s="334"/>
      <c r="T366" s="237"/>
      <c r="U366" s="237"/>
      <c r="V366" s="237"/>
      <c r="W366" s="237"/>
      <c r="X366" s="237"/>
      <c r="Y366" s="237"/>
      <c r="Z366" s="237"/>
      <c r="AA366" s="237"/>
      <c r="AB366" s="237"/>
      <c r="AC366" s="237"/>
      <c r="AD366" s="237"/>
      <c r="AE366" s="237"/>
      <c r="AF366" s="237"/>
      <c r="AG366" s="237"/>
      <c r="AH366" s="237"/>
      <c r="AI366" s="237"/>
      <c r="AJ366" s="237"/>
      <c r="AK366" s="237"/>
      <c r="AL366" s="237"/>
      <c r="AM366" s="237"/>
      <c r="AN366" s="237"/>
      <c r="AO366" s="237"/>
      <c r="AP366" s="237"/>
      <c r="AQ366" s="237"/>
      <c r="AR366" s="237"/>
      <c r="AS366" s="237"/>
      <c r="AT366" s="237"/>
      <c r="AU366" s="237"/>
      <c r="AV366" s="237"/>
      <c r="AW366" s="237"/>
      <c r="AX366" s="237"/>
      <c r="AY366" s="237"/>
      <c r="AZ366" s="237"/>
      <c r="BA366" s="237"/>
      <c r="BB366" s="237"/>
      <c r="BC366" s="237"/>
      <c r="BD366" s="237"/>
      <c r="BE366" s="237"/>
      <c r="BF366" s="237"/>
      <c r="BG366" s="237"/>
      <c r="BH366" s="237"/>
      <c r="BI366" s="237"/>
      <c r="BJ366" s="237"/>
    </row>
    <row r="367" spans="1:62" s="333" customFormat="1" ht="14.25" x14ac:dyDescent="0.3">
      <c r="A367" s="237"/>
      <c r="B367" s="334"/>
      <c r="C367" s="332"/>
      <c r="F367" s="237"/>
      <c r="G367" s="237"/>
      <c r="H367" s="237"/>
      <c r="I367" s="237"/>
      <c r="J367" s="237"/>
      <c r="K367" s="237"/>
      <c r="L367" s="237"/>
      <c r="M367" s="237"/>
      <c r="N367" s="237"/>
      <c r="O367" s="237"/>
      <c r="P367" s="237"/>
      <c r="Q367" s="237"/>
      <c r="R367" s="237"/>
      <c r="S367" s="334"/>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237"/>
      <c r="AY367" s="237"/>
      <c r="AZ367" s="237"/>
      <c r="BA367" s="237"/>
      <c r="BB367" s="237"/>
      <c r="BC367" s="237"/>
      <c r="BD367" s="237"/>
      <c r="BE367" s="237"/>
      <c r="BF367" s="237"/>
      <c r="BG367" s="237"/>
      <c r="BH367" s="237"/>
      <c r="BI367" s="237"/>
      <c r="BJ367" s="237"/>
    </row>
    <row r="368" spans="1:62" s="333" customFormat="1" ht="14.25" x14ac:dyDescent="0.3">
      <c r="A368" s="237"/>
      <c r="B368" s="334"/>
      <c r="C368" s="332"/>
      <c r="F368" s="237"/>
      <c r="G368" s="237"/>
      <c r="H368" s="237"/>
      <c r="I368" s="237"/>
      <c r="J368" s="237"/>
      <c r="K368" s="237"/>
      <c r="L368" s="237"/>
      <c r="M368" s="237"/>
      <c r="N368" s="237"/>
      <c r="O368" s="237"/>
      <c r="P368" s="237"/>
      <c r="Q368" s="237"/>
      <c r="R368" s="237"/>
      <c r="S368" s="334"/>
      <c r="T368" s="237"/>
      <c r="U368" s="237"/>
      <c r="V368" s="237"/>
      <c r="W368" s="237"/>
      <c r="X368" s="237"/>
      <c r="Y368" s="237"/>
      <c r="Z368" s="237"/>
      <c r="AA368" s="237"/>
      <c r="AB368" s="237"/>
      <c r="AC368" s="237"/>
      <c r="AD368" s="237"/>
      <c r="AE368" s="237"/>
      <c r="AF368" s="237"/>
      <c r="AG368" s="237"/>
      <c r="AH368" s="237"/>
      <c r="AI368" s="237"/>
      <c r="AJ368" s="237"/>
      <c r="AK368" s="237"/>
      <c r="AL368" s="237"/>
      <c r="AM368" s="237"/>
      <c r="AN368" s="237"/>
      <c r="AO368" s="237"/>
      <c r="AP368" s="237"/>
      <c r="AQ368" s="237"/>
      <c r="AR368" s="237"/>
      <c r="AS368" s="237"/>
      <c r="AT368" s="237"/>
      <c r="AU368" s="237"/>
      <c r="AV368" s="237"/>
      <c r="AW368" s="237"/>
      <c r="AX368" s="237"/>
      <c r="AY368" s="237"/>
      <c r="AZ368" s="237"/>
      <c r="BA368" s="237"/>
      <c r="BB368" s="237"/>
      <c r="BC368" s="237"/>
      <c r="BD368" s="237"/>
      <c r="BE368" s="237"/>
      <c r="BF368" s="237"/>
      <c r="BG368" s="237"/>
      <c r="BH368" s="237"/>
      <c r="BI368" s="237"/>
      <c r="BJ368" s="237"/>
    </row>
    <row r="369" spans="1:62" s="333" customFormat="1" ht="14.25" x14ac:dyDescent="0.3">
      <c r="A369" s="237"/>
      <c r="B369" s="334"/>
      <c r="C369" s="332"/>
      <c r="F369" s="237"/>
      <c r="G369" s="237"/>
      <c r="H369" s="237"/>
      <c r="I369" s="237"/>
      <c r="J369" s="237"/>
      <c r="K369" s="237"/>
      <c r="L369" s="237"/>
      <c r="M369" s="237"/>
      <c r="N369" s="237"/>
      <c r="O369" s="237"/>
      <c r="P369" s="237"/>
      <c r="Q369" s="237"/>
      <c r="R369" s="237"/>
      <c r="S369" s="334"/>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237"/>
      <c r="AY369" s="237"/>
      <c r="AZ369" s="237"/>
      <c r="BA369" s="237"/>
      <c r="BB369" s="237"/>
      <c r="BC369" s="237"/>
      <c r="BD369" s="237"/>
      <c r="BE369" s="237"/>
      <c r="BF369" s="237"/>
      <c r="BG369" s="237"/>
      <c r="BH369" s="237"/>
      <c r="BI369" s="237"/>
      <c r="BJ369" s="237"/>
    </row>
    <row r="370" spans="1:62" s="333" customFormat="1" ht="14.25" x14ac:dyDescent="0.3">
      <c r="A370" s="237"/>
      <c r="B370" s="334"/>
      <c r="C370" s="332"/>
      <c r="F370" s="237"/>
      <c r="G370" s="237"/>
      <c r="H370" s="237"/>
      <c r="I370" s="237"/>
      <c r="J370" s="237"/>
      <c r="K370" s="237"/>
      <c r="L370" s="237"/>
      <c r="M370" s="237"/>
      <c r="N370" s="237"/>
      <c r="O370" s="237"/>
      <c r="P370" s="237"/>
      <c r="Q370" s="237"/>
      <c r="R370" s="237"/>
      <c r="S370" s="334"/>
      <c r="T370" s="237"/>
      <c r="U370" s="237"/>
      <c r="V370" s="237"/>
      <c r="W370" s="237"/>
      <c r="X370" s="237"/>
      <c r="Y370" s="237"/>
      <c r="Z370" s="237"/>
      <c r="AA370" s="237"/>
      <c r="AB370" s="237"/>
      <c r="AC370" s="237"/>
      <c r="AD370" s="237"/>
      <c r="AE370" s="237"/>
      <c r="AF370" s="237"/>
      <c r="AG370" s="237"/>
      <c r="AH370" s="237"/>
      <c r="AI370" s="237"/>
      <c r="AJ370" s="237"/>
      <c r="AK370" s="237"/>
      <c r="AL370" s="237"/>
      <c r="AM370" s="237"/>
      <c r="AN370" s="237"/>
      <c r="AO370" s="237"/>
      <c r="AP370" s="237"/>
      <c r="AQ370" s="237"/>
      <c r="AR370" s="237"/>
      <c r="AS370" s="237"/>
      <c r="AT370" s="237"/>
      <c r="AU370" s="237"/>
      <c r="AV370" s="237"/>
      <c r="AW370" s="237"/>
      <c r="AX370" s="237"/>
      <c r="AY370" s="237"/>
      <c r="AZ370" s="237"/>
      <c r="BA370" s="237"/>
      <c r="BB370" s="237"/>
      <c r="BC370" s="237"/>
      <c r="BD370" s="237"/>
      <c r="BE370" s="237"/>
      <c r="BF370" s="237"/>
      <c r="BG370" s="237"/>
      <c r="BH370" s="237"/>
      <c r="BI370" s="237"/>
      <c r="BJ370" s="237"/>
    </row>
    <row r="371" spans="1:62" s="333" customFormat="1" ht="14.25" x14ac:dyDescent="0.3">
      <c r="A371" s="237"/>
      <c r="B371" s="334"/>
      <c r="C371" s="332"/>
      <c r="F371" s="237"/>
      <c r="G371" s="237"/>
      <c r="H371" s="237"/>
      <c r="I371" s="237"/>
      <c r="J371" s="237"/>
      <c r="K371" s="237"/>
      <c r="L371" s="237"/>
      <c r="M371" s="237"/>
      <c r="N371" s="237"/>
      <c r="O371" s="237"/>
      <c r="P371" s="237"/>
      <c r="Q371" s="237"/>
      <c r="R371" s="237"/>
      <c r="S371" s="334"/>
      <c r="T371" s="237"/>
      <c r="U371" s="237"/>
      <c r="V371" s="237"/>
      <c r="W371" s="237"/>
      <c r="X371" s="237"/>
      <c r="Y371" s="237"/>
      <c r="Z371" s="237"/>
      <c r="AA371" s="237"/>
      <c r="AB371" s="237"/>
      <c r="AC371" s="237"/>
      <c r="AD371" s="237"/>
      <c r="AE371" s="237"/>
      <c r="AF371" s="237"/>
      <c r="AG371" s="237"/>
      <c r="AH371" s="237"/>
      <c r="AI371" s="237"/>
      <c r="AJ371" s="237"/>
      <c r="AK371" s="237"/>
      <c r="AL371" s="237"/>
      <c r="AM371" s="237"/>
      <c r="AN371" s="237"/>
      <c r="AO371" s="237"/>
      <c r="AP371" s="237"/>
      <c r="AQ371" s="237"/>
      <c r="AR371" s="237"/>
      <c r="AS371" s="237"/>
      <c r="AT371" s="237"/>
      <c r="AU371" s="237"/>
      <c r="AV371" s="237"/>
      <c r="AW371" s="237"/>
      <c r="AX371" s="237"/>
      <c r="AY371" s="237"/>
      <c r="AZ371" s="237"/>
      <c r="BA371" s="237"/>
      <c r="BB371" s="237"/>
      <c r="BC371" s="237"/>
      <c r="BD371" s="237"/>
      <c r="BE371" s="237"/>
      <c r="BF371" s="237"/>
      <c r="BG371" s="237"/>
      <c r="BH371" s="237"/>
      <c r="BI371" s="237"/>
      <c r="BJ371" s="237"/>
    </row>
    <row r="372" spans="1:62" s="333" customFormat="1" ht="14.25" x14ac:dyDescent="0.3">
      <c r="A372" s="237"/>
      <c r="B372" s="334"/>
      <c r="C372" s="332"/>
      <c r="F372" s="237"/>
      <c r="G372" s="237"/>
      <c r="H372" s="237"/>
      <c r="I372" s="237"/>
      <c r="J372" s="237"/>
      <c r="K372" s="237"/>
      <c r="L372" s="237"/>
      <c r="M372" s="237"/>
      <c r="N372" s="237"/>
      <c r="O372" s="237"/>
      <c r="P372" s="237"/>
      <c r="Q372" s="237"/>
      <c r="R372" s="237"/>
      <c r="S372" s="334"/>
      <c r="T372" s="237"/>
      <c r="U372" s="237"/>
      <c r="V372" s="237"/>
      <c r="W372" s="237"/>
      <c r="X372" s="237"/>
      <c r="Y372" s="237"/>
      <c r="Z372" s="237"/>
      <c r="AA372" s="237"/>
      <c r="AB372" s="237"/>
      <c r="AC372" s="237"/>
      <c r="AD372" s="237"/>
      <c r="AE372" s="237"/>
      <c r="AF372" s="237"/>
      <c r="AG372" s="237"/>
      <c r="AH372" s="237"/>
      <c r="AI372" s="237"/>
      <c r="AJ372" s="237"/>
      <c r="AK372" s="237"/>
      <c r="AL372" s="237"/>
      <c r="AM372" s="237"/>
      <c r="AN372" s="237"/>
      <c r="AO372" s="237"/>
      <c r="AP372" s="237"/>
      <c r="AQ372" s="237"/>
      <c r="AR372" s="237"/>
      <c r="AS372" s="237"/>
      <c r="AT372" s="237"/>
      <c r="AU372" s="237"/>
      <c r="AV372" s="237"/>
      <c r="AW372" s="237"/>
      <c r="AX372" s="237"/>
      <c r="AY372" s="237"/>
      <c r="AZ372" s="237"/>
      <c r="BA372" s="237"/>
      <c r="BB372" s="237"/>
      <c r="BC372" s="237"/>
      <c r="BD372" s="237"/>
      <c r="BE372" s="237"/>
      <c r="BF372" s="237"/>
      <c r="BG372" s="237"/>
      <c r="BH372" s="237"/>
      <c r="BI372" s="237"/>
      <c r="BJ372" s="237"/>
    </row>
    <row r="373" spans="1:62" s="333" customFormat="1" ht="14.25" x14ac:dyDescent="0.3">
      <c r="A373" s="237"/>
      <c r="B373" s="334"/>
      <c r="C373" s="332"/>
      <c r="F373" s="237"/>
      <c r="G373" s="237"/>
      <c r="H373" s="237"/>
      <c r="I373" s="237"/>
      <c r="J373" s="237"/>
      <c r="K373" s="237"/>
      <c r="L373" s="237"/>
      <c r="M373" s="237"/>
      <c r="N373" s="237"/>
      <c r="O373" s="237"/>
      <c r="P373" s="237"/>
      <c r="Q373" s="237"/>
      <c r="R373" s="237"/>
      <c r="S373" s="334"/>
      <c r="T373" s="237"/>
      <c r="U373" s="237"/>
      <c r="V373" s="237"/>
      <c r="W373" s="237"/>
      <c r="X373" s="237"/>
      <c r="Y373" s="237"/>
      <c r="Z373" s="237"/>
      <c r="AA373" s="237"/>
      <c r="AB373" s="237"/>
      <c r="AC373" s="237"/>
      <c r="AD373" s="237"/>
      <c r="AE373" s="237"/>
      <c r="AF373" s="237"/>
      <c r="AG373" s="237"/>
      <c r="AH373" s="237"/>
      <c r="AI373" s="237"/>
      <c r="AJ373" s="237"/>
      <c r="AK373" s="237"/>
      <c r="AL373" s="237"/>
      <c r="AM373" s="237"/>
      <c r="AN373" s="237"/>
      <c r="AO373" s="237"/>
      <c r="AP373" s="237"/>
      <c r="AQ373" s="237"/>
      <c r="AR373" s="237"/>
      <c r="AS373" s="237"/>
      <c r="AT373" s="237"/>
      <c r="AU373" s="237"/>
      <c r="AV373" s="237"/>
      <c r="AW373" s="237"/>
      <c r="AX373" s="237"/>
      <c r="AY373" s="237"/>
      <c r="AZ373" s="237"/>
      <c r="BA373" s="237"/>
      <c r="BB373" s="237"/>
      <c r="BC373" s="237"/>
      <c r="BD373" s="237"/>
      <c r="BE373" s="237"/>
      <c r="BF373" s="237"/>
      <c r="BG373" s="237"/>
      <c r="BH373" s="237"/>
      <c r="BI373" s="237"/>
      <c r="BJ373" s="237"/>
    </row>
    <row r="374" spans="1:62" s="333" customFormat="1" ht="14.25" x14ac:dyDescent="0.3">
      <c r="A374" s="237"/>
      <c r="B374" s="334"/>
      <c r="C374" s="332"/>
      <c r="F374" s="237"/>
      <c r="G374" s="237"/>
      <c r="H374" s="237"/>
      <c r="I374" s="237"/>
      <c r="J374" s="237"/>
      <c r="K374" s="237"/>
      <c r="L374" s="237"/>
      <c r="M374" s="237"/>
      <c r="N374" s="237"/>
      <c r="O374" s="237"/>
      <c r="P374" s="237"/>
      <c r="Q374" s="237"/>
      <c r="R374" s="237"/>
      <c r="S374" s="334"/>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237"/>
      <c r="AT374" s="237"/>
      <c r="AU374" s="237"/>
      <c r="AV374" s="237"/>
      <c r="AW374" s="237"/>
      <c r="AX374" s="237"/>
      <c r="AY374" s="237"/>
      <c r="AZ374" s="237"/>
      <c r="BA374" s="237"/>
      <c r="BB374" s="237"/>
      <c r="BC374" s="237"/>
      <c r="BD374" s="237"/>
      <c r="BE374" s="237"/>
      <c r="BF374" s="237"/>
      <c r="BG374" s="237"/>
      <c r="BH374" s="237"/>
      <c r="BI374" s="237"/>
      <c r="BJ374" s="237"/>
    </row>
    <row r="375" spans="1:62" s="333" customFormat="1" ht="14.25" x14ac:dyDescent="0.3">
      <c r="A375" s="237"/>
      <c r="B375" s="334"/>
      <c r="C375" s="332"/>
      <c r="F375" s="237"/>
      <c r="G375" s="237"/>
      <c r="H375" s="237"/>
      <c r="I375" s="237"/>
      <c r="J375" s="237"/>
      <c r="K375" s="237"/>
      <c r="L375" s="237"/>
      <c r="M375" s="237"/>
      <c r="N375" s="237"/>
      <c r="O375" s="237"/>
      <c r="P375" s="237"/>
      <c r="Q375" s="237"/>
      <c r="R375" s="237"/>
      <c r="S375" s="334"/>
      <c r="T375" s="237"/>
      <c r="U375" s="237"/>
      <c r="V375" s="237"/>
      <c r="W375" s="237"/>
      <c r="X375" s="237"/>
      <c r="Y375" s="237"/>
      <c r="Z375" s="237"/>
      <c r="AA375" s="237"/>
      <c r="AB375" s="237"/>
      <c r="AC375" s="237"/>
      <c r="AD375" s="237"/>
      <c r="AE375" s="237"/>
      <c r="AF375" s="237"/>
      <c r="AG375" s="237"/>
      <c r="AH375" s="237"/>
      <c r="AI375" s="237"/>
      <c r="AJ375" s="237"/>
      <c r="AK375" s="237"/>
      <c r="AL375" s="237"/>
      <c r="AM375" s="237"/>
      <c r="AN375" s="237"/>
      <c r="AO375" s="237"/>
      <c r="AP375" s="237"/>
      <c r="AQ375" s="237"/>
      <c r="AR375" s="237"/>
      <c r="AS375" s="237"/>
      <c r="AT375" s="237"/>
      <c r="AU375" s="237"/>
      <c r="AV375" s="237"/>
      <c r="AW375" s="237"/>
      <c r="AX375" s="237"/>
      <c r="AY375" s="237"/>
      <c r="AZ375" s="237"/>
      <c r="BA375" s="237"/>
      <c r="BB375" s="237"/>
      <c r="BC375" s="237"/>
      <c r="BD375" s="237"/>
      <c r="BE375" s="237"/>
      <c r="BF375" s="237"/>
      <c r="BG375" s="237"/>
      <c r="BH375" s="237"/>
      <c r="BI375" s="237"/>
      <c r="BJ375" s="237"/>
    </row>
    <row r="376" spans="1:62" s="333" customFormat="1" ht="14.25" x14ac:dyDescent="0.3">
      <c r="A376" s="237"/>
      <c r="B376" s="334"/>
      <c r="C376" s="332"/>
      <c r="F376" s="237"/>
      <c r="G376" s="237"/>
      <c r="H376" s="237"/>
      <c r="I376" s="237"/>
      <c r="J376" s="237"/>
      <c r="K376" s="237"/>
      <c r="L376" s="237"/>
      <c r="M376" s="237"/>
      <c r="N376" s="237"/>
      <c r="O376" s="237"/>
      <c r="P376" s="237"/>
      <c r="Q376" s="237"/>
      <c r="R376" s="237"/>
      <c r="S376" s="334"/>
      <c r="T376" s="237"/>
      <c r="U376" s="237"/>
      <c r="V376" s="237"/>
      <c r="W376" s="237"/>
      <c r="X376" s="237"/>
      <c r="Y376" s="237"/>
      <c r="Z376" s="237"/>
      <c r="AA376" s="237"/>
      <c r="AB376" s="237"/>
      <c r="AC376" s="237"/>
      <c r="AD376" s="237"/>
      <c r="AE376" s="237"/>
      <c r="AF376" s="237"/>
      <c r="AG376" s="237"/>
      <c r="AH376" s="237"/>
      <c r="AI376" s="237"/>
      <c r="AJ376" s="237"/>
      <c r="AK376" s="237"/>
      <c r="AL376" s="237"/>
      <c r="AM376" s="237"/>
      <c r="AN376" s="237"/>
      <c r="AO376" s="237"/>
      <c r="AP376" s="237"/>
      <c r="AQ376" s="237"/>
      <c r="AR376" s="237"/>
      <c r="AS376" s="237"/>
      <c r="AT376" s="237"/>
      <c r="AU376" s="237"/>
      <c r="AV376" s="237"/>
      <c r="AW376" s="237"/>
      <c r="AX376" s="237"/>
      <c r="AY376" s="237"/>
      <c r="AZ376" s="237"/>
      <c r="BA376" s="237"/>
      <c r="BB376" s="237"/>
      <c r="BC376" s="237"/>
      <c r="BD376" s="237"/>
      <c r="BE376" s="237"/>
      <c r="BF376" s="237"/>
      <c r="BG376" s="237"/>
      <c r="BH376" s="237"/>
      <c r="BI376" s="237"/>
      <c r="BJ376" s="237"/>
    </row>
    <row r="377" spans="1:62" s="333" customFormat="1" ht="14.25" x14ac:dyDescent="0.3">
      <c r="A377" s="237"/>
      <c r="B377" s="334"/>
      <c r="C377" s="332"/>
      <c r="F377" s="237"/>
      <c r="G377" s="237"/>
      <c r="H377" s="237"/>
      <c r="I377" s="237"/>
      <c r="J377" s="237"/>
      <c r="K377" s="237"/>
      <c r="L377" s="237"/>
      <c r="M377" s="237"/>
      <c r="N377" s="237"/>
      <c r="O377" s="237"/>
      <c r="P377" s="237"/>
      <c r="Q377" s="237"/>
      <c r="R377" s="237"/>
      <c r="S377" s="334"/>
      <c r="T377" s="237"/>
      <c r="U377" s="237"/>
      <c r="V377" s="237"/>
      <c r="W377" s="237"/>
      <c r="X377" s="237"/>
      <c r="Y377" s="237"/>
      <c r="Z377" s="237"/>
      <c r="AA377" s="237"/>
      <c r="AB377" s="237"/>
      <c r="AC377" s="237"/>
      <c r="AD377" s="237"/>
      <c r="AE377" s="237"/>
      <c r="AF377" s="237"/>
      <c r="AG377" s="237"/>
      <c r="AH377" s="237"/>
      <c r="AI377" s="237"/>
      <c r="AJ377" s="237"/>
      <c r="AK377" s="237"/>
      <c r="AL377" s="237"/>
      <c r="AM377" s="237"/>
      <c r="AN377" s="237"/>
      <c r="AO377" s="237"/>
      <c r="AP377" s="237"/>
      <c r="AQ377" s="237"/>
      <c r="AR377" s="237"/>
      <c r="AS377" s="237"/>
      <c r="AT377" s="237"/>
      <c r="AU377" s="237"/>
      <c r="AV377" s="237"/>
      <c r="AW377" s="237"/>
      <c r="AX377" s="237"/>
      <c r="AY377" s="237"/>
      <c r="AZ377" s="237"/>
      <c r="BA377" s="237"/>
      <c r="BB377" s="237"/>
      <c r="BC377" s="237"/>
      <c r="BD377" s="237"/>
      <c r="BE377" s="237"/>
      <c r="BF377" s="237"/>
      <c r="BG377" s="237"/>
      <c r="BH377" s="237"/>
      <c r="BI377" s="237"/>
      <c r="BJ377" s="237"/>
    </row>
    <row r="378" spans="1:62" s="333" customFormat="1" ht="14.25" x14ac:dyDescent="0.3">
      <c r="A378" s="237"/>
      <c r="B378" s="334"/>
      <c r="C378" s="332"/>
      <c r="F378" s="237"/>
      <c r="G378" s="237"/>
      <c r="H378" s="237"/>
      <c r="I378" s="237"/>
      <c r="J378" s="237"/>
      <c r="K378" s="237"/>
      <c r="L378" s="237"/>
      <c r="M378" s="237"/>
      <c r="N378" s="237"/>
      <c r="O378" s="237"/>
      <c r="P378" s="237"/>
      <c r="Q378" s="237"/>
      <c r="R378" s="237"/>
      <c r="S378" s="334"/>
      <c r="T378" s="237"/>
      <c r="U378" s="237"/>
      <c r="V378" s="237"/>
      <c r="W378" s="237"/>
      <c r="X378" s="237"/>
      <c r="Y378" s="237"/>
      <c r="Z378" s="237"/>
      <c r="AA378" s="237"/>
      <c r="AB378" s="237"/>
      <c r="AC378" s="237"/>
      <c r="AD378" s="237"/>
      <c r="AE378" s="237"/>
      <c r="AF378" s="237"/>
      <c r="AG378" s="237"/>
      <c r="AH378" s="237"/>
      <c r="AI378" s="237"/>
      <c r="AJ378" s="237"/>
      <c r="AK378" s="237"/>
      <c r="AL378" s="237"/>
      <c r="AM378" s="237"/>
      <c r="AN378" s="237"/>
      <c r="AO378" s="237"/>
      <c r="AP378" s="237"/>
      <c r="AQ378" s="237"/>
      <c r="AR378" s="237"/>
      <c r="AS378" s="237"/>
      <c r="AT378" s="237"/>
      <c r="AU378" s="237"/>
      <c r="AV378" s="237"/>
      <c r="AW378" s="237"/>
      <c r="AX378" s="237"/>
      <c r="AY378" s="237"/>
      <c r="AZ378" s="237"/>
      <c r="BA378" s="237"/>
      <c r="BB378" s="237"/>
      <c r="BC378" s="237"/>
      <c r="BD378" s="237"/>
      <c r="BE378" s="237"/>
      <c r="BF378" s="237"/>
      <c r="BG378" s="237"/>
      <c r="BH378" s="237"/>
      <c r="BI378" s="237"/>
      <c r="BJ378" s="237"/>
    </row>
    <row r="379" spans="1:62" s="333" customFormat="1" ht="14.25" x14ac:dyDescent="0.3">
      <c r="A379" s="237"/>
      <c r="B379" s="334"/>
      <c r="C379" s="332"/>
      <c r="F379" s="237"/>
      <c r="G379" s="237"/>
      <c r="H379" s="237"/>
      <c r="I379" s="237"/>
      <c r="J379" s="237"/>
      <c r="K379" s="237"/>
      <c r="L379" s="237"/>
      <c r="M379" s="237"/>
      <c r="N379" s="237"/>
      <c r="O379" s="237"/>
      <c r="P379" s="237"/>
      <c r="Q379" s="237"/>
      <c r="R379" s="237"/>
      <c r="S379" s="334"/>
      <c r="T379" s="237"/>
      <c r="U379" s="237"/>
      <c r="V379" s="237"/>
      <c r="W379" s="237"/>
      <c r="X379" s="237"/>
      <c r="Y379" s="237"/>
      <c r="Z379" s="237"/>
      <c r="AA379" s="237"/>
      <c r="AB379" s="237"/>
      <c r="AC379" s="237"/>
      <c r="AD379" s="237"/>
      <c r="AE379" s="237"/>
      <c r="AF379" s="237"/>
      <c r="AG379" s="237"/>
      <c r="AH379" s="237"/>
      <c r="AI379" s="237"/>
      <c r="AJ379" s="237"/>
      <c r="AK379" s="237"/>
      <c r="AL379" s="237"/>
      <c r="AM379" s="237"/>
      <c r="AN379" s="237"/>
      <c r="AO379" s="237"/>
      <c r="AP379" s="237"/>
      <c r="AQ379" s="237"/>
      <c r="AR379" s="237"/>
      <c r="AS379" s="237"/>
      <c r="AT379" s="237"/>
      <c r="AU379" s="237"/>
      <c r="AV379" s="237"/>
      <c r="AW379" s="237"/>
      <c r="AX379" s="237"/>
      <c r="AY379" s="237"/>
      <c r="AZ379" s="237"/>
      <c r="BA379" s="237"/>
      <c r="BB379" s="237"/>
      <c r="BC379" s="237"/>
      <c r="BD379" s="237"/>
      <c r="BE379" s="237"/>
      <c r="BF379" s="237"/>
      <c r="BG379" s="237"/>
      <c r="BH379" s="237"/>
      <c r="BI379" s="237"/>
      <c r="BJ379" s="237"/>
    </row>
    <row r="380" spans="1:62" s="333" customFormat="1" ht="14.25" x14ac:dyDescent="0.3">
      <c r="A380" s="237"/>
      <c r="B380" s="334"/>
      <c r="C380" s="332"/>
      <c r="F380" s="237"/>
      <c r="G380" s="237"/>
      <c r="H380" s="237"/>
      <c r="I380" s="237"/>
      <c r="J380" s="237"/>
      <c r="K380" s="237"/>
      <c r="L380" s="237"/>
      <c r="M380" s="237"/>
      <c r="N380" s="237"/>
      <c r="O380" s="237"/>
      <c r="P380" s="237"/>
      <c r="Q380" s="237"/>
      <c r="R380" s="237"/>
      <c r="S380" s="334"/>
      <c r="T380" s="237"/>
      <c r="U380" s="237"/>
      <c r="V380" s="237"/>
      <c r="W380" s="237"/>
      <c r="X380" s="237"/>
      <c r="Y380" s="237"/>
      <c r="Z380" s="237"/>
      <c r="AA380" s="237"/>
      <c r="AB380" s="237"/>
      <c r="AC380" s="237"/>
      <c r="AD380" s="237"/>
      <c r="AE380" s="237"/>
      <c r="AF380" s="237"/>
      <c r="AG380" s="237"/>
      <c r="AH380" s="237"/>
      <c r="AI380" s="237"/>
      <c r="AJ380" s="237"/>
      <c r="AK380" s="237"/>
      <c r="AL380" s="237"/>
      <c r="AM380" s="237"/>
      <c r="AN380" s="237"/>
      <c r="AO380" s="237"/>
      <c r="AP380" s="237"/>
      <c r="AQ380" s="237"/>
      <c r="AR380" s="237"/>
      <c r="AS380" s="237"/>
      <c r="AT380" s="237"/>
      <c r="AU380" s="237"/>
      <c r="AV380" s="237"/>
      <c r="AW380" s="237"/>
      <c r="AX380" s="237"/>
      <c r="AY380" s="237"/>
      <c r="AZ380" s="237"/>
      <c r="BA380" s="237"/>
      <c r="BB380" s="237"/>
      <c r="BC380" s="237"/>
      <c r="BD380" s="237"/>
      <c r="BE380" s="237"/>
      <c r="BF380" s="237"/>
      <c r="BG380" s="237"/>
      <c r="BH380" s="237"/>
      <c r="BI380" s="237"/>
      <c r="BJ380" s="237"/>
    </row>
    <row r="381" spans="1:62" s="333" customFormat="1" ht="14.25" x14ac:dyDescent="0.3">
      <c r="A381" s="237"/>
      <c r="B381" s="334"/>
      <c r="C381" s="332"/>
      <c r="F381" s="237"/>
      <c r="G381" s="237"/>
      <c r="H381" s="237"/>
      <c r="I381" s="237"/>
      <c r="J381" s="237"/>
      <c r="K381" s="237"/>
      <c r="L381" s="237"/>
      <c r="M381" s="237"/>
      <c r="N381" s="237"/>
      <c r="O381" s="237"/>
      <c r="P381" s="237"/>
      <c r="Q381" s="237"/>
      <c r="R381" s="237"/>
      <c r="S381" s="334"/>
      <c r="T381" s="237"/>
      <c r="U381" s="237"/>
      <c r="V381" s="237"/>
      <c r="W381" s="237"/>
      <c r="X381" s="237"/>
      <c r="Y381" s="237"/>
      <c r="Z381" s="237"/>
      <c r="AA381" s="237"/>
      <c r="AB381" s="237"/>
      <c r="AC381" s="237"/>
      <c r="AD381" s="237"/>
      <c r="AE381" s="237"/>
      <c r="AF381" s="237"/>
      <c r="AG381" s="237"/>
      <c r="AH381" s="237"/>
      <c r="AI381" s="237"/>
      <c r="AJ381" s="237"/>
      <c r="AK381" s="237"/>
      <c r="AL381" s="237"/>
      <c r="AM381" s="237"/>
      <c r="AN381" s="237"/>
      <c r="AO381" s="237"/>
      <c r="AP381" s="237"/>
      <c r="AQ381" s="237"/>
      <c r="AR381" s="237"/>
      <c r="AS381" s="237"/>
      <c r="AT381" s="237"/>
      <c r="AU381" s="237"/>
      <c r="AV381" s="237"/>
      <c r="AW381" s="237"/>
      <c r="AX381" s="237"/>
      <c r="AY381" s="237"/>
      <c r="AZ381" s="237"/>
      <c r="BA381" s="237"/>
      <c r="BB381" s="237"/>
      <c r="BC381" s="237"/>
      <c r="BD381" s="237"/>
      <c r="BE381" s="237"/>
      <c r="BF381" s="237"/>
      <c r="BG381" s="237"/>
      <c r="BH381" s="237"/>
      <c r="BI381" s="237"/>
      <c r="BJ381" s="237"/>
    </row>
    <row r="382" spans="1:62" s="333" customFormat="1" ht="14.25" x14ac:dyDescent="0.3">
      <c r="A382" s="237"/>
      <c r="B382" s="334"/>
      <c r="C382" s="332"/>
      <c r="F382" s="237"/>
      <c r="G382" s="237"/>
      <c r="H382" s="237"/>
      <c r="I382" s="237"/>
      <c r="J382" s="237"/>
      <c r="K382" s="237"/>
      <c r="L382" s="237"/>
      <c r="M382" s="237"/>
      <c r="N382" s="237"/>
      <c r="O382" s="237"/>
      <c r="P382" s="237"/>
      <c r="Q382" s="237"/>
      <c r="R382" s="237"/>
      <c r="S382" s="334"/>
      <c r="T382" s="237"/>
      <c r="U382" s="237"/>
      <c r="V382" s="237"/>
      <c r="W382" s="237"/>
      <c r="X382" s="237"/>
      <c r="Y382" s="237"/>
      <c r="Z382" s="237"/>
      <c r="AA382" s="237"/>
      <c r="AB382" s="237"/>
      <c r="AC382" s="237"/>
      <c r="AD382" s="237"/>
      <c r="AE382" s="237"/>
      <c r="AF382" s="237"/>
      <c r="AG382" s="237"/>
      <c r="AH382" s="237"/>
      <c r="AI382" s="237"/>
      <c r="AJ382" s="237"/>
      <c r="AK382" s="237"/>
      <c r="AL382" s="237"/>
      <c r="AM382" s="237"/>
      <c r="AN382" s="237"/>
      <c r="AO382" s="237"/>
      <c r="AP382" s="237"/>
      <c r="AQ382" s="237"/>
      <c r="AR382" s="237"/>
      <c r="AS382" s="237"/>
      <c r="AT382" s="237"/>
      <c r="AU382" s="237"/>
      <c r="AV382" s="237"/>
      <c r="AW382" s="237"/>
      <c r="AX382" s="237"/>
      <c r="AY382" s="237"/>
      <c r="AZ382" s="237"/>
      <c r="BA382" s="237"/>
      <c r="BB382" s="237"/>
      <c r="BC382" s="237"/>
      <c r="BD382" s="237"/>
      <c r="BE382" s="237"/>
      <c r="BF382" s="237"/>
      <c r="BG382" s="237"/>
      <c r="BH382" s="237"/>
      <c r="BI382" s="237"/>
      <c r="BJ382" s="237"/>
    </row>
    <row r="383" spans="1:62" s="333" customFormat="1" ht="14.25" x14ac:dyDescent="0.3">
      <c r="A383" s="237"/>
      <c r="B383" s="334"/>
      <c r="C383" s="332"/>
      <c r="F383" s="237"/>
      <c r="G383" s="237"/>
      <c r="H383" s="237"/>
      <c r="I383" s="237"/>
      <c r="J383" s="237"/>
      <c r="K383" s="237"/>
      <c r="L383" s="237"/>
      <c r="M383" s="237"/>
      <c r="N383" s="237"/>
      <c r="O383" s="237"/>
      <c r="P383" s="237"/>
      <c r="Q383" s="237"/>
      <c r="R383" s="237"/>
      <c r="S383" s="334"/>
      <c r="T383" s="237"/>
      <c r="U383" s="237"/>
      <c r="V383" s="237"/>
      <c r="W383" s="237"/>
      <c r="X383" s="237"/>
      <c r="Y383" s="237"/>
      <c r="Z383" s="237"/>
      <c r="AA383" s="237"/>
      <c r="AB383" s="237"/>
      <c r="AC383" s="237"/>
      <c r="AD383" s="237"/>
      <c r="AE383" s="237"/>
      <c r="AF383" s="237"/>
      <c r="AG383" s="237"/>
      <c r="AH383" s="237"/>
      <c r="AI383" s="237"/>
      <c r="AJ383" s="237"/>
      <c r="AK383" s="237"/>
      <c r="AL383" s="237"/>
      <c r="AM383" s="237"/>
      <c r="AN383" s="237"/>
      <c r="AO383" s="237"/>
      <c r="AP383" s="237"/>
      <c r="AQ383" s="237"/>
      <c r="AR383" s="237"/>
      <c r="AS383" s="237"/>
      <c r="AT383" s="237"/>
      <c r="AU383" s="237"/>
      <c r="AV383" s="237"/>
      <c r="AW383" s="237"/>
      <c r="AX383" s="237"/>
      <c r="AY383" s="237"/>
      <c r="AZ383" s="237"/>
      <c r="BA383" s="237"/>
      <c r="BB383" s="237"/>
      <c r="BC383" s="237"/>
      <c r="BD383" s="237"/>
      <c r="BE383" s="237"/>
      <c r="BF383" s="237"/>
      <c r="BG383" s="237"/>
      <c r="BH383" s="237"/>
      <c r="BI383" s="237"/>
      <c r="BJ383" s="237"/>
    </row>
    <row r="384" spans="1:62" s="333" customFormat="1" ht="14.25" x14ac:dyDescent="0.3">
      <c r="A384" s="237"/>
      <c r="B384" s="334"/>
      <c r="C384" s="332"/>
      <c r="F384" s="237"/>
      <c r="G384" s="237"/>
      <c r="H384" s="237"/>
      <c r="I384" s="237"/>
      <c r="J384" s="237"/>
      <c r="K384" s="237"/>
      <c r="L384" s="237"/>
      <c r="M384" s="237"/>
      <c r="N384" s="237"/>
      <c r="O384" s="237"/>
      <c r="P384" s="237"/>
      <c r="Q384" s="237"/>
      <c r="R384" s="237"/>
      <c r="S384" s="334"/>
      <c r="T384" s="237"/>
      <c r="U384" s="237"/>
      <c r="V384" s="237"/>
      <c r="W384" s="237"/>
      <c r="X384" s="237"/>
      <c r="Y384" s="237"/>
      <c r="Z384" s="237"/>
      <c r="AA384" s="237"/>
      <c r="AB384" s="237"/>
      <c r="AC384" s="237"/>
      <c r="AD384" s="237"/>
      <c r="AE384" s="237"/>
      <c r="AF384" s="237"/>
      <c r="AG384" s="237"/>
      <c r="AH384" s="237"/>
      <c r="AI384" s="237"/>
      <c r="AJ384" s="237"/>
      <c r="AK384" s="237"/>
      <c r="AL384" s="237"/>
      <c r="AM384" s="237"/>
      <c r="AN384" s="237"/>
      <c r="AO384" s="237"/>
      <c r="AP384" s="237"/>
      <c r="AQ384" s="237"/>
      <c r="AR384" s="237"/>
      <c r="AS384" s="237"/>
      <c r="AT384" s="237"/>
      <c r="AU384" s="237"/>
      <c r="AV384" s="237"/>
      <c r="AW384" s="237"/>
      <c r="AX384" s="237"/>
      <c r="AY384" s="237"/>
      <c r="AZ384" s="237"/>
      <c r="BA384" s="237"/>
      <c r="BB384" s="237"/>
      <c r="BC384" s="237"/>
      <c r="BD384" s="237"/>
      <c r="BE384" s="237"/>
      <c r="BF384" s="237"/>
      <c r="BG384" s="237"/>
      <c r="BH384" s="237"/>
      <c r="BI384" s="237"/>
      <c r="BJ384" s="237"/>
    </row>
    <row r="385" spans="1:62" s="333" customFormat="1" ht="14.25" x14ac:dyDescent="0.3">
      <c r="A385" s="237"/>
      <c r="B385" s="334"/>
      <c r="C385" s="332"/>
      <c r="F385" s="237"/>
      <c r="G385" s="237"/>
      <c r="H385" s="237"/>
      <c r="I385" s="237"/>
      <c r="J385" s="237"/>
      <c r="K385" s="237"/>
      <c r="L385" s="237"/>
      <c r="M385" s="237"/>
      <c r="N385" s="237"/>
      <c r="O385" s="237"/>
      <c r="P385" s="237"/>
      <c r="Q385" s="237"/>
      <c r="R385" s="237"/>
      <c r="S385" s="334"/>
      <c r="T385" s="237"/>
      <c r="U385" s="237"/>
      <c r="V385" s="237"/>
      <c r="W385" s="237"/>
      <c r="X385" s="237"/>
      <c r="Y385" s="237"/>
      <c r="Z385" s="237"/>
      <c r="AA385" s="237"/>
      <c r="AB385" s="237"/>
      <c r="AC385" s="237"/>
      <c r="AD385" s="237"/>
      <c r="AE385" s="237"/>
      <c r="AF385" s="237"/>
      <c r="AG385" s="237"/>
      <c r="AH385" s="237"/>
      <c r="AI385" s="237"/>
      <c r="AJ385" s="237"/>
      <c r="AK385" s="237"/>
      <c r="AL385" s="237"/>
      <c r="AM385" s="237"/>
      <c r="AN385" s="237"/>
      <c r="AO385" s="237"/>
      <c r="AP385" s="237"/>
      <c r="AQ385" s="237"/>
      <c r="AR385" s="237"/>
      <c r="AS385" s="237"/>
      <c r="AT385" s="237"/>
      <c r="AU385" s="237"/>
      <c r="AV385" s="237"/>
      <c r="AW385" s="237"/>
      <c r="AX385" s="237"/>
      <c r="AY385" s="237"/>
      <c r="AZ385" s="237"/>
      <c r="BA385" s="237"/>
      <c r="BB385" s="237"/>
      <c r="BC385" s="237"/>
      <c r="BD385" s="237"/>
      <c r="BE385" s="237"/>
      <c r="BF385" s="237"/>
      <c r="BG385" s="237"/>
      <c r="BH385" s="237"/>
      <c r="BI385" s="237"/>
      <c r="BJ385" s="237"/>
    </row>
    <row r="386" spans="1:62" s="333" customFormat="1" ht="14.25" x14ac:dyDescent="0.3">
      <c r="A386" s="237"/>
      <c r="B386" s="334"/>
      <c r="C386" s="332"/>
      <c r="F386" s="237"/>
      <c r="G386" s="237"/>
      <c r="H386" s="237"/>
      <c r="I386" s="237"/>
      <c r="J386" s="237"/>
      <c r="K386" s="237"/>
      <c r="L386" s="237"/>
      <c r="M386" s="237"/>
      <c r="N386" s="237"/>
      <c r="O386" s="237"/>
      <c r="P386" s="237"/>
      <c r="Q386" s="237"/>
      <c r="R386" s="237"/>
      <c r="S386" s="334"/>
      <c r="T386" s="237"/>
      <c r="U386" s="237"/>
      <c r="V386" s="237"/>
      <c r="W386" s="237"/>
      <c r="X386" s="237"/>
      <c r="Y386" s="237"/>
      <c r="Z386" s="237"/>
      <c r="AA386" s="237"/>
      <c r="AB386" s="237"/>
      <c r="AC386" s="237"/>
      <c r="AD386" s="237"/>
      <c r="AE386" s="237"/>
      <c r="AF386" s="237"/>
      <c r="AG386" s="237"/>
      <c r="AH386" s="237"/>
      <c r="AI386" s="237"/>
      <c r="AJ386" s="237"/>
      <c r="AK386" s="237"/>
      <c r="AL386" s="237"/>
      <c r="AM386" s="237"/>
      <c r="AN386" s="237"/>
      <c r="AO386" s="237"/>
      <c r="AP386" s="237"/>
      <c r="AQ386" s="237"/>
      <c r="AR386" s="237"/>
      <c r="AS386" s="237"/>
      <c r="AT386" s="237"/>
      <c r="AU386" s="237"/>
      <c r="AV386" s="237"/>
      <c r="AW386" s="237"/>
      <c r="AX386" s="237"/>
      <c r="AY386" s="237"/>
      <c r="AZ386" s="237"/>
      <c r="BA386" s="237"/>
      <c r="BB386" s="237"/>
      <c r="BC386" s="237"/>
      <c r="BD386" s="237"/>
      <c r="BE386" s="237"/>
      <c r="BF386" s="237"/>
      <c r="BG386" s="237"/>
      <c r="BH386" s="237"/>
      <c r="BI386" s="237"/>
      <c r="BJ386" s="237"/>
    </row>
    <row r="387" spans="1:62" s="333" customFormat="1" ht="14.25" x14ac:dyDescent="0.3">
      <c r="A387" s="237"/>
      <c r="B387" s="334"/>
      <c r="C387" s="332"/>
      <c r="F387" s="237"/>
      <c r="G387" s="237"/>
      <c r="H387" s="237"/>
      <c r="I387" s="237"/>
      <c r="J387" s="237"/>
      <c r="K387" s="237"/>
      <c r="L387" s="237"/>
      <c r="M387" s="237"/>
      <c r="N387" s="237"/>
      <c r="O387" s="237"/>
      <c r="P387" s="237"/>
      <c r="Q387" s="237"/>
      <c r="R387" s="237"/>
      <c r="S387" s="334"/>
      <c r="T387" s="237"/>
      <c r="U387" s="237"/>
      <c r="V387" s="237"/>
      <c r="W387" s="237"/>
      <c r="X387" s="237"/>
      <c r="Y387" s="237"/>
      <c r="Z387" s="237"/>
      <c r="AA387" s="237"/>
      <c r="AB387" s="237"/>
      <c r="AC387" s="237"/>
      <c r="AD387" s="237"/>
      <c r="AE387" s="237"/>
      <c r="AF387" s="237"/>
      <c r="AG387" s="237"/>
      <c r="AH387" s="237"/>
      <c r="AI387" s="237"/>
      <c r="AJ387" s="237"/>
      <c r="AK387" s="237"/>
      <c r="AL387" s="237"/>
      <c r="AM387" s="237"/>
      <c r="AN387" s="237"/>
      <c r="AO387" s="237"/>
      <c r="AP387" s="237"/>
      <c r="AQ387" s="237"/>
      <c r="AR387" s="237"/>
      <c r="AS387" s="237"/>
      <c r="AT387" s="237"/>
      <c r="AU387" s="237"/>
      <c r="AV387" s="237"/>
      <c r="AW387" s="237"/>
      <c r="AX387" s="237"/>
      <c r="AY387" s="237"/>
      <c r="AZ387" s="237"/>
      <c r="BA387" s="237"/>
      <c r="BB387" s="237"/>
      <c r="BC387" s="237"/>
      <c r="BD387" s="237"/>
      <c r="BE387" s="237"/>
      <c r="BF387" s="237"/>
      <c r="BG387" s="237"/>
      <c r="BH387" s="237"/>
      <c r="BI387" s="237"/>
      <c r="BJ387" s="237"/>
    </row>
    <row r="388" spans="1:62" s="333" customFormat="1" ht="14.25" x14ac:dyDescent="0.3">
      <c r="A388" s="237"/>
      <c r="B388" s="334"/>
      <c r="C388" s="332"/>
      <c r="F388" s="237"/>
      <c r="G388" s="237"/>
      <c r="H388" s="237"/>
      <c r="I388" s="237"/>
      <c r="J388" s="237"/>
      <c r="K388" s="237"/>
      <c r="L388" s="237"/>
      <c r="M388" s="237"/>
      <c r="N388" s="237"/>
      <c r="O388" s="237"/>
      <c r="P388" s="237"/>
      <c r="Q388" s="237"/>
      <c r="R388" s="237"/>
      <c r="S388" s="334"/>
      <c r="T388" s="237"/>
      <c r="U388" s="237"/>
      <c r="V388" s="237"/>
      <c r="W388" s="237"/>
      <c r="X388" s="237"/>
      <c r="Y388" s="237"/>
      <c r="Z388" s="237"/>
      <c r="AA388" s="237"/>
      <c r="AB388" s="237"/>
      <c r="AC388" s="237"/>
      <c r="AD388" s="237"/>
      <c r="AE388" s="237"/>
      <c r="AF388" s="237"/>
      <c r="AG388" s="237"/>
      <c r="AH388" s="237"/>
      <c r="AI388" s="237"/>
      <c r="AJ388" s="237"/>
      <c r="AK388" s="237"/>
      <c r="AL388" s="237"/>
      <c r="AM388" s="237"/>
      <c r="AN388" s="237"/>
      <c r="AO388" s="237"/>
      <c r="AP388" s="237"/>
      <c r="AQ388" s="237"/>
      <c r="AR388" s="237"/>
      <c r="AS388" s="237"/>
      <c r="AT388" s="237"/>
      <c r="AU388" s="237"/>
      <c r="AV388" s="237"/>
      <c r="AW388" s="237"/>
      <c r="AX388" s="237"/>
      <c r="AY388" s="237"/>
      <c r="AZ388" s="237"/>
      <c r="BA388" s="237"/>
      <c r="BB388" s="237"/>
      <c r="BC388" s="237"/>
      <c r="BD388" s="237"/>
      <c r="BE388" s="237"/>
      <c r="BF388" s="237"/>
      <c r="BG388" s="237"/>
      <c r="BH388" s="237"/>
      <c r="BI388" s="237"/>
      <c r="BJ388" s="237"/>
    </row>
    <row r="389" spans="1:62" s="333" customFormat="1" ht="14.25" x14ac:dyDescent="0.3">
      <c r="A389" s="237"/>
      <c r="B389" s="334"/>
      <c r="C389" s="332"/>
      <c r="F389" s="237"/>
      <c r="G389" s="237"/>
      <c r="H389" s="237"/>
      <c r="I389" s="237"/>
      <c r="J389" s="237"/>
      <c r="K389" s="237"/>
      <c r="L389" s="237"/>
      <c r="M389" s="237"/>
      <c r="N389" s="237"/>
      <c r="O389" s="237"/>
      <c r="P389" s="237"/>
      <c r="Q389" s="237"/>
      <c r="R389" s="237"/>
      <c r="S389" s="334"/>
      <c r="T389" s="237"/>
      <c r="U389" s="237"/>
      <c r="V389" s="237"/>
      <c r="W389" s="237"/>
      <c r="X389" s="237"/>
      <c r="Y389" s="237"/>
      <c r="Z389" s="237"/>
      <c r="AA389" s="237"/>
      <c r="AB389" s="237"/>
      <c r="AC389" s="237"/>
      <c r="AD389" s="237"/>
      <c r="AE389" s="237"/>
      <c r="AF389" s="237"/>
      <c r="AG389" s="237"/>
      <c r="AH389" s="237"/>
      <c r="AI389" s="237"/>
      <c r="AJ389" s="237"/>
      <c r="AK389" s="237"/>
      <c r="AL389" s="237"/>
      <c r="AM389" s="237"/>
      <c r="AN389" s="237"/>
      <c r="AO389" s="237"/>
      <c r="AP389" s="237"/>
      <c r="AQ389" s="237"/>
      <c r="AR389" s="237"/>
      <c r="AS389" s="237"/>
      <c r="AT389" s="237"/>
      <c r="AU389" s="237"/>
      <c r="AV389" s="237"/>
      <c r="AW389" s="237"/>
      <c r="AX389" s="237"/>
      <c r="AY389" s="237"/>
      <c r="AZ389" s="237"/>
      <c r="BA389" s="237"/>
      <c r="BB389" s="237"/>
      <c r="BC389" s="237"/>
      <c r="BD389" s="237"/>
      <c r="BE389" s="237"/>
      <c r="BF389" s="237"/>
      <c r="BG389" s="237"/>
      <c r="BH389" s="237"/>
      <c r="BI389" s="237"/>
      <c r="BJ389" s="237"/>
    </row>
    <row r="390" spans="1:62" s="333" customFormat="1" ht="14.25" x14ac:dyDescent="0.3">
      <c r="A390" s="237"/>
      <c r="B390" s="334"/>
      <c r="C390" s="332"/>
      <c r="F390" s="237"/>
      <c r="G390" s="237"/>
      <c r="H390" s="237"/>
      <c r="I390" s="237"/>
      <c r="J390" s="237"/>
      <c r="K390" s="237"/>
      <c r="L390" s="237"/>
      <c r="M390" s="237"/>
      <c r="N390" s="237"/>
      <c r="O390" s="237"/>
      <c r="P390" s="237"/>
      <c r="Q390" s="237"/>
      <c r="R390" s="237"/>
      <c r="S390" s="334"/>
      <c r="T390" s="237"/>
      <c r="U390" s="237"/>
      <c r="V390" s="237"/>
      <c r="W390" s="237"/>
      <c r="X390" s="237"/>
      <c r="Y390" s="237"/>
      <c r="Z390" s="237"/>
      <c r="AA390" s="237"/>
      <c r="AB390" s="237"/>
      <c r="AC390" s="237"/>
      <c r="AD390" s="237"/>
      <c r="AE390" s="237"/>
      <c r="AF390" s="237"/>
      <c r="AG390" s="237"/>
      <c r="AH390" s="237"/>
      <c r="AI390" s="237"/>
      <c r="AJ390" s="237"/>
      <c r="AK390" s="237"/>
      <c r="AL390" s="237"/>
      <c r="AM390" s="237"/>
      <c r="AN390" s="237"/>
      <c r="AO390" s="237"/>
      <c r="AP390" s="237"/>
      <c r="AQ390" s="237"/>
      <c r="AR390" s="237"/>
      <c r="AS390" s="237"/>
      <c r="AT390" s="237"/>
      <c r="AU390" s="237"/>
      <c r="AV390" s="237"/>
      <c r="AW390" s="237"/>
      <c r="AX390" s="237"/>
      <c r="AY390" s="237"/>
      <c r="AZ390" s="237"/>
      <c r="BA390" s="237"/>
      <c r="BB390" s="237"/>
      <c r="BC390" s="237"/>
      <c r="BD390" s="237"/>
      <c r="BE390" s="237"/>
      <c r="BF390" s="237"/>
      <c r="BG390" s="237"/>
      <c r="BH390" s="237"/>
      <c r="BI390" s="237"/>
      <c r="BJ390" s="237"/>
    </row>
    <row r="391" spans="1:62" s="333" customFormat="1" ht="14.25" x14ac:dyDescent="0.3">
      <c r="A391" s="237"/>
      <c r="B391" s="334"/>
      <c r="C391" s="332"/>
      <c r="F391" s="237"/>
      <c r="G391" s="237"/>
      <c r="H391" s="237"/>
      <c r="I391" s="237"/>
      <c r="J391" s="237"/>
      <c r="K391" s="237"/>
      <c r="L391" s="237"/>
      <c r="M391" s="237"/>
      <c r="N391" s="237"/>
      <c r="O391" s="237"/>
      <c r="P391" s="237"/>
      <c r="Q391" s="237"/>
      <c r="R391" s="237"/>
      <c r="S391" s="334"/>
      <c r="T391" s="237"/>
      <c r="U391" s="237"/>
      <c r="V391" s="237"/>
      <c r="W391" s="237"/>
      <c r="X391" s="237"/>
      <c r="Y391" s="237"/>
      <c r="Z391" s="237"/>
      <c r="AA391" s="237"/>
      <c r="AB391" s="237"/>
      <c r="AC391" s="237"/>
      <c r="AD391" s="237"/>
      <c r="AE391" s="237"/>
      <c r="AF391" s="237"/>
      <c r="AG391" s="237"/>
      <c r="AH391" s="237"/>
      <c r="AI391" s="237"/>
      <c r="AJ391" s="237"/>
      <c r="AK391" s="237"/>
      <c r="AL391" s="237"/>
      <c r="AM391" s="237"/>
      <c r="AN391" s="237"/>
      <c r="AO391" s="237"/>
      <c r="AP391" s="237"/>
      <c r="AQ391" s="237"/>
      <c r="AR391" s="237"/>
      <c r="AS391" s="237"/>
      <c r="AT391" s="237"/>
      <c r="AU391" s="237"/>
      <c r="AV391" s="237"/>
      <c r="AW391" s="237"/>
      <c r="AX391" s="237"/>
      <c r="AY391" s="237"/>
      <c r="AZ391" s="237"/>
      <c r="BA391" s="237"/>
      <c r="BB391" s="237"/>
      <c r="BC391" s="237"/>
      <c r="BD391" s="237"/>
      <c r="BE391" s="237"/>
      <c r="BF391" s="237"/>
      <c r="BG391" s="237"/>
      <c r="BH391" s="237"/>
      <c r="BI391" s="237"/>
      <c r="BJ391" s="237"/>
    </row>
    <row r="392" spans="1:62" s="333" customFormat="1" ht="14.25" x14ac:dyDescent="0.3">
      <c r="A392" s="237"/>
      <c r="B392" s="334"/>
      <c r="C392" s="332"/>
      <c r="F392" s="237"/>
      <c r="G392" s="237"/>
      <c r="H392" s="237"/>
      <c r="I392" s="237"/>
      <c r="J392" s="237"/>
      <c r="K392" s="237"/>
      <c r="L392" s="237"/>
      <c r="M392" s="237"/>
      <c r="N392" s="237"/>
      <c r="O392" s="237"/>
      <c r="P392" s="237"/>
      <c r="Q392" s="237"/>
      <c r="R392" s="237"/>
      <c r="S392" s="334"/>
      <c r="T392" s="237"/>
      <c r="U392" s="237"/>
      <c r="V392" s="237"/>
      <c r="W392" s="237"/>
      <c r="X392" s="237"/>
      <c r="Y392" s="237"/>
      <c r="Z392" s="237"/>
      <c r="AA392" s="237"/>
      <c r="AB392" s="237"/>
      <c r="AC392" s="237"/>
      <c r="AD392" s="237"/>
      <c r="AE392" s="237"/>
      <c r="AF392" s="237"/>
      <c r="AG392" s="237"/>
      <c r="AH392" s="237"/>
      <c r="AI392" s="237"/>
      <c r="AJ392" s="237"/>
      <c r="AK392" s="237"/>
      <c r="AL392" s="237"/>
      <c r="AM392" s="237"/>
      <c r="AN392" s="237"/>
      <c r="AO392" s="237"/>
      <c r="AP392" s="237"/>
      <c r="AQ392" s="237"/>
      <c r="AR392" s="237"/>
      <c r="AS392" s="237"/>
      <c r="AT392" s="237"/>
      <c r="AU392" s="237"/>
      <c r="AV392" s="237"/>
      <c r="AW392" s="237"/>
      <c r="AX392" s="237"/>
      <c r="AY392" s="237"/>
      <c r="AZ392" s="237"/>
      <c r="BA392" s="237"/>
      <c r="BB392" s="237"/>
      <c r="BC392" s="237"/>
      <c r="BD392" s="237"/>
      <c r="BE392" s="237"/>
      <c r="BF392" s="237"/>
      <c r="BG392" s="237"/>
      <c r="BH392" s="237"/>
      <c r="BI392" s="237"/>
      <c r="BJ392" s="237"/>
    </row>
    <row r="393" spans="1:62" s="333" customFormat="1" ht="14.25" x14ac:dyDescent="0.3">
      <c r="A393" s="237"/>
      <c r="B393" s="334"/>
      <c r="C393" s="332"/>
      <c r="F393" s="237"/>
      <c r="G393" s="237"/>
      <c r="H393" s="237"/>
      <c r="I393" s="237"/>
      <c r="J393" s="237"/>
      <c r="K393" s="237"/>
      <c r="L393" s="237"/>
      <c r="M393" s="237"/>
      <c r="N393" s="237"/>
      <c r="O393" s="237"/>
      <c r="P393" s="237"/>
      <c r="Q393" s="237"/>
      <c r="R393" s="237"/>
      <c r="S393" s="334"/>
      <c r="T393" s="237"/>
      <c r="U393" s="237"/>
      <c r="V393" s="237"/>
      <c r="W393" s="237"/>
      <c r="X393" s="237"/>
      <c r="Y393" s="237"/>
      <c r="Z393" s="237"/>
      <c r="AA393" s="237"/>
      <c r="AB393" s="237"/>
      <c r="AC393" s="237"/>
      <c r="AD393" s="237"/>
      <c r="AE393" s="237"/>
      <c r="AF393" s="237"/>
      <c r="AG393" s="237"/>
      <c r="AH393" s="237"/>
      <c r="AI393" s="237"/>
      <c r="AJ393" s="237"/>
      <c r="AK393" s="237"/>
      <c r="AL393" s="237"/>
      <c r="AM393" s="237"/>
      <c r="AN393" s="237"/>
      <c r="AO393" s="237"/>
      <c r="AP393" s="237"/>
      <c r="AQ393" s="237"/>
      <c r="AR393" s="237"/>
      <c r="AS393" s="237"/>
      <c r="AT393" s="237"/>
      <c r="AU393" s="237"/>
      <c r="AV393" s="237"/>
      <c r="AW393" s="237"/>
      <c r="AX393" s="237"/>
      <c r="AY393" s="237"/>
      <c r="AZ393" s="237"/>
      <c r="BA393" s="237"/>
      <c r="BB393" s="237"/>
      <c r="BC393" s="237"/>
      <c r="BD393" s="237"/>
      <c r="BE393" s="237"/>
      <c r="BF393" s="237"/>
      <c r="BG393" s="237"/>
      <c r="BH393" s="237"/>
      <c r="BI393" s="237"/>
      <c r="BJ393" s="237"/>
    </row>
    <row r="394" spans="1:62" s="333" customFormat="1" ht="14.25" x14ac:dyDescent="0.3">
      <c r="A394" s="237"/>
      <c r="B394" s="334"/>
      <c r="C394" s="332"/>
      <c r="F394" s="237"/>
      <c r="G394" s="237"/>
      <c r="H394" s="237"/>
      <c r="I394" s="237"/>
      <c r="J394" s="237"/>
      <c r="K394" s="237"/>
      <c r="L394" s="237"/>
      <c r="M394" s="237"/>
      <c r="N394" s="237"/>
      <c r="O394" s="237"/>
      <c r="P394" s="237"/>
      <c r="Q394" s="237"/>
      <c r="R394" s="237"/>
      <c r="S394" s="334"/>
      <c r="T394" s="237"/>
      <c r="U394" s="237"/>
      <c r="V394" s="237"/>
      <c r="W394" s="237"/>
      <c r="X394" s="237"/>
      <c r="Y394" s="237"/>
      <c r="Z394" s="237"/>
      <c r="AA394" s="237"/>
      <c r="AB394" s="237"/>
      <c r="AC394" s="237"/>
      <c r="AD394" s="237"/>
      <c r="AE394" s="237"/>
      <c r="AF394" s="237"/>
      <c r="AG394" s="237"/>
      <c r="AH394" s="237"/>
      <c r="AI394" s="237"/>
      <c r="AJ394" s="237"/>
      <c r="AK394" s="237"/>
      <c r="AL394" s="237"/>
      <c r="AM394" s="237"/>
      <c r="AN394" s="237"/>
      <c r="AO394" s="237"/>
      <c r="AP394" s="237"/>
      <c r="AQ394" s="237"/>
      <c r="AR394" s="237"/>
      <c r="AS394" s="237"/>
      <c r="AT394" s="237"/>
      <c r="AU394" s="237"/>
      <c r="AV394" s="237"/>
      <c r="AW394" s="237"/>
      <c r="AX394" s="237"/>
      <c r="AY394" s="237"/>
      <c r="AZ394" s="237"/>
      <c r="BA394" s="237"/>
      <c r="BB394" s="237"/>
      <c r="BC394" s="237"/>
      <c r="BD394" s="237"/>
      <c r="BE394" s="237"/>
      <c r="BF394" s="237"/>
      <c r="BG394" s="237"/>
      <c r="BH394" s="237"/>
      <c r="BI394" s="237"/>
      <c r="BJ394" s="237"/>
    </row>
    <row r="395" spans="1:62" s="333" customFormat="1" ht="14.25" x14ac:dyDescent="0.3">
      <c r="A395" s="237"/>
      <c r="B395" s="334"/>
      <c r="C395" s="332"/>
      <c r="F395" s="237"/>
      <c r="G395" s="237"/>
      <c r="H395" s="237"/>
      <c r="I395" s="237"/>
      <c r="J395" s="237"/>
      <c r="K395" s="237"/>
      <c r="L395" s="237"/>
      <c r="M395" s="237"/>
      <c r="N395" s="237"/>
      <c r="O395" s="237"/>
      <c r="P395" s="237"/>
      <c r="Q395" s="237"/>
      <c r="R395" s="237"/>
      <c r="S395" s="334"/>
      <c r="T395" s="237"/>
      <c r="U395" s="237"/>
      <c r="V395" s="237"/>
      <c r="W395" s="237"/>
      <c r="X395" s="237"/>
      <c r="Y395" s="237"/>
      <c r="Z395" s="237"/>
      <c r="AA395" s="237"/>
      <c r="AB395" s="237"/>
      <c r="AC395" s="237"/>
      <c r="AD395" s="237"/>
      <c r="AE395" s="237"/>
      <c r="AF395" s="237"/>
      <c r="AG395" s="237"/>
      <c r="AH395" s="237"/>
      <c r="AI395" s="237"/>
      <c r="AJ395" s="237"/>
      <c r="AK395" s="237"/>
      <c r="AL395" s="237"/>
      <c r="AM395" s="237"/>
      <c r="AN395" s="237"/>
      <c r="AO395" s="237"/>
      <c r="AP395" s="237"/>
      <c r="AQ395" s="237"/>
      <c r="AR395" s="237"/>
      <c r="AS395" s="237"/>
      <c r="AT395" s="237"/>
      <c r="AU395" s="237"/>
      <c r="AV395" s="237"/>
      <c r="AW395" s="237"/>
      <c r="AX395" s="237"/>
      <c r="AY395" s="237"/>
      <c r="AZ395" s="237"/>
      <c r="BA395" s="237"/>
      <c r="BB395" s="237"/>
      <c r="BC395" s="237"/>
      <c r="BD395" s="237"/>
      <c r="BE395" s="237"/>
      <c r="BF395" s="237"/>
      <c r="BG395" s="237"/>
      <c r="BH395" s="237"/>
      <c r="BI395" s="237"/>
      <c r="BJ395" s="237"/>
    </row>
    <row r="396" spans="1:62" s="333" customFormat="1" ht="14.25" x14ac:dyDescent="0.3">
      <c r="A396" s="237"/>
      <c r="B396" s="334"/>
      <c r="C396" s="332"/>
      <c r="F396" s="237"/>
      <c r="G396" s="237"/>
      <c r="H396" s="237"/>
      <c r="I396" s="237"/>
      <c r="J396" s="237"/>
      <c r="K396" s="237"/>
      <c r="L396" s="237"/>
      <c r="M396" s="237"/>
      <c r="N396" s="237"/>
      <c r="O396" s="237"/>
      <c r="P396" s="237"/>
      <c r="Q396" s="237"/>
      <c r="R396" s="237"/>
      <c r="S396" s="334"/>
      <c r="T396" s="237"/>
      <c r="U396" s="237"/>
      <c r="V396" s="237"/>
      <c r="W396" s="237"/>
      <c r="X396" s="237"/>
      <c r="Y396" s="237"/>
      <c r="Z396" s="237"/>
      <c r="AA396" s="237"/>
      <c r="AB396" s="237"/>
      <c r="AC396" s="237"/>
      <c r="AD396" s="237"/>
      <c r="AE396" s="237"/>
      <c r="AF396" s="237"/>
      <c r="AG396" s="237"/>
      <c r="AH396" s="237"/>
      <c r="AI396" s="237"/>
      <c r="AJ396" s="237"/>
      <c r="AK396" s="237"/>
      <c r="AL396" s="237"/>
      <c r="AM396" s="237"/>
      <c r="AN396" s="237"/>
      <c r="AO396" s="237"/>
      <c r="AP396" s="237"/>
      <c r="AQ396" s="237"/>
      <c r="AR396" s="237"/>
      <c r="AS396" s="237"/>
      <c r="AT396" s="237"/>
      <c r="AU396" s="237"/>
      <c r="AV396" s="237"/>
      <c r="AW396" s="237"/>
      <c r="AX396" s="237"/>
      <c r="AY396" s="237"/>
      <c r="AZ396" s="237"/>
      <c r="BA396" s="237"/>
      <c r="BB396" s="237"/>
      <c r="BC396" s="237"/>
      <c r="BD396" s="237"/>
      <c r="BE396" s="237"/>
      <c r="BF396" s="237"/>
      <c r="BG396" s="237"/>
      <c r="BH396" s="237"/>
      <c r="BI396" s="237"/>
      <c r="BJ396" s="237"/>
    </row>
    <row r="397" spans="1:62" s="333" customFormat="1" ht="14.25" x14ac:dyDescent="0.3">
      <c r="A397" s="237"/>
      <c r="B397" s="334"/>
      <c r="C397" s="332"/>
      <c r="F397" s="237"/>
      <c r="G397" s="237"/>
      <c r="H397" s="237"/>
      <c r="I397" s="237"/>
      <c r="J397" s="237"/>
      <c r="K397" s="237"/>
      <c r="L397" s="237"/>
      <c r="M397" s="237"/>
      <c r="N397" s="237"/>
      <c r="O397" s="237"/>
      <c r="P397" s="237"/>
      <c r="Q397" s="237"/>
      <c r="R397" s="237"/>
      <c r="S397" s="334"/>
      <c r="T397" s="237"/>
      <c r="U397" s="237"/>
      <c r="V397" s="237"/>
      <c r="W397" s="237"/>
      <c r="X397" s="237"/>
      <c r="Y397" s="237"/>
      <c r="Z397" s="237"/>
      <c r="AA397" s="237"/>
      <c r="AB397" s="237"/>
      <c r="AC397" s="237"/>
      <c r="AD397" s="237"/>
      <c r="AE397" s="237"/>
      <c r="AF397" s="237"/>
      <c r="AG397" s="237"/>
      <c r="AH397" s="237"/>
      <c r="AI397" s="237"/>
      <c r="AJ397" s="237"/>
      <c r="AK397" s="237"/>
      <c r="AL397" s="237"/>
      <c r="AM397" s="237"/>
      <c r="AN397" s="237"/>
      <c r="AO397" s="237"/>
      <c r="AP397" s="237"/>
      <c r="AQ397" s="237"/>
      <c r="AR397" s="237"/>
      <c r="AS397" s="237"/>
      <c r="AT397" s="237"/>
      <c r="AU397" s="237"/>
      <c r="AV397" s="237"/>
      <c r="AW397" s="237"/>
      <c r="AX397" s="237"/>
      <c r="AY397" s="237"/>
      <c r="AZ397" s="237"/>
      <c r="BA397" s="237"/>
      <c r="BB397" s="237"/>
      <c r="BC397" s="237"/>
      <c r="BD397" s="237"/>
      <c r="BE397" s="237"/>
      <c r="BF397" s="237"/>
      <c r="BG397" s="237"/>
      <c r="BH397" s="237"/>
      <c r="BI397" s="237"/>
      <c r="BJ397" s="237"/>
    </row>
    <row r="398" spans="1:62" s="333" customFormat="1" ht="14.25" x14ac:dyDescent="0.3">
      <c r="A398" s="237"/>
      <c r="B398" s="334"/>
      <c r="C398" s="332"/>
      <c r="F398" s="237"/>
      <c r="G398" s="237"/>
      <c r="H398" s="237"/>
      <c r="I398" s="237"/>
      <c r="J398" s="237"/>
      <c r="K398" s="237"/>
      <c r="L398" s="237"/>
      <c r="M398" s="237"/>
      <c r="N398" s="237"/>
      <c r="O398" s="237"/>
      <c r="P398" s="237"/>
      <c r="Q398" s="237"/>
      <c r="R398" s="237"/>
      <c r="S398" s="334"/>
      <c r="T398" s="237"/>
      <c r="U398" s="237"/>
      <c r="V398" s="237"/>
      <c r="W398" s="237"/>
      <c r="X398" s="237"/>
      <c r="Y398" s="237"/>
      <c r="Z398" s="237"/>
      <c r="AA398" s="237"/>
      <c r="AB398" s="237"/>
      <c r="AC398" s="237"/>
      <c r="AD398" s="237"/>
      <c r="AE398" s="237"/>
      <c r="AF398" s="237"/>
      <c r="AG398" s="237"/>
      <c r="AH398" s="237"/>
      <c r="AI398" s="237"/>
      <c r="AJ398" s="237"/>
      <c r="AK398" s="237"/>
      <c r="AL398" s="237"/>
      <c r="AM398" s="237"/>
      <c r="AN398" s="237"/>
      <c r="AO398" s="237"/>
      <c r="AP398" s="237"/>
      <c r="AQ398" s="237"/>
      <c r="AR398" s="237"/>
      <c r="AS398" s="237"/>
      <c r="AT398" s="237"/>
      <c r="AU398" s="237"/>
      <c r="AV398" s="237"/>
      <c r="AW398" s="237"/>
      <c r="AX398" s="237"/>
      <c r="AY398" s="237"/>
      <c r="AZ398" s="237"/>
      <c r="BA398" s="237"/>
      <c r="BB398" s="237"/>
      <c r="BC398" s="237"/>
      <c r="BD398" s="237"/>
      <c r="BE398" s="237"/>
      <c r="BF398" s="237"/>
      <c r="BG398" s="237"/>
      <c r="BH398" s="237"/>
      <c r="BI398" s="237"/>
      <c r="BJ398" s="237"/>
    </row>
    <row r="399" spans="1:62" s="333" customFormat="1" ht="14.25" x14ac:dyDescent="0.3">
      <c r="A399" s="237"/>
      <c r="B399" s="334"/>
      <c r="C399" s="332"/>
      <c r="F399" s="237"/>
      <c r="G399" s="237"/>
      <c r="H399" s="237"/>
      <c r="I399" s="237"/>
      <c r="J399" s="237"/>
      <c r="K399" s="237"/>
      <c r="L399" s="237"/>
      <c r="M399" s="237"/>
      <c r="N399" s="237"/>
      <c r="O399" s="237"/>
      <c r="P399" s="237"/>
      <c r="Q399" s="237"/>
      <c r="R399" s="237"/>
      <c r="S399" s="334"/>
      <c r="T399" s="237"/>
      <c r="U399" s="237"/>
      <c r="V399" s="237"/>
      <c r="W399" s="237"/>
      <c r="X399" s="237"/>
      <c r="Y399" s="237"/>
      <c r="Z399" s="237"/>
      <c r="AA399" s="237"/>
      <c r="AB399" s="237"/>
      <c r="AC399" s="237"/>
      <c r="AD399" s="237"/>
      <c r="AE399" s="237"/>
      <c r="AF399" s="237"/>
      <c r="AG399" s="237"/>
      <c r="AH399" s="237"/>
      <c r="AI399" s="237"/>
      <c r="AJ399" s="237"/>
      <c r="AK399" s="237"/>
      <c r="AL399" s="237"/>
      <c r="AM399" s="237"/>
      <c r="AN399" s="237"/>
      <c r="AO399" s="237"/>
      <c r="AP399" s="237"/>
      <c r="AQ399" s="237"/>
      <c r="AR399" s="237"/>
      <c r="AS399" s="237"/>
      <c r="AT399" s="237"/>
      <c r="AU399" s="237"/>
      <c r="AV399" s="237"/>
      <c r="AW399" s="237"/>
      <c r="AX399" s="237"/>
      <c r="AY399" s="237"/>
      <c r="AZ399" s="237"/>
      <c r="BA399" s="237"/>
      <c r="BB399" s="237"/>
      <c r="BC399" s="237"/>
      <c r="BD399" s="237"/>
      <c r="BE399" s="237"/>
      <c r="BF399" s="237"/>
      <c r="BG399" s="237"/>
      <c r="BH399" s="237"/>
      <c r="BI399" s="237"/>
      <c r="BJ399" s="237"/>
    </row>
    <row r="400" spans="1:62" s="333" customFormat="1" ht="14.25" x14ac:dyDescent="0.3">
      <c r="A400" s="237"/>
      <c r="B400" s="334"/>
      <c r="C400" s="332"/>
      <c r="F400" s="237"/>
      <c r="G400" s="237"/>
      <c r="H400" s="237"/>
      <c r="I400" s="237"/>
      <c r="J400" s="237"/>
      <c r="K400" s="237"/>
      <c r="L400" s="237"/>
      <c r="M400" s="237"/>
      <c r="N400" s="237"/>
      <c r="O400" s="237"/>
      <c r="P400" s="237"/>
      <c r="Q400" s="237"/>
      <c r="R400" s="237"/>
      <c r="S400" s="334"/>
      <c r="T400" s="237"/>
      <c r="U400" s="237"/>
      <c r="V400" s="237"/>
      <c r="W400" s="237"/>
      <c r="X400" s="237"/>
      <c r="Y400" s="237"/>
      <c r="Z400" s="237"/>
      <c r="AA400" s="237"/>
      <c r="AB400" s="237"/>
      <c r="AC400" s="237"/>
      <c r="AD400" s="237"/>
      <c r="AE400" s="237"/>
      <c r="AF400" s="237"/>
      <c r="AG400" s="237"/>
      <c r="AH400" s="237"/>
      <c r="AI400" s="237"/>
      <c r="AJ400" s="237"/>
      <c r="AK400" s="237"/>
      <c r="AL400" s="237"/>
      <c r="AM400" s="237"/>
      <c r="AN400" s="237"/>
      <c r="AO400" s="237"/>
      <c r="AP400" s="237"/>
      <c r="AQ400" s="237"/>
      <c r="AR400" s="237"/>
      <c r="AS400" s="237"/>
      <c r="AT400" s="237"/>
      <c r="AU400" s="237"/>
      <c r="AV400" s="237"/>
      <c r="AW400" s="237"/>
      <c r="AX400" s="237"/>
      <c r="AY400" s="237"/>
      <c r="AZ400" s="237"/>
      <c r="BA400" s="237"/>
      <c r="BB400" s="237"/>
      <c r="BC400" s="237"/>
      <c r="BD400" s="237"/>
      <c r="BE400" s="237"/>
      <c r="BF400" s="237"/>
      <c r="BG400" s="237"/>
      <c r="BH400" s="237"/>
      <c r="BI400" s="237"/>
      <c r="BJ400" s="237"/>
    </row>
    <row r="401" spans="1:62" s="333" customFormat="1" ht="14.25" x14ac:dyDescent="0.3">
      <c r="A401" s="237"/>
      <c r="B401" s="334"/>
      <c r="C401" s="332"/>
      <c r="F401" s="237"/>
      <c r="G401" s="237"/>
      <c r="H401" s="237"/>
      <c r="I401" s="237"/>
      <c r="J401" s="237"/>
      <c r="K401" s="237"/>
      <c r="L401" s="237"/>
      <c r="M401" s="237"/>
      <c r="N401" s="237"/>
      <c r="O401" s="237"/>
      <c r="P401" s="237"/>
      <c r="Q401" s="237"/>
      <c r="R401" s="237"/>
      <c r="S401" s="334"/>
      <c r="T401" s="237"/>
      <c r="U401" s="237"/>
      <c r="V401" s="237"/>
      <c r="W401" s="237"/>
      <c r="X401" s="237"/>
      <c r="Y401" s="237"/>
      <c r="Z401" s="237"/>
      <c r="AA401" s="237"/>
      <c r="AB401" s="237"/>
      <c r="AC401" s="237"/>
      <c r="AD401" s="237"/>
      <c r="AE401" s="237"/>
      <c r="AF401" s="237"/>
      <c r="AG401" s="237"/>
      <c r="AH401" s="237"/>
      <c r="AI401" s="237"/>
      <c r="AJ401" s="237"/>
      <c r="AK401" s="237"/>
      <c r="AL401" s="237"/>
      <c r="AM401" s="237"/>
      <c r="AN401" s="237"/>
      <c r="AO401" s="237"/>
      <c r="AP401" s="237"/>
      <c r="AQ401" s="237"/>
      <c r="AR401" s="237"/>
      <c r="AS401" s="237"/>
      <c r="AT401" s="237"/>
      <c r="AU401" s="237"/>
      <c r="AV401" s="237"/>
      <c r="AW401" s="237"/>
      <c r="AX401" s="237"/>
      <c r="AY401" s="237"/>
      <c r="AZ401" s="237"/>
      <c r="BA401" s="237"/>
      <c r="BB401" s="237"/>
      <c r="BC401" s="237"/>
      <c r="BD401" s="237"/>
      <c r="BE401" s="237"/>
      <c r="BF401" s="237"/>
      <c r="BG401" s="237"/>
      <c r="BH401" s="237"/>
      <c r="BI401" s="237"/>
      <c r="BJ401" s="237"/>
    </row>
    <row r="402" spans="1:62" s="333" customFormat="1" ht="14.25" x14ac:dyDescent="0.3">
      <c r="A402" s="237"/>
      <c r="B402" s="334"/>
      <c r="C402" s="332"/>
      <c r="F402" s="237"/>
      <c r="G402" s="237"/>
      <c r="H402" s="237"/>
      <c r="I402" s="237"/>
      <c r="J402" s="237"/>
      <c r="K402" s="237"/>
      <c r="L402" s="237"/>
      <c r="M402" s="237"/>
      <c r="N402" s="237"/>
      <c r="O402" s="237"/>
      <c r="P402" s="237"/>
      <c r="Q402" s="237"/>
      <c r="R402" s="237"/>
      <c r="S402" s="334"/>
      <c r="T402" s="237"/>
      <c r="U402" s="237"/>
      <c r="V402" s="237"/>
      <c r="W402" s="237"/>
      <c r="X402" s="237"/>
      <c r="Y402" s="237"/>
      <c r="Z402" s="237"/>
      <c r="AA402" s="237"/>
      <c r="AB402" s="237"/>
      <c r="AC402" s="237"/>
      <c r="AD402" s="237"/>
      <c r="AE402" s="237"/>
      <c r="AF402" s="237"/>
      <c r="AG402" s="237"/>
      <c r="AH402" s="237"/>
      <c r="AI402" s="237"/>
      <c r="AJ402" s="237"/>
      <c r="AK402" s="237"/>
      <c r="AL402" s="237"/>
      <c r="AM402" s="237"/>
      <c r="AN402" s="237"/>
      <c r="AO402" s="237"/>
      <c r="AP402" s="237"/>
      <c r="AQ402" s="237"/>
      <c r="AR402" s="237"/>
      <c r="AS402" s="237"/>
      <c r="AT402" s="237"/>
      <c r="AU402" s="237"/>
      <c r="AV402" s="237"/>
      <c r="AW402" s="237"/>
      <c r="AX402" s="237"/>
      <c r="AY402" s="237"/>
      <c r="AZ402" s="237"/>
      <c r="BA402" s="237"/>
      <c r="BB402" s="237"/>
      <c r="BC402" s="237"/>
      <c r="BD402" s="237"/>
      <c r="BE402" s="237"/>
      <c r="BF402" s="237"/>
      <c r="BG402" s="237"/>
      <c r="BH402" s="237"/>
      <c r="BI402" s="237"/>
      <c r="BJ402" s="237"/>
    </row>
    <row r="403" spans="1:62" s="333" customFormat="1" ht="14.25" x14ac:dyDescent="0.3">
      <c r="A403" s="237"/>
      <c r="B403" s="334"/>
      <c r="C403" s="332"/>
      <c r="F403" s="237"/>
      <c r="G403" s="237"/>
      <c r="H403" s="237"/>
      <c r="I403" s="237"/>
      <c r="J403" s="237"/>
      <c r="K403" s="237"/>
      <c r="L403" s="237"/>
      <c r="M403" s="237"/>
      <c r="N403" s="237"/>
      <c r="O403" s="237"/>
      <c r="P403" s="237"/>
      <c r="Q403" s="237"/>
      <c r="R403" s="237"/>
      <c r="S403" s="334"/>
      <c r="T403" s="237"/>
      <c r="U403" s="237"/>
      <c r="V403" s="237"/>
      <c r="W403" s="237"/>
      <c r="X403" s="237"/>
      <c r="Y403" s="237"/>
      <c r="Z403" s="237"/>
      <c r="AA403" s="237"/>
      <c r="AB403" s="237"/>
      <c r="AC403" s="237"/>
      <c r="AD403" s="237"/>
      <c r="AE403" s="237"/>
      <c r="AF403" s="237"/>
      <c r="AG403" s="237"/>
      <c r="AH403" s="237"/>
      <c r="AI403" s="237"/>
      <c r="AJ403" s="237"/>
      <c r="AK403" s="237"/>
      <c r="AL403" s="237"/>
      <c r="AM403" s="237"/>
      <c r="AN403" s="237"/>
      <c r="AO403" s="237"/>
      <c r="AP403" s="237"/>
      <c r="AQ403" s="237"/>
      <c r="AR403" s="237"/>
      <c r="AS403" s="237"/>
      <c r="AT403" s="237"/>
      <c r="AU403" s="237"/>
      <c r="AV403" s="237"/>
      <c r="AW403" s="237"/>
      <c r="AX403" s="237"/>
      <c r="AY403" s="237"/>
      <c r="AZ403" s="237"/>
      <c r="BA403" s="237"/>
      <c r="BB403" s="237"/>
      <c r="BC403" s="237"/>
      <c r="BD403" s="237"/>
      <c r="BE403" s="237"/>
      <c r="BF403" s="237"/>
      <c r="BG403" s="237"/>
      <c r="BH403" s="237"/>
      <c r="BI403" s="237"/>
      <c r="BJ403" s="237"/>
    </row>
    <row r="404" spans="1:62" s="333" customFormat="1" ht="14.25" x14ac:dyDescent="0.3">
      <c r="A404" s="237"/>
      <c r="B404" s="334"/>
      <c r="C404" s="332"/>
      <c r="F404" s="237"/>
      <c r="G404" s="237"/>
      <c r="H404" s="237"/>
      <c r="I404" s="237"/>
      <c r="J404" s="237"/>
      <c r="K404" s="237"/>
      <c r="L404" s="237"/>
      <c r="M404" s="237"/>
      <c r="N404" s="237"/>
      <c r="O404" s="237"/>
      <c r="P404" s="237"/>
      <c r="Q404" s="237"/>
      <c r="R404" s="237"/>
      <c r="S404" s="334"/>
      <c r="T404" s="237"/>
      <c r="U404" s="237"/>
      <c r="V404" s="237"/>
      <c r="W404" s="237"/>
      <c r="X404" s="237"/>
      <c r="Y404" s="237"/>
      <c r="Z404" s="237"/>
      <c r="AA404" s="237"/>
      <c r="AB404" s="237"/>
      <c r="AC404" s="237"/>
      <c r="AD404" s="237"/>
      <c r="AE404" s="237"/>
      <c r="AF404" s="237"/>
      <c r="AG404" s="237"/>
      <c r="AH404" s="237"/>
      <c r="AI404" s="237"/>
      <c r="AJ404" s="237"/>
      <c r="AK404" s="237"/>
      <c r="AL404" s="237"/>
      <c r="AM404" s="237"/>
      <c r="AN404" s="237"/>
      <c r="AO404" s="237"/>
      <c r="AP404" s="237"/>
      <c r="AQ404" s="237"/>
      <c r="AR404" s="237"/>
      <c r="AS404" s="237"/>
      <c r="AT404" s="237"/>
      <c r="AU404" s="237"/>
      <c r="AV404" s="237"/>
      <c r="AW404" s="237"/>
      <c r="AX404" s="237"/>
      <c r="AY404" s="237"/>
      <c r="AZ404" s="237"/>
      <c r="BA404" s="237"/>
      <c r="BB404" s="237"/>
      <c r="BC404" s="237"/>
      <c r="BD404" s="237"/>
      <c r="BE404" s="237"/>
      <c r="BF404" s="237"/>
      <c r="BG404" s="237"/>
      <c r="BH404" s="237"/>
      <c r="BI404" s="237"/>
      <c r="BJ404" s="237"/>
    </row>
    <row r="405" spans="1:62" s="333" customFormat="1" ht="14.25" x14ac:dyDescent="0.3">
      <c r="A405" s="237"/>
      <c r="B405" s="334"/>
      <c r="C405" s="332"/>
      <c r="F405" s="237"/>
      <c r="G405" s="237"/>
      <c r="H405" s="237"/>
      <c r="I405" s="237"/>
      <c r="J405" s="237"/>
      <c r="K405" s="237"/>
      <c r="L405" s="237"/>
      <c r="M405" s="237"/>
      <c r="N405" s="237"/>
      <c r="O405" s="237"/>
      <c r="P405" s="237"/>
      <c r="Q405" s="237"/>
      <c r="R405" s="237"/>
      <c r="S405" s="334"/>
      <c r="T405" s="237"/>
      <c r="U405" s="237"/>
      <c r="V405" s="237"/>
      <c r="W405" s="237"/>
      <c r="X405" s="237"/>
      <c r="Y405" s="237"/>
      <c r="Z405" s="237"/>
      <c r="AA405" s="237"/>
      <c r="AB405" s="237"/>
      <c r="AC405" s="237"/>
      <c r="AD405" s="237"/>
      <c r="AE405" s="237"/>
      <c r="AF405" s="237"/>
      <c r="AG405" s="237"/>
      <c r="AH405" s="237"/>
      <c r="AI405" s="237"/>
      <c r="AJ405" s="237"/>
      <c r="AK405" s="237"/>
      <c r="AL405" s="237"/>
      <c r="AM405" s="237"/>
      <c r="AN405" s="237"/>
      <c r="AO405" s="237"/>
      <c r="AP405" s="237"/>
      <c r="AQ405" s="237"/>
      <c r="AR405" s="237"/>
      <c r="AS405" s="237"/>
      <c r="AT405" s="237"/>
      <c r="AU405" s="237"/>
      <c r="AV405" s="237"/>
      <c r="AW405" s="237"/>
      <c r="AX405" s="237"/>
      <c r="AY405" s="237"/>
      <c r="AZ405" s="237"/>
      <c r="BA405" s="237"/>
      <c r="BB405" s="237"/>
      <c r="BC405" s="237"/>
      <c r="BD405" s="237"/>
      <c r="BE405" s="237"/>
      <c r="BF405" s="237"/>
      <c r="BG405" s="237"/>
      <c r="BH405" s="237"/>
      <c r="BI405" s="237"/>
      <c r="BJ405" s="237"/>
    </row>
    <row r="406" spans="1:62" s="333" customFormat="1" ht="14.25" x14ac:dyDescent="0.3">
      <c r="A406" s="237"/>
      <c r="B406" s="334"/>
      <c r="C406" s="332"/>
      <c r="F406" s="237"/>
      <c r="G406" s="237"/>
      <c r="H406" s="237"/>
      <c r="I406" s="237"/>
      <c r="J406" s="237"/>
      <c r="K406" s="237"/>
      <c r="L406" s="237"/>
      <c r="M406" s="237"/>
      <c r="N406" s="237"/>
      <c r="O406" s="237"/>
      <c r="P406" s="237"/>
      <c r="Q406" s="237"/>
      <c r="R406" s="237"/>
      <c r="S406" s="334"/>
      <c r="T406" s="237"/>
      <c r="U406" s="237"/>
      <c r="V406" s="237"/>
      <c r="W406" s="237"/>
      <c r="X406" s="237"/>
      <c r="Y406" s="237"/>
      <c r="Z406" s="237"/>
      <c r="AA406" s="237"/>
      <c r="AB406" s="237"/>
      <c r="AC406" s="237"/>
      <c r="AD406" s="237"/>
      <c r="AE406" s="237"/>
      <c r="AF406" s="237"/>
      <c r="AG406" s="237"/>
      <c r="AH406" s="237"/>
      <c r="AI406" s="237"/>
      <c r="AJ406" s="237"/>
      <c r="AK406" s="237"/>
      <c r="AL406" s="237"/>
      <c r="AM406" s="237"/>
      <c r="AN406" s="237"/>
      <c r="AO406" s="237"/>
      <c r="AP406" s="237"/>
      <c r="AQ406" s="237"/>
      <c r="AR406" s="237"/>
      <c r="AS406" s="237"/>
      <c r="AT406" s="237"/>
      <c r="AU406" s="237"/>
      <c r="AV406" s="237"/>
      <c r="AW406" s="237"/>
      <c r="AX406" s="237"/>
      <c r="AY406" s="237"/>
      <c r="AZ406" s="237"/>
      <c r="BA406" s="237"/>
      <c r="BB406" s="237"/>
      <c r="BC406" s="237"/>
      <c r="BD406" s="237"/>
      <c r="BE406" s="237"/>
      <c r="BF406" s="237"/>
      <c r="BG406" s="237"/>
      <c r="BH406" s="237"/>
      <c r="BI406" s="237"/>
      <c r="BJ406" s="237"/>
    </row>
    <row r="407" spans="1:62" s="333" customFormat="1" ht="14.25" x14ac:dyDescent="0.3">
      <c r="A407" s="237"/>
      <c r="B407" s="334"/>
      <c r="C407" s="332"/>
      <c r="F407" s="237"/>
      <c r="G407" s="237"/>
      <c r="H407" s="237"/>
      <c r="I407" s="237"/>
      <c r="J407" s="237"/>
      <c r="K407" s="237"/>
      <c r="L407" s="237"/>
      <c r="M407" s="237"/>
      <c r="N407" s="237"/>
      <c r="O407" s="237"/>
      <c r="P407" s="237"/>
      <c r="Q407" s="237"/>
      <c r="R407" s="237"/>
      <c r="S407" s="334"/>
      <c r="T407" s="237"/>
      <c r="U407" s="237"/>
      <c r="V407" s="237"/>
      <c r="W407" s="237"/>
      <c r="X407" s="237"/>
      <c r="Y407" s="237"/>
      <c r="Z407" s="237"/>
      <c r="AA407" s="237"/>
      <c r="AB407" s="237"/>
      <c r="AC407" s="237"/>
      <c r="AD407" s="237"/>
      <c r="AE407" s="237"/>
      <c r="AF407" s="237"/>
      <c r="AG407" s="237"/>
      <c r="AH407" s="237"/>
      <c r="AI407" s="237"/>
      <c r="AJ407" s="237"/>
      <c r="AK407" s="237"/>
      <c r="AL407" s="237"/>
      <c r="AM407" s="237"/>
      <c r="AN407" s="237"/>
      <c r="AO407" s="237"/>
      <c r="AP407" s="237"/>
      <c r="AQ407" s="237"/>
      <c r="AR407" s="237"/>
      <c r="AS407" s="237"/>
      <c r="AT407" s="237"/>
      <c r="AU407" s="237"/>
      <c r="AV407" s="237"/>
      <c r="AW407" s="237"/>
      <c r="AX407" s="237"/>
      <c r="AY407" s="237"/>
      <c r="AZ407" s="237"/>
      <c r="BA407" s="237"/>
      <c r="BB407" s="237"/>
      <c r="BC407" s="237"/>
      <c r="BD407" s="237"/>
      <c r="BE407" s="237"/>
      <c r="BF407" s="237"/>
      <c r="BG407" s="237"/>
      <c r="BH407" s="237"/>
      <c r="BI407" s="237"/>
      <c r="BJ407" s="237"/>
    </row>
    <row r="408" spans="1:62" s="333" customFormat="1" ht="14.25" x14ac:dyDescent="0.3">
      <c r="A408" s="237"/>
      <c r="B408" s="334"/>
      <c r="C408" s="332"/>
      <c r="F408" s="237"/>
      <c r="G408" s="237"/>
      <c r="H408" s="237"/>
      <c r="I408" s="237"/>
      <c r="J408" s="237"/>
      <c r="K408" s="237"/>
      <c r="L408" s="237"/>
      <c r="M408" s="237"/>
      <c r="N408" s="237"/>
      <c r="O408" s="237"/>
      <c r="P408" s="237"/>
      <c r="Q408" s="237"/>
      <c r="R408" s="237"/>
      <c r="S408" s="334"/>
      <c r="T408" s="237"/>
      <c r="U408" s="237"/>
      <c r="V408" s="237"/>
      <c r="W408" s="237"/>
      <c r="X408" s="237"/>
      <c r="Y408" s="237"/>
      <c r="Z408" s="237"/>
      <c r="AA408" s="237"/>
      <c r="AB408" s="237"/>
      <c r="AC408" s="237"/>
      <c r="AD408" s="237"/>
      <c r="AE408" s="237"/>
      <c r="AF408" s="237"/>
      <c r="AG408" s="237"/>
      <c r="AH408" s="237"/>
      <c r="AI408" s="237"/>
      <c r="AJ408" s="237"/>
      <c r="AK408" s="237"/>
      <c r="AL408" s="237"/>
      <c r="AM408" s="237"/>
      <c r="AN408" s="237"/>
      <c r="AO408" s="237"/>
      <c r="AP408" s="237"/>
      <c r="AQ408" s="237"/>
      <c r="AR408" s="237"/>
      <c r="AS408" s="237"/>
      <c r="AT408" s="237"/>
      <c r="AU408" s="237"/>
      <c r="AV408" s="237"/>
      <c r="AW408" s="237"/>
      <c r="AX408" s="237"/>
      <c r="AY408" s="237"/>
      <c r="AZ408" s="237"/>
      <c r="BA408" s="237"/>
      <c r="BB408" s="237"/>
      <c r="BC408" s="237"/>
      <c r="BD408" s="237"/>
      <c r="BE408" s="237"/>
      <c r="BF408" s="237"/>
      <c r="BG408" s="237"/>
      <c r="BH408" s="237"/>
      <c r="BI408" s="237"/>
      <c r="BJ408" s="237"/>
    </row>
    <row r="409" spans="1:62" s="333" customFormat="1" ht="14.25" x14ac:dyDescent="0.3">
      <c r="A409" s="237"/>
      <c r="B409" s="334"/>
      <c r="C409" s="332"/>
      <c r="F409" s="237"/>
      <c r="G409" s="237"/>
      <c r="H409" s="237"/>
      <c r="I409" s="237"/>
      <c r="J409" s="237"/>
      <c r="K409" s="237"/>
      <c r="L409" s="237"/>
      <c r="M409" s="237"/>
      <c r="N409" s="237"/>
      <c r="O409" s="237"/>
      <c r="P409" s="237"/>
      <c r="Q409" s="237"/>
      <c r="R409" s="237"/>
      <c r="S409" s="334"/>
      <c r="T409" s="237"/>
      <c r="U409" s="237"/>
      <c r="V409" s="237"/>
      <c r="W409" s="237"/>
      <c r="X409" s="237"/>
      <c r="Y409" s="237"/>
      <c r="Z409" s="237"/>
      <c r="AA409" s="237"/>
      <c r="AB409" s="237"/>
      <c r="AC409" s="237"/>
      <c r="AD409" s="237"/>
      <c r="AE409" s="237"/>
      <c r="AF409" s="237"/>
      <c r="AG409" s="237"/>
      <c r="AH409" s="237"/>
      <c r="AI409" s="237"/>
      <c r="AJ409" s="237"/>
      <c r="AK409" s="237"/>
      <c r="AL409" s="237"/>
      <c r="AM409" s="237"/>
      <c r="AN409" s="237"/>
      <c r="AO409" s="237"/>
      <c r="AP409" s="237"/>
      <c r="AQ409" s="237"/>
      <c r="AR409" s="237"/>
      <c r="AS409" s="237"/>
      <c r="AT409" s="237"/>
      <c r="AU409" s="237"/>
      <c r="AV409" s="237"/>
      <c r="AW409" s="237"/>
      <c r="AX409" s="237"/>
      <c r="AY409" s="237"/>
      <c r="AZ409" s="237"/>
      <c r="BA409" s="237"/>
      <c r="BB409" s="237"/>
      <c r="BC409" s="237"/>
      <c r="BD409" s="237"/>
      <c r="BE409" s="237"/>
      <c r="BF409" s="237"/>
      <c r="BG409" s="237"/>
      <c r="BH409" s="237"/>
      <c r="BI409" s="237"/>
      <c r="BJ409" s="237"/>
    </row>
    <row r="410" spans="1:62" s="333" customFormat="1" ht="14.25" x14ac:dyDescent="0.3">
      <c r="A410" s="237"/>
      <c r="B410" s="334"/>
      <c r="C410" s="332"/>
      <c r="F410" s="237"/>
      <c r="G410" s="237"/>
      <c r="H410" s="237"/>
      <c r="I410" s="237"/>
      <c r="J410" s="237"/>
      <c r="K410" s="237"/>
      <c r="L410" s="237"/>
      <c r="M410" s="237"/>
      <c r="N410" s="237"/>
      <c r="O410" s="237"/>
      <c r="P410" s="237"/>
      <c r="Q410" s="237"/>
      <c r="R410" s="237"/>
      <c r="S410" s="334"/>
      <c r="T410" s="237"/>
      <c r="U410" s="237"/>
      <c r="V410" s="237"/>
      <c r="W410" s="237"/>
      <c r="X410" s="237"/>
      <c r="Y410" s="237"/>
      <c r="Z410" s="237"/>
      <c r="AA410" s="237"/>
      <c r="AB410" s="237"/>
      <c r="AC410" s="237"/>
      <c r="AD410" s="237"/>
      <c r="AE410" s="237"/>
      <c r="AF410" s="237"/>
      <c r="AG410" s="237"/>
      <c r="AH410" s="237"/>
      <c r="AI410" s="237"/>
      <c r="AJ410" s="237"/>
      <c r="AK410" s="237"/>
      <c r="AL410" s="237"/>
      <c r="AM410" s="237"/>
      <c r="AN410" s="237"/>
      <c r="AO410" s="237"/>
      <c r="AP410" s="237"/>
      <c r="AQ410" s="237"/>
      <c r="AR410" s="237"/>
      <c r="AS410" s="237"/>
      <c r="AT410" s="237"/>
      <c r="AU410" s="237"/>
      <c r="AV410" s="237"/>
      <c r="AW410" s="237"/>
      <c r="AX410" s="237"/>
      <c r="AY410" s="237"/>
      <c r="AZ410" s="237"/>
      <c r="BA410" s="237"/>
      <c r="BB410" s="237"/>
      <c r="BC410" s="237"/>
      <c r="BD410" s="237"/>
      <c r="BE410" s="237"/>
      <c r="BF410" s="237"/>
      <c r="BG410" s="237"/>
      <c r="BH410" s="237"/>
      <c r="BI410" s="237"/>
      <c r="BJ410" s="237"/>
    </row>
    <row r="411" spans="1:62" s="333" customFormat="1" ht="14.25" x14ac:dyDescent="0.3">
      <c r="A411" s="237"/>
      <c r="B411" s="334"/>
      <c r="C411" s="332"/>
      <c r="F411" s="237"/>
      <c r="G411" s="237"/>
      <c r="H411" s="237"/>
      <c r="I411" s="237"/>
      <c r="J411" s="237"/>
      <c r="K411" s="237"/>
      <c r="L411" s="237"/>
      <c r="M411" s="237"/>
      <c r="N411" s="237"/>
      <c r="O411" s="237"/>
      <c r="P411" s="237"/>
      <c r="Q411" s="237"/>
      <c r="R411" s="237"/>
      <c r="S411" s="334"/>
      <c r="T411" s="237"/>
      <c r="U411" s="237"/>
      <c r="V411" s="237"/>
      <c r="W411" s="237"/>
      <c r="X411" s="237"/>
      <c r="Y411" s="237"/>
      <c r="Z411" s="237"/>
      <c r="AA411" s="237"/>
      <c r="AB411" s="237"/>
      <c r="AC411" s="237"/>
      <c r="AD411" s="237"/>
      <c r="AE411" s="237"/>
      <c r="AF411" s="237"/>
      <c r="AG411" s="237"/>
      <c r="AH411" s="237"/>
      <c r="AI411" s="237"/>
      <c r="AJ411" s="237"/>
      <c r="AK411" s="237"/>
      <c r="AL411" s="237"/>
      <c r="AM411" s="237"/>
      <c r="AN411" s="237"/>
      <c r="AO411" s="237"/>
      <c r="AP411" s="237"/>
      <c r="AQ411" s="237"/>
      <c r="AR411" s="237"/>
      <c r="AS411" s="237"/>
      <c r="AT411" s="237"/>
      <c r="AU411" s="237"/>
      <c r="AV411" s="237"/>
      <c r="AW411" s="237"/>
      <c r="AX411" s="237"/>
      <c r="AY411" s="237"/>
      <c r="AZ411" s="237"/>
      <c r="BA411" s="237"/>
      <c r="BB411" s="237"/>
      <c r="BC411" s="237"/>
      <c r="BD411" s="237"/>
      <c r="BE411" s="237"/>
      <c r="BF411" s="237"/>
      <c r="BG411" s="237"/>
      <c r="BH411" s="237"/>
      <c r="BI411" s="237"/>
      <c r="BJ411" s="237"/>
    </row>
    <row r="412" spans="1:62" s="333" customFormat="1" ht="14.25" x14ac:dyDescent="0.3">
      <c r="A412" s="237"/>
      <c r="B412" s="334"/>
      <c r="C412" s="332"/>
      <c r="F412" s="237"/>
      <c r="G412" s="237"/>
      <c r="H412" s="237"/>
      <c r="I412" s="237"/>
      <c r="J412" s="237"/>
      <c r="K412" s="237"/>
      <c r="L412" s="237"/>
      <c r="M412" s="237"/>
      <c r="N412" s="237"/>
      <c r="O412" s="237"/>
      <c r="P412" s="237"/>
      <c r="Q412" s="237"/>
      <c r="R412" s="237"/>
      <c r="S412" s="334"/>
      <c r="T412" s="237"/>
      <c r="U412" s="237"/>
      <c r="V412" s="237"/>
      <c r="W412" s="237"/>
      <c r="X412" s="237"/>
      <c r="Y412" s="237"/>
      <c r="Z412" s="237"/>
      <c r="AA412" s="237"/>
      <c r="AB412" s="237"/>
      <c r="AC412" s="237"/>
      <c r="AD412" s="237"/>
      <c r="AE412" s="237"/>
      <c r="AF412" s="237"/>
      <c r="AG412" s="237"/>
      <c r="AH412" s="237"/>
      <c r="AI412" s="237"/>
      <c r="AJ412" s="237"/>
      <c r="AK412" s="237"/>
      <c r="AL412" s="237"/>
      <c r="AM412" s="237"/>
      <c r="AN412" s="237"/>
      <c r="AO412" s="237"/>
      <c r="AP412" s="237"/>
      <c r="AQ412" s="237"/>
      <c r="AR412" s="237"/>
      <c r="AS412" s="237"/>
      <c r="AT412" s="237"/>
      <c r="AU412" s="237"/>
      <c r="AV412" s="237"/>
      <c r="AW412" s="237"/>
      <c r="AX412" s="237"/>
      <c r="AY412" s="237"/>
      <c r="AZ412" s="237"/>
      <c r="BA412" s="237"/>
      <c r="BB412" s="237"/>
      <c r="BC412" s="237"/>
      <c r="BD412" s="237"/>
      <c r="BE412" s="237"/>
      <c r="BF412" s="237"/>
      <c r="BG412" s="237"/>
      <c r="BH412" s="237"/>
      <c r="BI412" s="237"/>
      <c r="BJ412" s="237"/>
    </row>
    <row r="413" spans="1:62" s="333" customFormat="1" ht="14.25" x14ac:dyDescent="0.3">
      <c r="A413" s="237"/>
      <c r="B413" s="334"/>
      <c r="C413" s="332"/>
      <c r="F413" s="237"/>
      <c r="G413" s="237"/>
      <c r="H413" s="237"/>
      <c r="I413" s="237"/>
      <c r="J413" s="237"/>
      <c r="K413" s="237"/>
      <c r="L413" s="237"/>
      <c r="M413" s="237"/>
      <c r="N413" s="237"/>
      <c r="O413" s="237"/>
      <c r="P413" s="237"/>
      <c r="Q413" s="237"/>
      <c r="R413" s="237"/>
      <c r="S413" s="334"/>
      <c r="T413" s="237"/>
      <c r="U413" s="237"/>
      <c r="V413" s="237"/>
      <c r="W413" s="237"/>
      <c r="X413" s="237"/>
      <c r="Y413" s="237"/>
      <c r="Z413" s="237"/>
      <c r="AA413" s="237"/>
      <c r="AB413" s="237"/>
      <c r="AC413" s="237"/>
      <c r="AD413" s="237"/>
      <c r="AE413" s="237"/>
      <c r="AF413" s="237"/>
      <c r="AG413" s="237"/>
      <c r="AH413" s="237"/>
      <c r="AI413" s="237"/>
      <c r="AJ413" s="237"/>
      <c r="AK413" s="237"/>
      <c r="AL413" s="237"/>
      <c r="AM413" s="237"/>
      <c r="AN413" s="237"/>
      <c r="AO413" s="237"/>
      <c r="AP413" s="237"/>
      <c r="AQ413" s="237"/>
      <c r="AR413" s="237"/>
      <c r="AS413" s="237"/>
      <c r="AT413" s="237"/>
      <c r="AU413" s="237"/>
      <c r="AV413" s="237"/>
      <c r="AW413" s="237"/>
      <c r="AX413" s="237"/>
      <c r="AY413" s="237"/>
      <c r="AZ413" s="237"/>
      <c r="BA413" s="237"/>
      <c r="BB413" s="237"/>
      <c r="BC413" s="237"/>
      <c r="BD413" s="237"/>
      <c r="BE413" s="237"/>
      <c r="BF413" s="237"/>
      <c r="BG413" s="237"/>
      <c r="BH413" s="237"/>
      <c r="BI413" s="237"/>
      <c r="BJ413" s="237"/>
    </row>
    <row r="414" spans="1:62" s="333" customFormat="1" ht="14.25" x14ac:dyDescent="0.3">
      <c r="A414" s="237"/>
      <c r="B414" s="334"/>
      <c r="C414" s="332"/>
      <c r="F414" s="237"/>
      <c r="G414" s="237"/>
      <c r="H414" s="237"/>
      <c r="I414" s="237"/>
      <c r="J414" s="237"/>
      <c r="K414" s="237"/>
      <c r="L414" s="237"/>
      <c r="M414" s="237"/>
      <c r="N414" s="237"/>
      <c r="O414" s="237"/>
      <c r="P414" s="237"/>
      <c r="Q414" s="237"/>
      <c r="R414" s="237"/>
      <c r="S414" s="334"/>
      <c r="T414" s="237"/>
      <c r="U414" s="237"/>
      <c r="V414" s="237"/>
      <c r="W414" s="237"/>
      <c r="X414" s="237"/>
      <c r="Y414" s="237"/>
      <c r="Z414" s="237"/>
      <c r="AA414" s="237"/>
      <c r="AB414" s="237"/>
      <c r="AC414" s="237"/>
      <c r="AD414" s="237"/>
      <c r="AE414" s="237"/>
      <c r="AF414" s="237"/>
      <c r="AG414" s="237"/>
      <c r="AH414" s="237"/>
      <c r="AI414" s="237"/>
      <c r="AJ414" s="237"/>
      <c r="AK414" s="237"/>
      <c r="AL414" s="237"/>
      <c r="AM414" s="237"/>
      <c r="AN414" s="237"/>
      <c r="AO414" s="237"/>
      <c r="AP414" s="237"/>
      <c r="AQ414" s="237"/>
      <c r="AR414" s="237"/>
      <c r="AS414" s="237"/>
      <c r="AT414" s="237"/>
      <c r="AU414" s="237"/>
      <c r="AV414" s="237"/>
      <c r="AW414" s="237"/>
      <c r="AX414" s="237"/>
      <c r="AY414" s="237"/>
      <c r="AZ414" s="237"/>
      <c r="BA414" s="237"/>
      <c r="BB414" s="237"/>
      <c r="BC414" s="237"/>
      <c r="BD414" s="237"/>
      <c r="BE414" s="237"/>
      <c r="BF414" s="237"/>
      <c r="BG414" s="237"/>
      <c r="BH414" s="237"/>
      <c r="BI414" s="237"/>
      <c r="BJ414" s="237"/>
    </row>
    <row r="415" spans="1:62" s="333" customFormat="1" ht="14.25" x14ac:dyDescent="0.3">
      <c r="A415" s="237"/>
      <c r="B415" s="334"/>
      <c r="C415" s="332"/>
      <c r="F415" s="237"/>
      <c r="G415" s="237"/>
      <c r="H415" s="237"/>
      <c r="I415" s="237"/>
      <c r="J415" s="237"/>
      <c r="K415" s="237"/>
      <c r="L415" s="237"/>
      <c r="M415" s="237"/>
      <c r="N415" s="237"/>
      <c r="O415" s="237"/>
      <c r="P415" s="237"/>
      <c r="Q415" s="237"/>
      <c r="R415" s="237"/>
      <c r="S415" s="334"/>
      <c r="T415" s="237"/>
      <c r="U415" s="237"/>
      <c r="V415" s="237"/>
      <c r="W415" s="237"/>
      <c r="X415" s="237"/>
      <c r="Y415" s="237"/>
      <c r="Z415" s="237"/>
      <c r="AA415" s="237"/>
      <c r="AB415" s="237"/>
      <c r="AC415" s="237"/>
      <c r="AD415" s="237"/>
      <c r="AE415" s="237"/>
      <c r="AF415" s="237"/>
      <c r="AG415" s="237"/>
      <c r="AH415" s="237"/>
      <c r="AI415" s="237"/>
      <c r="AJ415" s="237"/>
      <c r="AK415" s="237"/>
      <c r="AL415" s="237"/>
      <c r="AM415" s="237"/>
      <c r="AN415" s="237"/>
      <c r="AO415" s="237"/>
      <c r="AP415" s="237"/>
      <c r="AQ415" s="237"/>
      <c r="AR415" s="237"/>
      <c r="AS415" s="237"/>
      <c r="AT415" s="237"/>
      <c r="AU415" s="237"/>
      <c r="AV415" s="237"/>
      <c r="AW415" s="237"/>
      <c r="AX415" s="237"/>
      <c r="AY415" s="237"/>
      <c r="AZ415" s="237"/>
      <c r="BA415" s="237"/>
      <c r="BB415" s="237"/>
      <c r="BC415" s="237"/>
      <c r="BD415" s="237"/>
      <c r="BE415" s="237"/>
      <c r="BF415" s="237"/>
      <c r="BG415" s="237"/>
      <c r="BH415" s="237"/>
      <c r="BI415" s="237"/>
      <c r="BJ415" s="237"/>
    </row>
    <row r="416" spans="1:62" s="333" customFormat="1" ht="14.25" x14ac:dyDescent="0.3">
      <c r="A416" s="237"/>
      <c r="B416" s="334"/>
      <c r="C416" s="332"/>
      <c r="F416" s="237"/>
      <c r="G416" s="237"/>
      <c r="H416" s="237"/>
      <c r="I416" s="237"/>
      <c r="J416" s="237"/>
      <c r="K416" s="237"/>
      <c r="L416" s="237"/>
      <c r="M416" s="237"/>
      <c r="N416" s="237"/>
      <c r="O416" s="237"/>
      <c r="P416" s="237"/>
      <c r="Q416" s="237"/>
      <c r="R416" s="237"/>
      <c r="S416" s="334"/>
      <c r="T416" s="237"/>
      <c r="U416" s="237"/>
      <c r="V416" s="237"/>
      <c r="W416" s="237"/>
      <c r="X416" s="237"/>
      <c r="Y416" s="237"/>
      <c r="Z416" s="237"/>
      <c r="AA416" s="237"/>
      <c r="AB416" s="237"/>
      <c r="AC416" s="237"/>
      <c r="AD416" s="237"/>
      <c r="AE416" s="237"/>
      <c r="AF416" s="237"/>
      <c r="AG416" s="237"/>
      <c r="AH416" s="237"/>
      <c r="AI416" s="237"/>
      <c r="AJ416" s="237"/>
      <c r="AK416" s="237"/>
      <c r="AL416" s="237"/>
      <c r="AM416" s="237"/>
      <c r="AN416" s="237"/>
      <c r="AO416" s="237"/>
      <c r="AP416" s="237"/>
      <c r="AQ416" s="237"/>
      <c r="AR416" s="237"/>
      <c r="AS416" s="237"/>
      <c r="AT416" s="237"/>
      <c r="AU416" s="237"/>
      <c r="AV416" s="237"/>
      <c r="AW416" s="237"/>
      <c r="AX416" s="237"/>
      <c r="AY416" s="237"/>
      <c r="AZ416" s="237"/>
      <c r="BA416" s="237"/>
      <c r="BB416" s="237"/>
      <c r="BC416" s="237"/>
      <c r="BD416" s="237"/>
      <c r="BE416" s="237"/>
      <c r="BF416" s="237"/>
      <c r="BG416" s="237"/>
      <c r="BH416" s="237"/>
      <c r="BI416" s="237"/>
      <c r="BJ416" s="237"/>
    </row>
    <row r="417" spans="1:62" s="333" customFormat="1" ht="14.25" x14ac:dyDescent="0.3">
      <c r="A417" s="237"/>
      <c r="B417" s="334"/>
      <c r="C417" s="332"/>
      <c r="F417" s="237"/>
      <c r="G417" s="237"/>
      <c r="H417" s="237"/>
      <c r="I417" s="237"/>
      <c r="J417" s="237"/>
      <c r="K417" s="237"/>
      <c r="L417" s="237"/>
      <c r="M417" s="237"/>
      <c r="N417" s="237"/>
      <c r="O417" s="237"/>
      <c r="P417" s="237"/>
      <c r="Q417" s="237"/>
      <c r="R417" s="237"/>
      <c r="S417" s="334"/>
      <c r="T417" s="237"/>
      <c r="U417" s="237"/>
      <c r="V417" s="237"/>
      <c r="W417" s="237"/>
      <c r="X417" s="237"/>
      <c r="Y417" s="237"/>
      <c r="Z417" s="237"/>
      <c r="AA417" s="237"/>
      <c r="AB417" s="237"/>
      <c r="AC417" s="237"/>
      <c r="AD417" s="237"/>
      <c r="AE417" s="237"/>
      <c r="AF417" s="237"/>
      <c r="AG417" s="237"/>
      <c r="AH417" s="237"/>
      <c r="AI417" s="237"/>
      <c r="AJ417" s="237"/>
      <c r="AK417" s="237"/>
      <c r="AL417" s="237"/>
      <c r="AM417" s="237"/>
      <c r="AN417" s="237"/>
      <c r="AO417" s="237"/>
      <c r="AP417" s="237"/>
      <c r="AQ417" s="237"/>
      <c r="AR417" s="237"/>
      <c r="AS417" s="237"/>
      <c r="AT417" s="237"/>
      <c r="AU417" s="237"/>
      <c r="AV417" s="237"/>
      <c r="AW417" s="237"/>
      <c r="AX417" s="237"/>
      <c r="AY417" s="237"/>
      <c r="AZ417" s="237"/>
      <c r="BA417" s="237"/>
      <c r="BB417" s="237"/>
      <c r="BC417" s="237"/>
      <c r="BD417" s="237"/>
      <c r="BE417" s="237"/>
      <c r="BF417" s="237"/>
      <c r="BG417" s="237"/>
      <c r="BH417" s="237"/>
      <c r="BI417" s="237"/>
      <c r="BJ417" s="237"/>
    </row>
    <row r="418" spans="1:62" s="333" customFormat="1" ht="14.25" x14ac:dyDescent="0.3">
      <c r="A418" s="237"/>
      <c r="B418" s="334"/>
      <c r="C418" s="332"/>
      <c r="F418" s="237"/>
      <c r="G418" s="237"/>
      <c r="H418" s="237"/>
      <c r="I418" s="237"/>
      <c r="J418" s="237"/>
      <c r="K418" s="237"/>
      <c r="L418" s="237"/>
      <c r="M418" s="237"/>
      <c r="N418" s="237"/>
      <c r="O418" s="237"/>
      <c r="P418" s="237"/>
      <c r="Q418" s="237"/>
      <c r="R418" s="237"/>
      <c r="S418" s="334"/>
      <c r="T418" s="237"/>
      <c r="U418" s="237"/>
      <c r="V418" s="237"/>
      <c r="W418" s="237"/>
      <c r="X418" s="237"/>
      <c r="Y418" s="237"/>
      <c r="Z418" s="237"/>
      <c r="AA418" s="237"/>
      <c r="AB418" s="237"/>
      <c r="AC418" s="237"/>
      <c r="AD418" s="237"/>
      <c r="AE418" s="237"/>
      <c r="AF418" s="237"/>
      <c r="AG418" s="237"/>
      <c r="AH418" s="237"/>
      <c r="AI418" s="237"/>
      <c r="AJ418" s="237"/>
      <c r="AK418" s="237"/>
      <c r="AL418" s="237"/>
      <c r="AM418" s="237"/>
      <c r="AN418" s="237"/>
      <c r="AO418" s="237"/>
      <c r="AP418" s="237"/>
      <c r="AQ418" s="237"/>
      <c r="AR418" s="237"/>
      <c r="AS418" s="237"/>
      <c r="AT418" s="237"/>
      <c r="AU418" s="237"/>
      <c r="AV418" s="237"/>
      <c r="AW418" s="237"/>
      <c r="AX418" s="237"/>
      <c r="AY418" s="237"/>
      <c r="AZ418" s="237"/>
      <c r="BA418" s="237"/>
      <c r="BB418" s="237"/>
      <c r="BC418" s="237"/>
      <c r="BD418" s="237"/>
      <c r="BE418" s="237"/>
      <c r="BF418" s="237"/>
      <c r="BG418" s="237"/>
      <c r="BH418" s="237"/>
      <c r="BI418" s="237"/>
      <c r="BJ418" s="237"/>
    </row>
    <row r="419" spans="1:62" s="333" customFormat="1" ht="14.25" x14ac:dyDescent="0.3">
      <c r="A419" s="237"/>
      <c r="B419" s="334"/>
      <c r="C419" s="332"/>
      <c r="F419" s="237"/>
      <c r="G419" s="237"/>
      <c r="H419" s="237"/>
      <c r="I419" s="237"/>
      <c r="J419" s="237"/>
      <c r="K419" s="237"/>
      <c r="L419" s="237"/>
      <c r="M419" s="237"/>
      <c r="N419" s="237"/>
      <c r="O419" s="237"/>
      <c r="P419" s="237"/>
      <c r="Q419" s="237"/>
      <c r="R419" s="237"/>
      <c r="S419" s="334"/>
      <c r="T419" s="237"/>
      <c r="U419" s="237"/>
      <c r="V419" s="237"/>
      <c r="W419" s="237"/>
      <c r="X419" s="237"/>
      <c r="Y419" s="237"/>
      <c r="Z419" s="237"/>
      <c r="AA419" s="237"/>
      <c r="AB419" s="237"/>
      <c r="AC419" s="237"/>
      <c r="AD419" s="237"/>
      <c r="AE419" s="237"/>
      <c r="AF419" s="237"/>
      <c r="AG419" s="237"/>
      <c r="AH419" s="237"/>
      <c r="AI419" s="237"/>
      <c r="AJ419" s="237"/>
      <c r="AK419" s="237"/>
      <c r="AL419" s="237"/>
      <c r="AM419" s="237"/>
      <c r="AN419" s="237"/>
      <c r="AO419" s="237"/>
      <c r="AP419" s="237"/>
      <c r="AQ419" s="237"/>
      <c r="AR419" s="237"/>
      <c r="AS419" s="237"/>
      <c r="AT419" s="237"/>
      <c r="AU419" s="237"/>
      <c r="AV419" s="237"/>
      <c r="AW419" s="237"/>
      <c r="AX419" s="237"/>
      <c r="AY419" s="237"/>
      <c r="AZ419" s="237"/>
      <c r="BA419" s="237"/>
      <c r="BB419" s="237"/>
      <c r="BC419" s="237"/>
      <c r="BD419" s="237"/>
      <c r="BE419" s="237"/>
      <c r="BF419" s="237"/>
      <c r="BG419" s="237"/>
      <c r="BH419" s="237"/>
      <c r="BI419" s="237"/>
      <c r="BJ419" s="237"/>
    </row>
    <row r="420" spans="1:62" s="333" customFormat="1" ht="14.25" x14ac:dyDescent="0.3">
      <c r="A420" s="237"/>
      <c r="B420" s="334"/>
      <c r="C420" s="332"/>
      <c r="F420" s="237"/>
      <c r="G420" s="237"/>
      <c r="H420" s="237"/>
      <c r="I420" s="237"/>
      <c r="J420" s="237"/>
      <c r="K420" s="237"/>
      <c r="L420" s="237"/>
      <c r="M420" s="237"/>
      <c r="N420" s="237"/>
      <c r="O420" s="237"/>
      <c r="P420" s="237"/>
      <c r="Q420" s="237"/>
      <c r="R420" s="237"/>
      <c r="S420" s="334"/>
      <c r="T420" s="237"/>
      <c r="U420" s="237"/>
      <c r="V420" s="237"/>
      <c r="W420" s="237"/>
      <c r="X420" s="237"/>
      <c r="Y420" s="237"/>
      <c r="Z420" s="237"/>
      <c r="AA420" s="237"/>
      <c r="AB420" s="237"/>
      <c r="AC420" s="237"/>
      <c r="AD420" s="237"/>
      <c r="AE420" s="237"/>
      <c r="AF420" s="237"/>
      <c r="AG420" s="237"/>
      <c r="AH420" s="237"/>
      <c r="AI420" s="237"/>
      <c r="AJ420" s="237"/>
      <c r="AK420" s="237"/>
      <c r="AL420" s="237"/>
      <c r="AM420" s="237"/>
      <c r="AN420" s="237"/>
      <c r="AO420" s="237"/>
      <c r="AP420" s="237"/>
      <c r="AQ420" s="237"/>
      <c r="AR420" s="237"/>
      <c r="AS420" s="237"/>
      <c r="AT420" s="237"/>
      <c r="AU420" s="237"/>
      <c r="AV420" s="237"/>
      <c r="AW420" s="237"/>
      <c r="AX420" s="237"/>
      <c r="AY420" s="237"/>
      <c r="AZ420" s="237"/>
      <c r="BA420" s="237"/>
      <c r="BB420" s="237"/>
      <c r="BC420" s="237"/>
      <c r="BD420" s="237"/>
      <c r="BE420" s="237"/>
      <c r="BF420" s="237"/>
      <c r="BG420" s="237"/>
      <c r="BH420" s="237"/>
      <c r="BI420" s="237"/>
      <c r="BJ420" s="237"/>
    </row>
    <row r="421" spans="1:62" s="333" customFormat="1" ht="14.25" x14ac:dyDescent="0.3">
      <c r="A421" s="237"/>
      <c r="B421" s="334"/>
      <c r="C421" s="332"/>
      <c r="F421" s="237"/>
      <c r="G421" s="237"/>
      <c r="H421" s="237"/>
      <c r="I421" s="237"/>
      <c r="J421" s="237"/>
      <c r="K421" s="237"/>
      <c r="L421" s="237"/>
      <c r="M421" s="237"/>
      <c r="N421" s="237"/>
      <c r="O421" s="237"/>
      <c r="P421" s="237"/>
      <c r="Q421" s="237"/>
      <c r="R421" s="237"/>
      <c r="S421" s="334"/>
      <c r="T421" s="237"/>
      <c r="U421" s="237"/>
      <c r="V421" s="237"/>
      <c r="W421" s="237"/>
      <c r="X421" s="237"/>
      <c r="Y421" s="237"/>
      <c r="Z421" s="237"/>
      <c r="AA421" s="237"/>
      <c r="AB421" s="237"/>
      <c r="AC421" s="237"/>
      <c r="AD421" s="237"/>
      <c r="AE421" s="237"/>
      <c r="AF421" s="237"/>
      <c r="AG421" s="237"/>
      <c r="AH421" s="237"/>
      <c r="AI421" s="237"/>
      <c r="AJ421" s="237"/>
      <c r="AK421" s="237"/>
      <c r="AL421" s="237"/>
      <c r="AM421" s="237"/>
      <c r="AN421" s="237"/>
      <c r="AO421" s="237"/>
      <c r="AP421" s="237"/>
      <c r="AQ421" s="237"/>
      <c r="AR421" s="237"/>
      <c r="AS421" s="237"/>
      <c r="AT421" s="237"/>
      <c r="AU421" s="237"/>
      <c r="AV421" s="237"/>
      <c r="AW421" s="237"/>
      <c r="AX421" s="237"/>
      <c r="AY421" s="237"/>
      <c r="AZ421" s="237"/>
      <c r="BA421" s="237"/>
      <c r="BB421" s="237"/>
      <c r="BC421" s="237"/>
      <c r="BD421" s="237"/>
      <c r="BE421" s="237"/>
      <c r="BF421" s="237"/>
      <c r="BG421" s="237"/>
      <c r="BH421" s="237"/>
      <c r="BI421" s="237"/>
      <c r="BJ421" s="237"/>
    </row>
    <row r="422" spans="1:62" s="333" customFormat="1" ht="14.25" x14ac:dyDescent="0.3">
      <c r="A422" s="237"/>
      <c r="B422" s="334"/>
      <c r="C422" s="332"/>
      <c r="F422" s="237"/>
      <c r="G422" s="237"/>
      <c r="H422" s="237"/>
      <c r="I422" s="237"/>
      <c r="J422" s="237"/>
      <c r="K422" s="237"/>
      <c r="L422" s="237"/>
      <c r="M422" s="237"/>
      <c r="N422" s="237"/>
      <c r="O422" s="237"/>
      <c r="P422" s="237"/>
      <c r="Q422" s="237"/>
      <c r="R422" s="237"/>
      <c r="S422" s="334"/>
      <c r="T422" s="237"/>
      <c r="U422" s="237"/>
      <c r="V422" s="237"/>
      <c r="W422" s="237"/>
      <c r="X422" s="237"/>
      <c r="Y422" s="237"/>
      <c r="Z422" s="237"/>
      <c r="AA422" s="237"/>
      <c r="AB422" s="237"/>
      <c r="AC422" s="237"/>
      <c r="AD422" s="237"/>
      <c r="AE422" s="237"/>
      <c r="AF422" s="237"/>
      <c r="AG422" s="237"/>
      <c r="AH422" s="237"/>
      <c r="AI422" s="237"/>
      <c r="AJ422" s="237"/>
      <c r="AK422" s="237"/>
      <c r="AL422" s="237"/>
      <c r="AM422" s="237"/>
      <c r="AN422" s="237"/>
      <c r="AO422" s="237"/>
      <c r="AP422" s="237"/>
      <c r="AQ422" s="237"/>
      <c r="AR422" s="237"/>
      <c r="AS422" s="237"/>
      <c r="AT422" s="237"/>
      <c r="AU422" s="237"/>
      <c r="AV422" s="237"/>
      <c r="AW422" s="237"/>
      <c r="AX422" s="237"/>
      <c r="AY422" s="237"/>
      <c r="AZ422" s="237"/>
      <c r="BA422" s="237"/>
      <c r="BB422" s="237"/>
      <c r="BC422" s="237"/>
      <c r="BD422" s="237"/>
      <c r="BE422" s="237"/>
      <c r="BF422" s="237"/>
      <c r="BG422" s="237"/>
      <c r="BH422" s="237"/>
      <c r="BI422" s="237"/>
      <c r="BJ422" s="237"/>
    </row>
    <row r="423" spans="1:62" s="333" customFormat="1" ht="14.25" x14ac:dyDescent="0.3">
      <c r="A423" s="237"/>
      <c r="B423" s="334"/>
      <c r="C423" s="332"/>
      <c r="F423" s="237"/>
      <c r="G423" s="237"/>
      <c r="H423" s="237"/>
      <c r="I423" s="237"/>
      <c r="J423" s="237"/>
      <c r="K423" s="237"/>
      <c r="L423" s="237"/>
      <c r="M423" s="237"/>
      <c r="N423" s="237"/>
      <c r="O423" s="237"/>
      <c r="P423" s="237"/>
      <c r="Q423" s="237"/>
      <c r="R423" s="237"/>
      <c r="S423" s="334"/>
      <c r="T423" s="237"/>
      <c r="U423" s="237"/>
      <c r="V423" s="237"/>
      <c r="W423" s="237"/>
      <c r="X423" s="237"/>
      <c r="Y423" s="237"/>
      <c r="Z423" s="237"/>
      <c r="AA423" s="237"/>
      <c r="AB423" s="237"/>
      <c r="AC423" s="237"/>
      <c r="AD423" s="237"/>
      <c r="AE423" s="237"/>
      <c r="AF423" s="237"/>
      <c r="AG423" s="237"/>
      <c r="AH423" s="237"/>
      <c r="AI423" s="237"/>
      <c r="AJ423" s="237"/>
      <c r="AK423" s="237"/>
      <c r="AL423" s="237"/>
      <c r="AM423" s="237"/>
      <c r="AN423" s="237"/>
      <c r="AO423" s="237"/>
      <c r="AP423" s="237"/>
      <c r="AQ423" s="237"/>
      <c r="AR423" s="237"/>
      <c r="AS423" s="237"/>
      <c r="AT423" s="237"/>
      <c r="AU423" s="237"/>
      <c r="AV423" s="237"/>
      <c r="AW423" s="237"/>
      <c r="AX423" s="237"/>
      <c r="AY423" s="237"/>
      <c r="AZ423" s="237"/>
      <c r="BA423" s="237"/>
      <c r="BB423" s="237"/>
      <c r="BC423" s="237"/>
      <c r="BD423" s="237"/>
      <c r="BE423" s="237"/>
      <c r="BF423" s="237"/>
      <c r="BG423" s="237"/>
      <c r="BH423" s="237"/>
      <c r="BI423" s="237"/>
      <c r="BJ423" s="237"/>
    </row>
    <row r="424" spans="1:62" s="333" customFormat="1" ht="14.25" x14ac:dyDescent="0.3">
      <c r="A424" s="237"/>
      <c r="B424" s="334"/>
      <c r="C424" s="332"/>
      <c r="F424" s="237"/>
      <c r="G424" s="237"/>
      <c r="H424" s="237"/>
      <c r="I424" s="237"/>
      <c r="J424" s="237"/>
      <c r="K424" s="237"/>
      <c r="L424" s="237"/>
      <c r="M424" s="237"/>
      <c r="N424" s="237"/>
      <c r="O424" s="237"/>
      <c r="P424" s="237"/>
      <c r="Q424" s="237"/>
      <c r="R424" s="237"/>
      <c r="S424" s="334"/>
      <c r="T424" s="237"/>
      <c r="U424" s="237"/>
      <c r="V424" s="237"/>
      <c r="W424" s="237"/>
      <c r="X424" s="237"/>
      <c r="Y424" s="237"/>
      <c r="Z424" s="237"/>
      <c r="AA424" s="237"/>
      <c r="AB424" s="237"/>
      <c r="AC424" s="237"/>
      <c r="AD424" s="237"/>
      <c r="AE424" s="237"/>
      <c r="AF424" s="237"/>
      <c r="AG424" s="237"/>
      <c r="AH424" s="237"/>
      <c r="AI424" s="237"/>
      <c r="AJ424" s="237"/>
      <c r="AK424" s="237"/>
      <c r="AL424" s="237"/>
      <c r="AM424" s="237"/>
      <c r="AN424" s="237"/>
      <c r="AO424" s="237"/>
      <c r="AP424" s="237"/>
      <c r="AQ424" s="237"/>
      <c r="AR424" s="237"/>
      <c r="AS424" s="237"/>
      <c r="AT424" s="237"/>
      <c r="AU424" s="237"/>
      <c r="AV424" s="237"/>
      <c r="AW424" s="237"/>
      <c r="AX424" s="237"/>
      <c r="AY424" s="237"/>
      <c r="AZ424" s="237"/>
      <c r="BA424" s="237"/>
      <c r="BB424" s="237"/>
      <c r="BC424" s="237"/>
      <c r="BD424" s="237"/>
      <c r="BE424" s="237"/>
      <c r="BF424" s="237"/>
      <c r="BG424" s="237"/>
      <c r="BH424" s="237"/>
      <c r="BI424" s="237"/>
      <c r="BJ424" s="237"/>
    </row>
    <row r="425" spans="1:62" s="333" customFormat="1" ht="14.25" x14ac:dyDescent="0.3">
      <c r="A425" s="237"/>
      <c r="B425" s="334"/>
      <c r="C425" s="332"/>
      <c r="F425" s="237"/>
      <c r="G425" s="237"/>
      <c r="H425" s="237"/>
      <c r="I425" s="237"/>
      <c r="J425" s="237"/>
      <c r="K425" s="237"/>
      <c r="L425" s="237"/>
      <c r="M425" s="237"/>
      <c r="N425" s="237"/>
      <c r="O425" s="237"/>
      <c r="P425" s="237"/>
      <c r="Q425" s="237"/>
      <c r="R425" s="237"/>
      <c r="S425" s="334"/>
      <c r="T425" s="237"/>
      <c r="U425" s="237"/>
      <c r="V425" s="237"/>
      <c r="W425" s="237"/>
      <c r="X425" s="237"/>
      <c r="Y425" s="237"/>
      <c r="Z425" s="237"/>
      <c r="AA425" s="237"/>
      <c r="AB425" s="237"/>
      <c r="AC425" s="237"/>
      <c r="AD425" s="237"/>
      <c r="AE425" s="237"/>
      <c r="AF425" s="237"/>
      <c r="AG425" s="237"/>
      <c r="AH425" s="237"/>
      <c r="AI425" s="237"/>
      <c r="AJ425" s="237"/>
      <c r="AK425" s="237"/>
      <c r="AL425" s="237"/>
      <c r="AM425" s="237"/>
      <c r="AN425" s="237"/>
      <c r="AO425" s="237"/>
      <c r="AP425" s="237"/>
      <c r="AQ425" s="237"/>
      <c r="AR425" s="237"/>
      <c r="AS425" s="237"/>
      <c r="AT425" s="237"/>
      <c r="AU425" s="237"/>
      <c r="AV425" s="237"/>
      <c r="AW425" s="237"/>
      <c r="AX425" s="237"/>
      <c r="AY425" s="237"/>
      <c r="AZ425" s="237"/>
      <c r="BA425" s="237"/>
      <c r="BB425" s="237"/>
      <c r="BC425" s="237"/>
      <c r="BD425" s="237"/>
      <c r="BE425" s="237"/>
      <c r="BF425" s="237"/>
      <c r="BG425" s="237"/>
      <c r="BH425" s="237"/>
      <c r="BI425" s="237"/>
      <c r="BJ425" s="237"/>
    </row>
    <row r="426" spans="1:62" s="333" customFormat="1" ht="14.25" x14ac:dyDescent="0.3">
      <c r="A426" s="237"/>
      <c r="B426" s="334"/>
      <c r="C426" s="332"/>
      <c r="F426" s="237"/>
      <c r="G426" s="237"/>
      <c r="H426" s="237"/>
      <c r="I426" s="237"/>
      <c r="J426" s="237"/>
      <c r="K426" s="237"/>
      <c r="L426" s="237"/>
      <c r="M426" s="237"/>
      <c r="N426" s="237"/>
      <c r="O426" s="237"/>
      <c r="P426" s="237"/>
      <c r="Q426" s="237"/>
      <c r="R426" s="237"/>
      <c r="S426" s="334"/>
      <c r="T426" s="237"/>
      <c r="U426" s="237"/>
      <c r="V426" s="237"/>
      <c r="W426" s="237"/>
      <c r="X426" s="237"/>
      <c r="Y426" s="237"/>
      <c r="Z426" s="237"/>
      <c r="AA426" s="237"/>
      <c r="AB426" s="237"/>
      <c r="AC426" s="237"/>
      <c r="AD426" s="237"/>
      <c r="AE426" s="237"/>
      <c r="AF426" s="237"/>
      <c r="AG426" s="237"/>
      <c r="AH426" s="237"/>
      <c r="AI426" s="237"/>
      <c r="AJ426" s="237"/>
      <c r="AK426" s="237"/>
      <c r="AL426" s="237"/>
      <c r="AM426" s="237"/>
      <c r="AN426" s="237"/>
      <c r="AO426" s="237"/>
      <c r="AP426" s="237"/>
      <c r="AQ426" s="237"/>
      <c r="AR426" s="237"/>
      <c r="AS426" s="237"/>
      <c r="AT426" s="237"/>
      <c r="AU426" s="237"/>
      <c r="AV426" s="237"/>
      <c r="AW426" s="237"/>
      <c r="AX426" s="237"/>
      <c r="AY426" s="237"/>
      <c r="AZ426" s="237"/>
      <c r="BA426" s="237"/>
      <c r="BB426" s="237"/>
      <c r="BC426" s="237"/>
      <c r="BD426" s="237"/>
      <c r="BE426" s="237"/>
      <c r="BF426" s="237"/>
      <c r="BG426" s="237"/>
      <c r="BH426" s="237"/>
      <c r="BI426" s="237"/>
      <c r="BJ426" s="237"/>
    </row>
    <row r="427" spans="1:62" s="333" customFormat="1" ht="14.25" x14ac:dyDescent="0.3">
      <c r="A427" s="237"/>
      <c r="B427" s="334"/>
      <c r="C427" s="332"/>
      <c r="F427" s="237"/>
      <c r="G427" s="237"/>
      <c r="H427" s="237"/>
      <c r="I427" s="237"/>
      <c r="J427" s="237"/>
      <c r="K427" s="237"/>
      <c r="L427" s="237"/>
      <c r="M427" s="237"/>
      <c r="N427" s="237"/>
      <c r="O427" s="237"/>
      <c r="P427" s="237"/>
      <c r="Q427" s="237"/>
      <c r="R427" s="237"/>
      <c r="S427" s="334"/>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237"/>
      <c r="AY427" s="237"/>
      <c r="AZ427" s="237"/>
      <c r="BA427" s="237"/>
      <c r="BB427" s="237"/>
      <c r="BC427" s="237"/>
      <c r="BD427" s="237"/>
      <c r="BE427" s="237"/>
      <c r="BF427" s="237"/>
      <c r="BG427" s="237"/>
      <c r="BH427" s="237"/>
      <c r="BI427" s="237"/>
      <c r="BJ427" s="237"/>
    </row>
    <row r="428" spans="1:62" s="333" customFormat="1" ht="14.25" x14ac:dyDescent="0.3">
      <c r="A428" s="237"/>
      <c r="B428" s="334"/>
      <c r="C428" s="332"/>
      <c r="F428" s="237"/>
      <c r="G428" s="237"/>
      <c r="H428" s="237"/>
      <c r="I428" s="237"/>
      <c r="J428" s="237"/>
      <c r="K428" s="237"/>
      <c r="L428" s="237"/>
      <c r="M428" s="237"/>
      <c r="N428" s="237"/>
      <c r="O428" s="237"/>
      <c r="P428" s="237"/>
      <c r="Q428" s="237"/>
      <c r="R428" s="237"/>
      <c r="S428" s="334"/>
      <c r="T428" s="237"/>
      <c r="U428" s="237"/>
      <c r="V428" s="237"/>
      <c r="W428" s="237"/>
      <c r="X428" s="237"/>
      <c r="Y428" s="237"/>
      <c r="Z428" s="237"/>
      <c r="AA428" s="237"/>
      <c r="AB428" s="237"/>
      <c r="AC428" s="237"/>
      <c r="AD428" s="237"/>
      <c r="AE428" s="237"/>
      <c r="AF428" s="237"/>
      <c r="AG428" s="237"/>
      <c r="AH428" s="237"/>
      <c r="AI428" s="237"/>
      <c r="AJ428" s="237"/>
      <c r="AK428" s="237"/>
      <c r="AL428" s="237"/>
      <c r="AM428" s="237"/>
      <c r="AN428" s="237"/>
      <c r="AO428" s="237"/>
      <c r="AP428" s="237"/>
      <c r="AQ428" s="237"/>
      <c r="AR428" s="237"/>
      <c r="AS428" s="237"/>
      <c r="AT428" s="237"/>
      <c r="AU428" s="237"/>
      <c r="AV428" s="237"/>
      <c r="AW428" s="237"/>
      <c r="AX428" s="237"/>
      <c r="AY428" s="237"/>
      <c r="AZ428" s="237"/>
      <c r="BA428" s="237"/>
      <c r="BB428" s="237"/>
      <c r="BC428" s="237"/>
      <c r="BD428" s="237"/>
      <c r="BE428" s="237"/>
      <c r="BF428" s="237"/>
      <c r="BG428" s="237"/>
      <c r="BH428" s="237"/>
      <c r="BI428" s="237"/>
      <c r="BJ428" s="237"/>
    </row>
    <row r="429" spans="1:62" s="333" customFormat="1" ht="14.25" x14ac:dyDescent="0.3">
      <c r="A429" s="237"/>
      <c r="B429" s="334"/>
      <c r="C429" s="332"/>
      <c r="F429" s="237"/>
      <c r="G429" s="237"/>
      <c r="H429" s="237"/>
      <c r="I429" s="237"/>
      <c r="J429" s="237"/>
      <c r="K429" s="237"/>
      <c r="L429" s="237"/>
      <c r="M429" s="237"/>
      <c r="N429" s="237"/>
      <c r="O429" s="237"/>
      <c r="P429" s="237"/>
      <c r="Q429" s="237"/>
      <c r="R429" s="237"/>
      <c r="S429" s="334"/>
      <c r="T429" s="237"/>
      <c r="U429" s="237"/>
      <c r="V429" s="237"/>
      <c r="W429" s="237"/>
      <c r="X429" s="237"/>
      <c r="Y429" s="237"/>
      <c r="Z429" s="237"/>
      <c r="AA429" s="237"/>
      <c r="AB429" s="237"/>
      <c r="AC429" s="237"/>
      <c r="AD429" s="237"/>
      <c r="AE429" s="237"/>
      <c r="AF429" s="237"/>
      <c r="AG429" s="237"/>
      <c r="AH429" s="237"/>
      <c r="AI429" s="237"/>
      <c r="AJ429" s="237"/>
      <c r="AK429" s="237"/>
      <c r="AL429" s="237"/>
      <c r="AM429" s="237"/>
      <c r="AN429" s="237"/>
      <c r="AO429" s="237"/>
      <c r="AP429" s="237"/>
      <c r="AQ429" s="237"/>
      <c r="AR429" s="237"/>
      <c r="AS429" s="237"/>
      <c r="AT429" s="237"/>
      <c r="AU429" s="237"/>
      <c r="AV429" s="237"/>
      <c r="AW429" s="237"/>
      <c r="AX429" s="237"/>
      <c r="AY429" s="237"/>
      <c r="AZ429" s="237"/>
      <c r="BA429" s="237"/>
      <c r="BB429" s="237"/>
      <c r="BC429" s="237"/>
      <c r="BD429" s="237"/>
      <c r="BE429" s="237"/>
      <c r="BF429" s="237"/>
      <c r="BG429" s="237"/>
      <c r="BH429" s="237"/>
      <c r="BI429" s="237"/>
      <c r="BJ429" s="237"/>
    </row>
    <row r="430" spans="1:62" s="333" customFormat="1" ht="14.25" x14ac:dyDescent="0.3">
      <c r="A430" s="237"/>
      <c r="B430" s="334"/>
      <c r="C430" s="332"/>
      <c r="F430" s="237"/>
      <c r="G430" s="237"/>
      <c r="H430" s="237"/>
      <c r="I430" s="237"/>
      <c r="J430" s="237"/>
      <c r="K430" s="237"/>
      <c r="L430" s="237"/>
      <c r="M430" s="237"/>
      <c r="N430" s="237"/>
      <c r="O430" s="237"/>
      <c r="P430" s="237"/>
      <c r="Q430" s="237"/>
      <c r="R430" s="237"/>
      <c r="S430" s="334"/>
      <c r="T430" s="237"/>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7"/>
      <c r="AY430" s="237"/>
      <c r="AZ430" s="237"/>
      <c r="BA430" s="237"/>
      <c r="BB430" s="237"/>
      <c r="BC430" s="237"/>
      <c r="BD430" s="237"/>
      <c r="BE430" s="237"/>
      <c r="BF430" s="237"/>
      <c r="BG430" s="237"/>
      <c r="BH430" s="237"/>
      <c r="BI430" s="237"/>
      <c r="BJ430" s="237"/>
    </row>
    <row r="431" spans="1:62" s="333" customFormat="1" ht="14.25" x14ac:dyDescent="0.3">
      <c r="A431" s="237"/>
      <c r="B431" s="334"/>
      <c r="C431" s="332"/>
      <c r="F431" s="237"/>
      <c r="G431" s="237"/>
      <c r="H431" s="237"/>
      <c r="I431" s="237"/>
      <c r="J431" s="237"/>
      <c r="K431" s="237"/>
      <c r="L431" s="237"/>
      <c r="M431" s="237"/>
      <c r="N431" s="237"/>
      <c r="O431" s="237"/>
      <c r="P431" s="237"/>
      <c r="Q431" s="237"/>
      <c r="R431" s="237"/>
      <c r="S431" s="334"/>
      <c r="T431" s="237"/>
      <c r="U431" s="237"/>
      <c r="V431" s="237"/>
      <c r="W431" s="237"/>
      <c r="X431" s="237"/>
      <c r="Y431" s="237"/>
      <c r="Z431" s="237"/>
      <c r="AA431" s="237"/>
      <c r="AB431" s="237"/>
      <c r="AC431" s="237"/>
      <c r="AD431" s="237"/>
      <c r="AE431" s="237"/>
      <c r="AF431" s="237"/>
      <c r="AG431" s="237"/>
      <c r="AH431" s="237"/>
      <c r="AI431" s="237"/>
      <c r="AJ431" s="237"/>
      <c r="AK431" s="237"/>
      <c r="AL431" s="237"/>
      <c r="AM431" s="237"/>
      <c r="AN431" s="237"/>
      <c r="AO431" s="237"/>
      <c r="AP431" s="237"/>
      <c r="AQ431" s="237"/>
      <c r="AR431" s="237"/>
      <c r="AS431" s="237"/>
      <c r="AT431" s="237"/>
      <c r="AU431" s="237"/>
      <c r="AV431" s="237"/>
      <c r="AW431" s="237"/>
      <c r="AX431" s="237"/>
      <c r="AY431" s="237"/>
      <c r="AZ431" s="237"/>
      <c r="BA431" s="237"/>
      <c r="BB431" s="237"/>
      <c r="BC431" s="237"/>
      <c r="BD431" s="237"/>
      <c r="BE431" s="237"/>
      <c r="BF431" s="237"/>
      <c r="BG431" s="237"/>
      <c r="BH431" s="237"/>
      <c r="BI431" s="237"/>
      <c r="BJ431" s="237"/>
    </row>
    <row r="432" spans="1:62" s="333" customFormat="1" ht="14.25" x14ac:dyDescent="0.3">
      <c r="A432" s="237"/>
      <c r="B432" s="334"/>
      <c r="C432" s="332"/>
      <c r="F432" s="237"/>
      <c r="G432" s="237"/>
      <c r="H432" s="237"/>
      <c r="I432" s="237"/>
      <c r="J432" s="237"/>
      <c r="K432" s="237"/>
      <c r="L432" s="237"/>
      <c r="M432" s="237"/>
      <c r="N432" s="237"/>
      <c r="O432" s="237"/>
      <c r="P432" s="237"/>
      <c r="Q432" s="237"/>
      <c r="R432" s="237"/>
      <c r="S432" s="334"/>
      <c r="T432" s="237"/>
      <c r="U432" s="237"/>
      <c r="V432" s="237"/>
      <c r="W432" s="237"/>
      <c r="X432" s="237"/>
      <c r="Y432" s="237"/>
      <c r="Z432" s="237"/>
      <c r="AA432" s="237"/>
      <c r="AB432" s="237"/>
      <c r="AC432" s="237"/>
      <c r="AD432" s="237"/>
      <c r="AE432" s="237"/>
      <c r="AF432" s="237"/>
      <c r="AG432" s="237"/>
      <c r="AH432" s="237"/>
      <c r="AI432" s="237"/>
      <c r="AJ432" s="237"/>
      <c r="AK432" s="237"/>
      <c r="AL432" s="237"/>
      <c r="AM432" s="237"/>
      <c r="AN432" s="237"/>
      <c r="AO432" s="237"/>
      <c r="AP432" s="237"/>
      <c r="AQ432" s="237"/>
      <c r="AR432" s="237"/>
      <c r="AS432" s="237"/>
      <c r="AT432" s="237"/>
      <c r="AU432" s="237"/>
      <c r="AV432" s="237"/>
      <c r="AW432" s="237"/>
      <c r="AX432" s="237"/>
      <c r="AY432" s="237"/>
      <c r="AZ432" s="237"/>
      <c r="BA432" s="237"/>
      <c r="BB432" s="237"/>
      <c r="BC432" s="237"/>
      <c r="BD432" s="237"/>
      <c r="BE432" s="237"/>
      <c r="BF432" s="237"/>
      <c r="BG432" s="237"/>
      <c r="BH432" s="237"/>
      <c r="BI432" s="237"/>
      <c r="BJ432" s="237"/>
    </row>
    <row r="433" spans="1:62" s="333" customFormat="1" ht="14.25" x14ac:dyDescent="0.3">
      <c r="A433" s="237"/>
      <c r="B433" s="334"/>
      <c r="C433" s="332"/>
      <c r="F433" s="237"/>
      <c r="G433" s="237"/>
      <c r="H433" s="237"/>
      <c r="I433" s="237"/>
      <c r="J433" s="237"/>
      <c r="K433" s="237"/>
      <c r="L433" s="237"/>
      <c r="M433" s="237"/>
      <c r="N433" s="237"/>
      <c r="O433" s="237"/>
      <c r="P433" s="237"/>
      <c r="Q433" s="237"/>
      <c r="R433" s="237"/>
      <c r="S433" s="334"/>
      <c r="T433" s="237"/>
      <c r="U433" s="237"/>
      <c r="V433" s="237"/>
      <c r="W433" s="237"/>
      <c r="X433" s="237"/>
      <c r="Y433" s="237"/>
      <c r="Z433" s="237"/>
      <c r="AA433" s="237"/>
      <c r="AB433" s="237"/>
      <c r="AC433" s="237"/>
      <c r="AD433" s="237"/>
      <c r="AE433" s="237"/>
      <c r="AF433" s="237"/>
      <c r="AG433" s="237"/>
      <c r="AH433" s="237"/>
      <c r="AI433" s="237"/>
      <c r="AJ433" s="237"/>
      <c r="AK433" s="237"/>
      <c r="AL433" s="237"/>
      <c r="AM433" s="237"/>
      <c r="AN433" s="237"/>
      <c r="AO433" s="237"/>
      <c r="AP433" s="237"/>
      <c r="AQ433" s="237"/>
      <c r="AR433" s="237"/>
      <c r="AS433" s="237"/>
      <c r="AT433" s="237"/>
      <c r="AU433" s="237"/>
      <c r="AV433" s="237"/>
      <c r="AW433" s="237"/>
      <c r="AX433" s="237"/>
      <c r="AY433" s="237"/>
      <c r="AZ433" s="237"/>
      <c r="BA433" s="237"/>
      <c r="BB433" s="237"/>
      <c r="BC433" s="237"/>
      <c r="BD433" s="237"/>
      <c r="BE433" s="237"/>
      <c r="BF433" s="237"/>
      <c r="BG433" s="237"/>
      <c r="BH433" s="237"/>
      <c r="BI433" s="237"/>
      <c r="BJ433" s="237"/>
    </row>
    <row r="434" spans="1:62" s="333" customFormat="1" ht="14.25" x14ac:dyDescent="0.3">
      <c r="A434" s="237"/>
      <c r="B434" s="334"/>
      <c r="C434" s="332"/>
      <c r="F434" s="237"/>
      <c r="G434" s="237"/>
      <c r="H434" s="237"/>
      <c r="I434" s="237"/>
      <c r="J434" s="237"/>
      <c r="K434" s="237"/>
      <c r="L434" s="237"/>
      <c r="M434" s="237"/>
      <c r="N434" s="237"/>
      <c r="O434" s="237"/>
      <c r="P434" s="237"/>
      <c r="Q434" s="237"/>
      <c r="R434" s="237"/>
      <c r="S434" s="334"/>
      <c r="T434" s="237"/>
      <c r="U434" s="237"/>
      <c r="V434" s="237"/>
      <c r="W434" s="237"/>
      <c r="X434" s="237"/>
      <c r="Y434" s="237"/>
      <c r="Z434" s="237"/>
      <c r="AA434" s="237"/>
      <c r="AB434" s="237"/>
      <c r="AC434" s="237"/>
      <c r="AD434" s="237"/>
      <c r="AE434" s="237"/>
      <c r="AF434" s="237"/>
      <c r="AG434" s="237"/>
      <c r="AH434" s="237"/>
      <c r="AI434" s="237"/>
      <c r="AJ434" s="237"/>
      <c r="AK434" s="237"/>
      <c r="AL434" s="237"/>
      <c r="AM434" s="237"/>
      <c r="AN434" s="237"/>
      <c r="AO434" s="237"/>
      <c r="AP434" s="237"/>
      <c r="AQ434" s="237"/>
      <c r="AR434" s="237"/>
      <c r="AS434" s="237"/>
      <c r="AT434" s="237"/>
      <c r="AU434" s="237"/>
      <c r="AV434" s="237"/>
      <c r="AW434" s="237"/>
      <c r="AX434" s="237"/>
      <c r="AY434" s="237"/>
      <c r="AZ434" s="237"/>
      <c r="BA434" s="237"/>
      <c r="BB434" s="237"/>
      <c r="BC434" s="237"/>
      <c r="BD434" s="237"/>
      <c r="BE434" s="237"/>
      <c r="BF434" s="237"/>
      <c r="BG434" s="237"/>
      <c r="BH434" s="237"/>
      <c r="BI434" s="237"/>
      <c r="BJ434" s="237"/>
    </row>
    <row r="435" spans="1:62" s="333" customFormat="1" ht="14.25" x14ac:dyDescent="0.3">
      <c r="A435" s="237"/>
      <c r="B435" s="334"/>
      <c r="C435" s="332"/>
      <c r="F435" s="237"/>
      <c r="G435" s="237"/>
      <c r="H435" s="237"/>
      <c r="I435" s="237"/>
      <c r="J435" s="237"/>
      <c r="K435" s="237"/>
      <c r="L435" s="237"/>
      <c r="M435" s="237"/>
      <c r="N435" s="237"/>
      <c r="O435" s="237"/>
      <c r="P435" s="237"/>
      <c r="Q435" s="237"/>
      <c r="R435" s="237"/>
      <c r="S435" s="334"/>
      <c r="T435" s="237"/>
      <c r="U435" s="237"/>
      <c r="V435" s="237"/>
      <c r="W435" s="237"/>
      <c r="X435" s="237"/>
      <c r="Y435" s="237"/>
      <c r="Z435" s="237"/>
      <c r="AA435" s="237"/>
      <c r="AB435" s="237"/>
      <c r="AC435" s="237"/>
      <c r="AD435" s="237"/>
      <c r="AE435" s="237"/>
      <c r="AF435" s="237"/>
      <c r="AG435" s="237"/>
      <c r="AH435" s="237"/>
      <c r="AI435" s="237"/>
      <c r="AJ435" s="237"/>
      <c r="AK435" s="237"/>
      <c r="AL435" s="237"/>
      <c r="AM435" s="237"/>
      <c r="AN435" s="237"/>
      <c r="AO435" s="237"/>
      <c r="AP435" s="237"/>
      <c r="AQ435" s="237"/>
      <c r="AR435" s="237"/>
      <c r="AS435" s="237"/>
      <c r="AT435" s="237"/>
      <c r="AU435" s="237"/>
      <c r="AV435" s="237"/>
      <c r="AW435" s="237"/>
      <c r="AX435" s="237"/>
      <c r="AY435" s="237"/>
      <c r="AZ435" s="237"/>
      <c r="BA435" s="237"/>
      <c r="BB435" s="237"/>
      <c r="BC435" s="237"/>
      <c r="BD435" s="237"/>
      <c r="BE435" s="237"/>
      <c r="BF435" s="237"/>
      <c r="BG435" s="237"/>
      <c r="BH435" s="237"/>
      <c r="BI435" s="237"/>
      <c r="BJ435" s="237"/>
    </row>
    <row r="436" spans="1:62" s="333" customFormat="1" ht="14.25" x14ac:dyDescent="0.3">
      <c r="A436" s="237"/>
      <c r="B436" s="334"/>
      <c r="C436" s="332"/>
      <c r="F436" s="237"/>
      <c r="G436" s="237"/>
      <c r="H436" s="237"/>
      <c r="I436" s="237"/>
      <c r="J436" s="237"/>
      <c r="K436" s="237"/>
      <c r="L436" s="237"/>
      <c r="M436" s="237"/>
      <c r="N436" s="237"/>
      <c r="O436" s="237"/>
      <c r="P436" s="237"/>
      <c r="Q436" s="237"/>
      <c r="R436" s="237"/>
      <c r="S436" s="334"/>
      <c r="T436" s="237"/>
      <c r="U436" s="237"/>
      <c r="V436" s="237"/>
      <c r="W436" s="237"/>
      <c r="X436" s="237"/>
      <c r="Y436" s="237"/>
      <c r="Z436" s="237"/>
      <c r="AA436" s="237"/>
      <c r="AB436" s="237"/>
      <c r="AC436" s="237"/>
      <c r="AD436" s="237"/>
      <c r="AE436" s="237"/>
      <c r="AF436" s="237"/>
      <c r="AG436" s="237"/>
      <c r="AH436" s="237"/>
      <c r="AI436" s="237"/>
      <c r="AJ436" s="237"/>
      <c r="AK436" s="237"/>
      <c r="AL436" s="237"/>
      <c r="AM436" s="237"/>
      <c r="AN436" s="237"/>
      <c r="AO436" s="237"/>
      <c r="AP436" s="237"/>
      <c r="AQ436" s="237"/>
      <c r="AR436" s="237"/>
      <c r="AS436" s="237"/>
      <c r="AT436" s="237"/>
      <c r="AU436" s="237"/>
      <c r="AV436" s="237"/>
      <c r="AW436" s="237"/>
      <c r="AX436" s="237"/>
      <c r="AY436" s="237"/>
      <c r="AZ436" s="237"/>
      <c r="BA436" s="237"/>
      <c r="BB436" s="237"/>
      <c r="BC436" s="237"/>
      <c r="BD436" s="237"/>
      <c r="BE436" s="237"/>
      <c r="BF436" s="237"/>
      <c r="BG436" s="237"/>
      <c r="BH436" s="237"/>
      <c r="BI436" s="237"/>
      <c r="BJ436" s="237"/>
    </row>
    <row r="437" spans="1:62" s="333" customFormat="1" ht="14.25" x14ac:dyDescent="0.3">
      <c r="A437" s="237"/>
      <c r="B437" s="334"/>
      <c r="C437" s="332"/>
      <c r="F437" s="237"/>
      <c r="G437" s="237"/>
      <c r="H437" s="237"/>
      <c r="I437" s="237"/>
      <c r="J437" s="237"/>
      <c r="K437" s="237"/>
      <c r="L437" s="237"/>
      <c r="M437" s="237"/>
      <c r="N437" s="237"/>
      <c r="O437" s="237"/>
      <c r="P437" s="237"/>
      <c r="Q437" s="237"/>
      <c r="R437" s="237"/>
      <c r="S437" s="334"/>
      <c r="T437" s="237"/>
      <c r="U437" s="237"/>
      <c r="V437" s="237"/>
      <c r="W437" s="237"/>
      <c r="X437" s="237"/>
      <c r="Y437" s="237"/>
      <c r="Z437" s="237"/>
      <c r="AA437" s="237"/>
      <c r="AB437" s="237"/>
      <c r="AC437" s="237"/>
      <c r="AD437" s="237"/>
      <c r="AE437" s="237"/>
      <c r="AF437" s="237"/>
      <c r="AG437" s="237"/>
      <c r="AH437" s="237"/>
      <c r="AI437" s="237"/>
      <c r="AJ437" s="237"/>
      <c r="AK437" s="237"/>
      <c r="AL437" s="237"/>
      <c r="AM437" s="237"/>
      <c r="AN437" s="237"/>
      <c r="AO437" s="237"/>
      <c r="AP437" s="237"/>
      <c r="AQ437" s="237"/>
      <c r="AR437" s="237"/>
      <c r="AS437" s="237"/>
      <c r="AT437" s="237"/>
      <c r="AU437" s="237"/>
      <c r="AV437" s="237"/>
      <c r="AW437" s="237"/>
      <c r="AX437" s="237"/>
      <c r="AY437" s="237"/>
      <c r="AZ437" s="237"/>
      <c r="BA437" s="237"/>
      <c r="BB437" s="237"/>
      <c r="BC437" s="237"/>
      <c r="BD437" s="237"/>
      <c r="BE437" s="237"/>
      <c r="BF437" s="237"/>
      <c r="BG437" s="237"/>
      <c r="BH437" s="237"/>
      <c r="BI437" s="237"/>
      <c r="BJ437" s="237"/>
    </row>
    <row r="438" spans="1:62" s="333" customFormat="1" ht="14.25" x14ac:dyDescent="0.3">
      <c r="A438" s="237"/>
      <c r="B438" s="334"/>
      <c r="C438" s="332"/>
      <c r="F438" s="237"/>
      <c r="G438" s="237"/>
      <c r="H438" s="237"/>
      <c r="I438" s="237"/>
      <c r="J438" s="237"/>
      <c r="K438" s="237"/>
      <c r="L438" s="237"/>
      <c r="M438" s="237"/>
      <c r="N438" s="237"/>
      <c r="O438" s="237"/>
      <c r="P438" s="237"/>
      <c r="Q438" s="237"/>
      <c r="R438" s="237"/>
      <c r="S438" s="334"/>
      <c r="T438" s="237"/>
      <c r="U438" s="237"/>
      <c r="V438" s="237"/>
      <c r="W438" s="237"/>
      <c r="X438" s="237"/>
      <c r="Y438" s="237"/>
      <c r="Z438" s="237"/>
      <c r="AA438" s="237"/>
      <c r="AB438" s="237"/>
      <c r="AC438" s="237"/>
      <c r="AD438" s="237"/>
      <c r="AE438" s="237"/>
      <c r="AF438" s="237"/>
      <c r="AG438" s="237"/>
      <c r="AH438" s="237"/>
      <c r="AI438" s="237"/>
      <c r="AJ438" s="237"/>
      <c r="AK438" s="237"/>
      <c r="AL438" s="237"/>
      <c r="AM438" s="237"/>
      <c r="AN438" s="237"/>
      <c r="AO438" s="237"/>
      <c r="AP438" s="237"/>
      <c r="AQ438" s="237"/>
      <c r="AR438" s="237"/>
      <c r="AS438" s="237"/>
      <c r="AT438" s="237"/>
      <c r="AU438" s="237"/>
      <c r="AV438" s="237"/>
      <c r="AW438" s="237"/>
      <c r="AX438" s="237"/>
      <c r="AY438" s="237"/>
      <c r="AZ438" s="237"/>
      <c r="BA438" s="237"/>
      <c r="BB438" s="237"/>
      <c r="BC438" s="237"/>
      <c r="BD438" s="237"/>
      <c r="BE438" s="237"/>
      <c r="BF438" s="237"/>
      <c r="BG438" s="237"/>
      <c r="BH438" s="237"/>
      <c r="BI438" s="237"/>
      <c r="BJ438" s="237"/>
    </row>
    <row r="439" spans="1:62" s="333" customFormat="1" ht="14.25" x14ac:dyDescent="0.3">
      <c r="A439" s="237"/>
      <c r="B439" s="334"/>
      <c r="C439" s="332"/>
      <c r="F439" s="237"/>
      <c r="G439" s="237"/>
      <c r="H439" s="237"/>
      <c r="I439" s="237"/>
      <c r="J439" s="237"/>
      <c r="K439" s="237"/>
      <c r="L439" s="237"/>
      <c r="M439" s="237"/>
      <c r="N439" s="237"/>
      <c r="O439" s="237"/>
      <c r="P439" s="237"/>
      <c r="Q439" s="237"/>
      <c r="R439" s="237"/>
      <c r="S439" s="334"/>
      <c r="T439" s="237"/>
      <c r="U439" s="237"/>
      <c r="V439" s="237"/>
      <c r="W439" s="237"/>
      <c r="X439" s="237"/>
      <c r="Y439" s="237"/>
      <c r="Z439" s="237"/>
      <c r="AA439" s="237"/>
      <c r="AB439" s="237"/>
      <c r="AC439" s="237"/>
      <c r="AD439" s="237"/>
      <c r="AE439" s="237"/>
      <c r="AF439" s="237"/>
      <c r="AG439" s="237"/>
      <c r="AH439" s="237"/>
      <c r="AI439" s="237"/>
      <c r="AJ439" s="237"/>
      <c r="AK439" s="237"/>
      <c r="AL439" s="237"/>
      <c r="AM439" s="237"/>
      <c r="AN439" s="237"/>
      <c r="AO439" s="237"/>
      <c r="AP439" s="237"/>
      <c r="AQ439" s="237"/>
      <c r="AR439" s="237"/>
      <c r="AS439" s="237"/>
      <c r="AT439" s="237"/>
      <c r="AU439" s="237"/>
      <c r="AV439" s="237"/>
      <c r="AW439" s="237"/>
      <c r="AX439" s="237"/>
      <c r="AY439" s="237"/>
      <c r="AZ439" s="237"/>
      <c r="BA439" s="237"/>
      <c r="BB439" s="237"/>
      <c r="BC439" s="237"/>
      <c r="BD439" s="237"/>
      <c r="BE439" s="237"/>
      <c r="BF439" s="237"/>
      <c r="BG439" s="237"/>
      <c r="BH439" s="237"/>
      <c r="BI439" s="237"/>
      <c r="BJ439" s="237"/>
    </row>
    <row r="440" spans="1:62" s="333" customFormat="1" ht="14.25" x14ac:dyDescent="0.3">
      <c r="A440" s="237"/>
      <c r="B440" s="334"/>
      <c r="C440" s="332"/>
      <c r="F440" s="237"/>
      <c r="G440" s="237"/>
      <c r="H440" s="237"/>
      <c r="I440" s="237"/>
      <c r="J440" s="237"/>
      <c r="K440" s="237"/>
      <c r="L440" s="237"/>
      <c r="M440" s="237"/>
      <c r="N440" s="237"/>
      <c r="O440" s="237"/>
      <c r="P440" s="237"/>
      <c r="Q440" s="237"/>
      <c r="R440" s="237"/>
      <c r="S440" s="334"/>
      <c r="T440" s="237"/>
      <c r="U440" s="237"/>
      <c r="V440" s="237"/>
      <c r="W440" s="237"/>
      <c r="X440" s="237"/>
      <c r="Y440" s="237"/>
      <c r="Z440" s="237"/>
      <c r="AA440" s="237"/>
      <c r="AB440" s="237"/>
      <c r="AC440" s="237"/>
      <c r="AD440" s="237"/>
      <c r="AE440" s="237"/>
      <c r="AF440" s="237"/>
      <c r="AG440" s="237"/>
      <c r="AH440" s="237"/>
      <c r="AI440" s="237"/>
      <c r="AJ440" s="237"/>
      <c r="AK440" s="237"/>
      <c r="AL440" s="237"/>
      <c r="AM440" s="237"/>
      <c r="AN440" s="237"/>
      <c r="AO440" s="237"/>
      <c r="AP440" s="237"/>
      <c r="AQ440" s="237"/>
      <c r="AR440" s="237"/>
      <c r="AS440" s="237"/>
      <c r="AT440" s="237"/>
      <c r="AU440" s="237"/>
      <c r="AV440" s="237"/>
      <c r="AW440" s="237"/>
      <c r="AX440" s="237"/>
      <c r="AY440" s="237"/>
      <c r="AZ440" s="237"/>
      <c r="BA440" s="237"/>
      <c r="BB440" s="237"/>
      <c r="BC440" s="237"/>
      <c r="BD440" s="237"/>
      <c r="BE440" s="237"/>
      <c r="BF440" s="237"/>
      <c r="BG440" s="237"/>
      <c r="BH440" s="237"/>
      <c r="BI440" s="237"/>
      <c r="BJ440" s="237"/>
    </row>
    <row r="441" spans="1:62" s="333" customFormat="1" ht="14.25" x14ac:dyDescent="0.3">
      <c r="A441" s="237"/>
      <c r="B441" s="334"/>
      <c r="C441" s="332"/>
      <c r="F441" s="237"/>
      <c r="G441" s="237"/>
      <c r="H441" s="237"/>
      <c r="I441" s="237"/>
      <c r="J441" s="237"/>
      <c r="K441" s="237"/>
      <c r="L441" s="237"/>
      <c r="M441" s="237"/>
      <c r="N441" s="237"/>
      <c r="O441" s="237"/>
      <c r="P441" s="237"/>
      <c r="Q441" s="237"/>
      <c r="R441" s="237"/>
      <c r="S441" s="334"/>
      <c r="T441" s="237"/>
      <c r="U441" s="237"/>
      <c r="V441" s="237"/>
      <c r="W441" s="237"/>
      <c r="X441" s="237"/>
      <c r="Y441" s="237"/>
      <c r="Z441" s="237"/>
      <c r="AA441" s="237"/>
      <c r="AB441" s="237"/>
      <c r="AC441" s="237"/>
      <c r="AD441" s="237"/>
      <c r="AE441" s="237"/>
      <c r="AF441" s="237"/>
      <c r="AG441" s="237"/>
      <c r="AH441" s="237"/>
      <c r="AI441" s="237"/>
      <c r="AJ441" s="237"/>
      <c r="AK441" s="237"/>
      <c r="AL441" s="237"/>
      <c r="AM441" s="237"/>
      <c r="AN441" s="237"/>
      <c r="AO441" s="237"/>
      <c r="AP441" s="237"/>
      <c r="AQ441" s="237"/>
      <c r="AR441" s="237"/>
      <c r="AS441" s="237"/>
      <c r="AT441" s="237"/>
      <c r="AU441" s="237"/>
      <c r="AV441" s="237"/>
      <c r="AW441" s="237"/>
      <c r="AX441" s="237"/>
      <c r="AY441" s="237"/>
      <c r="AZ441" s="237"/>
      <c r="BA441" s="237"/>
      <c r="BB441" s="237"/>
      <c r="BC441" s="237"/>
      <c r="BD441" s="237"/>
      <c r="BE441" s="237"/>
      <c r="BF441" s="237"/>
      <c r="BG441" s="237"/>
      <c r="BH441" s="237"/>
      <c r="BI441" s="237"/>
      <c r="BJ441" s="237"/>
    </row>
    <row r="442" spans="1:62" s="333" customFormat="1" ht="14.25" x14ac:dyDescent="0.3">
      <c r="A442" s="237"/>
      <c r="B442" s="334"/>
      <c r="C442" s="332"/>
      <c r="F442" s="237"/>
      <c r="G442" s="237"/>
      <c r="H442" s="237"/>
      <c r="I442" s="237"/>
      <c r="J442" s="237"/>
      <c r="K442" s="237"/>
      <c r="L442" s="237"/>
      <c r="M442" s="237"/>
      <c r="N442" s="237"/>
      <c r="O442" s="237"/>
      <c r="P442" s="237"/>
      <c r="Q442" s="237"/>
      <c r="R442" s="237"/>
      <c r="S442" s="334"/>
      <c r="T442" s="237"/>
      <c r="U442" s="237"/>
      <c r="V442" s="237"/>
      <c r="W442" s="237"/>
      <c r="X442" s="237"/>
      <c r="Y442" s="237"/>
      <c r="Z442" s="237"/>
      <c r="AA442" s="237"/>
      <c r="AB442" s="237"/>
      <c r="AC442" s="237"/>
      <c r="AD442" s="237"/>
      <c r="AE442" s="237"/>
      <c r="AF442" s="237"/>
      <c r="AG442" s="237"/>
      <c r="AH442" s="237"/>
      <c r="AI442" s="237"/>
      <c r="AJ442" s="237"/>
      <c r="AK442" s="237"/>
      <c r="AL442" s="237"/>
      <c r="AM442" s="237"/>
      <c r="AN442" s="237"/>
      <c r="AO442" s="237"/>
      <c r="AP442" s="237"/>
      <c r="AQ442" s="237"/>
      <c r="AR442" s="237"/>
      <c r="AS442" s="237"/>
      <c r="AT442" s="237"/>
      <c r="AU442" s="237"/>
      <c r="AV442" s="237"/>
      <c r="AW442" s="237"/>
      <c r="AX442" s="237"/>
      <c r="AY442" s="237"/>
      <c r="AZ442" s="237"/>
      <c r="BA442" s="237"/>
      <c r="BB442" s="237"/>
      <c r="BC442" s="237"/>
      <c r="BD442" s="237"/>
      <c r="BE442" s="237"/>
      <c r="BF442" s="237"/>
      <c r="BG442" s="237"/>
      <c r="BH442" s="237"/>
      <c r="BI442" s="237"/>
      <c r="BJ442" s="237"/>
    </row>
    <row r="443" spans="1:62" s="333" customFormat="1" ht="14.25" x14ac:dyDescent="0.3">
      <c r="A443" s="237"/>
      <c r="B443" s="334"/>
      <c r="C443" s="332"/>
      <c r="F443" s="237"/>
      <c r="G443" s="237"/>
      <c r="H443" s="237"/>
      <c r="I443" s="237"/>
      <c r="J443" s="237"/>
      <c r="K443" s="237"/>
      <c r="L443" s="237"/>
      <c r="M443" s="237"/>
      <c r="N443" s="237"/>
      <c r="O443" s="237"/>
      <c r="P443" s="237"/>
      <c r="Q443" s="237"/>
      <c r="R443" s="237"/>
      <c r="S443" s="334"/>
      <c r="T443" s="237"/>
      <c r="U443" s="237"/>
      <c r="V443" s="237"/>
      <c r="W443" s="237"/>
      <c r="X443" s="237"/>
      <c r="Y443" s="237"/>
      <c r="Z443" s="237"/>
      <c r="AA443" s="237"/>
      <c r="AB443" s="237"/>
      <c r="AC443" s="237"/>
      <c r="AD443" s="237"/>
      <c r="AE443" s="237"/>
      <c r="AF443" s="237"/>
      <c r="AG443" s="237"/>
      <c r="AH443" s="237"/>
      <c r="AI443" s="237"/>
      <c r="AJ443" s="237"/>
      <c r="AK443" s="237"/>
      <c r="AL443" s="237"/>
      <c r="AM443" s="237"/>
      <c r="AN443" s="237"/>
      <c r="AO443" s="237"/>
      <c r="AP443" s="237"/>
      <c r="AQ443" s="237"/>
      <c r="AR443" s="237"/>
      <c r="AS443" s="237"/>
      <c r="AT443" s="237"/>
      <c r="AU443" s="237"/>
      <c r="AV443" s="237"/>
      <c r="AW443" s="237"/>
      <c r="AX443" s="237"/>
      <c r="AY443" s="237"/>
      <c r="AZ443" s="237"/>
      <c r="BA443" s="237"/>
      <c r="BB443" s="237"/>
      <c r="BC443" s="237"/>
      <c r="BD443" s="237"/>
      <c r="BE443" s="237"/>
      <c r="BF443" s="237"/>
      <c r="BG443" s="237"/>
      <c r="BH443" s="237"/>
      <c r="BI443" s="237"/>
      <c r="BJ443" s="237"/>
    </row>
    <row r="444" spans="1:62" s="333" customFormat="1" ht="14.25" x14ac:dyDescent="0.3">
      <c r="A444" s="237"/>
      <c r="B444" s="334"/>
      <c r="C444" s="332"/>
      <c r="F444" s="237"/>
      <c r="G444" s="237"/>
      <c r="H444" s="237"/>
      <c r="I444" s="237"/>
      <c r="J444" s="237"/>
      <c r="K444" s="237"/>
      <c r="L444" s="237"/>
      <c r="M444" s="237"/>
      <c r="N444" s="237"/>
      <c r="O444" s="237"/>
      <c r="P444" s="237"/>
      <c r="Q444" s="237"/>
      <c r="R444" s="237"/>
      <c r="S444" s="334"/>
      <c r="T444" s="237"/>
      <c r="U444" s="237"/>
      <c r="V444" s="237"/>
      <c r="W444" s="237"/>
      <c r="X444" s="237"/>
      <c r="Y444" s="237"/>
      <c r="Z444" s="237"/>
      <c r="AA444" s="237"/>
      <c r="AB444" s="237"/>
      <c r="AC444" s="237"/>
      <c r="AD444" s="237"/>
      <c r="AE444" s="237"/>
      <c r="AF444" s="237"/>
      <c r="AG444" s="237"/>
      <c r="AH444" s="237"/>
      <c r="AI444" s="237"/>
      <c r="AJ444" s="237"/>
      <c r="AK444" s="237"/>
      <c r="AL444" s="237"/>
      <c r="AM444" s="237"/>
      <c r="AN444" s="237"/>
      <c r="AO444" s="237"/>
      <c r="AP444" s="237"/>
      <c r="AQ444" s="237"/>
      <c r="AR444" s="237"/>
      <c r="AS444" s="237"/>
      <c r="AT444" s="237"/>
      <c r="AU444" s="237"/>
      <c r="AV444" s="237"/>
      <c r="AW444" s="237"/>
      <c r="AX444" s="237"/>
      <c r="AY444" s="237"/>
      <c r="AZ444" s="237"/>
      <c r="BA444" s="237"/>
      <c r="BB444" s="237"/>
      <c r="BC444" s="237"/>
      <c r="BD444" s="237"/>
      <c r="BE444" s="237"/>
      <c r="BF444" s="237"/>
      <c r="BG444" s="237"/>
      <c r="BH444" s="237"/>
      <c r="BI444" s="237"/>
      <c r="BJ444" s="237"/>
    </row>
    <row r="445" spans="1:62" s="333" customFormat="1" ht="14.25" x14ac:dyDescent="0.3">
      <c r="A445" s="237"/>
      <c r="B445" s="334"/>
      <c r="C445" s="332"/>
      <c r="F445" s="237"/>
      <c r="G445" s="237"/>
      <c r="H445" s="237"/>
      <c r="I445" s="237"/>
      <c r="J445" s="237"/>
      <c r="K445" s="237"/>
      <c r="L445" s="237"/>
      <c r="M445" s="237"/>
      <c r="N445" s="237"/>
      <c r="O445" s="237"/>
      <c r="P445" s="237"/>
      <c r="Q445" s="237"/>
      <c r="R445" s="237"/>
      <c r="S445" s="334"/>
      <c r="T445" s="237"/>
      <c r="U445" s="237"/>
      <c r="V445" s="237"/>
      <c r="W445" s="237"/>
      <c r="X445" s="237"/>
      <c r="Y445" s="237"/>
      <c r="Z445" s="237"/>
      <c r="AA445" s="237"/>
      <c r="AB445" s="237"/>
      <c r="AC445" s="237"/>
      <c r="AD445" s="237"/>
      <c r="AE445" s="237"/>
      <c r="AF445" s="237"/>
      <c r="AG445" s="237"/>
      <c r="AH445" s="237"/>
      <c r="AI445" s="237"/>
      <c r="AJ445" s="237"/>
      <c r="AK445" s="237"/>
      <c r="AL445" s="237"/>
      <c r="AM445" s="237"/>
      <c r="AN445" s="237"/>
      <c r="AO445" s="237"/>
      <c r="AP445" s="237"/>
      <c r="AQ445" s="237"/>
      <c r="AR445" s="237"/>
      <c r="AS445" s="237"/>
      <c r="AT445" s="237"/>
      <c r="AU445" s="237"/>
      <c r="AV445" s="237"/>
      <c r="AW445" s="237"/>
      <c r="AX445" s="237"/>
      <c r="AY445" s="237"/>
      <c r="AZ445" s="237"/>
      <c r="BA445" s="237"/>
      <c r="BB445" s="237"/>
      <c r="BC445" s="237"/>
      <c r="BD445" s="237"/>
      <c r="BE445" s="237"/>
      <c r="BF445" s="237"/>
      <c r="BG445" s="237"/>
      <c r="BH445" s="237"/>
      <c r="BI445" s="237"/>
      <c r="BJ445" s="237"/>
    </row>
    <row r="446" spans="1:62" s="333" customFormat="1" ht="14.25" x14ac:dyDescent="0.3">
      <c r="A446" s="237"/>
      <c r="B446" s="334"/>
      <c r="C446" s="332"/>
      <c r="F446" s="237"/>
      <c r="G446" s="237"/>
      <c r="H446" s="237"/>
      <c r="I446" s="237"/>
      <c r="J446" s="237"/>
      <c r="K446" s="237"/>
      <c r="L446" s="237"/>
      <c r="M446" s="237"/>
      <c r="N446" s="237"/>
      <c r="O446" s="237"/>
      <c r="P446" s="237"/>
      <c r="Q446" s="237"/>
      <c r="R446" s="237"/>
      <c r="S446" s="334"/>
      <c r="T446" s="237"/>
      <c r="U446" s="237"/>
      <c r="V446" s="237"/>
      <c r="W446" s="237"/>
      <c r="X446" s="237"/>
      <c r="Y446" s="237"/>
      <c r="Z446" s="237"/>
      <c r="AA446" s="237"/>
      <c r="AB446" s="237"/>
      <c r="AC446" s="237"/>
      <c r="AD446" s="237"/>
      <c r="AE446" s="237"/>
      <c r="AF446" s="237"/>
      <c r="AG446" s="237"/>
      <c r="AH446" s="237"/>
      <c r="AI446" s="237"/>
      <c r="AJ446" s="237"/>
      <c r="AK446" s="237"/>
      <c r="AL446" s="237"/>
      <c r="AM446" s="237"/>
      <c r="AN446" s="237"/>
      <c r="AO446" s="237"/>
      <c r="AP446" s="237"/>
      <c r="AQ446" s="237"/>
      <c r="AR446" s="237"/>
      <c r="AS446" s="237"/>
      <c r="AT446" s="237"/>
      <c r="AU446" s="237"/>
      <c r="AV446" s="237"/>
      <c r="AW446" s="237"/>
      <c r="AX446" s="237"/>
      <c r="AY446" s="237"/>
      <c r="AZ446" s="237"/>
      <c r="BA446" s="237"/>
      <c r="BB446" s="237"/>
      <c r="BC446" s="237"/>
      <c r="BD446" s="237"/>
      <c r="BE446" s="237"/>
      <c r="BF446" s="237"/>
      <c r="BG446" s="237"/>
      <c r="BH446" s="237"/>
      <c r="BI446" s="237"/>
      <c r="BJ446" s="237"/>
    </row>
    <row r="447" spans="1:62" s="333" customFormat="1" ht="14.25" x14ac:dyDescent="0.3">
      <c r="A447" s="237"/>
      <c r="B447" s="334"/>
      <c r="C447" s="332"/>
      <c r="F447" s="237"/>
      <c r="G447" s="237"/>
      <c r="H447" s="237"/>
      <c r="I447" s="237"/>
      <c r="J447" s="237"/>
      <c r="K447" s="237"/>
      <c r="L447" s="237"/>
      <c r="M447" s="237"/>
      <c r="N447" s="237"/>
      <c r="O447" s="237"/>
      <c r="P447" s="237"/>
      <c r="Q447" s="237"/>
      <c r="R447" s="237"/>
      <c r="S447" s="334"/>
      <c r="T447" s="237"/>
      <c r="U447" s="237"/>
      <c r="V447" s="237"/>
      <c r="W447" s="237"/>
      <c r="X447" s="237"/>
      <c r="Y447" s="237"/>
      <c r="Z447" s="237"/>
      <c r="AA447" s="237"/>
      <c r="AB447" s="237"/>
      <c r="AC447" s="237"/>
      <c r="AD447" s="237"/>
      <c r="AE447" s="237"/>
      <c r="AF447" s="237"/>
      <c r="AG447" s="237"/>
      <c r="AH447" s="237"/>
      <c r="AI447" s="237"/>
      <c r="AJ447" s="237"/>
      <c r="AK447" s="237"/>
      <c r="AL447" s="237"/>
      <c r="AM447" s="237"/>
      <c r="AN447" s="237"/>
      <c r="AO447" s="237"/>
      <c r="AP447" s="237"/>
      <c r="AQ447" s="237"/>
      <c r="AR447" s="237"/>
      <c r="AS447" s="237"/>
      <c r="AT447" s="237"/>
      <c r="AU447" s="237"/>
      <c r="AV447" s="237"/>
      <c r="AW447" s="237"/>
      <c r="AX447" s="237"/>
      <c r="AY447" s="237"/>
      <c r="AZ447" s="237"/>
      <c r="BA447" s="237"/>
      <c r="BB447" s="237"/>
      <c r="BC447" s="237"/>
      <c r="BD447" s="237"/>
      <c r="BE447" s="237"/>
      <c r="BF447" s="237"/>
      <c r="BG447" s="237"/>
      <c r="BH447" s="237"/>
      <c r="BI447" s="237"/>
      <c r="BJ447" s="237"/>
    </row>
    <row r="448" spans="1:62" s="333" customFormat="1" ht="14.25" x14ac:dyDescent="0.3">
      <c r="A448" s="237"/>
      <c r="B448" s="334"/>
      <c r="C448" s="332"/>
      <c r="F448" s="237"/>
      <c r="G448" s="237"/>
      <c r="H448" s="237"/>
      <c r="I448" s="237"/>
      <c r="J448" s="237"/>
      <c r="K448" s="237"/>
      <c r="L448" s="237"/>
      <c r="M448" s="237"/>
      <c r="N448" s="237"/>
      <c r="O448" s="237"/>
      <c r="P448" s="237"/>
      <c r="Q448" s="237"/>
      <c r="R448" s="237"/>
      <c r="S448" s="334"/>
      <c r="T448" s="237"/>
      <c r="U448" s="237"/>
      <c r="V448" s="237"/>
      <c r="W448" s="237"/>
      <c r="X448" s="237"/>
      <c r="Y448" s="237"/>
      <c r="Z448" s="237"/>
      <c r="AA448" s="237"/>
      <c r="AB448" s="237"/>
      <c r="AC448" s="237"/>
      <c r="AD448" s="237"/>
      <c r="AE448" s="237"/>
      <c r="AF448" s="237"/>
      <c r="AG448" s="237"/>
      <c r="AH448" s="237"/>
      <c r="AI448" s="237"/>
      <c r="AJ448" s="237"/>
      <c r="AK448" s="237"/>
      <c r="AL448" s="237"/>
      <c r="AM448" s="237"/>
      <c r="AN448" s="237"/>
      <c r="AO448" s="237"/>
      <c r="AP448" s="237"/>
      <c r="AQ448" s="237"/>
      <c r="AR448" s="237"/>
      <c r="AS448" s="237"/>
      <c r="AT448" s="237"/>
      <c r="AU448" s="237"/>
      <c r="AV448" s="237"/>
      <c r="AW448" s="237"/>
      <c r="AX448" s="237"/>
      <c r="AY448" s="237"/>
      <c r="AZ448" s="237"/>
      <c r="BA448" s="237"/>
      <c r="BB448" s="237"/>
      <c r="BC448" s="237"/>
      <c r="BD448" s="237"/>
      <c r="BE448" s="237"/>
      <c r="BF448" s="237"/>
      <c r="BG448" s="237"/>
      <c r="BH448" s="237"/>
      <c r="BI448" s="237"/>
      <c r="BJ448" s="237"/>
    </row>
    <row r="449" spans="1:62" s="333" customFormat="1" ht="14.25" x14ac:dyDescent="0.3">
      <c r="A449" s="237"/>
      <c r="B449" s="334"/>
      <c r="C449" s="332"/>
      <c r="F449" s="237"/>
      <c r="G449" s="237"/>
      <c r="H449" s="237"/>
      <c r="I449" s="237"/>
      <c r="J449" s="237"/>
      <c r="K449" s="237"/>
      <c r="L449" s="237"/>
      <c r="M449" s="237"/>
      <c r="N449" s="237"/>
      <c r="O449" s="237"/>
      <c r="P449" s="237"/>
      <c r="Q449" s="237"/>
      <c r="R449" s="237"/>
      <c r="S449" s="334"/>
      <c r="T449" s="237"/>
      <c r="U449" s="237"/>
      <c r="V449" s="237"/>
      <c r="W449" s="237"/>
      <c r="X449" s="237"/>
      <c r="Y449" s="237"/>
      <c r="Z449" s="237"/>
      <c r="AA449" s="237"/>
      <c r="AB449" s="237"/>
      <c r="AC449" s="237"/>
      <c r="AD449" s="237"/>
      <c r="AE449" s="237"/>
      <c r="AF449" s="237"/>
      <c r="AG449" s="237"/>
      <c r="AH449" s="237"/>
      <c r="AI449" s="237"/>
      <c r="AJ449" s="237"/>
      <c r="AK449" s="237"/>
      <c r="AL449" s="237"/>
      <c r="AM449" s="237"/>
      <c r="AN449" s="237"/>
      <c r="AO449" s="237"/>
      <c r="AP449" s="237"/>
      <c r="AQ449" s="237"/>
      <c r="AR449" s="237"/>
      <c r="AS449" s="237"/>
      <c r="AT449" s="237"/>
      <c r="AU449" s="237"/>
      <c r="AV449" s="237"/>
      <c r="AW449" s="237"/>
      <c r="AX449" s="237"/>
      <c r="AY449" s="237"/>
      <c r="AZ449" s="237"/>
      <c r="BA449" s="237"/>
      <c r="BB449" s="237"/>
      <c r="BC449" s="237"/>
      <c r="BD449" s="237"/>
      <c r="BE449" s="237"/>
      <c r="BF449" s="237"/>
      <c r="BG449" s="237"/>
      <c r="BH449" s="237"/>
      <c r="BI449" s="237"/>
      <c r="BJ449" s="237"/>
    </row>
    <row r="450" spans="1:62" s="333" customFormat="1" ht="14.25" x14ac:dyDescent="0.3">
      <c r="A450" s="237"/>
      <c r="B450" s="334"/>
      <c r="C450" s="332"/>
      <c r="F450" s="237"/>
      <c r="G450" s="237"/>
      <c r="H450" s="237"/>
      <c r="I450" s="237"/>
      <c r="J450" s="237"/>
      <c r="K450" s="237"/>
      <c r="L450" s="237"/>
      <c r="M450" s="237"/>
      <c r="N450" s="237"/>
      <c r="O450" s="237"/>
      <c r="P450" s="237"/>
      <c r="Q450" s="237"/>
      <c r="R450" s="237"/>
      <c r="S450" s="334"/>
      <c r="T450" s="237"/>
      <c r="U450" s="237"/>
      <c r="V450" s="237"/>
      <c r="W450" s="237"/>
      <c r="X450" s="237"/>
      <c r="Y450" s="237"/>
      <c r="Z450" s="237"/>
      <c r="AA450" s="237"/>
      <c r="AB450" s="237"/>
      <c r="AC450" s="237"/>
      <c r="AD450" s="237"/>
      <c r="AE450" s="237"/>
      <c r="AF450" s="237"/>
      <c r="AG450" s="237"/>
      <c r="AH450" s="237"/>
      <c r="AI450" s="237"/>
      <c r="AJ450" s="237"/>
      <c r="AK450" s="237"/>
      <c r="AL450" s="237"/>
      <c r="AM450" s="237"/>
      <c r="AN450" s="237"/>
      <c r="AO450" s="237"/>
      <c r="AP450" s="237"/>
      <c r="AQ450" s="237"/>
      <c r="AR450" s="237"/>
      <c r="AS450" s="237"/>
      <c r="AT450" s="237"/>
      <c r="AU450" s="237"/>
      <c r="AV450" s="237"/>
      <c r="AW450" s="237"/>
      <c r="AX450" s="237"/>
      <c r="AY450" s="237"/>
      <c r="AZ450" s="237"/>
      <c r="BA450" s="237"/>
      <c r="BB450" s="237"/>
      <c r="BC450" s="237"/>
      <c r="BD450" s="237"/>
      <c r="BE450" s="237"/>
      <c r="BF450" s="237"/>
      <c r="BG450" s="237"/>
      <c r="BH450" s="237"/>
      <c r="BI450" s="237"/>
      <c r="BJ450" s="237"/>
    </row>
    <row r="451" spans="1:62" s="333" customFormat="1" ht="14.25" x14ac:dyDescent="0.3">
      <c r="A451" s="237"/>
      <c r="B451" s="334"/>
      <c r="C451" s="332"/>
      <c r="F451" s="237"/>
      <c r="G451" s="237"/>
      <c r="H451" s="237"/>
      <c r="I451" s="237"/>
      <c r="J451" s="237"/>
      <c r="K451" s="237"/>
      <c r="L451" s="237"/>
      <c r="M451" s="237"/>
      <c r="N451" s="237"/>
      <c r="O451" s="237"/>
      <c r="P451" s="237"/>
      <c r="Q451" s="237"/>
      <c r="R451" s="237"/>
      <c r="S451" s="334"/>
      <c r="T451" s="237"/>
      <c r="U451" s="237"/>
      <c r="V451" s="237"/>
      <c r="W451" s="237"/>
      <c r="X451" s="237"/>
      <c r="Y451" s="237"/>
      <c r="Z451" s="237"/>
      <c r="AA451" s="237"/>
      <c r="AB451" s="237"/>
      <c r="AC451" s="237"/>
      <c r="AD451" s="237"/>
      <c r="AE451" s="237"/>
      <c r="AF451" s="237"/>
      <c r="AG451" s="237"/>
      <c r="AH451" s="237"/>
      <c r="AI451" s="237"/>
      <c r="AJ451" s="237"/>
      <c r="AK451" s="237"/>
      <c r="AL451" s="237"/>
      <c r="AM451" s="237"/>
      <c r="AN451" s="237"/>
      <c r="AO451" s="237"/>
      <c r="AP451" s="237"/>
      <c r="AQ451" s="237"/>
      <c r="AR451" s="237"/>
      <c r="AS451" s="237"/>
      <c r="AT451" s="237"/>
      <c r="AU451" s="237"/>
      <c r="AV451" s="237"/>
      <c r="AW451" s="237"/>
      <c r="AX451" s="237"/>
      <c r="AY451" s="237"/>
      <c r="AZ451" s="237"/>
      <c r="BA451" s="237"/>
      <c r="BB451" s="237"/>
      <c r="BC451" s="237"/>
      <c r="BD451" s="237"/>
      <c r="BE451" s="237"/>
      <c r="BF451" s="237"/>
      <c r="BG451" s="237"/>
      <c r="BH451" s="237"/>
      <c r="BI451" s="237"/>
      <c r="BJ451" s="237"/>
    </row>
    <row r="452" spans="1:62" s="333" customFormat="1" ht="14.25" x14ac:dyDescent="0.3">
      <c r="A452" s="237"/>
      <c r="B452" s="334"/>
      <c r="C452" s="332"/>
      <c r="F452" s="237"/>
      <c r="G452" s="237"/>
      <c r="H452" s="237"/>
      <c r="I452" s="237"/>
      <c r="J452" s="237"/>
      <c r="K452" s="237"/>
      <c r="L452" s="237"/>
      <c r="M452" s="237"/>
      <c r="N452" s="237"/>
      <c r="O452" s="237"/>
      <c r="P452" s="237"/>
      <c r="Q452" s="237"/>
      <c r="R452" s="237"/>
      <c r="S452" s="334"/>
      <c r="T452" s="237"/>
      <c r="U452" s="237"/>
      <c r="V452" s="237"/>
      <c r="W452" s="237"/>
      <c r="X452" s="237"/>
      <c r="Y452" s="237"/>
      <c r="Z452" s="237"/>
      <c r="AA452" s="237"/>
      <c r="AB452" s="237"/>
      <c r="AC452" s="237"/>
      <c r="AD452" s="237"/>
      <c r="AE452" s="237"/>
      <c r="AF452" s="237"/>
      <c r="AG452" s="237"/>
      <c r="AH452" s="237"/>
      <c r="AI452" s="237"/>
      <c r="AJ452" s="237"/>
      <c r="AK452" s="237"/>
      <c r="AL452" s="237"/>
      <c r="AM452" s="237"/>
      <c r="AN452" s="237"/>
      <c r="AO452" s="237"/>
      <c r="AP452" s="237"/>
      <c r="AQ452" s="237"/>
      <c r="AR452" s="237"/>
      <c r="AS452" s="237"/>
      <c r="AT452" s="237"/>
      <c r="AU452" s="237"/>
      <c r="AV452" s="237"/>
      <c r="AW452" s="237"/>
      <c r="AX452" s="237"/>
      <c r="AY452" s="237"/>
      <c r="AZ452" s="237"/>
      <c r="BA452" s="237"/>
      <c r="BB452" s="237"/>
      <c r="BC452" s="237"/>
      <c r="BD452" s="237"/>
      <c r="BE452" s="237"/>
      <c r="BF452" s="237"/>
      <c r="BG452" s="237"/>
      <c r="BH452" s="237"/>
      <c r="BI452" s="237"/>
      <c r="BJ452" s="237"/>
    </row>
    <row r="453" spans="1:62" s="333" customFormat="1" ht="14.25" x14ac:dyDescent="0.3">
      <c r="A453" s="237"/>
      <c r="B453" s="334"/>
      <c r="C453" s="332"/>
      <c r="F453" s="237"/>
      <c r="G453" s="237"/>
      <c r="H453" s="237"/>
      <c r="I453" s="237"/>
      <c r="J453" s="237"/>
      <c r="K453" s="237"/>
      <c r="L453" s="237"/>
      <c r="M453" s="237"/>
      <c r="N453" s="237"/>
      <c r="O453" s="237"/>
      <c r="P453" s="237"/>
      <c r="Q453" s="237"/>
      <c r="R453" s="237"/>
      <c r="S453" s="334"/>
      <c r="T453" s="237"/>
      <c r="U453" s="237"/>
      <c r="V453" s="237"/>
      <c r="W453" s="237"/>
      <c r="X453" s="237"/>
      <c r="Y453" s="237"/>
      <c r="Z453" s="237"/>
      <c r="AA453" s="237"/>
      <c r="AB453" s="237"/>
      <c r="AC453" s="237"/>
      <c r="AD453" s="237"/>
      <c r="AE453" s="237"/>
      <c r="AF453" s="237"/>
      <c r="AG453" s="237"/>
      <c r="AH453" s="237"/>
      <c r="AI453" s="237"/>
      <c r="AJ453" s="237"/>
      <c r="AK453" s="237"/>
      <c r="AL453" s="237"/>
      <c r="AM453" s="237"/>
      <c r="AN453" s="237"/>
      <c r="AO453" s="237"/>
      <c r="AP453" s="237"/>
      <c r="AQ453" s="237"/>
      <c r="AR453" s="237"/>
      <c r="AS453" s="237"/>
      <c r="AT453" s="237"/>
      <c r="AU453" s="237"/>
      <c r="AV453" s="237"/>
      <c r="AW453" s="237"/>
      <c r="AX453" s="237"/>
      <c r="AY453" s="237"/>
      <c r="AZ453" s="237"/>
      <c r="BA453" s="237"/>
      <c r="BB453" s="237"/>
      <c r="BC453" s="237"/>
      <c r="BD453" s="237"/>
      <c r="BE453" s="237"/>
      <c r="BF453" s="237"/>
      <c r="BG453" s="237"/>
      <c r="BH453" s="237"/>
      <c r="BI453" s="237"/>
      <c r="BJ453" s="237"/>
    </row>
    <row r="454" spans="1:62" s="333" customFormat="1" ht="14.25" x14ac:dyDescent="0.3">
      <c r="A454" s="237"/>
      <c r="B454" s="334"/>
      <c r="C454" s="332"/>
      <c r="F454" s="237"/>
      <c r="G454" s="237"/>
      <c r="H454" s="237"/>
      <c r="I454" s="237"/>
      <c r="J454" s="237"/>
      <c r="K454" s="237"/>
      <c r="L454" s="237"/>
      <c r="M454" s="237"/>
      <c r="N454" s="237"/>
      <c r="O454" s="237"/>
      <c r="P454" s="237"/>
      <c r="Q454" s="237"/>
      <c r="R454" s="237"/>
      <c r="S454" s="334"/>
      <c r="T454" s="237"/>
      <c r="U454" s="237"/>
      <c r="V454" s="237"/>
      <c r="W454" s="237"/>
      <c r="X454" s="237"/>
      <c r="Y454" s="237"/>
      <c r="Z454" s="237"/>
      <c r="AA454" s="237"/>
      <c r="AB454" s="237"/>
      <c r="AC454" s="237"/>
      <c r="AD454" s="237"/>
      <c r="AE454" s="237"/>
      <c r="AF454" s="237"/>
      <c r="AG454" s="237"/>
      <c r="AH454" s="237"/>
      <c r="AI454" s="237"/>
      <c r="AJ454" s="237"/>
      <c r="AK454" s="237"/>
      <c r="AL454" s="237"/>
      <c r="AM454" s="237"/>
      <c r="AN454" s="237"/>
      <c r="AO454" s="237"/>
      <c r="AP454" s="237"/>
      <c r="AQ454" s="237"/>
      <c r="AR454" s="237"/>
      <c r="AS454" s="237"/>
      <c r="AT454" s="237"/>
      <c r="AU454" s="237"/>
      <c r="AV454" s="237"/>
      <c r="AW454" s="237"/>
      <c r="AX454" s="237"/>
      <c r="AY454" s="237"/>
      <c r="AZ454" s="237"/>
      <c r="BA454" s="237"/>
      <c r="BB454" s="237"/>
      <c r="BC454" s="237"/>
      <c r="BD454" s="237"/>
      <c r="BE454" s="237"/>
      <c r="BF454" s="237"/>
      <c r="BG454" s="237"/>
      <c r="BH454" s="237"/>
      <c r="BI454" s="237"/>
      <c r="BJ454" s="237"/>
    </row>
    <row r="455" spans="1:62" s="333" customFormat="1" ht="14.25" x14ac:dyDescent="0.3">
      <c r="A455" s="237"/>
      <c r="B455" s="334"/>
      <c r="C455" s="332"/>
      <c r="F455" s="237"/>
      <c r="G455" s="237"/>
      <c r="H455" s="237"/>
      <c r="I455" s="237"/>
      <c r="J455" s="237"/>
      <c r="K455" s="237"/>
      <c r="L455" s="237"/>
      <c r="M455" s="237"/>
      <c r="N455" s="237"/>
      <c r="O455" s="237"/>
      <c r="P455" s="237"/>
      <c r="Q455" s="237"/>
      <c r="R455" s="237"/>
      <c r="S455" s="334"/>
      <c r="T455" s="237"/>
      <c r="U455" s="237"/>
      <c r="V455" s="237"/>
      <c r="W455" s="237"/>
      <c r="X455" s="237"/>
      <c r="Y455" s="237"/>
      <c r="Z455" s="237"/>
      <c r="AA455" s="237"/>
      <c r="AB455" s="237"/>
      <c r="AC455" s="237"/>
      <c r="AD455" s="237"/>
      <c r="AE455" s="237"/>
      <c r="AF455" s="237"/>
      <c r="AG455" s="237"/>
      <c r="AH455" s="237"/>
      <c r="AI455" s="237"/>
      <c r="AJ455" s="237"/>
      <c r="AK455" s="237"/>
      <c r="AL455" s="237"/>
      <c r="AM455" s="237"/>
      <c r="AN455" s="237"/>
      <c r="AO455" s="237"/>
      <c r="AP455" s="237"/>
      <c r="AQ455" s="237"/>
      <c r="AR455" s="237"/>
      <c r="AS455" s="237"/>
      <c r="AT455" s="237"/>
      <c r="AU455" s="237"/>
      <c r="AV455" s="237"/>
      <c r="AW455" s="237"/>
      <c r="AX455" s="237"/>
      <c r="AY455" s="237"/>
      <c r="AZ455" s="237"/>
      <c r="BA455" s="237"/>
      <c r="BB455" s="237"/>
      <c r="BC455" s="237"/>
      <c r="BD455" s="237"/>
      <c r="BE455" s="237"/>
      <c r="BF455" s="237"/>
      <c r="BG455" s="237"/>
      <c r="BH455" s="237"/>
      <c r="BI455" s="237"/>
      <c r="BJ455" s="237"/>
    </row>
    <row r="456" spans="1:62" s="333" customFormat="1" ht="14.25" x14ac:dyDescent="0.3">
      <c r="A456" s="237"/>
      <c r="B456" s="334"/>
      <c r="C456" s="332"/>
      <c r="F456" s="237"/>
      <c r="G456" s="237"/>
      <c r="H456" s="237"/>
      <c r="I456" s="237"/>
      <c r="J456" s="237"/>
      <c r="K456" s="237"/>
      <c r="L456" s="237"/>
      <c r="M456" s="237"/>
      <c r="N456" s="237"/>
      <c r="O456" s="237"/>
      <c r="P456" s="237"/>
      <c r="Q456" s="237"/>
      <c r="R456" s="237"/>
      <c r="S456" s="334"/>
      <c r="T456" s="237"/>
      <c r="U456" s="237"/>
      <c r="V456" s="237"/>
      <c r="W456" s="237"/>
      <c r="X456" s="237"/>
      <c r="Y456" s="237"/>
      <c r="Z456" s="237"/>
      <c r="AA456" s="237"/>
      <c r="AB456" s="237"/>
      <c r="AC456" s="237"/>
      <c r="AD456" s="237"/>
      <c r="AE456" s="237"/>
      <c r="AF456" s="237"/>
      <c r="AG456" s="237"/>
      <c r="AH456" s="237"/>
      <c r="AI456" s="237"/>
      <c r="AJ456" s="237"/>
      <c r="AK456" s="237"/>
      <c r="AL456" s="237"/>
      <c r="AM456" s="237"/>
      <c r="AN456" s="237"/>
      <c r="AO456" s="237"/>
      <c r="AP456" s="237"/>
      <c r="AQ456" s="237"/>
      <c r="AR456" s="237"/>
      <c r="AS456" s="237"/>
      <c r="AT456" s="237"/>
      <c r="AU456" s="237"/>
      <c r="AV456" s="237"/>
      <c r="AW456" s="237"/>
      <c r="AX456" s="237"/>
      <c r="AY456" s="237"/>
      <c r="AZ456" s="237"/>
      <c r="BA456" s="237"/>
      <c r="BB456" s="237"/>
      <c r="BC456" s="237"/>
      <c r="BD456" s="237"/>
      <c r="BE456" s="237"/>
      <c r="BF456" s="237"/>
      <c r="BG456" s="237"/>
      <c r="BH456" s="237"/>
      <c r="BI456" s="237"/>
      <c r="BJ456" s="237"/>
    </row>
    <row r="457" spans="1:62" s="333" customFormat="1" ht="14.25" x14ac:dyDescent="0.3">
      <c r="A457" s="237"/>
      <c r="B457" s="334"/>
      <c r="C457" s="332"/>
      <c r="F457" s="237"/>
      <c r="G457" s="237"/>
      <c r="H457" s="237"/>
      <c r="I457" s="237"/>
      <c r="J457" s="237"/>
      <c r="K457" s="237"/>
      <c r="L457" s="237"/>
      <c r="M457" s="237"/>
      <c r="N457" s="237"/>
      <c r="O457" s="237"/>
      <c r="P457" s="237"/>
      <c r="Q457" s="237"/>
      <c r="R457" s="237"/>
      <c r="S457" s="334"/>
      <c r="T457" s="237"/>
      <c r="U457" s="237"/>
      <c r="V457" s="237"/>
      <c r="W457" s="237"/>
      <c r="X457" s="237"/>
      <c r="Y457" s="237"/>
      <c r="Z457" s="237"/>
      <c r="AA457" s="237"/>
      <c r="AB457" s="237"/>
      <c r="AC457" s="237"/>
      <c r="AD457" s="237"/>
      <c r="AE457" s="237"/>
      <c r="AF457" s="237"/>
      <c r="AG457" s="237"/>
      <c r="AH457" s="237"/>
      <c r="AI457" s="237"/>
      <c r="AJ457" s="237"/>
      <c r="AK457" s="237"/>
      <c r="AL457" s="237"/>
      <c r="AM457" s="237"/>
      <c r="AN457" s="237"/>
      <c r="AO457" s="237"/>
      <c r="AP457" s="237"/>
      <c r="AQ457" s="237"/>
      <c r="AR457" s="237"/>
      <c r="AS457" s="237"/>
      <c r="AT457" s="237"/>
      <c r="AU457" s="237"/>
      <c r="AV457" s="237"/>
      <c r="AW457" s="237"/>
      <c r="AX457" s="237"/>
      <c r="AY457" s="237"/>
      <c r="AZ457" s="237"/>
      <c r="BA457" s="237"/>
      <c r="BB457" s="237"/>
      <c r="BC457" s="237"/>
      <c r="BD457" s="237"/>
      <c r="BE457" s="237"/>
      <c r="BF457" s="237"/>
      <c r="BG457" s="237"/>
      <c r="BH457" s="237"/>
      <c r="BI457" s="237"/>
      <c r="BJ457" s="237"/>
    </row>
    <row r="458" spans="1:62" s="333" customFormat="1" ht="14.25" x14ac:dyDescent="0.3">
      <c r="A458" s="237"/>
      <c r="B458" s="334"/>
      <c r="C458" s="332"/>
      <c r="F458" s="237"/>
      <c r="G458" s="237"/>
      <c r="H458" s="237"/>
      <c r="I458" s="237"/>
      <c r="J458" s="237"/>
      <c r="K458" s="237"/>
      <c r="L458" s="237"/>
      <c r="M458" s="237"/>
      <c r="N458" s="237"/>
      <c r="O458" s="237"/>
      <c r="P458" s="237"/>
      <c r="Q458" s="237"/>
      <c r="R458" s="237"/>
      <c r="S458" s="334"/>
      <c r="T458" s="237"/>
      <c r="U458" s="237"/>
      <c r="V458" s="237"/>
      <c r="W458" s="237"/>
      <c r="X458" s="237"/>
      <c r="Y458" s="237"/>
      <c r="Z458" s="237"/>
      <c r="AA458" s="237"/>
      <c r="AB458" s="237"/>
      <c r="AC458" s="237"/>
      <c r="AD458" s="237"/>
      <c r="AE458" s="237"/>
      <c r="AF458" s="237"/>
      <c r="AG458" s="237"/>
      <c r="AH458" s="237"/>
      <c r="AI458" s="237"/>
      <c r="AJ458" s="237"/>
      <c r="AK458" s="237"/>
      <c r="AL458" s="237"/>
      <c r="AM458" s="237"/>
      <c r="AN458" s="237"/>
      <c r="AO458" s="237"/>
      <c r="AP458" s="237"/>
      <c r="AQ458" s="237"/>
      <c r="AR458" s="237"/>
      <c r="AS458" s="237"/>
      <c r="AT458" s="237"/>
      <c r="AU458" s="237"/>
      <c r="AV458" s="237"/>
      <c r="AW458" s="237"/>
      <c r="AX458" s="237"/>
      <c r="AY458" s="237"/>
      <c r="AZ458" s="237"/>
      <c r="BA458" s="237"/>
      <c r="BB458" s="237"/>
      <c r="BC458" s="237"/>
      <c r="BD458" s="237"/>
      <c r="BE458" s="237"/>
      <c r="BF458" s="237"/>
      <c r="BG458" s="237"/>
      <c r="BH458" s="237"/>
      <c r="BI458" s="237"/>
      <c r="BJ458" s="237"/>
    </row>
    <row r="459" spans="1:62" s="333" customFormat="1" ht="14.25" x14ac:dyDescent="0.3">
      <c r="A459" s="237"/>
      <c r="B459" s="334"/>
      <c r="C459" s="332"/>
      <c r="F459" s="237"/>
      <c r="G459" s="237"/>
      <c r="H459" s="237"/>
      <c r="I459" s="237"/>
      <c r="J459" s="237"/>
      <c r="K459" s="237"/>
      <c r="L459" s="237"/>
      <c r="M459" s="237"/>
      <c r="N459" s="237"/>
      <c r="O459" s="237"/>
      <c r="P459" s="237"/>
      <c r="Q459" s="237"/>
      <c r="R459" s="237"/>
      <c r="S459" s="334"/>
      <c r="T459" s="237"/>
      <c r="U459" s="237"/>
      <c r="V459" s="237"/>
      <c r="W459" s="237"/>
      <c r="X459" s="237"/>
      <c r="Y459" s="237"/>
      <c r="Z459" s="237"/>
      <c r="AA459" s="237"/>
      <c r="AB459" s="237"/>
      <c r="AC459" s="237"/>
      <c r="AD459" s="237"/>
      <c r="AE459" s="237"/>
      <c r="AF459" s="237"/>
      <c r="AG459" s="237"/>
      <c r="AH459" s="237"/>
      <c r="AI459" s="237"/>
      <c r="AJ459" s="237"/>
      <c r="AK459" s="237"/>
      <c r="AL459" s="237"/>
      <c r="AM459" s="237"/>
      <c r="AN459" s="237"/>
      <c r="AO459" s="237"/>
      <c r="AP459" s="237"/>
      <c r="AQ459" s="237"/>
      <c r="AR459" s="237"/>
      <c r="AS459" s="237"/>
      <c r="AT459" s="237"/>
      <c r="AU459" s="237"/>
      <c r="AV459" s="237"/>
      <c r="AW459" s="237"/>
      <c r="AX459" s="237"/>
      <c r="AY459" s="237"/>
      <c r="AZ459" s="237"/>
      <c r="BA459" s="237"/>
      <c r="BB459" s="237"/>
      <c r="BC459" s="237"/>
      <c r="BD459" s="237"/>
      <c r="BE459" s="237"/>
      <c r="BF459" s="237"/>
      <c r="BG459" s="237"/>
      <c r="BH459" s="237"/>
      <c r="BI459" s="237"/>
      <c r="BJ459" s="237"/>
    </row>
    <row r="460" spans="1:62" s="333" customFormat="1" ht="14.25" x14ac:dyDescent="0.3">
      <c r="A460" s="237"/>
      <c r="B460" s="334"/>
      <c r="C460" s="332"/>
      <c r="F460" s="237"/>
      <c r="G460" s="237"/>
      <c r="H460" s="237"/>
      <c r="I460" s="237"/>
      <c r="J460" s="237"/>
      <c r="K460" s="237"/>
      <c r="L460" s="237"/>
      <c r="M460" s="237"/>
      <c r="N460" s="237"/>
      <c r="O460" s="237"/>
      <c r="P460" s="237"/>
      <c r="Q460" s="237"/>
      <c r="R460" s="237"/>
      <c r="S460" s="334"/>
      <c r="T460" s="237"/>
      <c r="U460" s="237"/>
      <c r="V460" s="237"/>
      <c r="W460" s="237"/>
      <c r="X460" s="237"/>
      <c r="Y460" s="237"/>
      <c r="Z460" s="237"/>
      <c r="AA460" s="237"/>
      <c r="AB460" s="237"/>
      <c r="AC460" s="237"/>
      <c r="AD460" s="237"/>
      <c r="AE460" s="237"/>
      <c r="AF460" s="237"/>
      <c r="AG460" s="237"/>
      <c r="AH460" s="237"/>
      <c r="AI460" s="237"/>
      <c r="AJ460" s="237"/>
      <c r="AK460" s="237"/>
      <c r="AL460" s="237"/>
      <c r="AM460" s="237"/>
      <c r="AN460" s="237"/>
      <c r="AO460" s="237"/>
      <c r="AP460" s="237"/>
      <c r="AQ460" s="237"/>
      <c r="AR460" s="237"/>
      <c r="AS460" s="237"/>
      <c r="AT460" s="237"/>
      <c r="AU460" s="237"/>
      <c r="AV460" s="237"/>
      <c r="AW460" s="237"/>
      <c r="AX460" s="237"/>
      <c r="AY460" s="237"/>
      <c r="AZ460" s="237"/>
      <c r="BA460" s="237"/>
      <c r="BB460" s="237"/>
      <c r="BC460" s="237"/>
      <c r="BD460" s="237"/>
      <c r="BE460" s="237"/>
      <c r="BF460" s="237"/>
      <c r="BG460" s="237"/>
      <c r="BH460" s="237"/>
      <c r="BI460" s="237"/>
      <c r="BJ460" s="237"/>
    </row>
    <row r="461" spans="1:62" s="333" customFormat="1" ht="14.25" x14ac:dyDescent="0.3">
      <c r="A461" s="237"/>
      <c r="B461" s="334"/>
      <c r="C461" s="332"/>
      <c r="F461" s="237"/>
      <c r="G461" s="237"/>
      <c r="H461" s="237"/>
      <c r="I461" s="237"/>
      <c r="J461" s="237"/>
      <c r="K461" s="237"/>
      <c r="L461" s="237"/>
      <c r="M461" s="237"/>
      <c r="N461" s="237"/>
      <c r="O461" s="237"/>
      <c r="P461" s="237"/>
      <c r="Q461" s="237"/>
      <c r="R461" s="237"/>
      <c r="S461" s="334"/>
      <c r="T461" s="237"/>
      <c r="U461" s="237"/>
      <c r="V461" s="237"/>
      <c r="W461" s="237"/>
      <c r="X461" s="237"/>
      <c r="Y461" s="237"/>
      <c r="Z461" s="237"/>
      <c r="AA461" s="237"/>
      <c r="AB461" s="237"/>
      <c r="AC461" s="237"/>
      <c r="AD461" s="237"/>
      <c r="AE461" s="237"/>
      <c r="AF461" s="237"/>
      <c r="AG461" s="237"/>
      <c r="AH461" s="237"/>
      <c r="AI461" s="237"/>
      <c r="AJ461" s="237"/>
      <c r="AK461" s="237"/>
      <c r="AL461" s="237"/>
      <c r="AM461" s="237"/>
      <c r="AN461" s="237"/>
      <c r="AO461" s="237"/>
      <c r="AP461" s="237"/>
      <c r="AQ461" s="237"/>
      <c r="AR461" s="237"/>
      <c r="AS461" s="237"/>
      <c r="AT461" s="237"/>
      <c r="AU461" s="237"/>
      <c r="AV461" s="237"/>
      <c r="AW461" s="237"/>
      <c r="AX461" s="237"/>
      <c r="AY461" s="237"/>
      <c r="AZ461" s="237"/>
      <c r="BA461" s="237"/>
      <c r="BB461" s="237"/>
      <c r="BC461" s="237"/>
      <c r="BD461" s="237"/>
      <c r="BE461" s="237"/>
      <c r="BF461" s="237"/>
      <c r="BG461" s="237"/>
      <c r="BH461" s="237"/>
      <c r="BI461" s="237"/>
      <c r="BJ461" s="237"/>
    </row>
    <row r="462" spans="1:62" s="333" customFormat="1" ht="14.25" x14ac:dyDescent="0.3">
      <c r="A462" s="237"/>
      <c r="B462" s="334"/>
      <c r="C462" s="332"/>
      <c r="F462" s="237"/>
      <c r="G462" s="237"/>
      <c r="H462" s="237"/>
      <c r="I462" s="237"/>
      <c r="J462" s="237"/>
      <c r="K462" s="237"/>
      <c r="L462" s="237"/>
      <c r="M462" s="237"/>
      <c r="N462" s="237"/>
      <c r="O462" s="237"/>
      <c r="P462" s="237"/>
      <c r="Q462" s="237"/>
      <c r="R462" s="237"/>
      <c r="S462" s="334"/>
      <c r="T462" s="237"/>
      <c r="U462" s="237"/>
      <c r="V462" s="237"/>
      <c r="W462" s="237"/>
      <c r="X462" s="237"/>
      <c r="Y462" s="237"/>
      <c r="Z462" s="237"/>
      <c r="AA462" s="237"/>
      <c r="AB462" s="237"/>
      <c r="AC462" s="237"/>
      <c r="AD462" s="237"/>
      <c r="AE462" s="237"/>
      <c r="AF462" s="237"/>
      <c r="AG462" s="237"/>
      <c r="AH462" s="237"/>
      <c r="AI462" s="237"/>
      <c r="AJ462" s="237"/>
      <c r="AK462" s="237"/>
      <c r="AL462" s="237"/>
      <c r="AM462" s="237"/>
      <c r="AN462" s="237"/>
      <c r="AO462" s="237"/>
      <c r="AP462" s="237"/>
      <c r="AQ462" s="237"/>
      <c r="AR462" s="237"/>
      <c r="AS462" s="237"/>
      <c r="AT462" s="237"/>
      <c r="AU462" s="237"/>
      <c r="AV462" s="237"/>
      <c r="AW462" s="237"/>
      <c r="AX462" s="237"/>
      <c r="AY462" s="237"/>
      <c r="AZ462" s="237"/>
      <c r="BA462" s="237"/>
      <c r="BB462" s="237"/>
      <c r="BC462" s="237"/>
      <c r="BD462" s="237"/>
      <c r="BE462" s="237"/>
      <c r="BF462" s="237"/>
      <c r="BG462" s="237"/>
      <c r="BH462" s="237"/>
      <c r="BI462" s="237"/>
      <c r="BJ462" s="237"/>
    </row>
    <row r="463" spans="1:62" s="333" customFormat="1" ht="14.25" x14ac:dyDescent="0.3">
      <c r="A463" s="237"/>
      <c r="B463" s="334"/>
      <c r="C463" s="332"/>
      <c r="F463" s="237"/>
      <c r="G463" s="237"/>
      <c r="H463" s="237"/>
      <c r="I463" s="237"/>
      <c r="J463" s="237"/>
      <c r="K463" s="237"/>
      <c r="L463" s="237"/>
      <c r="M463" s="237"/>
      <c r="N463" s="237"/>
      <c r="O463" s="237"/>
      <c r="P463" s="237"/>
      <c r="Q463" s="237"/>
      <c r="R463" s="237"/>
      <c r="S463" s="334"/>
      <c r="T463" s="237"/>
      <c r="U463" s="237"/>
      <c r="V463" s="237"/>
      <c r="W463" s="237"/>
      <c r="X463" s="237"/>
      <c r="Y463" s="237"/>
      <c r="Z463" s="237"/>
      <c r="AA463" s="237"/>
      <c r="AB463" s="237"/>
      <c r="AC463" s="237"/>
      <c r="AD463" s="237"/>
      <c r="AE463" s="237"/>
      <c r="AF463" s="237"/>
      <c r="AG463" s="237"/>
      <c r="AH463" s="237"/>
      <c r="AI463" s="237"/>
      <c r="AJ463" s="237"/>
      <c r="AK463" s="237"/>
      <c r="AL463" s="237"/>
      <c r="AM463" s="237"/>
      <c r="AN463" s="237"/>
      <c r="AO463" s="237"/>
      <c r="AP463" s="237"/>
      <c r="AQ463" s="237"/>
      <c r="AR463" s="237"/>
      <c r="AS463" s="237"/>
      <c r="AT463" s="237"/>
      <c r="AU463" s="237"/>
      <c r="AV463" s="237"/>
      <c r="AW463" s="237"/>
      <c r="AX463" s="237"/>
      <c r="AY463" s="237"/>
      <c r="AZ463" s="237"/>
      <c r="BA463" s="237"/>
      <c r="BB463" s="237"/>
      <c r="BC463" s="237"/>
      <c r="BD463" s="237"/>
      <c r="BE463" s="237"/>
      <c r="BF463" s="237"/>
      <c r="BG463" s="237"/>
      <c r="BH463" s="237"/>
      <c r="BI463" s="237"/>
      <c r="BJ463" s="237"/>
    </row>
    <row r="464" spans="1:62" s="333" customFormat="1" ht="14.25" x14ac:dyDescent="0.3">
      <c r="A464" s="237"/>
      <c r="B464" s="334"/>
      <c r="C464" s="332"/>
      <c r="F464" s="237"/>
      <c r="G464" s="237"/>
      <c r="H464" s="237"/>
      <c r="I464" s="237"/>
      <c r="J464" s="237"/>
      <c r="K464" s="237"/>
      <c r="L464" s="237"/>
      <c r="M464" s="237"/>
      <c r="N464" s="237"/>
      <c r="O464" s="237"/>
      <c r="P464" s="237"/>
      <c r="Q464" s="237"/>
      <c r="R464" s="237"/>
      <c r="S464" s="334"/>
      <c r="T464" s="237"/>
      <c r="U464" s="237"/>
      <c r="V464" s="237"/>
      <c r="W464" s="237"/>
      <c r="X464" s="237"/>
      <c r="Y464" s="237"/>
      <c r="Z464" s="237"/>
      <c r="AA464" s="237"/>
      <c r="AB464" s="237"/>
      <c r="AC464" s="237"/>
      <c r="AD464" s="237"/>
      <c r="AE464" s="237"/>
      <c r="AF464" s="237"/>
      <c r="AG464" s="237"/>
      <c r="AH464" s="237"/>
      <c r="AI464" s="237"/>
      <c r="AJ464" s="237"/>
      <c r="AK464" s="237"/>
      <c r="AL464" s="237"/>
      <c r="AM464" s="237"/>
      <c r="AN464" s="237"/>
      <c r="AO464" s="237"/>
      <c r="AP464" s="237"/>
      <c r="AQ464" s="237"/>
      <c r="AR464" s="237"/>
      <c r="AS464" s="237"/>
      <c r="AT464" s="237"/>
      <c r="AU464" s="237"/>
      <c r="AV464" s="237"/>
      <c r="AW464" s="237"/>
      <c r="AX464" s="237"/>
      <c r="AY464" s="237"/>
      <c r="AZ464" s="237"/>
      <c r="BA464" s="237"/>
      <c r="BB464" s="237"/>
      <c r="BC464" s="237"/>
      <c r="BD464" s="237"/>
      <c r="BE464" s="237"/>
      <c r="BF464" s="237"/>
      <c r="BG464" s="237"/>
      <c r="BH464" s="237"/>
      <c r="BI464" s="237"/>
      <c r="BJ464" s="237"/>
    </row>
    <row r="465" spans="1:62" s="333" customFormat="1" ht="14.25" x14ac:dyDescent="0.3">
      <c r="A465" s="237"/>
      <c r="B465" s="334"/>
      <c r="C465" s="332"/>
      <c r="F465" s="237"/>
      <c r="G465" s="237"/>
      <c r="H465" s="237"/>
      <c r="I465" s="237"/>
      <c r="J465" s="237"/>
      <c r="K465" s="237"/>
      <c r="L465" s="237"/>
      <c r="M465" s="237"/>
      <c r="N465" s="237"/>
      <c r="O465" s="237"/>
      <c r="P465" s="237"/>
      <c r="Q465" s="237"/>
      <c r="R465" s="237"/>
      <c r="S465" s="334"/>
      <c r="T465" s="237"/>
      <c r="U465" s="237"/>
      <c r="V465" s="237"/>
      <c r="W465" s="237"/>
      <c r="X465" s="237"/>
      <c r="Y465" s="237"/>
      <c r="Z465" s="237"/>
      <c r="AA465" s="237"/>
      <c r="AB465" s="237"/>
      <c r="AC465" s="237"/>
      <c r="AD465" s="237"/>
      <c r="AE465" s="237"/>
      <c r="AF465" s="237"/>
      <c r="AG465" s="237"/>
      <c r="AH465" s="237"/>
      <c r="AI465" s="237"/>
      <c r="AJ465" s="237"/>
      <c r="AK465" s="237"/>
      <c r="AL465" s="237"/>
      <c r="AM465" s="237"/>
      <c r="AN465" s="237"/>
      <c r="AO465" s="237"/>
      <c r="AP465" s="237"/>
      <c r="AQ465" s="237"/>
      <c r="AR465" s="237"/>
      <c r="AS465" s="237"/>
      <c r="AT465" s="237"/>
      <c r="AU465" s="237"/>
      <c r="AV465" s="237"/>
      <c r="AW465" s="237"/>
      <c r="AX465" s="237"/>
      <c r="AY465" s="237"/>
      <c r="AZ465" s="237"/>
      <c r="BA465" s="237"/>
      <c r="BB465" s="237"/>
      <c r="BC465" s="237"/>
      <c r="BD465" s="237"/>
      <c r="BE465" s="237"/>
      <c r="BF465" s="237"/>
      <c r="BG465" s="237"/>
      <c r="BH465" s="237"/>
      <c r="BI465" s="237"/>
      <c r="BJ465" s="237"/>
    </row>
    <row r="466" spans="1:62" s="333" customFormat="1" ht="14.25" x14ac:dyDescent="0.3">
      <c r="A466" s="237"/>
      <c r="B466" s="334"/>
      <c r="C466" s="332"/>
      <c r="F466" s="237"/>
      <c r="G466" s="237"/>
      <c r="H466" s="237"/>
      <c r="I466" s="237"/>
      <c r="J466" s="237"/>
      <c r="K466" s="237"/>
      <c r="L466" s="237"/>
      <c r="M466" s="237"/>
      <c r="N466" s="237"/>
      <c r="O466" s="237"/>
      <c r="P466" s="237"/>
      <c r="Q466" s="237"/>
      <c r="R466" s="237"/>
      <c r="S466" s="334"/>
      <c r="T466" s="237"/>
      <c r="U466" s="237"/>
      <c r="V466" s="237"/>
      <c r="W466" s="237"/>
      <c r="X466" s="237"/>
      <c r="Y466" s="237"/>
      <c r="Z466" s="237"/>
      <c r="AA466" s="237"/>
      <c r="AB466" s="237"/>
      <c r="AC466" s="237"/>
      <c r="AD466" s="237"/>
      <c r="AE466" s="237"/>
      <c r="AF466" s="237"/>
      <c r="AG466" s="237"/>
      <c r="AH466" s="237"/>
      <c r="AI466" s="237"/>
      <c r="AJ466" s="237"/>
      <c r="AK466" s="237"/>
      <c r="AL466" s="237"/>
      <c r="AM466" s="237"/>
      <c r="AN466" s="237"/>
      <c r="AO466" s="237"/>
      <c r="AP466" s="237"/>
      <c r="AQ466" s="237"/>
      <c r="AR466" s="237"/>
      <c r="AS466" s="237"/>
      <c r="AT466" s="237"/>
      <c r="AU466" s="237"/>
      <c r="AV466" s="237"/>
      <c r="AW466" s="237"/>
      <c r="AX466" s="237"/>
      <c r="AY466" s="237"/>
      <c r="AZ466" s="237"/>
      <c r="BA466" s="237"/>
      <c r="BB466" s="237"/>
      <c r="BC466" s="237"/>
      <c r="BD466" s="237"/>
      <c r="BE466" s="237"/>
      <c r="BF466" s="237"/>
      <c r="BG466" s="237"/>
      <c r="BH466" s="237"/>
      <c r="BI466" s="237"/>
      <c r="BJ466" s="237"/>
    </row>
    <row r="467" spans="1:62" s="333" customFormat="1" ht="14.25" x14ac:dyDescent="0.3">
      <c r="A467" s="237"/>
      <c r="B467" s="334"/>
      <c r="C467" s="332"/>
      <c r="F467" s="237"/>
      <c r="G467" s="237"/>
      <c r="H467" s="237"/>
      <c r="I467" s="237"/>
      <c r="J467" s="237"/>
      <c r="K467" s="237"/>
      <c r="L467" s="237"/>
      <c r="M467" s="237"/>
      <c r="N467" s="237"/>
      <c r="O467" s="237"/>
      <c r="P467" s="237"/>
      <c r="Q467" s="237"/>
      <c r="R467" s="237"/>
      <c r="S467" s="334"/>
      <c r="T467" s="237"/>
      <c r="U467" s="237"/>
      <c r="V467" s="237"/>
      <c r="W467" s="237"/>
      <c r="X467" s="237"/>
      <c r="Y467" s="237"/>
      <c r="Z467" s="237"/>
      <c r="AA467" s="237"/>
      <c r="AB467" s="237"/>
      <c r="AC467" s="237"/>
      <c r="AD467" s="237"/>
      <c r="AE467" s="237"/>
      <c r="AF467" s="237"/>
      <c r="AG467" s="237"/>
      <c r="AH467" s="237"/>
      <c r="AI467" s="237"/>
      <c r="AJ467" s="237"/>
      <c r="AK467" s="237"/>
      <c r="AL467" s="237"/>
      <c r="AM467" s="237"/>
      <c r="AN467" s="237"/>
      <c r="AO467" s="237"/>
      <c r="AP467" s="237"/>
      <c r="AQ467" s="237"/>
      <c r="AR467" s="237"/>
      <c r="AS467" s="237"/>
      <c r="AT467" s="237"/>
      <c r="AU467" s="237"/>
      <c r="AV467" s="237"/>
      <c r="AW467" s="237"/>
      <c r="AX467" s="237"/>
      <c r="AY467" s="237"/>
      <c r="AZ467" s="237"/>
      <c r="BA467" s="237"/>
      <c r="BB467" s="237"/>
      <c r="BC467" s="237"/>
      <c r="BD467" s="237"/>
      <c r="BE467" s="237"/>
      <c r="BF467" s="237"/>
      <c r="BG467" s="237"/>
      <c r="BH467" s="237"/>
      <c r="BI467" s="237"/>
      <c r="BJ467" s="237"/>
    </row>
    <row r="468" spans="1:62" s="333" customFormat="1" ht="14.25" x14ac:dyDescent="0.3">
      <c r="A468" s="237"/>
      <c r="B468" s="334"/>
      <c r="C468" s="332"/>
      <c r="F468" s="237"/>
      <c r="G468" s="237"/>
      <c r="H468" s="237"/>
      <c r="I468" s="237"/>
      <c r="J468" s="237"/>
      <c r="K468" s="237"/>
      <c r="L468" s="237"/>
      <c r="M468" s="237"/>
      <c r="N468" s="237"/>
      <c r="O468" s="237"/>
      <c r="P468" s="237"/>
      <c r="Q468" s="237"/>
      <c r="R468" s="237"/>
      <c r="S468" s="334"/>
      <c r="T468" s="237"/>
      <c r="U468" s="237"/>
      <c r="V468" s="237"/>
      <c r="W468" s="237"/>
      <c r="X468" s="237"/>
      <c r="Y468" s="237"/>
      <c r="Z468" s="237"/>
      <c r="AA468" s="237"/>
      <c r="AB468" s="237"/>
      <c r="AC468" s="237"/>
      <c r="AD468" s="237"/>
      <c r="AE468" s="237"/>
      <c r="AF468" s="237"/>
      <c r="AG468" s="237"/>
      <c r="AH468" s="237"/>
      <c r="AI468" s="237"/>
      <c r="AJ468" s="237"/>
      <c r="AK468" s="237"/>
      <c r="AL468" s="237"/>
      <c r="AM468" s="237"/>
      <c r="AN468" s="237"/>
      <c r="AO468" s="237"/>
      <c r="AP468" s="237"/>
      <c r="AQ468" s="237"/>
      <c r="AR468" s="237"/>
      <c r="AS468" s="237"/>
      <c r="AT468" s="237"/>
      <c r="AU468" s="237"/>
      <c r="AV468" s="237"/>
      <c r="AW468" s="237"/>
      <c r="AX468" s="237"/>
      <c r="AY468" s="237"/>
      <c r="AZ468" s="237"/>
      <c r="BA468" s="237"/>
      <c r="BB468" s="237"/>
      <c r="BC468" s="237"/>
      <c r="BD468" s="237"/>
      <c r="BE468" s="237"/>
      <c r="BF468" s="237"/>
      <c r="BG468" s="237"/>
      <c r="BH468" s="237"/>
      <c r="BI468" s="237"/>
      <c r="BJ468" s="237"/>
    </row>
    <row r="469" spans="1:62" s="333" customFormat="1" ht="14.25" x14ac:dyDescent="0.3">
      <c r="A469" s="237"/>
      <c r="B469" s="334"/>
      <c r="C469" s="332"/>
      <c r="F469" s="237"/>
      <c r="G469" s="237"/>
      <c r="H469" s="237"/>
      <c r="I469" s="237"/>
      <c r="J469" s="237"/>
      <c r="K469" s="237"/>
      <c r="L469" s="237"/>
      <c r="M469" s="237"/>
      <c r="N469" s="237"/>
      <c r="O469" s="237"/>
      <c r="P469" s="237"/>
      <c r="Q469" s="237"/>
      <c r="R469" s="237"/>
      <c r="S469" s="334"/>
      <c r="T469" s="237"/>
      <c r="U469" s="237"/>
      <c r="V469" s="237"/>
      <c r="W469" s="237"/>
      <c r="X469" s="237"/>
      <c r="Y469" s="237"/>
      <c r="Z469" s="237"/>
      <c r="AA469" s="237"/>
      <c r="AB469" s="237"/>
      <c r="AC469" s="237"/>
      <c r="AD469" s="237"/>
      <c r="AE469" s="237"/>
      <c r="AF469" s="237"/>
      <c r="AG469" s="237"/>
      <c r="AH469" s="237"/>
      <c r="AI469" s="237"/>
      <c r="AJ469" s="237"/>
      <c r="AK469" s="237"/>
      <c r="AL469" s="237"/>
      <c r="AM469" s="237"/>
      <c r="AN469" s="237"/>
      <c r="AO469" s="237"/>
      <c r="AP469" s="237"/>
      <c r="AQ469" s="237"/>
      <c r="AR469" s="237"/>
      <c r="AS469" s="237"/>
      <c r="AT469" s="237"/>
      <c r="AU469" s="237"/>
      <c r="AV469" s="237"/>
      <c r="AW469" s="237"/>
      <c r="AX469" s="237"/>
      <c r="AY469" s="237"/>
      <c r="AZ469" s="237"/>
      <c r="BA469" s="237"/>
      <c r="BB469" s="237"/>
      <c r="BC469" s="237"/>
      <c r="BD469" s="237"/>
      <c r="BE469" s="237"/>
      <c r="BF469" s="237"/>
      <c r="BG469" s="237"/>
      <c r="BH469" s="237"/>
      <c r="BI469" s="237"/>
      <c r="BJ469" s="237"/>
    </row>
    <row r="470" spans="1:62" s="333" customFormat="1" ht="14.25" x14ac:dyDescent="0.3">
      <c r="A470" s="237"/>
      <c r="B470" s="334"/>
      <c r="C470" s="332"/>
      <c r="F470" s="237"/>
      <c r="G470" s="237"/>
      <c r="H470" s="237"/>
      <c r="I470" s="237"/>
      <c r="J470" s="237"/>
      <c r="K470" s="237"/>
      <c r="L470" s="237"/>
      <c r="M470" s="237"/>
      <c r="N470" s="237"/>
      <c r="O470" s="237"/>
      <c r="P470" s="237"/>
      <c r="Q470" s="237"/>
      <c r="R470" s="237"/>
      <c r="S470" s="334"/>
      <c r="T470" s="237"/>
      <c r="U470" s="237"/>
      <c r="V470" s="237"/>
      <c r="W470" s="237"/>
      <c r="X470" s="237"/>
      <c r="Y470" s="237"/>
      <c r="Z470" s="237"/>
      <c r="AA470" s="237"/>
      <c r="AB470" s="237"/>
      <c r="AC470" s="237"/>
      <c r="AD470" s="237"/>
      <c r="AE470" s="237"/>
      <c r="AF470" s="237"/>
      <c r="AG470" s="237"/>
      <c r="AH470" s="237"/>
      <c r="AI470" s="237"/>
      <c r="AJ470" s="237"/>
      <c r="AK470" s="237"/>
      <c r="AL470" s="237"/>
      <c r="AM470" s="237"/>
      <c r="AN470" s="237"/>
      <c r="AO470" s="237"/>
      <c r="AP470" s="237"/>
      <c r="AQ470" s="237"/>
      <c r="AR470" s="237"/>
      <c r="AS470" s="237"/>
      <c r="AT470" s="237"/>
      <c r="AU470" s="237"/>
      <c r="AV470" s="237"/>
      <c r="AW470" s="237"/>
      <c r="AX470" s="237"/>
      <c r="AY470" s="237"/>
      <c r="AZ470" s="237"/>
      <c r="BA470" s="237"/>
      <c r="BB470" s="237"/>
      <c r="BC470" s="237"/>
      <c r="BD470" s="237"/>
      <c r="BE470" s="237"/>
      <c r="BF470" s="237"/>
      <c r="BG470" s="237"/>
      <c r="BH470" s="237"/>
      <c r="BI470" s="237"/>
      <c r="BJ470" s="237"/>
    </row>
    <row r="471" spans="1:62" s="333" customFormat="1" ht="14.25" x14ac:dyDescent="0.3">
      <c r="A471" s="237"/>
      <c r="B471" s="334"/>
      <c r="C471" s="332"/>
      <c r="F471" s="237"/>
      <c r="G471" s="237"/>
      <c r="H471" s="237"/>
      <c r="I471" s="237"/>
      <c r="J471" s="237"/>
      <c r="K471" s="237"/>
      <c r="L471" s="237"/>
      <c r="M471" s="237"/>
      <c r="N471" s="237"/>
      <c r="O471" s="237"/>
      <c r="P471" s="237"/>
      <c r="Q471" s="237"/>
      <c r="R471" s="237"/>
      <c r="S471" s="334"/>
      <c r="T471" s="237"/>
      <c r="U471" s="237"/>
      <c r="V471" s="237"/>
      <c r="W471" s="237"/>
      <c r="X471" s="237"/>
      <c r="Y471" s="237"/>
      <c r="Z471" s="237"/>
      <c r="AA471" s="237"/>
      <c r="AB471" s="237"/>
      <c r="AC471" s="237"/>
      <c r="AD471" s="237"/>
      <c r="AE471" s="237"/>
      <c r="AF471" s="237"/>
      <c r="AG471" s="237"/>
      <c r="AH471" s="237"/>
      <c r="AI471" s="237"/>
      <c r="AJ471" s="237"/>
      <c r="AK471" s="237"/>
      <c r="AL471" s="237"/>
      <c r="AM471" s="237"/>
      <c r="AN471" s="237"/>
      <c r="AO471" s="237"/>
      <c r="AP471" s="237"/>
      <c r="AQ471" s="237"/>
      <c r="AR471" s="237"/>
      <c r="AS471" s="237"/>
      <c r="AT471" s="237"/>
      <c r="AU471" s="237"/>
      <c r="AV471" s="237"/>
      <c r="AW471" s="237"/>
      <c r="AX471" s="237"/>
      <c r="AY471" s="237"/>
      <c r="AZ471" s="237"/>
      <c r="BA471" s="237"/>
      <c r="BB471" s="237"/>
      <c r="BC471" s="237"/>
      <c r="BD471" s="237"/>
      <c r="BE471" s="237"/>
      <c r="BF471" s="237"/>
      <c r="BG471" s="237"/>
      <c r="BH471" s="237"/>
      <c r="BI471" s="237"/>
      <c r="BJ471" s="237"/>
    </row>
    <row r="472" spans="1:62" s="333" customFormat="1" ht="14.25" x14ac:dyDescent="0.3">
      <c r="A472" s="237"/>
      <c r="B472" s="334"/>
      <c r="C472" s="332"/>
      <c r="F472" s="237"/>
      <c r="G472" s="237"/>
      <c r="H472" s="237"/>
      <c r="I472" s="237"/>
      <c r="J472" s="237"/>
      <c r="K472" s="237"/>
      <c r="L472" s="237"/>
      <c r="M472" s="237"/>
      <c r="N472" s="237"/>
      <c r="O472" s="237"/>
      <c r="P472" s="237"/>
      <c r="Q472" s="237"/>
      <c r="R472" s="237"/>
      <c r="S472" s="334"/>
      <c r="T472" s="237"/>
      <c r="U472" s="237"/>
      <c r="V472" s="237"/>
      <c r="W472" s="237"/>
      <c r="X472" s="237"/>
      <c r="Y472" s="237"/>
      <c r="Z472" s="237"/>
      <c r="AA472" s="237"/>
      <c r="AB472" s="237"/>
      <c r="AC472" s="237"/>
      <c r="AD472" s="237"/>
      <c r="AE472" s="237"/>
      <c r="AF472" s="237"/>
      <c r="AG472" s="237"/>
      <c r="AH472" s="237"/>
      <c r="AI472" s="237"/>
      <c r="AJ472" s="237"/>
      <c r="AK472" s="237"/>
      <c r="AL472" s="237"/>
      <c r="AM472" s="237"/>
      <c r="AN472" s="237"/>
      <c r="AO472" s="237"/>
      <c r="AP472" s="237"/>
      <c r="AQ472" s="237"/>
      <c r="AR472" s="237"/>
      <c r="AS472" s="237"/>
      <c r="AT472" s="237"/>
      <c r="AU472" s="237"/>
      <c r="AV472" s="237"/>
      <c r="AW472" s="237"/>
      <c r="AX472" s="237"/>
      <c r="AY472" s="237"/>
      <c r="AZ472" s="237"/>
      <c r="BA472" s="237"/>
      <c r="BB472" s="237"/>
      <c r="BC472" s="237"/>
      <c r="BD472" s="237"/>
      <c r="BE472" s="237"/>
      <c r="BF472" s="237"/>
      <c r="BG472" s="237"/>
      <c r="BH472" s="237"/>
      <c r="BI472" s="237"/>
      <c r="BJ472" s="237"/>
    </row>
    <row r="473" spans="1:62" s="333" customFormat="1" ht="14.25" x14ac:dyDescent="0.3">
      <c r="A473" s="237"/>
      <c r="B473" s="334"/>
      <c r="C473" s="332"/>
      <c r="F473" s="237"/>
      <c r="G473" s="237"/>
      <c r="H473" s="237"/>
      <c r="I473" s="237"/>
      <c r="J473" s="237"/>
      <c r="K473" s="237"/>
      <c r="L473" s="237"/>
      <c r="M473" s="237"/>
      <c r="N473" s="237"/>
      <c r="O473" s="237"/>
      <c r="P473" s="237"/>
      <c r="Q473" s="237"/>
      <c r="R473" s="237"/>
      <c r="S473" s="334"/>
      <c r="T473" s="237"/>
      <c r="U473" s="237"/>
      <c r="V473" s="237"/>
      <c r="W473" s="237"/>
      <c r="X473" s="237"/>
      <c r="Y473" s="237"/>
      <c r="Z473" s="237"/>
      <c r="AA473" s="237"/>
      <c r="AB473" s="237"/>
      <c r="AC473" s="237"/>
      <c r="AD473" s="237"/>
      <c r="AE473" s="237"/>
      <c r="AF473" s="237"/>
      <c r="AG473" s="237"/>
      <c r="AH473" s="237"/>
      <c r="AI473" s="237"/>
      <c r="AJ473" s="237"/>
      <c r="AK473" s="237"/>
      <c r="AL473" s="237"/>
      <c r="AM473" s="237"/>
      <c r="AN473" s="237"/>
      <c r="AO473" s="237"/>
      <c r="AP473" s="237"/>
      <c r="AQ473" s="237"/>
      <c r="AR473" s="237"/>
      <c r="AS473" s="237"/>
      <c r="AT473" s="237"/>
      <c r="AU473" s="237"/>
      <c r="AV473" s="237"/>
      <c r="AW473" s="237"/>
      <c r="AX473" s="237"/>
      <c r="AY473" s="237"/>
      <c r="AZ473" s="237"/>
      <c r="BA473" s="237"/>
      <c r="BB473" s="237"/>
      <c r="BC473" s="237"/>
      <c r="BD473" s="237"/>
      <c r="BE473" s="237"/>
      <c r="BF473" s="237"/>
      <c r="BG473" s="237"/>
      <c r="BH473" s="237"/>
      <c r="BI473" s="237"/>
      <c r="BJ473" s="237"/>
    </row>
    <row r="474" spans="1:62" s="333" customFormat="1" ht="14.25" x14ac:dyDescent="0.3">
      <c r="A474" s="237"/>
      <c r="B474" s="334"/>
      <c r="C474" s="332"/>
      <c r="F474" s="237"/>
      <c r="G474" s="237"/>
      <c r="H474" s="237"/>
      <c r="I474" s="237"/>
      <c r="J474" s="237"/>
      <c r="K474" s="237"/>
      <c r="L474" s="237"/>
      <c r="M474" s="237"/>
      <c r="N474" s="237"/>
      <c r="O474" s="237"/>
      <c r="P474" s="237"/>
      <c r="Q474" s="237"/>
      <c r="R474" s="237"/>
      <c r="S474" s="334"/>
      <c r="T474" s="237"/>
      <c r="U474" s="237"/>
      <c r="V474" s="237"/>
      <c r="W474" s="237"/>
      <c r="X474" s="237"/>
      <c r="Y474" s="237"/>
      <c r="Z474" s="237"/>
      <c r="AA474" s="237"/>
      <c r="AB474" s="237"/>
      <c r="AC474" s="237"/>
      <c r="AD474" s="237"/>
      <c r="AE474" s="237"/>
      <c r="AF474" s="237"/>
      <c r="AG474" s="237"/>
      <c r="AH474" s="237"/>
      <c r="AI474" s="237"/>
      <c r="AJ474" s="237"/>
      <c r="AK474" s="237"/>
      <c r="AL474" s="237"/>
      <c r="AM474" s="237"/>
      <c r="AN474" s="237"/>
      <c r="AO474" s="237"/>
      <c r="AP474" s="237"/>
      <c r="AQ474" s="237"/>
      <c r="AR474" s="237"/>
      <c r="AS474" s="237"/>
      <c r="AT474" s="237"/>
      <c r="AU474" s="237"/>
      <c r="AV474" s="237"/>
      <c r="AW474" s="237"/>
      <c r="AX474" s="237"/>
      <c r="AY474" s="237"/>
      <c r="AZ474" s="237"/>
      <c r="BA474" s="237"/>
      <c r="BB474" s="237"/>
      <c r="BC474" s="237"/>
      <c r="BD474" s="237"/>
      <c r="BE474" s="237"/>
      <c r="BF474" s="237"/>
      <c r="BG474" s="237"/>
      <c r="BH474" s="237"/>
      <c r="BI474" s="237"/>
      <c r="BJ474" s="237"/>
    </row>
    <row r="475" spans="1:62" s="333" customFormat="1" ht="14.25" x14ac:dyDescent="0.3">
      <c r="A475" s="237"/>
      <c r="B475" s="334"/>
      <c r="C475" s="332"/>
      <c r="F475" s="237"/>
      <c r="G475" s="237"/>
      <c r="H475" s="237"/>
      <c r="I475" s="237"/>
      <c r="J475" s="237"/>
      <c r="K475" s="237"/>
      <c r="L475" s="237"/>
      <c r="M475" s="237"/>
      <c r="N475" s="237"/>
      <c r="O475" s="237"/>
      <c r="P475" s="237"/>
      <c r="Q475" s="237"/>
      <c r="R475" s="237"/>
      <c r="S475" s="334"/>
      <c r="T475" s="237"/>
      <c r="U475" s="237"/>
      <c r="V475" s="237"/>
      <c r="W475" s="237"/>
      <c r="X475" s="237"/>
      <c r="Y475" s="237"/>
      <c r="Z475" s="237"/>
      <c r="AA475" s="237"/>
      <c r="AB475" s="237"/>
      <c r="AC475" s="237"/>
      <c r="AD475" s="237"/>
      <c r="AE475" s="237"/>
      <c r="AF475" s="237"/>
      <c r="AG475" s="237"/>
      <c r="AH475" s="237"/>
      <c r="AI475" s="237"/>
      <c r="AJ475" s="237"/>
      <c r="AK475" s="237"/>
      <c r="AL475" s="237"/>
      <c r="AM475" s="237"/>
      <c r="AN475" s="237"/>
      <c r="AO475" s="237"/>
      <c r="AP475" s="237"/>
      <c r="AQ475" s="237"/>
      <c r="AR475" s="237"/>
      <c r="AS475" s="237"/>
      <c r="AT475" s="237"/>
      <c r="AU475" s="237"/>
      <c r="AV475" s="237"/>
      <c r="AW475" s="237"/>
      <c r="AX475" s="237"/>
      <c r="AY475" s="237"/>
      <c r="AZ475" s="237"/>
      <c r="BA475" s="237"/>
      <c r="BB475" s="237"/>
      <c r="BC475" s="237"/>
      <c r="BD475" s="237"/>
      <c r="BE475" s="237"/>
      <c r="BF475" s="237"/>
      <c r="BG475" s="237"/>
      <c r="BH475" s="237"/>
      <c r="BI475" s="237"/>
      <c r="BJ475" s="237"/>
    </row>
    <row r="476" spans="1:62" s="333" customFormat="1" ht="14.25" x14ac:dyDescent="0.3">
      <c r="A476" s="237"/>
      <c r="B476" s="334"/>
      <c r="C476" s="332"/>
      <c r="F476" s="237"/>
      <c r="G476" s="237"/>
      <c r="H476" s="237"/>
      <c r="I476" s="237"/>
      <c r="J476" s="237"/>
      <c r="K476" s="237"/>
      <c r="L476" s="237"/>
      <c r="M476" s="237"/>
      <c r="N476" s="237"/>
      <c r="O476" s="237"/>
      <c r="P476" s="237"/>
      <c r="Q476" s="237"/>
      <c r="R476" s="237"/>
      <c r="S476" s="334"/>
      <c r="T476" s="237"/>
      <c r="U476" s="237"/>
      <c r="V476" s="237"/>
      <c r="W476" s="237"/>
      <c r="X476" s="237"/>
      <c r="Y476" s="237"/>
      <c r="Z476" s="237"/>
      <c r="AA476" s="237"/>
      <c r="AB476" s="237"/>
      <c r="AC476" s="237"/>
      <c r="AD476" s="237"/>
      <c r="AE476" s="237"/>
      <c r="AF476" s="237"/>
      <c r="AG476" s="237"/>
      <c r="AH476" s="237"/>
      <c r="AI476" s="237"/>
      <c r="AJ476" s="237"/>
      <c r="AK476" s="237"/>
      <c r="AL476" s="237"/>
      <c r="AM476" s="237"/>
      <c r="AN476" s="237"/>
      <c r="AO476" s="237"/>
      <c r="AP476" s="237"/>
      <c r="AQ476" s="237"/>
      <c r="AR476" s="237"/>
      <c r="AS476" s="237"/>
      <c r="AT476" s="237"/>
      <c r="AU476" s="237"/>
      <c r="AV476" s="237"/>
      <c r="AW476" s="237"/>
      <c r="AX476" s="237"/>
      <c r="AY476" s="237"/>
      <c r="AZ476" s="237"/>
      <c r="BA476" s="237"/>
      <c r="BB476" s="237"/>
      <c r="BC476" s="237"/>
      <c r="BD476" s="237"/>
      <c r="BE476" s="237"/>
      <c r="BF476" s="237"/>
      <c r="BG476" s="237"/>
      <c r="BH476" s="237"/>
      <c r="BI476" s="237"/>
      <c r="BJ476" s="237"/>
    </row>
    <row r="477" spans="1:62" s="333" customFormat="1" ht="14.25" x14ac:dyDescent="0.3">
      <c r="A477" s="237"/>
      <c r="B477" s="334"/>
      <c r="C477" s="332"/>
      <c r="F477" s="237"/>
      <c r="G477" s="237"/>
      <c r="H477" s="237"/>
      <c r="I477" s="237"/>
      <c r="J477" s="237"/>
      <c r="K477" s="237"/>
      <c r="L477" s="237"/>
      <c r="M477" s="237"/>
      <c r="N477" s="237"/>
      <c r="O477" s="237"/>
      <c r="P477" s="237"/>
      <c r="Q477" s="237"/>
      <c r="R477" s="237"/>
      <c r="S477" s="334"/>
      <c r="T477" s="237"/>
      <c r="U477" s="237"/>
      <c r="V477" s="237"/>
      <c r="W477" s="237"/>
      <c r="X477" s="237"/>
      <c r="Y477" s="237"/>
      <c r="Z477" s="237"/>
      <c r="AA477" s="237"/>
      <c r="AB477" s="237"/>
      <c r="AC477" s="237"/>
      <c r="AD477" s="237"/>
      <c r="AE477" s="237"/>
      <c r="AF477" s="237"/>
      <c r="AG477" s="237"/>
      <c r="AH477" s="237"/>
      <c r="AI477" s="237"/>
      <c r="AJ477" s="237"/>
      <c r="AK477" s="237"/>
      <c r="AL477" s="237"/>
      <c r="AM477" s="237"/>
      <c r="AN477" s="237"/>
      <c r="AO477" s="237"/>
      <c r="AP477" s="237"/>
      <c r="AQ477" s="237"/>
      <c r="AR477" s="237"/>
      <c r="AS477" s="237"/>
      <c r="AT477" s="237"/>
      <c r="AU477" s="237"/>
      <c r="AV477" s="237"/>
      <c r="AW477" s="237"/>
      <c r="AX477" s="237"/>
      <c r="AY477" s="237"/>
      <c r="AZ477" s="237"/>
      <c r="BA477" s="237"/>
      <c r="BB477" s="237"/>
      <c r="BC477" s="237"/>
      <c r="BD477" s="237"/>
      <c r="BE477" s="237"/>
      <c r="BF477" s="237"/>
      <c r="BG477" s="237"/>
      <c r="BH477" s="237"/>
      <c r="BI477" s="237"/>
      <c r="BJ477" s="237"/>
    </row>
    <row r="478" spans="1:62" s="333" customFormat="1" ht="14.25" x14ac:dyDescent="0.3">
      <c r="A478" s="237"/>
      <c r="B478" s="334"/>
      <c r="C478" s="332"/>
      <c r="F478" s="237"/>
      <c r="G478" s="237"/>
      <c r="H478" s="237"/>
      <c r="I478" s="237"/>
      <c r="J478" s="237"/>
      <c r="K478" s="237"/>
      <c r="L478" s="237"/>
      <c r="M478" s="237"/>
      <c r="N478" s="237"/>
      <c r="O478" s="237"/>
      <c r="P478" s="237"/>
      <c r="Q478" s="237"/>
      <c r="R478" s="237"/>
      <c r="S478" s="334"/>
      <c r="T478" s="237"/>
      <c r="U478" s="237"/>
      <c r="V478" s="237"/>
      <c r="W478" s="237"/>
      <c r="X478" s="237"/>
      <c r="Y478" s="237"/>
      <c r="Z478" s="237"/>
      <c r="AA478" s="237"/>
      <c r="AB478" s="237"/>
      <c r="AC478" s="237"/>
      <c r="AD478" s="237"/>
      <c r="AE478" s="237"/>
      <c r="AF478" s="237"/>
      <c r="AG478" s="237"/>
      <c r="AH478" s="237"/>
      <c r="AI478" s="237"/>
      <c r="AJ478" s="237"/>
      <c r="AK478" s="237"/>
      <c r="AL478" s="237"/>
      <c r="AM478" s="237"/>
      <c r="AN478" s="237"/>
      <c r="AO478" s="237"/>
      <c r="AP478" s="237"/>
      <c r="AQ478" s="237"/>
      <c r="AR478" s="237"/>
      <c r="AS478" s="237"/>
      <c r="AT478" s="237"/>
      <c r="AU478" s="237"/>
      <c r="AV478" s="237"/>
      <c r="AW478" s="237"/>
      <c r="AX478" s="237"/>
      <c r="AY478" s="237"/>
      <c r="AZ478" s="237"/>
      <c r="BA478" s="237"/>
      <c r="BB478" s="237"/>
      <c r="BC478" s="237"/>
      <c r="BD478" s="237"/>
      <c r="BE478" s="237"/>
      <c r="BF478" s="237"/>
      <c r="BG478" s="237"/>
      <c r="BH478" s="237"/>
      <c r="BI478" s="237"/>
      <c r="BJ478" s="237"/>
    </row>
    <row r="479" spans="1:62" s="333" customFormat="1" ht="14.25" x14ac:dyDescent="0.3">
      <c r="A479" s="237"/>
      <c r="B479" s="334"/>
      <c r="C479" s="332"/>
      <c r="F479" s="237"/>
      <c r="G479" s="237"/>
      <c r="H479" s="237"/>
      <c r="I479" s="237"/>
      <c r="J479" s="237"/>
      <c r="K479" s="237"/>
      <c r="L479" s="237"/>
      <c r="M479" s="237"/>
      <c r="N479" s="237"/>
      <c r="O479" s="237"/>
      <c r="P479" s="237"/>
      <c r="Q479" s="237"/>
      <c r="R479" s="237"/>
      <c r="S479" s="334"/>
      <c r="T479" s="237"/>
      <c r="U479" s="237"/>
      <c r="V479" s="237"/>
      <c r="W479" s="237"/>
      <c r="X479" s="237"/>
      <c r="Y479" s="237"/>
      <c r="Z479" s="237"/>
      <c r="AA479" s="237"/>
      <c r="AB479" s="237"/>
      <c r="AC479" s="237"/>
      <c r="AD479" s="237"/>
      <c r="AE479" s="237"/>
      <c r="AF479" s="237"/>
      <c r="AG479" s="237"/>
      <c r="AH479" s="237"/>
      <c r="AI479" s="237"/>
      <c r="AJ479" s="237"/>
      <c r="AK479" s="237"/>
      <c r="AL479" s="237"/>
      <c r="AM479" s="237"/>
      <c r="AN479" s="237"/>
      <c r="AO479" s="237"/>
      <c r="AP479" s="237"/>
      <c r="AQ479" s="237"/>
      <c r="AR479" s="237"/>
      <c r="AS479" s="237"/>
      <c r="AT479" s="237"/>
      <c r="AU479" s="237"/>
      <c r="AV479" s="237"/>
      <c r="AW479" s="237"/>
      <c r="AX479" s="237"/>
      <c r="AY479" s="237"/>
      <c r="AZ479" s="237"/>
      <c r="BA479" s="237"/>
      <c r="BB479" s="237"/>
      <c r="BC479" s="237"/>
      <c r="BD479" s="237"/>
      <c r="BE479" s="237"/>
      <c r="BF479" s="237"/>
      <c r="BG479" s="237"/>
      <c r="BH479" s="237"/>
      <c r="BI479" s="237"/>
      <c r="BJ479" s="237"/>
    </row>
    <row r="480" spans="1:62" s="333" customFormat="1" ht="14.25" x14ac:dyDescent="0.3">
      <c r="A480" s="237"/>
      <c r="B480" s="334"/>
      <c r="C480" s="332"/>
      <c r="F480" s="237"/>
      <c r="G480" s="237"/>
      <c r="H480" s="237"/>
      <c r="I480" s="237"/>
      <c r="J480" s="237"/>
      <c r="K480" s="237"/>
      <c r="L480" s="237"/>
      <c r="M480" s="237"/>
      <c r="N480" s="237"/>
      <c r="O480" s="237"/>
      <c r="P480" s="237"/>
      <c r="Q480" s="237"/>
      <c r="R480" s="237"/>
      <c r="S480" s="334"/>
      <c r="T480" s="237"/>
      <c r="U480" s="237"/>
      <c r="V480" s="237"/>
      <c r="W480" s="237"/>
      <c r="X480" s="237"/>
      <c r="Y480" s="237"/>
      <c r="Z480" s="237"/>
      <c r="AA480" s="237"/>
      <c r="AB480" s="237"/>
      <c r="AC480" s="237"/>
      <c r="AD480" s="237"/>
      <c r="AE480" s="237"/>
      <c r="AF480" s="237"/>
      <c r="AG480" s="237"/>
      <c r="AH480" s="237"/>
      <c r="AI480" s="237"/>
      <c r="AJ480" s="237"/>
      <c r="AK480" s="237"/>
      <c r="AL480" s="237"/>
      <c r="AM480" s="237"/>
      <c r="AN480" s="237"/>
      <c r="AO480" s="237"/>
      <c r="AP480" s="237"/>
      <c r="AQ480" s="237"/>
      <c r="AR480" s="237"/>
      <c r="AS480" s="237"/>
      <c r="AT480" s="237"/>
      <c r="AU480" s="237"/>
      <c r="AV480" s="237"/>
      <c r="AW480" s="237"/>
      <c r="AX480" s="237"/>
      <c r="AY480" s="237"/>
      <c r="AZ480" s="237"/>
      <c r="BA480" s="237"/>
      <c r="BB480" s="237"/>
      <c r="BC480" s="237"/>
      <c r="BD480" s="237"/>
      <c r="BE480" s="237"/>
      <c r="BF480" s="237"/>
      <c r="BG480" s="237"/>
      <c r="BH480" s="237"/>
      <c r="BI480" s="237"/>
      <c r="BJ480" s="237"/>
    </row>
    <row r="481" spans="1:62" s="333" customFormat="1" ht="14.25" x14ac:dyDescent="0.3">
      <c r="A481" s="237"/>
      <c r="B481" s="334"/>
      <c r="C481" s="332"/>
      <c r="F481" s="237"/>
      <c r="G481" s="237"/>
      <c r="H481" s="237"/>
      <c r="I481" s="237"/>
      <c r="J481" s="237"/>
      <c r="K481" s="237"/>
      <c r="L481" s="237"/>
      <c r="M481" s="237"/>
      <c r="N481" s="237"/>
      <c r="O481" s="237"/>
      <c r="P481" s="237"/>
      <c r="Q481" s="237"/>
      <c r="R481" s="237"/>
      <c r="S481" s="334"/>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237"/>
      <c r="AY481" s="237"/>
      <c r="AZ481" s="237"/>
      <c r="BA481" s="237"/>
      <c r="BB481" s="237"/>
      <c r="BC481" s="237"/>
      <c r="BD481" s="237"/>
      <c r="BE481" s="237"/>
      <c r="BF481" s="237"/>
      <c r="BG481" s="237"/>
      <c r="BH481" s="237"/>
      <c r="BI481" s="237"/>
      <c r="BJ481" s="237"/>
    </row>
    <row r="482" spans="1:62" s="333" customFormat="1" ht="14.25" x14ac:dyDescent="0.3">
      <c r="A482" s="237"/>
      <c r="B482" s="334"/>
      <c r="C482" s="332"/>
      <c r="F482" s="237"/>
      <c r="G482" s="237"/>
      <c r="H482" s="237"/>
      <c r="I482" s="237"/>
      <c r="J482" s="237"/>
      <c r="K482" s="237"/>
      <c r="L482" s="237"/>
      <c r="M482" s="237"/>
      <c r="N482" s="237"/>
      <c r="O482" s="237"/>
      <c r="P482" s="237"/>
      <c r="Q482" s="237"/>
      <c r="R482" s="237"/>
      <c r="S482" s="334"/>
      <c r="T482" s="237"/>
      <c r="U482" s="237"/>
      <c r="V482" s="237"/>
      <c r="W482" s="237"/>
      <c r="X482" s="237"/>
      <c r="Y482" s="237"/>
      <c r="Z482" s="237"/>
      <c r="AA482" s="237"/>
      <c r="AB482" s="237"/>
      <c r="AC482" s="237"/>
      <c r="AD482" s="237"/>
      <c r="AE482" s="237"/>
      <c r="AF482" s="237"/>
      <c r="AG482" s="237"/>
      <c r="AH482" s="237"/>
      <c r="AI482" s="237"/>
      <c r="AJ482" s="237"/>
      <c r="AK482" s="237"/>
      <c r="AL482" s="237"/>
      <c r="AM482" s="237"/>
      <c r="AN482" s="237"/>
      <c r="AO482" s="237"/>
      <c r="AP482" s="237"/>
      <c r="AQ482" s="237"/>
      <c r="AR482" s="237"/>
      <c r="AS482" s="237"/>
      <c r="AT482" s="237"/>
      <c r="AU482" s="237"/>
      <c r="AV482" s="237"/>
      <c r="AW482" s="237"/>
      <c r="AX482" s="237"/>
      <c r="AY482" s="237"/>
      <c r="AZ482" s="237"/>
      <c r="BA482" s="237"/>
      <c r="BB482" s="237"/>
      <c r="BC482" s="237"/>
      <c r="BD482" s="237"/>
      <c r="BE482" s="237"/>
      <c r="BF482" s="237"/>
      <c r="BG482" s="237"/>
      <c r="BH482" s="237"/>
      <c r="BI482" s="237"/>
      <c r="BJ482" s="237"/>
    </row>
    <row r="483" spans="1:62" s="333" customFormat="1" ht="14.25" x14ac:dyDescent="0.3">
      <c r="A483" s="237"/>
      <c r="B483" s="334"/>
      <c r="C483" s="332"/>
      <c r="F483" s="237"/>
      <c r="G483" s="237"/>
      <c r="H483" s="237"/>
      <c r="I483" s="237"/>
      <c r="J483" s="237"/>
      <c r="K483" s="237"/>
      <c r="L483" s="237"/>
      <c r="M483" s="237"/>
      <c r="N483" s="237"/>
      <c r="O483" s="237"/>
      <c r="P483" s="237"/>
      <c r="Q483" s="237"/>
      <c r="R483" s="237"/>
      <c r="S483" s="334"/>
      <c r="T483" s="237"/>
      <c r="U483" s="237"/>
      <c r="V483" s="237"/>
      <c r="W483" s="237"/>
      <c r="X483" s="237"/>
      <c r="Y483" s="237"/>
      <c r="Z483" s="237"/>
      <c r="AA483" s="237"/>
      <c r="AB483" s="237"/>
      <c r="AC483" s="237"/>
      <c r="AD483" s="237"/>
      <c r="AE483" s="237"/>
      <c r="AF483" s="237"/>
      <c r="AG483" s="237"/>
      <c r="AH483" s="237"/>
      <c r="AI483" s="237"/>
      <c r="AJ483" s="237"/>
      <c r="AK483" s="237"/>
      <c r="AL483" s="237"/>
      <c r="AM483" s="237"/>
      <c r="AN483" s="237"/>
      <c r="AO483" s="237"/>
      <c r="AP483" s="237"/>
      <c r="AQ483" s="237"/>
      <c r="AR483" s="237"/>
      <c r="AS483" s="237"/>
      <c r="AT483" s="237"/>
      <c r="AU483" s="237"/>
      <c r="AV483" s="237"/>
      <c r="AW483" s="237"/>
      <c r="AX483" s="237"/>
      <c r="AY483" s="237"/>
      <c r="AZ483" s="237"/>
      <c r="BA483" s="237"/>
      <c r="BB483" s="237"/>
      <c r="BC483" s="237"/>
      <c r="BD483" s="237"/>
      <c r="BE483" s="237"/>
      <c r="BF483" s="237"/>
      <c r="BG483" s="237"/>
      <c r="BH483" s="237"/>
      <c r="BI483" s="237"/>
      <c r="BJ483" s="237"/>
    </row>
    <row r="484" spans="1:62" s="333" customFormat="1" ht="14.25" x14ac:dyDescent="0.3">
      <c r="A484" s="237"/>
      <c r="B484" s="334"/>
      <c r="C484" s="332"/>
      <c r="F484" s="237"/>
      <c r="G484" s="237"/>
      <c r="H484" s="237"/>
      <c r="I484" s="237"/>
      <c r="J484" s="237"/>
      <c r="K484" s="237"/>
      <c r="L484" s="237"/>
      <c r="M484" s="237"/>
      <c r="N484" s="237"/>
      <c r="O484" s="237"/>
      <c r="P484" s="237"/>
      <c r="Q484" s="237"/>
      <c r="R484" s="237"/>
      <c r="S484" s="334"/>
      <c r="T484" s="237"/>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7"/>
      <c r="AY484" s="237"/>
      <c r="AZ484" s="237"/>
      <c r="BA484" s="237"/>
      <c r="BB484" s="237"/>
      <c r="BC484" s="237"/>
      <c r="BD484" s="237"/>
      <c r="BE484" s="237"/>
      <c r="BF484" s="237"/>
      <c r="BG484" s="237"/>
      <c r="BH484" s="237"/>
      <c r="BI484" s="237"/>
      <c r="BJ484" s="237"/>
    </row>
    <row r="485" spans="1:62" s="333" customFormat="1" ht="14.25" x14ac:dyDescent="0.3">
      <c r="A485" s="237"/>
      <c r="B485" s="334"/>
      <c r="C485" s="332"/>
      <c r="F485" s="237"/>
      <c r="G485" s="237"/>
      <c r="H485" s="237"/>
      <c r="I485" s="237"/>
      <c r="J485" s="237"/>
      <c r="K485" s="237"/>
      <c r="L485" s="237"/>
      <c r="M485" s="237"/>
      <c r="N485" s="237"/>
      <c r="O485" s="237"/>
      <c r="P485" s="237"/>
      <c r="Q485" s="237"/>
      <c r="R485" s="237"/>
      <c r="S485" s="334"/>
      <c r="T485" s="237"/>
      <c r="U485" s="237"/>
      <c r="V485" s="237"/>
      <c r="W485" s="237"/>
      <c r="X485" s="237"/>
      <c r="Y485" s="237"/>
      <c r="Z485" s="237"/>
      <c r="AA485" s="237"/>
      <c r="AB485" s="237"/>
      <c r="AC485" s="237"/>
      <c r="AD485" s="237"/>
      <c r="AE485" s="237"/>
      <c r="AF485" s="237"/>
      <c r="AG485" s="237"/>
      <c r="AH485" s="237"/>
      <c r="AI485" s="237"/>
      <c r="AJ485" s="237"/>
      <c r="AK485" s="237"/>
      <c r="AL485" s="237"/>
      <c r="AM485" s="237"/>
      <c r="AN485" s="237"/>
      <c r="AO485" s="237"/>
      <c r="AP485" s="237"/>
      <c r="AQ485" s="237"/>
      <c r="AR485" s="237"/>
      <c r="AS485" s="237"/>
      <c r="AT485" s="237"/>
      <c r="AU485" s="237"/>
      <c r="AV485" s="237"/>
      <c r="AW485" s="237"/>
      <c r="AX485" s="237"/>
      <c r="AY485" s="237"/>
      <c r="AZ485" s="237"/>
      <c r="BA485" s="237"/>
      <c r="BB485" s="237"/>
      <c r="BC485" s="237"/>
      <c r="BD485" s="237"/>
      <c r="BE485" s="237"/>
      <c r="BF485" s="237"/>
      <c r="BG485" s="237"/>
      <c r="BH485" s="237"/>
      <c r="BI485" s="237"/>
      <c r="BJ485" s="237"/>
    </row>
    <row r="486" spans="1:62" s="333" customFormat="1" ht="14.25" x14ac:dyDescent="0.3">
      <c r="A486" s="237"/>
      <c r="B486" s="334"/>
      <c r="C486" s="332"/>
      <c r="F486" s="237"/>
      <c r="G486" s="237"/>
      <c r="H486" s="237"/>
      <c r="I486" s="237"/>
      <c r="J486" s="237"/>
      <c r="K486" s="237"/>
      <c r="L486" s="237"/>
      <c r="M486" s="237"/>
      <c r="N486" s="237"/>
      <c r="O486" s="237"/>
      <c r="P486" s="237"/>
      <c r="Q486" s="237"/>
      <c r="R486" s="237"/>
      <c r="S486" s="334"/>
      <c r="T486" s="237"/>
      <c r="U486" s="237"/>
      <c r="V486" s="237"/>
      <c r="W486" s="237"/>
      <c r="X486" s="237"/>
      <c r="Y486" s="237"/>
      <c r="Z486" s="237"/>
      <c r="AA486" s="237"/>
      <c r="AB486" s="237"/>
      <c r="AC486" s="237"/>
      <c r="AD486" s="237"/>
      <c r="AE486" s="237"/>
      <c r="AF486" s="237"/>
      <c r="AG486" s="237"/>
      <c r="AH486" s="237"/>
      <c r="AI486" s="237"/>
      <c r="AJ486" s="237"/>
      <c r="AK486" s="237"/>
      <c r="AL486" s="237"/>
      <c r="AM486" s="237"/>
      <c r="AN486" s="237"/>
      <c r="AO486" s="237"/>
      <c r="AP486" s="237"/>
      <c r="AQ486" s="237"/>
      <c r="AR486" s="237"/>
      <c r="AS486" s="237"/>
      <c r="AT486" s="237"/>
      <c r="AU486" s="237"/>
      <c r="AV486" s="237"/>
      <c r="AW486" s="237"/>
      <c r="AX486" s="237"/>
      <c r="AY486" s="237"/>
      <c r="AZ486" s="237"/>
      <c r="BA486" s="237"/>
      <c r="BB486" s="237"/>
      <c r="BC486" s="237"/>
      <c r="BD486" s="237"/>
      <c r="BE486" s="237"/>
      <c r="BF486" s="237"/>
      <c r="BG486" s="237"/>
      <c r="BH486" s="237"/>
      <c r="BI486" s="237"/>
      <c r="BJ486" s="237"/>
    </row>
    <row r="487" spans="1:62" s="333" customFormat="1" ht="14.25" x14ac:dyDescent="0.3">
      <c r="A487" s="237"/>
      <c r="B487" s="334"/>
      <c r="C487" s="332"/>
      <c r="F487" s="237"/>
      <c r="G487" s="237"/>
      <c r="H487" s="237"/>
      <c r="I487" s="237"/>
      <c r="J487" s="237"/>
      <c r="K487" s="237"/>
      <c r="L487" s="237"/>
      <c r="M487" s="237"/>
      <c r="N487" s="237"/>
      <c r="O487" s="237"/>
      <c r="P487" s="237"/>
      <c r="Q487" s="237"/>
      <c r="R487" s="237"/>
      <c r="S487" s="334"/>
      <c r="T487" s="237"/>
      <c r="U487" s="237"/>
      <c r="V487" s="237"/>
      <c r="W487" s="237"/>
      <c r="X487" s="237"/>
      <c r="Y487" s="237"/>
      <c r="Z487" s="237"/>
      <c r="AA487" s="237"/>
      <c r="AB487" s="237"/>
      <c r="AC487" s="237"/>
      <c r="AD487" s="237"/>
      <c r="AE487" s="237"/>
      <c r="AF487" s="237"/>
      <c r="AG487" s="237"/>
      <c r="AH487" s="237"/>
      <c r="AI487" s="237"/>
      <c r="AJ487" s="237"/>
      <c r="AK487" s="237"/>
      <c r="AL487" s="237"/>
      <c r="AM487" s="237"/>
      <c r="AN487" s="237"/>
      <c r="AO487" s="237"/>
      <c r="AP487" s="237"/>
      <c r="AQ487" s="237"/>
      <c r="AR487" s="237"/>
      <c r="AS487" s="237"/>
      <c r="AT487" s="237"/>
      <c r="AU487" s="237"/>
      <c r="AV487" s="237"/>
      <c r="AW487" s="237"/>
      <c r="AX487" s="237"/>
      <c r="AY487" s="237"/>
      <c r="AZ487" s="237"/>
      <c r="BA487" s="237"/>
      <c r="BB487" s="237"/>
      <c r="BC487" s="237"/>
      <c r="BD487" s="237"/>
      <c r="BE487" s="237"/>
      <c r="BF487" s="237"/>
      <c r="BG487" s="237"/>
      <c r="BH487" s="237"/>
      <c r="BI487" s="237"/>
      <c r="BJ487" s="237"/>
    </row>
    <row r="488" spans="1:62" s="333" customFormat="1" ht="14.25" x14ac:dyDescent="0.3">
      <c r="A488" s="237"/>
      <c r="B488" s="334"/>
      <c r="C488" s="332"/>
      <c r="F488" s="237"/>
      <c r="G488" s="237"/>
      <c r="H488" s="237"/>
      <c r="I488" s="237"/>
      <c r="J488" s="237"/>
      <c r="K488" s="237"/>
      <c r="L488" s="237"/>
      <c r="M488" s="237"/>
      <c r="N488" s="237"/>
      <c r="O488" s="237"/>
      <c r="P488" s="237"/>
      <c r="Q488" s="237"/>
      <c r="R488" s="237"/>
      <c r="S488" s="334"/>
      <c r="T488" s="237"/>
      <c r="U488" s="237"/>
      <c r="V488" s="237"/>
      <c r="W488" s="237"/>
      <c r="X488" s="237"/>
      <c r="Y488" s="237"/>
      <c r="Z488" s="237"/>
      <c r="AA488" s="237"/>
      <c r="AB488" s="237"/>
      <c r="AC488" s="237"/>
      <c r="AD488" s="237"/>
      <c r="AE488" s="237"/>
      <c r="AF488" s="237"/>
      <c r="AG488" s="237"/>
      <c r="AH488" s="237"/>
      <c r="AI488" s="237"/>
      <c r="AJ488" s="237"/>
      <c r="AK488" s="237"/>
      <c r="AL488" s="237"/>
      <c r="AM488" s="237"/>
      <c r="AN488" s="237"/>
      <c r="AO488" s="237"/>
      <c r="AP488" s="237"/>
      <c r="AQ488" s="237"/>
      <c r="AR488" s="237"/>
      <c r="AS488" s="237"/>
      <c r="AT488" s="237"/>
      <c r="AU488" s="237"/>
      <c r="AV488" s="237"/>
      <c r="AW488" s="237"/>
      <c r="AX488" s="237"/>
      <c r="AY488" s="237"/>
      <c r="AZ488" s="237"/>
      <c r="BA488" s="237"/>
      <c r="BB488" s="237"/>
      <c r="BC488" s="237"/>
      <c r="BD488" s="237"/>
      <c r="BE488" s="237"/>
      <c r="BF488" s="237"/>
      <c r="BG488" s="237"/>
      <c r="BH488" s="237"/>
      <c r="BI488" s="237"/>
      <c r="BJ488" s="237"/>
    </row>
    <row r="489" spans="1:62" s="333" customFormat="1" ht="14.25" x14ac:dyDescent="0.3">
      <c r="A489" s="237"/>
      <c r="B489" s="334"/>
      <c r="C489" s="332"/>
      <c r="F489" s="237"/>
      <c r="G489" s="237"/>
      <c r="H489" s="237"/>
      <c r="I489" s="237"/>
      <c r="J489" s="237"/>
      <c r="K489" s="237"/>
      <c r="L489" s="237"/>
      <c r="M489" s="237"/>
      <c r="N489" s="237"/>
      <c r="O489" s="237"/>
      <c r="P489" s="237"/>
      <c r="Q489" s="237"/>
      <c r="R489" s="237"/>
      <c r="S489" s="334"/>
      <c r="T489" s="237"/>
      <c r="U489" s="237"/>
      <c r="V489" s="237"/>
      <c r="W489" s="237"/>
      <c r="X489" s="237"/>
      <c r="Y489" s="237"/>
      <c r="Z489" s="237"/>
      <c r="AA489" s="237"/>
      <c r="AB489" s="237"/>
      <c r="AC489" s="237"/>
      <c r="AD489" s="237"/>
      <c r="AE489" s="237"/>
      <c r="AF489" s="237"/>
      <c r="AG489" s="237"/>
      <c r="AH489" s="237"/>
      <c r="AI489" s="237"/>
      <c r="AJ489" s="237"/>
      <c r="AK489" s="237"/>
      <c r="AL489" s="237"/>
      <c r="AM489" s="237"/>
      <c r="AN489" s="237"/>
      <c r="AO489" s="237"/>
      <c r="AP489" s="237"/>
      <c r="AQ489" s="237"/>
      <c r="AR489" s="237"/>
      <c r="AS489" s="237"/>
      <c r="AT489" s="237"/>
      <c r="AU489" s="237"/>
      <c r="AV489" s="237"/>
      <c r="AW489" s="237"/>
      <c r="AX489" s="237"/>
      <c r="AY489" s="237"/>
      <c r="AZ489" s="237"/>
      <c r="BA489" s="237"/>
      <c r="BB489" s="237"/>
      <c r="BC489" s="237"/>
      <c r="BD489" s="237"/>
      <c r="BE489" s="237"/>
      <c r="BF489" s="237"/>
      <c r="BG489" s="237"/>
      <c r="BH489" s="237"/>
      <c r="BI489" s="237"/>
      <c r="BJ489" s="237"/>
    </row>
    <row r="490" spans="1:62" s="333" customFormat="1" ht="14.25" x14ac:dyDescent="0.3">
      <c r="A490" s="237"/>
      <c r="B490" s="334"/>
      <c r="C490" s="332"/>
      <c r="F490" s="237"/>
      <c r="G490" s="237"/>
      <c r="H490" s="237"/>
      <c r="I490" s="237"/>
      <c r="J490" s="237"/>
      <c r="K490" s="237"/>
      <c r="L490" s="237"/>
      <c r="M490" s="237"/>
      <c r="N490" s="237"/>
      <c r="O490" s="237"/>
      <c r="P490" s="237"/>
      <c r="Q490" s="237"/>
      <c r="R490" s="237"/>
      <c r="S490" s="334"/>
      <c r="T490" s="237"/>
      <c r="U490" s="237"/>
      <c r="V490" s="237"/>
      <c r="W490" s="237"/>
      <c r="X490" s="237"/>
      <c r="Y490" s="237"/>
      <c r="Z490" s="237"/>
      <c r="AA490" s="237"/>
      <c r="AB490" s="237"/>
      <c r="AC490" s="237"/>
      <c r="AD490" s="237"/>
      <c r="AE490" s="237"/>
      <c r="AF490" s="237"/>
      <c r="AG490" s="237"/>
      <c r="AH490" s="237"/>
      <c r="AI490" s="237"/>
      <c r="AJ490" s="237"/>
      <c r="AK490" s="237"/>
      <c r="AL490" s="237"/>
      <c r="AM490" s="237"/>
      <c r="AN490" s="237"/>
      <c r="AO490" s="237"/>
      <c r="AP490" s="237"/>
      <c r="AQ490" s="237"/>
      <c r="AR490" s="237"/>
      <c r="AS490" s="237"/>
      <c r="AT490" s="237"/>
      <c r="AU490" s="237"/>
      <c r="AV490" s="237"/>
      <c r="AW490" s="237"/>
      <c r="AX490" s="237"/>
      <c r="AY490" s="237"/>
      <c r="AZ490" s="237"/>
      <c r="BA490" s="237"/>
      <c r="BB490" s="237"/>
      <c r="BC490" s="237"/>
      <c r="BD490" s="237"/>
      <c r="BE490" s="237"/>
      <c r="BF490" s="237"/>
      <c r="BG490" s="237"/>
      <c r="BH490" s="237"/>
      <c r="BI490" s="237"/>
      <c r="BJ490" s="237"/>
    </row>
    <row r="491" spans="1:62" s="333" customFormat="1" ht="14.25" x14ac:dyDescent="0.3">
      <c r="A491" s="237"/>
      <c r="B491" s="334"/>
      <c r="C491" s="332"/>
      <c r="F491" s="237"/>
      <c r="G491" s="237"/>
      <c r="H491" s="237"/>
      <c r="I491" s="237"/>
      <c r="J491" s="237"/>
      <c r="K491" s="237"/>
      <c r="L491" s="237"/>
      <c r="M491" s="237"/>
      <c r="N491" s="237"/>
      <c r="O491" s="237"/>
      <c r="P491" s="237"/>
      <c r="Q491" s="237"/>
      <c r="R491" s="237"/>
      <c r="S491" s="334"/>
      <c r="T491" s="237"/>
      <c r="U491" s="237"/>
      <c r="V491" s="237"/>
      <c r="W491" s="237"/>
      <c r="X491" s="237"/>
      <c r="Y491" s="237"/>
      <c r="Z491" s="237"/>
      <c r="AA491" s="237"/>
      <c r="AB491" s="237"/>
      <c r="AC491" s="237"/>
      <c r="AD491" s="237"/>
      <c r="AE491" s="237"/>
      <c r="AF491" s="237"/>
      <c r="AG491" s="237"/>
      <c r="AH491" s="237"/>
      <c r="AI491" s="237"/>
      <c r="AJ491" s="237"/>
      <c r="AK491" s="237"/>
      <c r="AL491" s="237"/>
      <c r="AM491" s="237"/>
      <c r="AN491" s="237"/>
      <c r="AO491" s="237"/>
      <c r="AP491" s="237"/>
      <c r="AQ491" s="237"/>
      <c r="AR491" s="237"/>
      <c r="AS491" s="237"/>
      <c r="AT491" s="237"/>
      <c r="AU491" s="237"/>
      <c r="AV491" s="237"/>
      <c r="AW491" s="237"/>
      <c r="AX491" s="237"/>
      <c r="AY491" s="237"/>
      <c r="AZ491" s="237"/>
      <c r="BA491" s="237"/>
      <c r="BB491" s="237"/>
      <c r="BC491" s="237"/>
      <c r="BD491" s="237"/>
      <c r="BE491" s="237"/>
      <c r="BF491" s="237"/>
      <c r="BG491" s="237"/>
      <c r="BH491" s="237"/>
      <c r="BI491" s="237"/>
      <c r="BJ491" s="237"/>
    </row>
    <row r="492" spans="1:62" s="333" customFormat="1" ht="14.25" x14ac:dyDescent="0.3">
      <c r="A492" s="237"/>
      <c r="B492" s="334"/>
      <c r="C492" s="332"/>
      <c r="F492" s="237"/>
      <c r="G492" s="237"/>
      <c r="H492" s="237"/>
      <c r="I492" s="237"/>
      <c r="J492" s="237"/>
      <c r="K492" s="237"/>
      <c r="L492" s="237"/>
      <c r="M492" s="237"/>
      <c r="N492" s="237"/>
      <c r="O492" s="237"/>
      <c r="P492" s="237"/>
      <c r="Q492" s="237"/>
      <c r="R492" s="237"/>
      <c r="S492" s="334"/>
      <c r="T492" s="237"/>
      <c r="U492" s="237"/>
      <c r="V492" s="237"/>
      <c r="W492" s="237"/>
      <c r="X492" s="237"/>
      <c r="Y492" s="237"/>
      <c r="Z492" s="237"/>
      <c r="AA492" s="237"/>
      <c r="AB492" s="237"/>
      <c r="AC492" s="237"/>
      <c r="AD492" s="237"/>
      <c r="AE492" s="237"/>
      <c r="AF492" s="237"/>
      <c r="AG492" s="237"/>
      <c r="AH492" s="237"/>
      <c r="AI492" s="237"/>
      <c r="AJ492" s="237"/>
      <c r="AK492" s="237"/>
      <c r="AL492" s="237"/>
      <c r="AM492" s="237"/>
      <c r="AN492" s="237"/>
      <c r="AO492" s="237"/>
      <c r="AP492" s="237"/>
      <c r="AQ492" s="237"/>
      <c r="AR492" s="237"/>
      <c r="AS492" s="237"/>
      <c r="AT492" s="237"/>
      <c r="AU492" s="237"/>
      <c r="AV492" s="237"/>
      <c r="AW492" s="237"/>
      <c r="AX492" s="237"/>
      <c r="AY492" s="237"/>
      <c r="AZ492" s="237"/>
      <c r="BA492" s="237"/>
      <c r="BB492" s="237"/>
      <c r="BC492" s="237"/>
      <c r="BD492" s="237"/>
      <c r="BE492" s="237"/>
      <c r="BF492" s="237"/>
      <c r="BG492" s="237"/>
      <c r="BH492" s="237"/>
      <c r="BI492" s="237"/>
      <c r="BJ492" s="237"/>
    </row>
    <row r="493" spans="1:62" s="333" customFormat="1" ht="14.25" x14ac:dyDescent="0.3">
      <c r="A493" s="237"/>
      <c r="B493" s="334"/>
      <c r="C493" s="332"/>
      <c r="F493" s="237"/>
      <c r="G493" s="237"/>
      <c r="H493" s="237"/>
      <c r="I493" s="237"/>
      <c r="J493" s="237"/>
      <c r="K493" s="237"/>
      <c r="L493" s="237"/>
      <c r="M493" s="237"/>
      <c r="N493" s="237"/>
      <c r="O493" s="237"/>
      <c r="P493" s="237"/>
      <c r="Q493" s="237"/>
      <c r="R493" s="237"/>
      <c r="S493" s="334"/>
      <c r="T493" s="237"/>
      <c r="U493" s="237"/>
      <c r="V493" s="237"/>
      <c r="W493" s="237"/>
      <c r="X493" s="237"/>
      <c r="Y493" s="237"/>
      <c r="Z493" s="237"/>
      <c r="AA493" s="237"/>
      <c r="AB493" s="237"/>
      <c r="AC493" s="237"/>
      <c r="AD493" s="237"/>
      <c r="AE493" s="237"/>
      <c r="AF493" s="237"/>
      <c r="AG493" s="237"/>
      <c r="AH493" s="237"/>
      <c r="AI493" s="237"/>
      <c r="AJ493" s="237"/>
      <c r="AK493" s="237"/>
      <c r="AL493" s="237"/>
      <c r="AM493" s="237"/>
      <c r="AN493" s="237"/>
      <c r="AO493" s="237"/>
      <c r="AP493" s="237"/>
      <c r="AQ493" s="237"/>
      <c r="AR493" s="237"/>
      <c r="AS493" s="237"/>
      <c r="AT493" s="237"/>
      <c r="AU493" s="237"/>
      <c r="AV493" s="237"/>
      <c r="AW493" s="237"/>
      <c r="AX493" s="237"/>
      <c r="AY493" s="237"/>
      <c r="AZ493" s="237"/>
      <c r="BA493" s="237"/>
      <c r="BB493" s="237"/>
      <c r="BC493" s="237"/>
      <c r="BD493" s="237"/>
      <c r="BE493" s="237"/>
      <c r="BF493" s="237"/>
      <c r="BG493" s="237"/>
      <c r="BH493" s="237"/>
      <c r="BI493" s="237"/>
      <c r="BJ493" s="237"/>
    </row>
    <row r="494" spans="1:62" s="333" customFormat="1" ht="14.25" x14ac:dyDescent="0.3">
      <c r="A494" s="237"/>
      <c r="B494" s="334"/>
      <c r="C494" s="332"/>
      <c r="F494" s="237"/>
      <c r="G494" s="237"/>
      <c r="H494" s="237"/>
      <c r="I494" s="237"/>
      <c r="J494" s="237"/>
      <c r="K494" s="237"/>
      <c r="L494" s="237"/>
      <c r="M494" s="237"/>
      <c r="N494" s="237"/>
      <c r="O494" s="237"/>
      <c r="P494" s="237"/>
      <c r="Q494" s="237"/>
      <c r="R494" s="237"/>
      <c r="S494" s="334"/>
      <c r="T494" s="237"/>
      <c r="U494" s="237"/>
      <c r="V494" s="237"/>
      <c r="W494" s="237"/>
      <c r="X494" s="237"/>
      <c r="Y494" s="237"/>
      <c r="Z494" s="237"/>
      <c r="AA494" s="237"/>
      <c r="AB494" s="237"/>
      <c r="AC494" s="237"/>
      <c r="AD494" s="237"/>
      <c r="AE494" s="237"/>
      <c r="AF494" s="237"/>
      <c r="AG494" s="237"/>
      <c r="AH494" s="237"/>
      <c r="AI494" s="237"/>
      <c r="AJ494" s="237"/>
      <c r="AK494" s="237"/>
      <c r="AL494" s="237"/>
      <c r="AM494" s="237"/>
      <c r="AN494" s="237"/>
      <c r="AO494" s="237"/>
      <c r="AP494" s="237"/>
      <c r="AQ494" s="237"/>
      <c r="AR494" s="237"/>
      <c r="AS494" s="237"/>
      <c r="AT494" s="237"/>
      <c r="AU494" s="237"/>
      <c r="AV494" s="237"/>
      <c r="AW494" s="237"/>
      <c r="AX494" s="237"/>
      <c r="AY494" s="237"/>
      <c r="AZ494" s="237"/>
      <c r="BA494" s="237"/>
      <c r="BB494" s="237"/>
      <c r="BC494" s="237"/>
      <c r="BD494" s="237"/>
      <c r="BE494" s="237"/>
      <c r="BF494" s="237"/>
      <c r="BG494" s="237"/>
      <c r="BH494" s="237"/>
      <c r="BI494" s="237"/>
      <c r="BJ494" s="237"/>
    </row>
    <row r="495" spans="1:62" s="333" customFormat="1" ht="14.25" x14ac:dyDescent="0.3">
      <c r="A495" s="237"/>
      <c r="B495" s="334"/>
      <c r="C495" s="332"/>
      <c r="F495" s="237"/>
      <c r="G495" s="237"/>
      <c r="H495" s="237"/>
      <c r="I495" s="237"/>
      <c r="J495" s="237"/>
      <c r="K495" s="237"/>
      <c r="L495" s="237"/>
      <c r="M495" s="237"/>
      <c r="N495" s="237"/>
      <c r="O495" s="237"/>
      <c r="P495" s="237"/>
      <c r="Q495" s="237"/>
      <c r="R495" s="237"/>
      <c r="S495" s="334"/>
      <c r="T495" s="237"/>
      <c r="U495" s="237"/>
      <c r="V495" s="237"/>
      <c r="W495" s="237"/>
      <c r="X495" s="237"/>
      <c r="Y495" s="237"/>
      <c r="Z495" s="237"/>
      <c r="AA495" s="237"/>
      <c r="AB495" s="237"/>
      <c r="AC495" s="237"/>
      <c r="AD495" s="237"/>
      <c r="AE495" s="237"/>
      <c r="AF495" s="237"/>
      <c r="AG495" s="237"/>
      <c r="AH495" s="237"/>
      <c r="AI495" s="237"/>
      <c r="AJ495" s="237"/>
      <c r="AK495" s="237"/>
      <c r="AL495" s="237"/>
      <c r="AM495" s="237"/>
      <c r="AN495" s="237"/>
      <c r="AO495" s="237"/>
      <c r="AP495" s="237"/>
      <c r="AQ495" s="237"/>
      <c r="AR495" s="237"/>
      <c r="AS495" s="237"/>
      <c r="AT495" s="237"/>
      <c r="AU495" s="237"/>
      <c r="AV495" s="237"/>
      <c r="AW495" s="237"/>
      <c r="AX495" s="237"/>
      <c r="AY495" s="237"/>
      <c r="AZ495" s="237"/>
      <c r="BA495" s="237"/>
      <c r="BB495" s="237"/>
      <c r="BC495" s="237"/>
      <c r="BD495" s="237"/>
      <c r="BE495" s="237"/>
      <c r="BF495" s="237"/>
      <c r="BG495" s="237"/>
      <c r="BH495" s="237"/>
      <c r="BI495" s="237"/>
      <c r="BJ495" s="237"/>
    </row>
    <row r="496" spans="1:62" s="333" customFormat="1" ht="14.25" x14ac:dyDescent="0.3">
      <c r="A496" s="237"/>
      <c r="B496" s="334"/>
      <c r="C496" s="332"/>
      <c r="F496" s="237"/>
      <c r="G496" s="237"/>
      <c r="H496" s="237"/>
      <c r="I496" s="237"/>
      <c r="J496" s="237"/>
      <c r="K496" s="237"/>
      <c r="L496" s="237"/>
      <c r="M496" s="237"/>
      <c r="N496" s="237"/>
      <c r="O496" s="237"/>
      <c r="P496" s="237"/>
      <c r="Q496" s="237"/>
      <c r="R496" s="237"/>
      <c r="S496" s="334"/>
      <c r="T496" s="237"/>
      <c r="U496" s="237"/>
      <c r="V496" s="237"/>
      <c r="W496" s="237"/>
      <c r="X496" s="237"/>
      <c r="Y496" s="237"/>
      <c r="Z496" s="237"/>
      <c r="AA496" s="237"/>
      <c r="AB496" s="237"/>
      <c r="AC496" s="237"/>
      <c r="AD496" s="237"/>
      <c r="AE496" s="237"/>
      <c r="AF496" s="237"/>
      <c r="AG496" s="237"/>
      <c r="AH496" s="237"/>
      <c r="AI496" s="237"/>
      <c r="AJ496" s="237"/>
      <c r="AK496" s="237"/>
      <c r="AL496" s="237"/>
      <c r="AM496" s="237"/>
      <c r="AN496" s="237"/>
      <c r="AO496" s="237"/>
      <c r="AP496" s="237"/>
      <c r="AQ496" s="237"/>
      <c r="AR496" s="237"/>
      <c r="AS496" s="237"/>
      <c r="AT496" s="237"/>
      <c r="AU496" s="237"/>
      <c r="AV496" s="237"/>
      <c r="AW496" s="237"/>
      <c r="AX496" s="237"/>
      <c r="AY496" s="237"/>
      <c r="AZ496" s="237"/>
      <c r="BA496" s="237"/>
      <c r="BB496" s="237"/>
      <c r="BC496" s="237"/>
      <c r="BD496" s="237"/>
      <c r="BE496" s="237"/>
      <c r="BF496" s="237"/>
      <c r="BG496" s="237"/>
      <c r="BH496" s="237"/>
      <c r="BI496" s="237"/>
      <c r="BJ496" s="237"/>
    </row>
    <row r="497" spans="1:62" s="333" customFormat="1" ht="51" customHeight="1" x14ac:dyDescent="0.3">
      <c r="A497" s="237"/>
      <c r="B497" s="334"/>
      <c r="C497" s="332"/>
      <c r="F497" s="237"/>
      <c r="G497" s="237"/>
      <c r="H497" s="237"/>
      <c r="I497" s="237"/>
      <c r="J497" s="237"/>
      <c r="K497" s="237"/>
      <c r="L497" s="237"/>
      <c r="M497" s="237"/>
      <c r="N497" s="237"/>
      <c r="O497" s="237"/>
      <c r="P497" s="237"/>
      <c r="Q497" s="237"/>
      <c r="R497" s="237"/>
      <c r="S497" s="334"/>
      <c r="T497" s="237"/>
      <c r="U497" s="237"/>
      <c r="V497" s="237"/>
      <c r="W497" s="237"/>
      <c r="X497" s="237"/>
      <c r="Y497" s="237"/>
      <c r="Z497" s="237"/>
      <c r="AA497" s="237"/>
      <c r="AB497" s="237"/>
      <c r="AC497" s="237"/>
      <c r="AD497" s="237"/>
      <c r="AE497" s="237"/>
      <c r="AF497" s="237"/>
      <c r="AG497" s="237"/>
      <c r="AH497" s="237"/>
      <c r="AI497" s="237"/>
      <c r="AJ497" s="237"/>
      <c r="AK497" s="237"/>
      <c r="AL497" s="237"/>
      <c r="AM497" s="237"/>
      <c r="AN497" s="237"/>
      <c r="AO497" s="237"/>
      <c r="AP497" s="237"/>
      <c r="AQ497" s="237"/>
      <c r="AR497" s="237"/>
      <c r="AS497" s="237"/>
      <c r="AT497" s="237"/>
      <c r="AU497" s="237"/>
      <c r="AV497" s="237"/>
      <c r="AW497" s="237"/>
      <c r="AX497" s="237"/>
      <c r="AY497" s="237"/>
      <c r="AZ497" s="237"/>
      <c r="BA497" s="237"/>
      <c r="BB497" s="237"/>
      <c r="BC497" s="237"/>
      <c r="BD497" s="237"/>
      <c r="BE497" s="237"/>
      <c r="BF497" s="237"/>
      <c r="BG497" s="237"/>
      <c r="BH497" s="237"/>
      <c r="BI497" s="237"/>
      <c r="BJ497" s="237"/>
    </row>
    <row r="498" spans="1:62" s="333" customFormat="1" ht="14.25" x14ac:dyDescent="0.3">
      <c r="A498" s="331"/>
      <c r="B498" s="331"/>
      <c r="C498" s="332"/>
      <c r="F498" s="237"/>
      <c r="G498" s="237"/>
      <c r="H498" s="237"/>
      <c r="I498" s="237"/>
      <c r="J498" s="237"/>
      <c r="K498" s="237"/>
      <c r="L498" s="237"/>
      <c r="M498" s="237"/>
      <c r="N498" s="237"/>
      <c r="O498" s="237"/>
      <c r="P498" s="237"/>
      <c r="Q498" s="237"/>
      <c r="R498" s="237"/>
      <c r="S498" s="334"/>
      <c r="T498" s="237"/>
      <c r="U498" s="237"/>
      <c r="V498" s="237"/>
      <c r="W498" s="237"/>
      <c r="X498" s="237"/>
      <c r="Y498" s="237"/>
      <c r="Z498" s="237"/>
      <c r="AA498" s="237"/>
      <c r="AB498" s="237"/>
      <c r="AC498" s="237"/>
      <c r="AD498" s="237"/>
      <c r="AE498" s="237"/>
      <c r="AF498" s="237"/>
      <c r="AG498" s="237"/>
      <c r="AH498" s="237"/>
      <c r="AI498" s="237"/>
      <c r="AJ498" s="237"/>
      <c r="AK498" s="237"/>
      <c r="AL498" s="237"/>
      <c r="AM498" s="237"/>
      <c r="AN498" s="237"/>
      <c r="AO498" s="237"/>
      <c r="AP498" s="237"/>
      <c r="AQ498" s="237"/>
      <c r="AR498" s="237"/>
      <c r="AS498" s="237"/>
      <c r="AT498" s="237"/>
      <c r="AU498" s="237"/>
      <c r="AV498" s="237"/>
      <c r="AW498" s="237"/>
      <c r="AX498" s="237"/>
      <c r="AY498" s="237"/>
      <c r="AZ498" s="237"/>
      <c r="BA498" s="237"/>
      <c r="BB498" s="237"/>
      <c r="BC498" s="237"/>
      <c r="BD498" s="237"/>
      <c r="BE498" s="237"/>
      <c r="BF498" s="237"/>
      <c r="BG498" s="237"/>
      <c r="BH498" s="237"/>
      <c r="BI498" s="237"/>
      <c r="BJ498" s="237"/>
    </row>
    <row r="499" spans="1:62" s="333" customFormat="1" ht="14.25" x14ac:dyDescent="0.3">
      <c r="A499" s="331"/>
      <c r="B499" s="331"/>
      <c r="C499" s="332"/>
      <c r="F499" s="237"/>
      <c r="G499" s="237"/>
      <c r="H499" s="237"/>
      <c r="I499" s="237"/>
      <c r="J499" s="237"/>
      <c r="K499" s="237"/>
      <c r="L499" s="237"/>
      <c r="M499" s="237"/>
      <c r="N499" s="237"/>
      <c r="O499" s="237"/>
      <c r="P499" s="237"/>
      <c r="Q499" s="237"/>
      <c r="R499" s="237"/>
      <c r="S499" s="334"/>
      <c r="T499" s="237"/>
      <c r="U499" s="237"/>
      <c r="V499" s="237"/>
      <c r="W499" s="237"/>
      <c r="X499" s="237"/>
      <c r="Y499" s="237"/>
      <c r="Z499" s="237"/>
      <c r="AA499" s="237"/>
      <c r="AB499" s="237"/>
      <c r="AC499" s="237"/>
      <c r="AD499" s="237"/>
      <c r="AE499" s="237"/>
      <c r="AF499" s="237"/>
      <c r="AG499" s="237"/>
      <c r="AH499" s="237"/>
      <c r="AI499" s="237"/>
      <c r="AJ499" s="237"/>
      <c r="AK499" s="237"/>
      <c r="AL499" s="237"/>
      <c r="AM499" s="237"/>
      <c r="AN499" s="237"/>
      <c r="AO499" s="237"/>
      <c r="AP499" s="237"/>
      <c r="AQ499" s="237"/>
      <c r="AR499" s="237"/>
      <c r="AS499" s="237"/>
      <c r="AT499" s="237"/>
      <c r="AU499" s="237"/>
      <c r="AV499" s="237"/>
      <c r="AW499" s="237"/>
      <c r="AX499" s="237"/>
      <c r="AY499" s="237"/>
      <c r="AZ499" s="237"/>
      <c r="BA499" s="237"/>
      <c r="BB499" s="237"/>
      <c r="BC499" s="237"/>
      <c r="BD499" s="237"/>
      <c r="BE499" s="237"/>
      <c r="BF499" s="237"/>
      <c r="BG499" s="237"/>
      <c r="BH499" s="237"/>
      <c r="BI499" s="237"/>
      <c r="BJ499" s="237"/>
    </row>
    <row r="500" spans="1:62" s="333" customFormat="1" ht="14.25" x14ac:dyDescent="0.3">
      <c r="A500" s="331"/>
      <c r="B500" s="331"/>
      <c r="C500" s="332"/>
      <c r="F500" s="237"/>
      <c r="G500" s="237"/>
      <c r="H500" s="237"/>
      <c r="I500" s="237"/>
      <c r="J500" s="237"/>
      <c r="K500" s="237"/>
      <c r="L500" s="237"/>
      <c r="M500" s="237"/>
      <c r="N500" s="237"/>
      <c r="O500" s="237"/>
      <c r="P500" s="237"/>
      <c r="Q500" s="237"/>
      <c r="R500" s="237"/>
      <c r="S500" s="334"/>
      <c r="T500" s="237"/>
      <c r="U500" s="237"/>
      <c r="V500" s="237"/>
      <c r="W500" s="237"/>
      <c r="X500" s="237"/>
      <c r="Y500" s="237"/>
      <c r="Z500" s="237"/>
      <c r="AA500" s="237"/>
      <c r="AB500" s="237"/>
      <c r="AC500" s="237"/>
      <c r="AD500" s="237"/>
      <c r="AE500" s="237"/>
      <c r="AF500" s="237"/>
      <c r="AG500" s="237"/>
      <c r="AH500" s="237"/>
      <c r="AI500" s="237"/>
      <c r="AJ500" s="237"/>
      <c r="AK500" s="237"/>
      <c r="AL500" s="237"/>
      <c r="AM500" s="237"/>
      <c r="AN500" s="237"/>
      <c r="AO500" s="237"/>
      <c r="AP500" s="237"/>
      <c r="AQ500" s="237"/>
      <c r="AR500" s="237"/>
      <c r="AS500" s="237"/>
      <c r="AT500" s="237"/>
      <c r="AU500" s="237"/>
      <c r="AV500" s="237"/>
      <c r="AW500" s="237"/>
      <c r="AX500" s="237"/>
      <c r="AY500" s="237"/>
      <c r="AZ500" s="237"/>
      <c r="BA500" s="237"/>
      <c r="BB500" s="237"/>
      <c r="BC500" s="237"/>
      <c r="BD500" s="237"/>
      <c r="BE500" s="237"/>
      <c r="BF500" s="237"/>
      <c r="BG500" s="237"/>
      <c r="BH500" s="237"/>
      <c r="BI500" s="237"/>
      <c r="BJ500" s="237"/>
    </row>
    <row r="501" spans="1:62" s="333" customFormat="1" ht="14.25" x14ac:dyDescent="0.3">
      <c r="A501" s="331"/>
      <c r="B501" s="331"/>
      <c r="C501" s="332"/>
      <c r="F501" s="237"/>
      <c r="G501" s="237"/>
      <c r="H501" s="237"/>
      <c r="I501" s="237"/>
      <c r="J501" s="237"/>
      <c r="K501" s="237"/>
      <c r="L501" s="237"/>
      <c r="M501" s="237"/>
      <c r="N501" s="237"/>
      <c r="O501" s="237"/>
      <c r="P501" s="237"/>
      <c r="Q501" s="237"/>
      <c r="R501" s="237"/>
      <c r="S501" s="334"/>
      <c r="T501" s="237"/>
      <c r="U501" s="237"/>
      <c r="V501" s="237"/>
      <c r="W501" s="237"/>
      <c r="X501" s="237"/>
      <c r="Y501" s="237"/>
      <c r="Z501" s="237"/>
      <c r="AA501" s="237"/>
      <c r="AB501" s="237"/>
      <c r="AC501" s="237"/>
      <c r="AD501" s="237"/>
      <c r="AE501" s="237"/>
      <c r="AF501" s="237"/>
      <c r="AG501" s="237"/>
      <c r="AH501" s="237"/>
      <c r="AI501" s="237"/>
      <c r="AJ501" s="237"/>
      <c r="AK501" s="237"/>
      <c r="AL501" s="237"/>
      <c r="AM501" s="237"/>
      <c r="AN501" s="237"/>
      <c r="AO501" s="237"/>
      <c r="AP501" s="237"/>
      <c r="AQ501" s="237"/>
      <c r="AR501" s="237"/>
      <c r="AS501" s="237"/>
      <c r="AT501" s="237"/>
      <c r="AU501" s="237"/>
      <c r="AV501" s="237"/>
      <c r="AW501" s="237"/>
      <c r="AX501" s="237"/>
      <c r="AY501" s="237"/>
      <c r="AZ501" s="237"/>
      <c r="BA501" s="237"/>
      <c r="BB501" s="237"/>
      <c r="BC501" s="237"/>
      <c r="BD501" s="237"/>
      <c r="BE501" s="237"/>
      <c r="BF501" s="237"/>
      <c r="BG501" s="237"/>
      <c r="BH501" s="237"/>
      <c r="BI501" s="237"/>
      <c r="BJ501" s="237"/>
    </row>
  </sheetData>
  <sheetProtection algorithmName="SHA-512" hashValue="rDC/EeXnWqqY8BezwZltS55EQY8//n2HyWKwYXjoI9Z6NxoUeOc+Ywz239LalfuJHxmXyFrCnFsN7oB9Iu0AFw==" saltValue="/9pOpFHnAgpQPO2A1jZvvQ==" spinCount="100000" sheet="1" objects="1" scenarios="1" formatCells="0"/>
  <dataConsolidate/>
  <mergeCells count="218">
    <mergeCell ref="A52:BE52"/>
    <mergeCell ref="BK16:BK24"/>
    <mergeCell ref="BC16:BC24"/>
    <mergeCell ref="BD16:BD24"/>
    <mergeCell ref="BE16:BE24"/>
    <mergeCell ref="BF16:BF24"/>
    <mergeCell ref="BF11:BF15"/>
    <mergeCell ref="BG11:BG15"/>
    <mergeCell ref="BH11:BH15"/>
    <mergeCell ref="BI11:BI15"/>
    <mergeCell ref="BG16:BG24"/>
    <mergeCell ref="BH16:BH24"/>
    <mergeCell ref="BI16:BI24"/>
    <mergeCell ref="AM11:AM15"/>
    <mergeCell ref="AN11:AN15"/>
    <mergeCell ref="AO11:AO15"/>
    <mergeCell ref="AP11:AP15"/>
    <mergeCell ref="AQ11:AQ15"/>
    <mergeCell ref="AR11:AR15"/>
    <mergeCell ref="AS11:AS15"/>
    <mergeCell ref="AU11:AU15"/>
    <mergeCell ref="AV11:AV15"/>
    <mergeCell ref="AW11:AW15"/>
    <mergeCell ref="AX11:AX15"/>
    <mergeCell ref="AY11:AY15"/>
    <mergeCell ref="AZ11:AZ15"/>
    <mergeCell ref="BA11:BA15"/>
    <mergeCell ref="BB11:BB15"/>
    <mergeCell ref="BC11:BC15"/>
    <mergeCell ref="BD11:BD15"/>
    <mergeCell ref="BE11:BE15"/>
    <mergeCell ref="AL11:AL15"/>
    <mergeCell ref="BH36:BH51"/>
    <mergeCell ref="AW25:AW35"/>
    <mergeCell ref="AN25:AN35"/>
    <mergeCell ref="AO25:AO35"/>
    <mergeCell ref="AP25:AP35"/>
    <mergeCell ref="AQ25:AQ35"/>
    <mergeCell ref="AR25:AR35"/>
    <mergeCell ref="AW16:AW24"/>
    <mergeCell ref="AX16:AX24"/>
    <mergeCell ref="AY16:AY24"/>
    <mergeCell ref="AZ16:AZ24"/>
    <mergeCell ref="BA16:BA24"/>
    <mergeCell ref="AR16:AR24"/>
    <mergeCell ref="AS16:AS24"/>
    <mergeCell ref="AT16:AT24"/>
    <mergeCell ref="AU16:AU24"/>
    <mergeCell ref="BI36:BI51"/>
    <mergeCell ref="BJ36:BJ51"/>
    <mergeCell ref="BD36:BD51"/>
    <mergeCell ref="BE36:BE51"/>
    <mergeCell ref="BF36:BF51"/>
    <mergeCell ref="BG36:BG51"/>
    <mergeCell ref="Y36:Y51"/>
    <mergeCell ref="Z36:Z51"/>
    <mergeCell ref="AA36:AA51"/>
    <mergeCell ref="T36:T51"/>
    <mergeCell ref="U36:U51"/>
    <mergeCell ref="V36:V51"/>
    <mergeCell ref="W36:W51"/>
    <mergeCell ref="X36:X51"/>
    <mergeCell ref="BH25:BH35"/>
    <mergeCell ref="BI25:BI35"/>
    <mergeCell ref="BJ25:BJ35"/>
    <mergeCell ref="BJ11:BJ15"/>
    <mergeCell ref="BJ16:BJ24"/>
    <mergeCell ref="BC25:BC35"/>
    <mergeCell ref="BD25:BD35"/>
    <mergeCell ref="BE25:BE35"/>
    <mergeCell ref="BF25:BF35"/>
    <mergeCell ref="BG25:BG35"/>
    <mergeCell ref="AX25:AX35"/>
    <mergeCell ref="AY25:AY35"/>
    <mergeCell ref="AZ25:AZ35"/>
    <mergeCell ref="BA25:BA35"/>
    <mergeCell ref="BB25:BB35"/>
    <mergeCell ref="AS25:AS35"/>
    <mergeCell ref="AT25:AT35"/>
    <mergeCell ref="AU25:AU35"/>
    <mergeCell ref="AV25:AV35"/>
    <mergeCell ref="T25:T35"/>
    <mergeCell ref="U25:U35"/>
    <mergeCell ref="V25:V35"/>
    <mergeCell ref="W25:W35"/>
    <mergeCell ref="X25:X35"/>
    <mergeCell ref="AI25:AI35"/>
    <mergeCell ref="AJ25:AJ35"/>
    <mergeCell ref="AK25:AK35"/>
    <mergeCell ref="AL25:AL35"/>
    <mergeCell ref="AD25:AD35"/>
    <mergeCell ref="AE25:AE35"/>
    <mergeCell ref="AF25:AF35"/>
    <mergeCell ref="AG25:AG35"/>
    <mergeCell ref="AH25:AH35"/>
    <mergeCell ref="AO16:AO24"/>
    <mergeCell ref="AP16:AP24"/>
    <mergeCell ref="AQ16:AQ24"/>
    <mergeCell ref="AH16:AH24"/>
    <mergeCell ref="AI16:AI24"/>
    <mergeCell ref="AJ16:AJ24"/>
    <mergeCell ref="AK16:AK24"/>
    <mergeCell ref="AL16:AL24"/>
    <mergeCell ref="Y25:Y35"/>
    <mergeCell ref="Z25:Z35"/>
    <mergeCell ref="AA25:AA35"/>
    <mergeCell ref="AB25:AB35"/>
    <mergeCell ref="AC25:AC35"/>
    <mergeCell ref="AM25:AM35"/>
    <mergeCell ref="AJ11:AJ15"/>
    <mergeCell ref="BB16:BB24"/>
    <mergeCell ref="T16:T24"/>
    <mergeCell ref="U16:U24"/>
    <mergeCell ref="V16:V24"/>
    <mergeCell ref="W16:W24"/>
    <mergeCell ref="X16:X24"/>
    <mergeCell ref="Y16:Y24"/>
    <mergeCell ref="Z16:Z24"/>
    <mergeCell ref="AA16:AA24"/>
    <mergeCell ref="AB16:AB24"/>
    <mergeCell ref="AC16:AC24"/>
    <mergeCell ref="AD16:AD24"/>
    <mergeCell ref="AE16:AE24"/>
    <mergeCell ref="AF16:AF24"/>
    <mergeCell ref="AG16:AG24"/>
    <mergeCell ref="AE11:AE15"/>
    <mergeCell ref="AF11:AF15"/>
    <mergeCell ref="AG11:AG15"/>
    <mergeCell ref="AH11:AH15"/>
    <mergeCell ref="AI11:AI15"/>
    <mergeCell ref="AV16:AV24"/>
    <mergeCell ref="AM16:AM24"/>
    <mergeCell ref="AN16:AN24"/>
    <mergeCell ref="BH9:BH10"/>
    <mergeCell ref="BI9:BI10"/>
    <mergeCell ref="BJ9:BJ10"/>
    <mergeCell ref="T11:T15"/>
    <mergeCell ref="U11:U15"/>
    <mergeCell ref="V11:V15"/>
    <mergeCell ref="W11:W15"/>
    <mergeCell ref="X11:X15"/>
    <mergeCell ref="Y11:Y15"/>
    <mergeCell ref="Z11:Z15"/>
    <mergeCell ref="AA11:AA15"/>
    <mergeCell ref="AB11:AB15"/>
    <mergeCell ref="AC11:AC15"/>
    <mergeCell ref="AD11:AD15"/>
    <mergeCell ref="BC9:BC10"/>
    <mergeCell ref="BD9:BD10"/>
    <mergeCell ref="BE9:BE10"/>
    <mergeCell ref="BF9:BF10"/>
    <mergeCell ref="BG9:BG10"/>
    <mergeCell ref="AX9:AX10"/>
    <mergeCell ref="AY9:AY10"/>
    <mergeCell ref="AZ9:AZ10"/>
    <mergeCell ref="BA9:BA10"/>
    <mergeCell ref="BB9:BB10"/>
    <mergeCell ref="AS9:AS10"/>
    <mergeCell ref="AT9:AT10"/>
    <mergeCell ref="AU9:AU10"/>
    <mergeCell ref="AV9:AV10"/>
    <mergeCell ref="AW9:AW10"/>
    <mergeCell ref="AN9:AN10"/>
    <mergeCell ref="AO9:AO10"/>
    <mergeCell ref="AP9:AP10"/>
    <mergeCell ref="AQ9:AQ10"/>
    <mergeCell ref="AR9:AR10"/>
    <mergeCell ref="AI9:AI10"/>
    <mergeCell ref="AJ9:AJ10"/>
    <mergeCell ref="AK9:AK10"/>
    <mergeCell ref="AL9:AL10"/>
    <mergeCell ref="AM9:AM10"/>
    <mergeCell ref="AD9:AD10"/>
    <mergeCell ref="AE9:AE10"/>
    <mergeCell ref="AF9:AF10"/>
    <mergeCell ref="AG9:AG10"/>
    <mergeCell ref="AH9:AH10"/>
    <mergeCell ref="Y9:Y10"/>
    <mergeCell ref="Z9:Z10"/>
    <mergeCell ref="AA9:AA10"/>
    <mergeCell ref="AB9:AB10"/>
    <mergeCell ref="AC9:AC10"/>
    <mergeCell ref="T9:T10"/>
    <mergeCell ref="U9:U10"/>
    <mergeCell ref="V9:V10"/>
    <mergeCell ref="W9:W10"/>
    <mergeCell ref="X9:X10"/>
    <mergeCell ref="A1:C4"/>
    <mergeCell ref="D1:BI4"/>
    <mergeCell ref="A5:S7"/>
    <mergeCell ref="T5:BC5"/>
    <mergeCell ref="BD5:BE7"/>
    <mergeCell ref="BF5:BI7"/>
    <mergeCell ref="AC7:AD7"/>
    <mergeCell ref="AE7:AF7"/>
    <mergeCell ref="AG7:AH7"/>
    <mergeCell ref="AI7:AJ7"/>
    <mergeCell ref="AT7:AT8"/>
    <mergeCell ref="BJ5:BJ8"/>
    <mergeCell ref="T6:AB6"/>
    <mergeCell ref="AC6:AK6"/>
    <mergeCell ref="AL6:AT6"/>
    <mergeCell ref="AU6:BC6"/>
    <mergeCell ref="T7:U7"/>
    <mergeCell ref="V7:W7"/>
    <mergeCell ref="X7:Y7"/>
    <mergeCell ref="Z7:AA7"/>
    <mergeCell ref="AB7:AB8"/>
    <mergeCell ref="AK7:AK8"/>
    <mergeCell ref="AL7:AM7"/>
    <mergeCell ref="AN7:AO7"/>
    <mergeCell ref="AP7:AQ7"/>
    <mergeCell ref="AR7:AS7"/>
    <mergeCell ref="AU7:AV7"/>
    <mergeCell ref="AW7:AX7"/>
    <mergeCell ref="AY7:AZ7"/>
    <mergeCell ref="BA7:BB7"/>
    <mergeCell ref="BC7:BC8"/>
  </mergeCells>
  <conditionalFormatting sqref="BJ9">
    <cfRule type="cellIs" dxfId="89" priority="10" operator="between">
      <formula>0.7</formula>
      <formula>1</formula>
    </cfRule>
    <cfRule type="cellIs" dxfId="88" priority="11" operator="between">
      <formula>0.51</formula>
      <formula>0.69</formula>
    </cfRule>
    <cfRule type="cellIs" dxfId="87" priority="12" operator="between">
      <formula>0</formula>
      <formula>0.5</formula>
    </cfRule>
  </conditionalFormatting>
  <conditionalFormatting sqref="BJ11">
    <cfRule type="cellIs" dxfId="86" priority="7" operator="between">
      <formula>0.7</formula>
      <formula>1</formula>
    </cfRule>
    <cfRule type="cellIs" dxfId="85" priority="8" operator="between">
      <formula>0.51</formula>
      <formula>0.69</formula>
    </cfRule>
    <cfRule type="cellIs" dxfId="84" priority="9" operator="between">
      <formula>0</formula>
      <formula>0.5</formula>
    </cfRule>
  </conditionalFormatting>
  <conditionalFormatting sqref="BJ16">
    <cfRule type="cellIs" dxfId="83" priority="4" operator="between">
      <formula>0.7</formula>
      <formula>1</formula>
    </cfRule>
    <cfRule type="cellIs" dxfId="82" priority="5" operator="between">
      <formula>0.51</formula>
      <formula>0.69</formula>
    </cfRule>
    <cfRule type="cellIs" dxfId="81" priority="6" operator="between">
      <formula>0</formula>
      <formula>0.5</formula>
    </cfRule>
  </conditionalFormatting>
  <conditionalFormatting sqref="BJ25">
    <cfRule type="cellIs" dxfId="80" priority="1" operator="between">
      <formula>0.7</formula>
      <formula>1</formula>
    </cfRule>
    <cfRule type="cellIs" dxfId="79" priority="2" operator="between">
      <formula>0.51</formula>
      <formula>0.69</formula>
    </cfRule>
    <cfRule type="cellIs" dxfId="78" priority="3" operator="between">
      <formula>0</formula>
      <formula>0.5</formula>
    </cfRule>
  </conditionalFormatting>
  <dataValidations count="6">
    <dataValidation allowBlank="1" showInputMessage="1" showErrorMessage="1" promptTitle="Producto" prompt="Describa el resultado de lo que se espera alcanzar cuando se cumpla la meta" sqref="P9" xr:uid="{8B005568-2EE1-4760-B39B-8BACF6DBFA38}"/>
    <dataValidation allowBlank="1" showInputMessage="1" showErrorMessage="1" prompt="Registre el valor absoluto o porcentaje de la meta" sqref="J15:J17" xr:uid="{4F51168B-E869-4471-B1CF-9D9AAC90D5C6}"/>
    <dataValidation allowBlank="1" showInputMessage="1" showErrorMessage="1" prompt="Registre el nombre del indicador: _x000a__x000a_Ejemplo Número de visitas técnicas realizadas  " sqref="K16:K51" xr:uid="{0E5F1DEE-F2B2-4465-AC53-3282643B34FF}"/>
    <dataValidation allowBlank="1" showInputMessage="1" showErrorMessage="1" prompt="Registre el o los productos o entregables que servirán de evidencia  " sqref="P13 P15:P19" xr:uid="{C5119792-97C0-48F3-87E4-678DAF7E23B9}"/>
    <dataValidation allowBlank="1" showInputMessage="1" showErrorMessage="1" prompt="Registre las actividades macro que se requieren para cumplir las metas" sqref="O13 O15:O19" xr:uid="{7F151980-C0F1-43AA-9B03-1C45AAD61CDB}"/>
    <dataValidation allowBlank="1" showInputMessage="1" showErrorMessage="1" prompt="Registre la meta o las metas que se desarrollarán para el cumplimiento del Objetivo en 2021." sqref="J18:J19 F15:I19 E16:E21" xr:uid="{01644E95-F238-4E85-9B8C-307505390AD4}"/>
  </dataValidations>
  <pageMargins left="0.70866141732283472" right="0.70866141732283472" top="0.74803149606299213" bottom="0.74803149606299213" header="0.31496062992125984" footer="0.31496062992125984"/>
  <pageSetup paperSize="9" scale="12" orientation="landscape" r:id="rId1"/>
  <headerFooter>
    <oddFooter>&amp;C&amp;"Century Gothic,Negrita"&amp;10Nota:&amp;"Century Gothic,Normal" Si este documento se encuentra impreso se considera Copia no Controlada. La versión vigente está publicada en el sitio web del Instituto Distrital de la Gestión del Riesgo y Cambio Climático.</oddFooter>
  </headerFooter>
  <ignoredErrors>
    <ignoredError sqref="T10:AA10 U9:AA9"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B953D-5A6E-4057-9E9D-8FA87FDAB6B7}">
  <dimension ref="A1:BK12"/>
  <sheetViews>
    <sheetView topLeftCell="AO1" zoomScale="82" zoomScaleNormal="82" zoomScaleSheetLayoutView="90" zoomScalePageLayoutView="55" workbookViewId="0">
      <selection activeCell="AT9" sqref="AT9"/>
    </sheetView>
  </sheetViews>
  <sheetFormatPr baseColWidth="10" defaultColWidth="0" defaultRowHeight="13.5" x14ac:dyDescent="0.3"/>
  <cols>
    <col min="1" max="1" width="22.42578125" style="63" customWidth="1"/>
    <col min="2" max="2" width="16.7109375" style="64" customWidth="1"/>
    <col min="3" max="3" width="38.140625" style="63" customWidth="1"/>
    <col min="4" max="4" width="43.42578125" style="65" customWidth="1"/>
    <col min="5" max="5" width="30" style="65" hidden="1" customWidth="1"/>
    <col min="6" max="6" width="14.28515625" style="63" hidden="1" customWidth="1"/>
    <col min="7" max="7" width="15" style="63" hidden="1" customWidth="1"/>
    <col min="8" max="8" width="15.5703125" style="63" hidden="1" customWidth="1"/>
    <col min="9" max="9" width="14.42578125" style="63" hidden="1" customWidth="1"/>
    <col min="10" max="10" width="17.140625" style="63" hidden="1" customWidth="1"/>
    <col min="11" max="14" width="22.42578125" style="63" customWidth="1"/>
    <col min="15" max="15" width="53" style="63" customWidth="1"/>
    <col min="16" max="16" width="52.5703125" style="63" customWidth="1"/>
    <col min="17" max="17" width="24.42578125" style="63" customWidth="1"/>
    <col min="18" max="18" width="22.42578125" style="63" customWidth="1"/>
    <col min="19" max="19" width="22.42578125" style="64" customWidth="1"/>
    <col min="20" max="27" width="10.7109375" style="63" customWidth="1"/>
    <col min="28" max="28" width="20" style="63" bestFit="1" customWidth="1"/>
    <col min="29" max="36" width="10.7109375" style="63" customWidth="1"/>
    <col min="37" max="37" width="20" style="63" bestFit="1" customWidth="1"/>
    <col min="38" max="45" width="10.7109375" style="63" customWidth="1"/>
    <col min="46" max="46" width="20" style="63" bestFit="1" customWidth="1"/>
    <col min="47" max="54" width="10.7109375" style="63" customWidth="1"/>
    <col min="55" max="55" width="20" style="63" bestFit="1" customWidth="1"/>
    <col min="56" max="56" width="18.140625" style="63" bestFit="1" customWidth="1"/>
    <col min="57" max="57" width="15.5703125" style="63" customWidth="1"/>
    <col min="58" max="60" width="11.5703125" style="63" customWidth="1"/>
    <col min="61" max="61" width="11.7109375" style="63" customWidth="1"/>
    <col min="62" max="62" width="31.28515625" style="63" customWidth="1"/>
    <col min="63" max="63" width="0" style="63" hidden="1" customWidth="1"/>
    <col min="64" max="16384" width="22.42578125" style="63" hidden="1"/>
  </cols>
  <sheetData>
    <row r="1" spans="1:62" s="19" customFormat="1" ht="26.25" customHeight="1" x14ac:dyDescent="0.3">
      <c r="A1" s="483"/>
      <c r="B1" s="483"/>
      <c r="C1" s="483"/>
      <c r="D1" s="484" t="s">
        <v>414</v>
      </c>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305" t="s">
        <v>512</v>
      </c>
    </row>
    <row r="2" spans="1:62" s="19" customFormat="1" ht="26.25" customHeight="1" x14ac:dyDescent="0.3">
      <c r="A2" s="483"/>
      <c r="B2" s="483"/>
      <c r="C2" s="483"/>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305" t="s">
        <v>513</v>
      </c>
    </row>
    <row r="3" spans="1:62" s="19" customFormat="1" ht="26.25" customHeight="1" x14ac:dyDescent="0.3">
      <c r="A3" s="483"/>
      <c r="B3" s="483"/>
      <c r="C3" s="483"/>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484"/>
      <c r="AY3" s="484"/>
      <c r="AZ3" s="484"/>
      <c r="BA3" s="484"/>
      <c r="BB3" s="484"/>
      <c r="BC3" s="484"/>
      <c r="BD3" s="484"/>
      <c r="BE3" s="484"/>
      <c r="BF3" s="484"/>
      <c r="BG3" s="484"/>
      <c r="BH3" s="484"/>
      <c r="BI3" s="484"/>
      <c r="BJ3" s="305" t="s">
        <v>514</v>
      </c>
    </row>
    <row r="4" spans="1:62" s="19" customFormat="1" ht="26.25" customHeight="1" x14ac:dyDescent="0.3">
      <c r="A4" s="483"/>
      <c r="B4" s="483"/>
      <c r="C4" s="483"/>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484"/>
      <c r="BH4" s="484"/>
      <c r="BI4" s="484"/>
      <c r="BJ4" s="306" t="s">
        <v>515</v>
      </c>
    </row>
    <row r="5" spans="1:62" s="19" customFormat="1" ht="13.5" customHeight="1" x14ac:dyDescent="0.3">
      <c r="A5" s="485" t="s">
        <v>400</v>
      </c>
      <c r="B5" s="485"/>
      <c r="C5" s="485"/>
      <c r="D5" s="485"/>
      <c r="E5" s="485"/>
      <c r="F5" s="485"/>
      <c r="G5" s="485"/>
      <c r="H5" s="485"/>
      <c r="I5" s="485"/>
      <c r="J5" s="485"/>
      <c r="K5" s="485"/>
      <c r="L5" s="485"/>
      <c r="M5" s="485"/>
      <c r="N5" s="485"/>
      <c r="O5" s="485"/>
      <c r="P5" s="485"/>
      <c r="Q5" s="485"/>
      <c r="R5" s="485"/>
      <c r="S5" s="485"/>
      <c r="T5" s="486" t="s">
        <v>22</v>
      </c>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7" t="s">
        <v>446</v>
      </c>
      <c r="BE5" s="488"/>
      <c r="BF5" s="493" t="s">
        <v>441</v>
      </c>
      <c r="BG5" s="494"/>
      <c r="BH5" s="494"/>
      <c r="BI5" s="495"/>
      <c r="BJ5" s="493" t="s">
        <v>23</v>
      </c>
    </row>
    <row r="6" spans="1:62" s="20" customFormat="1" ht="12.75" x14ac:dyDescent="0.25">
      <c r="A6" s="485"/>
      <c r="B6" s="485"/>
      <c r="C6" s="485"/>
      <c r="D6" s="485"/>
      <c r="E6" s="485"/>
      <c r="F6" s="485"/>
      <c r="G6" s="485"/>
      <c r="H6" s="485"/>
      <c r="I6" s="485"/>
      <c r="J6" s="485"/>
      <c r="K6" s="485"/>
      <c r="L6" s="485"/>
      <c r="M6" s="485"/>
      <c r="N6" s="485"/>
      <c r="O6" s="485"/>
      <c r="P6" s="485"/>
      <c r="Q6" s="485"/>
      <c r="R6" s="485"/>
      <c r="S6" s="485"/>
      <c r="T6" s="504" t="s">
        <v>24</v>
      </c>
      <c r="U6" s="504"/>
      <c r="V6" s="504"/>
      <c r="W6" s="504"/>
      <c r="X6" s="504"/>
      <c r="Y6" s="504"/>
      <c r="Z6" s="504"/>
      <c r="AA6" s="504"/>
      <c r="AB6" s="504"/>
      <c r="AC6" s="504" t="s">
        <v>25</v>
      </c>
      <c r="AD6" s="504"/>
      <c r="AE6" s="504"/>
      <c r="AF6" s="504"/>
      <c r="AG6" s="504"/>
      <c r="AH6" s="504"/>
      <c r="AI6" s="504"/>
      <c r="AJ6" s="504"/>
      <c r="AK6" s="504"/>
      <c r="AL6" s="504" t="s">
        <v>26</v>
      </c>
      <c r="AM6" s="504"/>
      <c r="AN6" s="504"/>
      <c r="AO6" s="504"/>
      <c r="AP6" s="504"/>
      <c r="AQ6" s="504"/>
      <c r="AR6" s="504"/>
      <c r="AS6" s="504"/>
      <c r="AT6" s="504"/>
      <c r="AU6" s="504" t="s">
        <v>27</v>
      </c>
      <c r="AV6" s="504"/>
      <c r="AW6" s="504"/>
      <c r="AX6" s="504"/>
      <c r="AY6" s="504"/>
      <c r="AZ6" s="504"/>
      <c r="BA6" s="504"/>
      <c r="BB6" s="504"/>
      <c r="BC6" s="504"/>
      <c r="BD6" s="489"/>
      <c r="BE6" s="490"/>
      <c r="BF6" s="496"/>
      <c r="BG6" s="497"/>
      <c r="BH6" s="497"/>
      <c r="BI6" s="498"/>
      <c r="BJ6" s="496"/>
    </row>
    <row r="7" spans="1:62" s="19" customFormat="1" ht="13.5" customHeight="1" x14ac:dyDescent="0.3">
      <c r="A7" s="485"/>
      <c r="B7" s="485"/>
      <c r="C7" s="485"/>
      <c r="D7" s="485"/>
      <c r="E7" s="485"/>
      <c r="F7" s="485"/>
      <c r="G7" s="485"/>
      <c r="H7" s="485"/>
      <c r="I7" s="485"/>
      <c r="J7" s="485"/>
      <c r="K7" s="485"/>
      <c r="L7" s="485"/>
      <c r="M7" s="485"/>
      <c r="N7" s="485"/>
      <c r="O7" s="485"/>
      <c r="P7" s="485"/>
      <c r="Q7" s="485"/>
      <c r="R7" s="485"/>
      <c r="S7" s="485"/>
      <c r="T7" s="502" t="s">
        <v>28</v>
      </c>
      <c r="U7" s="502"/>
      <c r="V7" s="502" t="s">
        <v>29</v>
      </c>
      <c r="W7" s="502"/>
      <c r="X7" s="502" t="s">
        <v>30</v>
      </c>
      <c r="Y7" s="502"/>
      <c r="Z7" s="502" t="s">
        <v>31</v>
      </c>
      <c r="AA7" s="502"/>
      <c r="AB7" s="572" t="s">
        <v>32</v>
      </c>
      <c r="AC7" s="502" t="s">
        <v>33</v>
      </c>
      <c r="AD7" s="502"/>
      <c r="AE7" s="502" t="s">
        <v>34</v>
      </c>
      <c r="AF7" s="502"/>
      <c r="AG7" s="502" t="s">
        <v>35</v>
      </c>
      <c r="AH7" s="502"/>
      <c r="AI7" s="568" t="s">
        <v>31</v>
      </c>
      <c r="AJ7" s="569"/>
      <c r="AK7" s="570" t="s">
        <v>32</v>
      </c>
      <c r="AL7" s="502" t="s">
        <v>36</v>
      </c>
      <c r="AM7" s="502"/>
      <c r="AN7" s="502" t="s">
        <v>37</v>
      </c>
      <c r="AO7" s="502"/>
      <c r="AP7" s="502" t="s">
        <v>38</v>
      </c>
      <c r="AQ7" s="502"/>
      <c r="AR7" s="568" t="s">
        <v>31</v>
      </c>
      <c r="AS7" s="569"/>
      <c r="AT7" s="566" t="s">
        <v>32</v>
      </c>
      <c r="AU7" s="502" t="s">
        <v>39</v>
      </c>
      <c r="AV7" s="502"/>
      <c r="AW7" s="502" t="s">
        <v>40</v>
      </c>
      <c r="AX7" s="502"/>
      <c r="AY7" s="502" t="s">
        <v>41</v>
      </c>
      <c r="AZ7" s="502"/>
      <c r="BA7" s="568" t="s">
        <v>31</v>
      </c>
      <c r="BB7" s="569"/>
      <c r="BC7" s="566" t="s">
        <v>32</v>
      </c>
      <c r="BD7" s="491"/>
      <c r="BE7" s="492"/>
      <c r="BF7" s="499"/>
      <c r="BG7" s="500"/>
      <c r="BH7" s="500"/>
      <c r="BI7" s="501"/>
      <c r="BJ7" s="496"/>
    </row>
    <row r="8" spans="1:62" s="69" customFormat="1" ht="51" customHeight="1" x14ac:dyDescent="0.25">
      <c r="A8" s="66" t="s">
        <v>21</v>
      </c>
      <c r="B8" s="66" t="s">
        <v>6</v>
      </c>
      <c r="C8" s="66" t="s">
        <v>0</v>
      </c>
      <c r="D8" s="66" t="s">
        <v>398</v>
      </c>
      <c r="E8" s="66" t="s">
        <v>397</v>
      </c>
      <c r="F8" s="66" t="s">
        <v>402</v>
      </c>
      <c r="G8" s="66" t="s">
        <v>405</v>
      </c>
      <c r="H8" s="66" t="s">
        <v>404</v>
      </c>
      <c r="I8" s="66" t="s">
        <v>403</v>
      </c>
      <c r="J8" s="66" t="s">
        <v>516</v>
      </c>
      <c r="K8" s="66" t="s">
        <v>1</v>
      </c>
      <c r="L8" s="66" t="s">
        <v>2</v>
      </c>
      <c r="M8" s="66" t="s">
        <v>3</v>
      </c>
      <c r="N8" s="66" t="s">
        <v>406</v>
      </c>
      <c r="O8" s="66" t="s">
        <v>4</v>
      </c>
      <c r="P8" s="66" t="s">
        <v>5</v>
      </c>
      <c r="Q8" s="66" t="s">
        <v>517</v>
      </c>
      <c r="R8" s="66" t="s">
        <v>6</v>
      </c>
      <c r="S8" s="66" t="s">
        <v>7</v>
      </c>
      <c r="T8" s="66" t="s">
        <v>42</v>
      </c>
      <c r="U8" s="66" t="s">
        <v>43</v>
      </c>
      <c r="V8" s="66" t="s">
        <v>42</v>
      </c>
      <c r="W8" s="66" t="s">
        <v>43</v>
      </c>
      <c r="X8" s="66" t="s">
        <v>42</v>
      </c>
      <c r="Y8" s="66" t="s">
        <v>43</v>
      </c>
      <c r="Z8" s="66" t="s">
        <v>42</v>
      </c>
      <c r="AA8" s="66" t="s">
        <v>43</v>
      </c>
      <c r="AB8" s="572"/>
      <c r="AC8" s="66" t="s">
        <v>42</v>
      </c>
      <c r="AD8" s="66" t="s">
        <v>43</v>
      </c>
      <c r="AE8" s="66" t="s">
        <v>42</v>
      </c>
      <c r="AF8" s="66" t="s">
        <v>43</v>
      </c>
      <c r="AG8" s="66" t="s">
        <v>42</v>
      </c>
      <c r="AH8" s="66" t="s">
        <v>43</v>
      </c>
      <c r="AI8" s="66" t="s">
        <v>42</v>
      </c>
      <c r="AJ8" s="66" t="s">
        <v>43</v>
      </c>
      <c r="AK8" s="571"/>
      <c r="AL8" s="66" t="s">
        <v>42</v>
      </c>
      <c r="AM8" s="66" t="s">
        <v>43</v>
      </c>
      <c r="AN8" s="66" t="s">
        <v>42</v>
      </c>
      <c r="AO8" s="66" t="s">
        <v>43</v>
      </c>
      <c r="AP8" s="66" t="s">
        <v>42</v>
      </c>
      <c r="AQ8" s="66" t="s">
        <v>43</v>
      </c>
      <c r="AR8" s="66" t="s">
        <v>42</v>
      </c>
      <c r="AS8" s="66" t="s">
        <v>43</v>
      </c>
      <c r="AT8" s="566"/>
      <c r="AU8" s="66" t="s">
        <v>42</v>
      </c>
      <c r="AV8" s="66" t="s">
        <v>43</v>
      </c>
      <c r="AW8" s="66" t="s">
        <v>42</v>
      </c>
      <c r="AX8" s="66" t="s">
        <v>43</v>
      </c>
      <c r="AY8" s="66" t="s">
        <v>42</v>
      </c>
      <c r="AZ8" s="66" t="s">
        <v>43</v>
      </c>
      <c r="BA8" s="66" t="s">
        <v>42</v>
      </c>
      <c r="BB8" s="66" t="s">
        <v>43</v>
      </c>
      <c r="BC8" s="566"/>
      <c r="BD8" s="67" t="s">
        <v>42</v>
      </c>
      <c r="BE8" s="68" t="s">
        <v>43</v>
      </c>
      <c r="BF8" s="68" t="s">
        <v>442</v>
      </c>
      <c r="BG8" s="68" t="s">
        <v>443</v>
      </c>
      <c r="BH8" s="68" t="s">
        <v>444</v>
      </c>
      <c r="BI8" s="68" t="s">
        <v>445</v>
      </c>
      <c r="BJ8" s="499"/>
    </row>
    <row r="9" spans="1:62" s="42" customFormat="1" ht="145.5" customHeight="1" x14ac:dyDescent="0.3">
      <c r="A9" s="52" t="s">
        <v>56</v>
      </c>
      <c r="B9" s="52" t="s">
        <v>18</v>
      </c>
      <c r="C9" s="53" t="s">
        <v>416</v>
      </c>
      <c r="D9" s="54" t="s">
        <v>716</v>
      </c>
      <c r="E9" s="54" t="s">
        <v>717</v>
      </c>
      <c r="F9" s="70"/>
      <c r="G9" s="70"/>
      <c r="H9" s="70"/>
      <c r="I9" s="70"/>
      <c r="J9" s="71">
        <v>1</v>
      </c>
      <c r="K9" s="144" t="s">
        <v>718</v>
      </c>
      <c r="L9" s="56" t="s">
        <v>719</v>
      </c>
      <c r="M9" s="56" t="s">
        <v>522</v>
      </c>
      <c r="N9" s="56" t="s">
        <v>82</v>
      </c>
      <c r="O9" s="145" t="s">
        <v>720</v>
      </c>
      <c r="P9" s="146" t="s">
        <v>721</v>
      </c>
      <c r="Q9" s="57" t="s">
        <v>74</v>
      </c>
      <c r="R9" s="52" t="s">
        <v>18</v>
      </c>
      <c r="S9" s="52" t="s">
        <v>722</v>
      </c>
      <c r="T9" s="228">
        <f>8.33/100</f>
        <v>8.3299999999999999E-2</v>
      </c>
      <c r="U9" s="228">
        <f>8.33/100</f>
        <v>8.3299999999999999E-2</v>
      </c>
      <c r="V9" s="228">
        <f>8.33/100</f>
        <v>8.3299999999999999E-2</v>
      </c>
      <c r="W9" s="228">
        <f>8.33/100</f>
        <v>8.3299999999999999E-2</v>
      </c>
      <c r="X9" s="228">
        <f>8.33/100</f>
        <v>8.3299999999999999E-2</v>
      </c>
      <c r="Y9" s="228">
        <v>6.5500000000000003E-2</v>
      </c>
      <c r="Z9" s="12">
        <f t="shared" ref="Z9:AA11" si="0">SUM(T9,V9,X9)</f>
        <v>0.24990000000000001</v>
      </c>
      <c r="AA9" s="12">
        <f t="shared" si="0"/>
        <v>0.2321</v>
      </c>
      <c r="AB9" s="46" t="s">
        <v>957</v>
      </c>
      <c r="AC9" s="228">
        <f>8.33/100</f>
        <v>8.3299999999999999E-2</v>
      </c>
      <c r="AD9" s="44"/>
      <c r="AE9" s="228">
        <f>8.33/100</f>
        <v>8.3299999999999999E-2</v>
      </c>
      <c r="AF9" s="44"/>
      <c r="AG9" s="228">
        <f>8.33/100</f>
        <v>8.3299999999999999E-2</v>
      </c>
      <c r="AH9" s="44"/>
      <c r="AI9" s="12">
        <f>SUM(AC9,AE9,AG9)</f>
        <v>0.24990000000000001</v>
      </c>
      <c r="AJ9" s="18">
        <f>SUM(AD9,AF9,AH9)</f>
        <v>0</v>
      </c>
      <c r="AK9" s="46" t="s">
        <v>44</v>
      </c>
      <c r="AL9" s="228">
        <f>8.33/100</f>
        <v>8.3299999999999999E-2</v>
      </c>
      <c r="AM9" s="44"/>
      <c r="AN9" s="228">
        <f>8.33/100</f>
        <v>8.3299999999999999E-2</v>
      </c>
      <c r="AO9" s="44"/>
      <c r="AP9" s="228">
        <f>8.33/100</f>
        <v>8.3299999999999999E-2</v>
      </c>
      <c r="AQ9" s="44"/>
      <c r="AR9" s="12">
        <f t="shared" ref="AR9:AS11" si="1">SUM(AL9,AN9,AP9)</f>
        <v>0.24990000000000001</v>
      </c>
      <c r="AS9" s="18">
        <f t="shared" si="1"/>
        <v>0</v>
      </c>
      <c r="AT9" s="40" t="s">
        <v>44</v>
      </c>
      <c r="AU9" s="228">
        <f>8.33/100</f>
        <v>8.3299999999999999E-2</v>
      </c>
      <c r="AV9" s="44"/>
      <c r="AW9" s="228">
        <f>8.33/100</f>
        <v>8.3299999999999999E-2</v>
      </c>
      <c r="AX9" s="44"/>
      <c r="AY9" s="228">
        <f>8.33/100</f>
        <v>8.3299999999999999E-2</v>
      </c>
      <c r="AZ9" s="44"/>
      <c r="BA9" s="12">
        <f t="shared" ref="BA9:BB11" si="2">SUM(AU9,AW9,AY9)</f>
        <v>0.24990000000000001</v>
      </c>
      <c r="BB9" s="18">
        <f t="shared" si="2"/>
        <v>0</v>
      </c>
      <c r="BC9" s="40" t="s">
        <v>44</v>
      </c>
      <c r="BD9" s="47">
        <f>Z9+AI9+AR9+BA9</f>
        <v>0.99960000000000004</v>
      </c>
      <c r="BE9" s="47">
        <f>AA9+AJ9+AS9+BB9</f>
        <v>0.2321</v>
      </c>
      <c r="BF9" s="47">
        <f>IFERROR(AA9/Z9,"")</f>
        <v>0.92877150860344138</v>
      </c>
      <c r="BG9" s="47">
        <f>IFERROR((AA9+AJ9)/(Z9+AI9),"")</f>
        <v>0.46438575430172069</v>
      </c>
      <c r="BH9" s="47">
        <f>IFERROR((AA9+AJ9+AS9)/(Z9+AI9+AR9),"")</f>
        <v>0.30959050286781375</v>
      </c>
      <c r="BI9" s="47">
        <f>IFERROR((AA9+AJ9+AS9+BB9)/(Z9+AI9+AR9+BA9),"")</f>
        <v>0.23219287715086034</v>
      </c>
      <c r="BJ9" s="227">
        <f>BE9/BD9</f>
        <v>0.23219287715086034</v>
      </c>
    </row>
    <row r="10" spans="1:62" s="42" customFormat="1" ht="145.5" customHeight="1" x14ac:dyDescent="0.3">
      <c r="A10" s="52" t="s">
        <v>56</v>
      </c>
      <c r="B10" s="52" t="s">
        <v>18</v>
      </c>
      <c r="C10" s="53" t="s">
        <v>416</v>
      </c>
      <c r="D10" s="54" t="s">
        <v>716</v>
      </c>
      <c r="E10" s="54" t="s">
        <v>723</v>
      </c>
      <c r="F10" s="70"/>
      <c r="G10" s="70"/>
      <c r="H10" s="70"/>
      <c r="I10" s="70"/>
      <c r="J10" s="71" t="s">
        <v>724</v>
      </c>
      <c r="K10" s="144" t="s">
        <v>725</v>
      </c>
      <c r="L10" s="56" t="s">
        <v>726</v>
      </c>
      <c r="M10" s="56" t="s">
        <v>522</v>
      </c>
      <c r="N10" s="56" t="s">
        <v>82</v>
      </c>
      <c r="O10" s="145" t="s">
        <v>727</v>
      </c>
      <c r="P10" s="146" t="s">
        <v>728</v>
      </c>
      <c r="Q10" s="57" t="s">
        <v>74</v>
      </c>
      <c r="R10" s="52" t="s">
        <v>18</v>
      </c>
      <c r="S10" s="52" t="s">
        <v>722</v>
      </c>
      <c r="T10" s="108">
        <v>1</v>
      </c>
      <c r="U10" s="108">
        <v>1</v>
      </c>
      <c r="V10" s="108">
        <v>1</v>
      </c>
      <c r="W10" s="108">
        <v>2</v>
      </c>
      <c r="X10" s="108">
        <v>1</v>
      </c>
      <c r="Y10" s="108">
        <v>2</v>
      </c>
      <c r="Z10" s="109">
        <f t="shared" si="0"/>
        <v>3</v>
      </c>
      <c r="AA10" s="109">
        <f t="shared" si="0"/>
        <v>5</v>
      </c>
      <c r="AB10" s="114" t="s">
        <v>954</v>
      </c>
      <c r="AC10" s="108">
        <v>1</v>
      </c>
      <c r="AD10" s="108"/>
      <c r="AE10" s="108">
        <v>1</v>
      </c>
      <c r="AF10" s="108"/>
      <c r="AG10" s="108">
        <v>1</v>
      </c>
      <c r="AH10" s="108"/>
      <c r="AI10" s="109">
        <f>SUM(AC10,AE10,AG10)</f>
        <v>3</v>
      </c>
      <c r="AJ10" s="109">
        <v>0</v>
      </c>
      <c r="AK10" s="114" t="s">
        <v>44</v>
      </c>
      <c r="AL10" s="108">
        <v>1</v>
      </c>
      <c r="AM10" s="108"/>
      <c r="AN10" s="108">
        <v>1</v>
      </c>
      <c r="AO10" s="108"/>
      <c r="AP10" s="108">
        <v>1</v>
      </c>
      <c r="AQ10" s="108"/>
      <c r="AR10" s="109">
        <f t="shared" si="1"/>
        <v>3</v>
      </c>
      <c r="AS10" s="109">
        <f t="shared" si="1"/>
        <v>0</v>
      </c>
      <c r="AT10" s="113" t="s">
        <v>44</v>
      </c>
      <c r="AU10" s="27">
        <v>1</v>
      </c>
      <c r="AV10" s="27"/>
      <c r="AW10" s="27">
        <v>1</v>
      </c>
      <c r="AX10" s="111"/>
      <c r="AY10" s="111">
        <v>1</v>
      </c>
      <c r="AZ10" s="112"/>
      <c r="BA10" s="109">
        <f t="shared" si="2"/>
        <v>3</v>
      </c>
      <c r="BB10" s="109">
        <f t="shared" si="2"/>
        <v>0</v>
      </c>
      <c r="BC10" s="113" t="s">
        <v>44</v>
      </c>
      <c r="BD10" s="97">
        <f>SUM(Z10,AI10,AR10,BA10)</f>
        <v>12</v>
      </c>
      <c r="BE10" s="97">
        <f>SUM(AA10,AJ10,AS10,BB10)</f>
        <v>5</v>
      </c>
      <c r="BF10" s="47">
        <f>IFERROR(AA10/Z10,"")</f>
        <v>1.6666666666666667</v>
      </c>
      <c r="BG10" s="47">
        <f>IFERROR((AA10+AJ10)/(Z10+AI10),"")</f>
        <v>0.83333333333333337</v>
      </c>
      <c r="BH10" s="47">
        <f>IFERROR((AA10+AJ10+AS10)/(Z10+AI10+AR10),"")</f>
        <v>0.55555555555555558</v>
      </c>
      <c r="BI10" s="47">
        <f>IFERROR((AA10+AJ10+AS10+BB10)/(Z10+AI10+AR10+BA10),"")</f>
        <v>0.41666666666666669</v>
      </c>
      <c r="BJ10" s="227">
        <f>BE10/BD10</f>
        <v>0.41666666666666669</v>
      </c>
    </row>
    <row r="11" spans="1:62" s="42" customFormat="1" ht="145.5" customHeight="1" x14ac:dyDescent="0.3">
      <c r="A11" s="52" t="s">
        <v>56</v>
      </c>
      <c r="B11" s="52" t="s">
        <v>18</v>
      </c>
      <c r="C11" s="53" t="s">
        <v>416</v>
      </c>
      <c r="D11" s="54" t="s">
        <v>716</v>
      </c>
      <c r="E11" s="54" t="s">
        <v>729</v>
      </c>
      <c r="F11" s="70"/>
      <c r="G11" s="70"/>
      <c r="H11" s="70"/>
      <c r="I11" s="70"/>
      <c r="J11" s="71" t="s">
        <v>730</v>
      </c>
      <c r="K11" s="144" t="s">
        <v>731</v>
      </c>
      <c r="L11" s="56" t="s">
        <v>732</v>
      </c>
      <c r="M11" s="56" t="s">
        <v>522</v>
      </c>
      <c r="N11" s="56" t="s">
        <v>82</v>
      </c>
      <c r="O11" s="145" t="s">
        <v>733</v>
      </c>
      <c r="P11" s="146" t="s">
        <v>734</v>
      </c>
      <c r="Q11" s="57" t="s">
        <v>74</v>
      </c>
      <c r="R11" s="52" t="s">
        <v>18</v>
      </c>
      <c r="S11" s="52" t="s">
        <v>722</v>
      </c>
      <c r="T11" s="108">
        <v>3</v>
      </c>
      <c r="U11" s="108">
        <v>9</v>
      </c>
      <c r="V11" s="108">
        <v>3</v>
      </c>
      <c r="W11" s="108">
        <v>8</v>
      </c>
      <c r="X11" s="108">
        <v>3</v>
      </c>
      <c r="Y11" s="108">
        <v>3</v>
      </c>
      <c r="Z11" s="109">
        <f t="shared" si="0"/>
        <v>9</v>
      </c>
      <c r="AA11" s="109">
        <f t="shared" si="0"/>
        <v>20</v>
      </c>
      <c r="AB11" s="46" t="s">
        <v>958</v>
      </c>
      <c r="AC11" s="108">
        <v>3</v>
      </c>
      <c r="AD11" s="108"/>
      <c r="AE11" s="108">
        <v>3</v>
      </c>
      <c r="AF11" s="108"/>
      <c r="AG11" s="108">
        <v>3</v>
      </c>
      <c r="AH11" s="108"/>
      <c r="AI11" s="109">
        <f>SUM(AC11,AE11,AG11)</f>
        <v>9</v>
      </c>
      <c r="AJ11" s="109">
        <f>SUM(AD11,AF11,AH11)</f>
        <v>0</v>
      </c>
      <c r="AK11" s="46" t="s">
        <v>44</v>
      </c>
      <c r="AL11" s="108">
        <v>3</v>
      </c>
      <c r="AM11" s="108"/>
      <c r="AN11" s="108">
        <v>3</v>
      </c>
      <c r="AO11" s="108"/>
      <c r="AP11" s="108">
        <v>3</v>
      </c>
      <c r="AQ11" s="108"/>
      <c r="AR11" s="109">
        <f t="shared" si="1"/>
        <v>9</v>
      </c>
      <c r="AS11" s="109">
        <f t="shared" si="1"/>
        <v>0</v>
      </c>
      <c r="AT11" s="40" t="s">
        <v>44</v>
      </c>
      <c r="AU11" s="108">
        <v>3</v>
      </c>
      <c r="AV11" s="108"/>
      <c r="AW11" s="108">
        <v>3</v>
      </c>
      <c r="AX11" s="108"/>
      <c r="AY11" s="108">
        <v>3</v>
      </c>
      <c r="AZ11" s="108"/>
      <c r="BA11" s="109">
        <f t="shared" si="2"/>
        <v>9</v>
      </c>
      <c r="BB11" s="109">
        <f t="shared" si="2"/>
        <v>0</v>
      </c>
      <c r="BC11" s="40" t="s">
        <v>44</v>
      </c>
      <c r="BD11" s="97">
        <f>SUM(Z11,AI11,AR11,BA11)</f>
        <v>36</v>
      </c>
      <c r="BE11" s="97">
        <f>SUM(AA11,AJ11,AS11,BB11)</f>
        <v>20</v>
      </c>
      <c r="BF11" s="47">
        <f>IFERROR(AA11/Z11,"")</f>
        <v>2.2222222222222223</v>
      </c>
      <c r="BG11" s="47">
        <f>IFERROR((AA11+AJ11)/(Z11+AI11),"")</f>
        <v>1.1111111111111112</v>
      </c>
      <c r="BH11" s="47">
        <f>IFERROR((AA11+AJ11+AS11)/(Z11+AI11+AR11),"")</f>
        <v>0.7407407407407407</v>
      </c>
      <c r="BI11" s="47">
        <f>IFERROR((AA11+AJ11+AS11+BB11)/(Z11+AI11+AR11+BA11),"")</f>
        <v>0.55555555555555558</v>
      </c>
      <c r="BJ11" s="227">
        <f>BE11/BD11</f>
        <v>0.55555555555555558</v>
      </c>
    </row>
    <row r="12" spans="1:62" ht="33" customHeight="1" x14ac:dyDescent="0.3">
      <c r="A12" s="619" t="s">
        <v>935</v>
      </c>
      <c r="B12" s="619"/>
      <c r="C12" s="619"/>
      <c r="D12" s="619"/>
      <c r="E12" s="619"/>
      <c r="F12" s="619"/>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c r="AM12" s="619"/>
      <c r="AN12" s="619"/>
      <c r="AO12" s="619"/>
      <c r="AP12" s="619"/>
      <c r="AQ12" s="619"/>
      <c r="AR12" s="619"/>
      <c r="AS12" s="619"/>
      <c r="AT12" s="619"/>
      <c r="AU12" s="619"/>
      <c r="AV12" s="619"/>
      <c r="AW12" s="619"/>
      <c r="AX12" s="619"/>
      <c r="AY12" s="619"/>
      <c r="AZ12" s="619"/>
      <c r="BA12" s="619"/>
      <c r="BB12" s="619"/>
      <c r="BC12" s="619"/>
      <c r="BD12" s="619"/>
      <c r="BE12" s="619"/>
      <c r="BF12" s="236">
        <f>AVERAGE(BF9:BF11)</f>
        <v>1.6058867991641101</v>
      </c>
      <c r="BG12" s="235">
        <f>AVERAGE(BG9:BG11)</f>
        <v>0.80294339958205507</v>
      </c>
      <c r="BH12" s="235">
        <f>AVERAGE(BH9:BH11)</f>
        <v>0.53529559972136997</v>
      </c>
      <c r="BI12" s="235">
        <f>AVERAGE(BI9:BI11)</f>
        <v>0.40147169979102754</v>
      </c>
      <c r="BJ12" s="308">
        <f>AVERAGE(BJ9:BJ11)</f>
        <v>0.40147169979102754</v>
      </c>
    </row>
  </sheetData>
  <sheetProtection algorithmName="SHA-512" hashValue="Cb1bmv89zjsL2ARxlyAmQFCWdaf3/ML1ufK4kPltKuTvyw+4TPMQcQxCKHUcblyeJq31P9oWcZCl10JjkD6vPA==" saltValue="M1deeNc8TfWtMrhxHHhCxA==" spinCount="100000" sheet="1" objects="1" scenarios="1"/>
  <dataConsolidate/>
  <mergeCells count="32">
    <mergeCell ref="A1:C4"/>
    <mergeCell ref="D1:BI4"/>
    <mergeCell ref="BD5:BE7"/>
    <mergeCell ref="BF5:BI7"/>
    <mergeCell ref="BJ5:BJ8"/>
    <mergeCell ref="T6:AB6"/>
    <mergeCell ref="AC6:AK6"/>
    <mergeCell ref="AL6:AT6"/>
    <mergeCell ref="AU6:BC6"/>
    <mergeCell ref="T7:U7"/>
    <mergeCell ref="Z7:AA7"/>
    <mergeCell ref="AB7:AB8"/>
    <mergeCell ref="AC7:AD7"/>
    <mergeCell ref="AE7:AF7"/>
    <mergeCell ref="A5:S7"/>
    <mergeCell ref="T5:BC5"/>
    <mergeCell ref="A12:BE12"/>
    <mergeCell ref="BC7:BC8"/>
    <mergeCell ref="AR7:AS7"/>
    <mergeCell ref="AT7:AT8"/>
    <mergeCell ref="AU7:AV7"/>
    <mergeCell ref="AW7:AX7"/>
    <mergeCell ref="AY7:AZ7"/>
    <mergeCell ref="BA7:BB7"/>
    <mergeCell ref="AG7:AH7"/>
    <mergeCell ref="AI7:AJ7"/>
    <mergeCell ref="AK7:AK8"/>
    <mergeCell ref="AL7:AM7"/>
    <mergeCell ref="AN7:AO7"/>
    <mergeCell ref="AP7:AQ7"/>
    <mergeCell ref="V7:W7"/>
    <mergeCell ref="X7:Y7"/>
  </mergeCells>
  <conditionalFormatting sqref="BJ9">
    <cfRule type="cellIs" dxfId="77" priority="13" operator="between">
      <formula>0.7</formula>
      <formula>1</formula>
    </cfRule>
    <cfRule type="cellIs" dxfId="76" priority="14" operator="between">
      <formula>0.51</formula>
      <formula>0.69</formula>
    </cfRule>
    <cfRule type="cellIs" dxfId="75" priority="15" operator="between">
      <formula>0</formula>
      <formula>0.5</formula>
    </cfRule>
  </conditionalFormatting>
  <conditionalFormatting sqref="BJ10">
    <cfRule type="cellIs" dxfId="74" priority="4" operator="between">
      <formula>0.7</formula>
      <formula>1</formula>
    </cfRule>
    <cfRule type="cellIs" dxfId="73" priority="5" operator="between">
      <formula>0.51</formula>
      <formula>0.69</formula>
    </cfRule>
    <cfRule type="cellIs" dxfId="72" priority="6" operator="between">
      <formula>0</formula>
      <formula>0.5</formula>
    </cfRule>
  </conditionalFormatting>
  <conditionalFormatting sqref="BJ11">
    <cfRule type="cellIs" dxfId="71" priority="1" operator="between">
      <formula>0.7</formula>
      <formula>1</formula>
    </cfRule>
    <cfRule type="cellIs" dxfId="70" priority="2" operator="between">
      <formula>0.51</formula>
      <formula>0.69</formula>
    </cfRule>
    <cfRule type="cellIs" dxfId="69" priority="3" operator="between">
      <formula>0</formula>
      <formula>0.5</formula>
    </cfRule>
  </conditionalFormatting>
  <dataValidations count="7">
    <dataValidation allowBlank="1" showInputMessage="1" showErrorMessage="1" promptTitle="Producto" prompt="Describa el resultado de lo que se espera alcanzar cuando se cumpla la meta" sqref="P9:P11" xr:uid="{51C042EA-C463-446C-883B-BF31E912B59E}"/>
    <dataValidation allowBlank="1" showInputMessage="1" showErrorMessage="1" prompt="Describa la estrategia a desarrollar para el cumplimiento del Objetivo_x000a_" sqref="D9:D11" xr:uid="{6896AC68-73CD-4A4C-B041-86B7101B1B2E}"/>
    <dataValidation allowBlank="1" showInputMessage="1" showErrorMessage="1" prompt="Registre el valor absoluto o porcentaje de la meta" sqref="J9:J11" xr:uid="{2E36C7B7-0388-44EE-B169-1D25E7BFDD4B}"/>
    <dataValidation allowBlank="1" showInputMessage="1" showErrorMessage="1" prompt="Registre el nombre del indicador: _x000a__x000a_Ejemplo Número de visitas técnicas realizadas  " sqref="K9:K11" xr:uid="{1A98F870-ECE7-4F0C-871A-1AB6112D5581}"/>
    <dataValidation allowBlank="1" showInputMessage="1" showErrorMessage="1" prompt="Registre la o las variables que va a medir el indicador:_x000a_Ejemplo:  (Número de visitas técnicas realizadas/Número de visitas técnicas programadas en el periodo)*100" sqref="L9:L11" xr:uid="{EB9B0A42-D84E-4675-8D0E-C323545BA934}"/>
    <dataValidation allowBlank="1" showInputMessage="1" showErrorMessage="1" prompt="Registre la meta o las metas que se realizarán para cumplir el objetivo estratégico_x000a_" sqref="E9:E11" xr:uid="{85AD76F4-08D3-4631-850B-069274A833D5}"/>
    <dataValidation allowBlank="1" showInputMessage="1" showErrorMessage="1" promptTitle="Actividades" prompt="Registre las actividades macro que se requieren realizar para lograr la meta" sqref="O9:O11" xr:uid="{C599CE29-D7E8-40DB-9DA3-1FD08C3CE52D}"/>
  </dataValidations>
  <pageMargins left="0.70866141732283472" right="0.70866141732283472" top="0.74803149606299213" bottom="0.74803149606299213" header="0.31496062992125984" footer="0.31496062992125984"/>
  <pageSetup paperSize="9" scale="15" orientation="landscape" r:id="rId1"/>
  <headerFooter>
    <oddFooter>&amp;C&amp;"Century Gothic,Negrita"&amp;10Nota:&amp;"Century Gothic,Normal" Si este documento se encuentra impreso se considera Copia no Controlada. La versión vigente está publicada en el sitio web del Instituto Distrital de la Gestión del Riesgo y Cambio Climático.</oddFooter>
  </headerFooter>
  <ignoredErrors>
    <ignoredError sqref="T9:V9 Z9 X9" unlockedFormula="1"/>
  </ignoredError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19E30-CA5F-40B4-B695-4F1667A473C3}">
  <dimension ref="A1:BK24"/>
  <sheetViews>
    <sheetView zoomScale="71" zoomScaleNormal="71" zoomScaleSheetLayoutView="90" zoomScalePageLayoutView="55" workbookViewId="0">
      <selection activeCell="D9" sqref="D9"/>
    </sheetView>
  </sheetViews>
  <sheetFormatPr baseColWidth="10" defaultColWidth="0" defaultRowHeight="12.75" x14ac:dyDescent="0.2"/>
  <cols>
    <col min="1" max="1" width="22.42578125" style="279" customWidth="1"/>
    <col min="2" max="2" width="16.7109375" style="279" customWidth="1"/>
    <col min="3" max="3" width="31.140625" style="279" customWidth="1"/>
    <col min="4" max="4" width="43.42578125" style="279" customWidth="1"/>
    <col min="5" max="5" width="30" style="279" customWidth="1"/>
    <col min="6" max="6" width="14.28515625" style="279" hidden="1" customWidth="1"/>
    <col min="7" max="7" width="15" style="279" hidden="1" customWidth="1"/>
    <col min="8" max="8" width="15.5703125" style="279" hidden="1" customWidth="1"/>
    <col min="9" max="9" width="14.42578125" style="279" hidden="1" customWidth="1"/>
    <col min="10" max="10" width="17.140625" style="279" customWidth="1"/>
    <col min="11" max="11" width="22.42578125" style="279" customWidth="1"/>
    <col min="12" max="12" width="31.42578125" style="279" customWidth="1"/>
    <col min="13" max="14" width="22.42578125" style="279" customWidth="1"/>
    <col min="15" max="15" width="53" style="279" customWidth="1"/>
    <col min="16" max="16" width="35.7109375" style="279" customWidth="1"/>
    <col min="17" max="17" width="24.42578125" style="279" customWidth="1"/>
    <col min="18" max="19" width="22.42578125" style="279" customWidth="1"/>
    <col min="20" max="27" width="18" style="279" customWidth="1"/>
    <col min="28" max="28" width="35.42578125" style="279" customWidth="1"/>
    <col min="29" max="36" width="18.7109375" style="279" customWidth="1"/>
    <col min="37" max="37" width="25.85546875" style="279" customWidth="1"/>
    <col min="38" max="45" width="18.7109375" style="279" customWidth="1"/>
    <col min="46" max="46" width="26" style="279" customWidth="1"/>
    <col min="47" max="54" width="10.7109375" style="279" customWidth="1"/>
    <col min="55" max="55" width="27.140625" style="279" customWidth="1"/>
    <col min="56" max="56" width="18.140625" style="279" bestFit="1" customWidth="1"/>
    <col min="57" max="57" width="15.5703125" style="279" customWidth="1"/>
    <col min="58" max="61" width="18.7109375" style="279" customWidth="1"/>
    <col min="62" max="62" width="31" style="279" customWidth="1"/>
    <col min="63" max="63" width="0" style="279" hidden="1" customWidth="1"/>
    <col min="64" max="16384" width="22.42578125" style="279" hidden="1"/>
  </cols>
  <sheetData>
    <row r="1" spans="1:62" s="61" customFormat="1" ht="26.25" customHeight="1" x14ac:dyDescent="0.25">
      <c r="A1" s="625"/>
      <c r="B1" s="625"/>
      <c r="C1" s="625"/>
      <c r="D1" s="626" t="s">
        <v>414</v>
      </c>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c r="AW1" s="626"/>
      <c r="AX1" s="626"/>
      <c r="AY1" s="626"/>
      <c r="AZ1" s="626"/>
      <c r="BA1" s="626"/>
      <c r="BB1" s="626"/>
      <c r="BC1" s="626"/>
      <c r="BD1" s="626"/>
      <c r="BE1" s="626"/>
      <c r="BF1" s="626"/>
      <c r="BG1" s="626"/>
      <c r="BH1" s="626"/>
      <c r="BI1" s="626"/>
      <c r="BJ1" s="309" t="s">
        <v>512</v>
      </c>
    </row>
    <row r="2" spans="1:62" s="61" customFormat="1" ht="26.25" customHeight="1" x14ac:dyDescent="0.25">
      <c r="A2" s="625"/>
      <c r="B2" s="625"/>
      <c r="C2" s="625"/>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c r="AW2" s="626"/>
      <c r="AX2" s="626"/>
      <c r="AY2" s="626"/>
      <c r="AZ2" s="626"/>
      <c r="BA2" s="626"/>
      <c r="BB2" s="626"/>
      <c r="BC2" s="626"/>
      <c r="BD2" s="626"/>
      <c r="BE2" s="626"/>
      <c r="BF2" s="626"/>
      <c r="BG2" s="626"/>
      <c r="BH2" s="626"/>
      <c r="BI2" s="626"/>
      <c r="BJ2" s="309" t="s">
        <v>513</v>
      </c>
    </row>
    <row r="3" spans="1:62" s="61" customFormat="1" ht="26.25" customHeight="1" x14ac:dyDescent="0.25">
      <c r="A3" s="625"/>
      <c r="B3" s="625"/>
      <c r="C3" s="625"/>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c r="AQ3" s="626"/>
      <c r="AR3" s="626"/>
      <c r="AS3" s="626"/>
      <c r="AT3" s="626"/>
      <c r="AU3" s="626"/>
      <c r="AV3" s="626"/>
      <c r="AW3" s="626"/>
      <c r="AX3" s="626"/>
      <c r="AY3" s="626"/>
      <c r="AZ3" s="626"/>
      <c r="BA3" s="626"/>
      <c r="BB3" s="626"/>
      <c r="BC3" s="626"/>
      <c r="BD3" s="626"/>
      <c r="BE3" s="626"/>
      <c r="BF3" s="626"/>
      <c r="BG3" s="626"/>
      <c r="BH3" s="626"/>
      <c r="BI3" s="626"/>
      <c r="BJ3" s="309" t="s">
        <v>514</v>
      </c>
    </row>
    <row r="4" spans="1:62" s="61" customFormat="1" ht="26.25" customHeight="1" x14ac:dyDescent="0.25">
      <c r="A4" s="625"/>
      <c r="B4" s="625"/>
      <c r="C4" s="625"/>
      <c r="D4" s="626"/>
      <c r="E4" s="626"/>
      <c r="F4" s="626"/>
      <c r="G4" s="626"/>
      <c r="H4" s="626"/>
      <c r="I4" s="626"/>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626"/>
      <c r="AI4" s="626"/>
      <c r="AJ4" s="626"/>
      <c r="AK4" s="626"/>
      <c r="AL4" s="626"/>
      <c r="AM4" s="626"/>
      <c r="AN4" s="626"/>
      <c r="AO4" s="626"/>
      <c r="AP4" s="626"/>
      <c r="AQ4" s="626"/>
      <c r="AR4" s="626"/>
      <c r="AS4" s="626"/>
      <c r="AT4" s="626"/>
      <c r="AU4" s="626"/>
      <c r="AV4" s="626"/>
      <c r="AW4" s="626"/>
      <c r="AX4" s="626"/>
      <c r="AY4" s="626"/>
      <c r="AZ4" s="626"/>
      <c r="BA4" s="626"/>
      <c r="BB4" s="626"/>
      <c r="BC4" s="626"/>
      <c r="BD4" s="626"/>
      <c r="BE4" s="626"/>
      <c r="BF4" s="626"/>
      <c r="BG4" s="626"/>
      <c r="BH4" s="626"/>
      <c r="BI4" s="626"/>
      <c r="BJ4" s="310" t="s">
        <v>515</v>
      </c>
    </row>
    <row r="5" spans="1:62" s="61" customFormat="1" ht="13.5" customHeight="1" x14ac:dyDescent="0.25">
      <c r="A5" s="485" t="s">
        <v>400</v>
      </c>
      <c r="B5" s="485"/>
      <c r="C5" s="485"/>
      <c r="D5" s="485"/>
      <c r="E5" s="485"/>
      <c r="F5" s="485"/>
      <c r="G5" s="485"/>
      <c r="H5" s="485"/>
      <c r="I5" s="485"/>
      <c r="J5" s="485"/>
      <c r="K5" s="485"/>
      <c r="L5" s="485"/>
      <c r="M5" s="485"/>
      <c r="N5" s="485"/>
      <c r="O5" s="485"/>
      <c r="P5" s="485"/>
      <c r="Q5" s="485"/>
      <c r="R5" s="485"/>
      <c r="S5" s="485"/>
      <c r="T5" s="628" t="s">
        <v>22</v>
      </c>
      <c r="U5" s="628"/>
      <c r="V5" s="628"/>
      <c r="W5" s="628"/>
      <c r="X5" s="628"/>
      <c r="Y5" s="628"/>
      <c r="Z5" s="628"/>
      <c r="AA5" s="628"/>
      <c r="AB5" s="628"/>
      <c r="AC5" s="628"/>
      <c r="AD5" s="628"/>
      <c r="AE5" s="628"/>
      <c r="AF5" s="628"/>
      <c r="AG5" s="628"/>
      <c r="AH5" s="628"/>
      <c r="AI5" s="628"/>
      <c r="AJ5" s="628"/>
      <c r="AK5" s="628"/>
      <c r="AL5" s="628"/>
      <c r="AM5" s="628"/>
      <c r="AN5" s="628"/>
      <c r="AO5" s="628"/>
      <c r="AP5" s="628"/>
      <c r="AQ5" s="628"/>
      <c r="AR5" s="628"/>
      <c r="AS5" s="628"/>
      <c r="AT5" s="628"/>
      <c r="AU5" s="628"/>
      <c r="AV5" s="628"/>
      <c r="AW5" s="628"/>
      <c r="AX5" s="628"/>
      <c r="AY5" s="628"/>
      <c r="AZ5" s="628"/>
      <c r="BA5" s="628"/>
      <c r="BB5" s="628"/>
      <c r="BC5" s="628"/>
      <c r="BD5" s="541" t="s">
        <v>446</v>
      </c>
      <c r="BE5" s="542"/>
      <c r="BF5" s="547" t="s">
        <v>441</v>
      </c>
      <c r="BG5" s="548"/>
      <c r="BH5" s="548"/>
      <c r="BI5" s="549"/>
      <c r="BJ5" s="547" t="s">
        <v>23</v>
      </c>
    </row>
    <row r="6" spans="1:62" s="239" customFormat="1" x14ac:dyDescent="0.2">
      <c r="A6" s="485"/>
      <c r="B6" s="485"/>
      <c r="C6" s="485"/>
      <c r="D6" s="485"/>
      <c r="E6" s="485"/>
      <c r="F6" s="485"/>
      <c r="G6" s="485"/>
      <c r="H6" s="485"/>
      <c r="I6" s="485"/>
      <c r="J6" s="485"/>
      <c r="K6" s="485"/>
      <c r="L6" s="485"/>
      <c r="M6" s="485"/>
      <c r="N6" s="485"/>
      <c r="O6" s="485"/>
      <c r="P6" s="485"/>
      <c r="Q6" s="485"/>
      <c r="R6" s="485"/>
      <c r="S6" s="485"/>
      <c r="T6" s="627" t="s">
        <v>24</v>
      </c>
      <c r="U6" s="627"/>
      <c r="V6" s="627"/>
      <c r="W6" s="627"/>
      <c r="X6" s="627"/>
      <c r="Y6" s="627"/>
      <c r="Z6" s="627"/>
      <c r="AA6" s="627"/>
      <c r="AB6" s="627"/>
      <c r="AC6" s="627" t="s">
        <v>25</v>
      </c>
      <c r="AD6" s="627"/>
      <c r="AE6" s="627"/>
      <c r="AF6" s="627"/>
      <c r="AG6" s="627"/>
      <c r="AH6" s="627"/>
      <c r="AI6" s="627"/>
      <c r="AJ6" s="627"/>
      <c r="AK6" s="627"/>
      <c r="AL6" s="627" t="s">
        <v>26</v>
      </c>
      <c r="AM6" s="627"/>
      <c r="AN6" s="627"/>
      <c r="AO6" s="627"/>
      <c r="AP6" s="627"/>
      <c r="AQ6" s="627"/>
      <c r="AR6" s="627"/>
      <c r="AS6" s="627"/>
      <c r="AT6" s="627"/>
      <c r="AU6" s="627" t="s">
        <v>27</v>
      </c>
      <c r="AV6" s="627"/>
      <c r="AW6" s="627"/>
      <c r="AX6" s="627"/>
      <c r="AY6" s="627"/>
      <c r="AZ6" s="627"/>
      <c r="BA6" s="627"/>
      <c r="BB6" s="627"/>
      <c r="BC6" s="627"/>
      <c r="BD6" s="543"/>
      <c r="BE6" s="544"/>
      <c r="BF6" s="550"/>
      <c r="BG6" s="551"/>
      <c r="BH6" s="551"/>
      <c r="BI6" s="552"/>
      <c r="BJ6" s="550"/>
    </row>
    <row r="7" spans="1:62" s="61" customFormat="1" ht="13.5" customHeight="1" x14ac:dyDescent="0.25">
      <c r="A7" s="485"/>
      <c r="B7" s="485"/>
      <c r="C7" s="485"/>
      <c r="D7" s="485"/>
      <c r="E7" s="485"/>
      <c r="F7" s="485"/>
      <c r="G7" s="485"/>
      <c r="H7" s="485"/>
      <c r="I7" s="485"/>
      <c r="J7" s="485"/>
      <c r="K7" s="485"/>
      <c r="L7" s="485"/>
      <c r="M7" s="485"/>
      <c r="N7" s="485"/>
      <c r="O7" s="485"/>
      <c r="P7" s="485"/>
      <c r="Q7" s="485"/>
      <c r="R7" s="485"/>
      <c r="S7" s="485"/>
      <c r="T7" s="624" t="s">
        <v>28</v>
      </c>
      <c r="U7" s="624"/>
      <c r="V7" s="624" t="s">
        <v>29</v>
      </c>
      <c r="W7" s="624"/>
      <c r="X7" s="624" t="s">
        <v>30</v>
      </c>
      <c r="Y7" s="624"/>
      <c r="Z7" s="624" t="s">
        <v>31</v>
      </c>
      <c r="AA7" s="624"/>
      <c r="AB7" s="623" t="s">
        <v>32</v>
      </c>
      <c r="AC7" s="624" t="s">
        <v>33</v>
      </c>
      <c r="AD7" s="624"/>
      <c r="AE7" s="624" t="s">
        <v>34</v>
      </c>
      <c r="AF7" s="624"/>
      <c r="AG7" s="624" t="s">
        <v>35</v>
      </c>
      <c r="AH7" s="624"/>
      <c r="AI7" s="624" t="s">
        <v>31</v>
      </c>
      <c r="AJ7" s="624"/>
      <c r="AK7" s="623" t="s">
        <v>32</v>
      </c>
      <c r="AL7" s="624" t="s">
        <v>36</v>
      </c>
      <c r="AM7" s="624"/>
      <c r="AN7" s="624" t="s">
        <v>37</v>
      </c>
      <c r="AO7" s="624"/>
      <c r="AP7" s="624" t="s">
        <v>38</v>
      </c>
      <c r="AQ7" s="624"/>
      <c r="AR7" s="624" t="s">
        <v>31</v>
      </c>
      <c r="AS7" s="624"/>
      <c r="AT7" s="623" t="s">
        <v>32</v>
      </c>
      <c r="AU7" s="624" t="s">
        <v>39</v>
      </c>
      <c r="AV7" s="624"/>
      <c r="AW7" s="624" t="s">
        <v>40</v>
      </c>
      <c r="AX7" s="624"/>
      <c r="AY7" s="624" t="s">
        <v>41</v>
      </c>
      <c r="AZ7" s="624"/>
      <c r="BA7" s="624" t="s">
        <v>31</v>
      </c>
      <c r="BB7" s="624"/>
      <c r="BC7" s="623" t="s">
        <v>32</v>
      </c>
      <c r="BD7" s="545"/>
      <c r="BE7" s="546"/>
      <c r="BF7" s="553"/>
      <c r="BG7" s="554"/>
      <c r="BH7" s="554"/>
      <c r="BI7" s="555"/>
      <c r="BJ7" s="550"/>
    </row>
    <row r="8" spans="1:62" s="245" customFormat="1" ht="51" customHeight="1" x14ac:dyDescent="0.25">
      <c r="A8" s="240" t="s">
        <v>21</v>
      </c>
      <c r="B8" s="240" t="s">
        <v>6</v>
      </c>
      <c r="C8" s="240" t="s">
        <v>0</v>
      </c>
      <c r="D8" s="240" t="s">
        <v>398</v>
      </c>
      <c r="E8" s="240" t="s">
        <v>397</v>
      </c>
      <c r="F8" s="240" t="s">
        <v>402</v>
      </c>
      <c r="G8" s="240" t="s">
        <v>405</v>
      </c>
      <c r="H8" s="240" t="s">
        <v>404</v>
      </c>
      <c r="I8" s="240" t="s">
        <v>403</v>
      </c>
      <c r="J8" s="240" t="s">
        <v>516</v>
      </c>
      <c r="K8" s="240" t="s">
        <v>1</v>
      </c>
      <c r="L8" s="240" t="s">
        <v>2</v>
      </c>
      <c r="M8" s="240" t="s">
        <v>3</v>
      </c>
      <c r="N8" s="240" t="s">
        <v>406</v>
      </c>
      <c r="O8" s="240" t="s">
        <v>4</v>
      </c>
      <c r="P8" s="240" t="s">
        <v>5</v>
      </c>
      <c r="Q8" s="240" t="s">
        <v>517</v>
      </c>
      <c r="R8" s="240" t="s">
        <v>6</v>
      </c>
      <c r="S8" s="240" t="s">
        <v>7</v>
      </c>
      <c r="T8" s="241" t="s">
        <v>42</v>
      </c>
      <c r="U8" s="242" t="s">
        <v>43</v>
      </c>
      <c r="V8" s="241" t="s">
        <v>42</v>
      </c>
      <c r="W8" s="242" t="s">
        <v>43</v>
      </c>
      <c r="X8" s="241" t="s">
        <v>42</v>
      </c>
      <c r="Y8" s="242" t="s">
        <v>43</v>
      </c>
      <c r="Z8" s="243" t="s">
        <v>42</v>
      </c>
      <c r="AA8" s="244" t="s">
        <v>43</v>
      </c>
      <c r="AB8" s="623"/>
      <c r="AC8" s="241" t="s">
        <v>42</v>
      </c>
      <c r="AD8" s="242" t="s">
        <v>43</v>
      </c>
      <c r="AE8" s="241" t="s">
        <v>42</v>
      </c>
      <c r="AF8" s="242" t="s">
        <v>43</v>
      </c>
      <c r="AG8" s="241" t="s">
        <v>42</v>
      </c>
      <c r="AH8" s="242" t="s">
        <v>43</v>
      </c>
      <c r="AI8" s="243" t="s">
        <v>42</v>
      </c>
      <c r="AJ8" s="244" t="s">
        <v>43</v>
      </c>
      <c r="AK8" s="623"/>
      <c r="AL8" s="241" t="s">
        <v>42</v>
      </c>
      <c r="AM8" s="242" t="s">
        <v>43</v>
      </c>
      <c r="AN8" s="241" t="s">
        <v>42</v>
      </c>
      <c r="AO8" s="242" t="s">
        <v>43</v>
      </c>
      <c r="AP8" s="241" t="s">
        <v>42</v>
      </c>
      <c r="AQ8" s="242" t="s">
        <v>43</v>
      </c>
      <c r="AR8" s="243" t="s">
        <v>42</v>
      </c>
      <c r="AS8" s="244" t="s">
        <v>43</v>
      </c>
      <c r="AT8" s="623"/>
      <c r="AU8" s="241" t="s">
        <v>42</v>
      </c>
      <c r="AV8" s="242" t="s">
        <v>43</v>
      </c>
      <c r="AW8" s="241" t="s">
        <v>42</v>
      </c>
      <c r="AX8" s="242" t="s">
        <v>43</v>
      </c>
      <c r="AY8" s="241" t="s">
        <v>42</v>
      </c>
      <c r="AZ8" s="242" t="s">
        <v>43</v>
      </c>
      <c r="BA8" s="243" t="s">
        <v>42</v>
      </c>
      <c r="BB8" s="244" t="s">
        <v>43</v>
      </c>
      <c r="BC8" s="623"/>
      <c r="BD8" s="222" t="s">
        <v>42</v>
      </c>
      <c r="BE8" s="223" t="s">
        <v>43</v>
      </c>
      <c r="BF8" s="223" t="s">
        <v>442</v>
      </c>
      <c r="BG8" s="223" t="s">
        <v>443</v>
      </c>
      <c r="BH8" s="223" t="s">
        <v>444</v>
      </c>
      <c r="BI8" s="223" t="s">
        <v>445</v>
      </c>
      <c r="BJ8" s="553"/>
    </row>
    <row r="9" spans="1:62" s="61" customFormat="1" ht="364.5" x14ac:dyDescent="0.25">
      <c r="A9" s="246" t="s">
        <v>57</v>
      </c>
      <c r="B9" s="246" t="s">
        <v>19</v>
      </c>
      <c r="C9" s="231" t="s">
        <v>416</v>
      </c>
      <c r="D9" s="247" t="s">
        <v>735</v>
      </c>
      <c r="E9" s="231" t="s">
        <v>736</v>
      </c>
      <c r="F9" s="248"/>
      <c r="G9" s="248"/>
      <c r="H9" s="248"/>
      <c r="I9" s="248"/>
      <c r="J9" s="249">
        <v>1</v>
      </c>
      <c r="K9" s="231" t="s">
        <v>962</v>
      </c>
      <c r="L9" s="250" t="str">
        <f>'[5]DE-FT-15 (Pág 1 de 2)'!$J$22</f>
        <v xml:space="preserve">Número de procesos contractuales gestionados 
------------------------------------------------------------------------------------------------------- * 100
 Número de procesos contractuales radicados en la Oficina Asesora. </v>
      </c>
      <c r="M9" s="250" t="s">
        <v>8</v>
      </c>
      <c r="N9" s="250" t="s">
        <v>82</v>
      </c>
      <c r="O9" s="251" t="s">
        <v>737</v>
      </c>
      <c r="P9" s="251" t="s">
        <v>738</v>
      </c>
      <c r="Q9" s="251" t="s">
        <v>74</v>
      </c>
      <c r="R9" s="246" t="s">
        <v>19</v>
      </c>
      <c r="S9" s="246" t="s">
        <v>739</v>
      </c>
      <c r="T9" s="252">
        <f t="shared" ref="T9:Y9" si="0">8.33/100</f>
        <v>8.3299999999999999E-2</v>
      </c>
      <c r="U9" s="252">
        <f t="shared" si="0"/>
        <v>8.3299999999999999E-2</v>
      </c>
      <c r="V9" s="252">
        <f t="shared" si="0"/>
        <v>8.3299999999999999E-2</v>
      </c>
      <c r="W9" s="252">
        <f t="shared" si="0"/>
        <v>8.3299999999999999E-2</v>
      </c>
      <c r="X9" s="252">
        <f t="shared" si="0"/>
        <v>8.3299999999999999E-2</v>
      </c>
      <c r="Y9" s="252">
        <f t="shared" si="0"/>
        <v>8.3299999999999999E-2</v>
      </c>
      <c r="Z9" s="230">
        <f>SUM(T9,V9,X9)</f>
        <v>0.24990000000000001</v>
      </c>
      <c r="AA9" s="230">
        <f>SUM(U9,W9,Y9)</f>
        <v>0.24990000000000001</v>
      </c>
      <c r="AB9" s="253" t="s">
        <v>959</v>
      </c>
      <c r="AC9" s="252">
        <f>8.33/100</f>
        <v>8.3299999999999999E-2</v>
      </c>
      <c r="AD9" s="254"/>
      <c r="AE9" s="252">
        <f>8.33/100</f>
        <v>8.3299999999999999E-2</v>
      </c>
      <c r="AF9" s="255"/>
      <c r="AG9" s="252">
        <f>8.33/100</f>
        <v>8.3299999999999999E-2</v>
      </c>
      <c r="AH9" s="255"/>
      <c r="AI9" s="230">
        <f>SUM(AC9,AE9,AG9)</f>
        <v>0.24990000000000001</v>
      </c>
      <c r="AJ9" s="256">
        <f>SUM(AD9,AF9,AH9)</f>
        <v>0</v>
      </c>
      <c r="AK9" s="257" t="s">
        <v>44</v>
      </c>
      <c r="AL9" s="252">
        <f>8.33/100</f>
        <v>8.3299999999999999E-2</v>
      </c>
      <c r="AM9" s="255"/>
      <c r="AN9" s="252">
        <f>8.33/100</f>
        <v>8.3299999999999999E-2</v>
      </c>
      <c r="AO9" s="255"/>
      <c r="AP9" s="252">
        <f>8.33/100</f>
        <v>8.3299999999999999E-2</v>
      </c>
      <c r="AQ9" s="255"/>
      <c r="AR9" s="230">
        <f>SUM(AL9,AN9,AP9)</f>
        <v>0.24990000000000001</v>
      </c>
      <c r="AS9" s="256">
        <f>SUM(AM9,AO9,AQ9)</f>
        <v>0</v>
      </c>
      <c r="AT9" s="258" t="s">
        <v>44</v>
      </c>
      <c r="AU9" s="252">
        <f>8.33/100</f>
        <v>8.3299999999999999E-2</v>
      </c>
      <c r="AV9" s="255"/>
      <c r="AW9" s="252">
        <f>8.33/100</f>
        <v>8.3299999999999999E-2</v>
      </c>
      <c r="AX9" s="255"/>
      <c r="AY9" s="252">
        <f>8.33/100</f>
        <v>8.3299999999999999E-2</v>
      </c>
      <c r="AZ9" s="255"/>
      <c r="BA9" s="230">
        <f>SUM(AU9,AW9,AY9)</f>
        <v>0.24990000000000001</v>
      </c>
      <c r="BB9" s="256">
        <f>SUM(AV9,AX9,AZ9)</f>
        <v>0</v>
      </c>
      <c r="BC9" s="258" t="s">
        <v>44</v>
      </c>
      <c r="BD9" s="259">
        <f t="shared" ref="BD9:BE11" si="1">Z9+AI9+AR9+BA9</f>
        <v>0.99960000000000004</v>
      </c>
      <c r="BE9" s="259">
        <f t="shared" si="1"/>
        <v>0.24990000000000001</v>
      </c>
      <c r="BF9" s="259">
        <f>IFERROR(AA9/Z9,"")</f>
        <v>1</v>
      </c>
      <c r="BG9" s="259">
        <f>IFERROR((AA9+AJ9)/(Z9+AI9),"")</f>
        <v>0.5</v>
      </c>
      <c r="BH9" s="259">
        <f>IFERROR((AA9+AJ9+AS9)/(Z9+AI9+AR9),"")</f>
        <v>0.33333333333333331</v>
      </c>
      <c r="BI9" s="259">
        <f>IFERROR((AA9+AJ9+AS9+BB9)/(Z9+AI9+AR9+BA9),"")</f>
        <v>0.25</v>
      </c>
      <c r="BJ9" s="311">
        <f>BE9/BD9</f>
        <v>0.25</v>
      </c>
    </row>
    <row r="10" spans="1:62" s="61" customFormat="1" ht="310.5" x14ac:dyDescent="0.25">
      <c r="A10" s="246" t="s">
        <v>57</v>
      </c>
      <c r="B10" s="246" t="s">
        <v>19</v>
      </c>
      <c r="C10" s="231" t="s">
        <v>416</v>
      </c>
      <c r="D10" s="247" t="s">
        <v>740</v>
      </c>
      <c r="E10" s="231" t="s">
        <v>741</v>
      </c>
      <c r="F10" s="248"/>
      <c r="G10" s="248"/>
      <c r="H10" s="248"/>
      <c r="I10" s="248"/>
      <c r="J10" s="249">
        <v>1</v>
      </c>
      <c r="K10" s="231" t="s">
        <v>963</v>
      </c>
      <c r="L10" s="250" t="str">
        <f>'[6]DE-FT-15 (Pág 1 de 2)'!$J$22</f>
        <v>Número de herramientas de gestión contractual actualizadas 
------------------------------------------------------------------------------------------------------- * 100
 Número de herramientos de gestión contractual identificadas.</v>
      </c>
      <c r="M10" s="250" t="s">
        <v>8</v>
      </c>
      <c r="N10" s="250" t="s">
        <v>82</v>
      </c>
      <c r="O10" s="251" t="s">
        <v>742</v>
      </c>
      <c r="P10" s="251" t="s">
        <v>743</v>
      </c>
      <c r="Q10" s="260" t="s">
        <v>74</v>
      </c>
      <c r="R10" s="246" t="s">
        <v>19</v>
      </c>
      <c r="S10" s="246" t="s">
        <v>739</v>
      </c>
      <c r="T10" s="252"/>
      <c r="U10" s="252"/>
      <c r="V10" s="252">
        <f>9.09/100</f>
        <v>9.0899999999999995E-2</v>
      </c>
      <c r="W10" s="252">
        <f>9.09/100</f>
        <v>9.0899999999999995E-2</v>
      </c>
      <c r="X10" s="252">
        <f>9.09/100</f>
        <v>9.0899999999999995E-2</v>
      </c>
      <c r="Y10" s="252">
        <f>9.09/100</f>
        <v>9.0899999999999995E-2</v>
      </c>
      <c r="Z10" s="230">
        <f>SUM(V10,X10)</f>
        <v>0.18179999999999999</v>
      </c>
      <c r="AA10" s="230">
        <f>SUM(W10,Y10)</f>
        <v>0.18179999999999999</v>
      </c>
      <c r="AB10" s="253" t="s">
        <v>960</v>
      </c>
      <c r="AC10" s="252">
        <f>9.09/100</f>
        <v>9.0899999999999995E-2</v>
      </c>
      <c r="AD10" s="254"/>
      <c r="AE10" s="252">
        <f>9.09/100</f>
        <v>9.0899999999999995E-2</v>
      </c>
      <c r="AF10" s="255"/>
      <c r="AG10" s="252">
        <f>9.09/100</f>
        <v>9.0899999999999995E-2</v>
      </c>
      <c r="AH10" s="255"/>
      <c r="AI10" s="230">
        <f>SUM(AC10,AE10,AG10)</f>
        <v>0.2727</v>
      </c>
      <c r="AJ10" s="256">
        <f>SUM(AD10,AF10,AH10)</f>
        <v>0</v>
      </c>
      <c r="AK10" s="257" t="s">
        <v>44</v>
      </c>
      <c r="AL10" s="252">
        <f>9.09/100</f>
        <v>9.0899999999999995E-2</v>
      </c>
      <c r="AM10" s="255"/>
      <c r="AN10" s="252">
        <f>9.09/100</f>
        <v>9.0899999999999995E-2</v>
      </c>
      <c r="AO10" s="255"/>
      <c r="AP10" s="252">
        <f>9.09/100</f>
        <v>9.0899999999999995E-2</v>
      </c>
      <c r="AQ10" s="255"/>
      <c r="AR10" s="230">
        <f>SUM(AL10,AN10,AP10)</f>
        <v>0.2727</v>
      </c>
      <c r="AS10" s="256">
        <f>SUM(AM10,AO10,AQ10)</f>
        <v>0</v>
      </c>
      <c r="AT10" s="258" t="s">
        <v>44</v>
      </c>
      <c r="AU10" s="252">
        <f>9.09/100</f>
        <v>9.0899999999999995E-2</v>
      </c>
      <c r="AV10" s="255"/>
      <c r="AW10" s="252">
        <f>9.09/100</f>
        <v>9.0899999999999995E-2</v>
      </c>
      <c r="AX10" s="255"/>
      <c r="AY10" s="252">
        <f>9.09/100</f>
        <v>9.0899999999999995E-2</v>
      </c>
      <c r="AZ10" s="255"/>
      <c r="BA10" s="230">
        <f>SUM(AU10,AW10,AY10)</f>
        <v>0.2727</v>
      </c>
      <c r="BB10" s="256">
        <f>SUM(AV10,AX10,AZ10)</f>
        <v>0</v>
      </c>
      <c r="BC10" s="258" t="s">
        <v>44</v>
      </c>
      <c r="BD10" s="259">
        <f t="shared" si="1"/>
        <v>0.99990000000000001</v>
      </c>
      <c r="BE10" s="259">
        <f t="shared" si="1"/>
        <v>0.18179999999999999</v>
      </c>
      <c r="BF10" s="259">
        <f>IFERROR(AA10/Z10,"")</f>
        <v>1</v>
      </c>
      <c r="BG10" s="259">
        <f>IFERROR((AA10+AJ10)/(Z10+AI10),"")</f>
        <v>0.39999999999999997</v>
      </c>
      <c r="BH10" s="259">
        <f>IFERROR((AA10+AJ10+AS10)/(Z10+AI10+AR10),"")</f>
        <v>0.24999999999999997</v>
      </c>
      <c r="BI10" s="259">
        <f>IFERROR((AA10+AJ10+AS10+BB10)/(Z10+AI10+AR10+BA10),"")</f>
        <v>0.1818181818181818</v>
      </c>
      <c r="BJ10" s="311">
        <f>BE10/BD10</f>
        <v>0.1818181818181818</v>
      </c>
    </row>
    <row r="11" spans="1:62" s="276" customFormat="1" ht="338.25" thickBot="1" x14ac:dyDescent="0.3">
      <c r="A11" s="261" t="s">
        <v>57</v>
      </c>
      <c r="B11" s="261" t="s">
        <v>19</v>
      </c>
      <c r="C11" s="262" t="s">
        <v>416</v>
      </c>
      <c r="D11" s="263" t="s">
        <v>744</v>
      </c>
      <c r="E11" s="262" t="s">
        <v>745</v>
      </c>
      <c r="F11" s="264"/>
      <c r="G11" s="264"/>
      <c r="H11" s="264"/>
      <c r="I11" s="264"/>
      <c r="J11" s="265">
        <v>1</v>
      </c>
      <c r="K11" s="262" t="s">
        <v>964</v>
      </c>
      <c r="L11" s="266" t="s">
        <v>746</v>
      </c>
      <c r="M11" s="266" t="s">
        <v>8</v>
      </c>
      <c r="N11" s="266" t="s">
        <v>82</v>
      </c>
      <c r="O11" s="267" t="s">
        <v>747</v>
      </c>
      <c r="P11" s="267" t="s">
        <v>748</v>
      </c>
      <c r="Q11" s="268" t="s">
        <v>74</v>
      </c>
      <c r="R11" s="261" t="s">
        <v>19</v>
      </c>
      <c r="S11" s="261" t="s">
        <v>739</v>
      </c>
      <c r="T11" s="269"/>
      <c r="U11" s="270"/>
      <c r="V11" s="269"/>
      <c r="W11" s="270"/>
      <c r="X11" s="269">
        <v>1</v>
      </c>
      <c r="Y11" s="270">
        <v>1</v>
      </c>
      <c r="Z11" s="271">
        <f>T11+V11+X11</f>
        <v>1</v>
      </c>
      <c r="AA11" s="271">
        <f>U11+W11+Y11</f>
        <v>1</v>
      </c>
      <c r="AB11" s="272" t="s">
        <v>961</v>
      </c>
      <c r="AC11" s="269"/>
      <c r="AD11" s="270"/>
      <c r="AE11" s="269"/>
      <c r="AF11" s="270"/>
      <c r="AG11" s="269">
        <v>1</v>
      </c>
      <c r="AH11" s="270">
        <v>0</v>
      </c>
      <c r="AI11" s="271">
        <f>AC11+AE11+AG11</f>
        <v>1</v>
      </c>
      <c r="AJ11" s="271">
        <f>AD11+AF11+AH11</f>
        <v>0</v>
      </c>
      <c r="AK11" s="272" t="s">
        <v>44</v>
      </c>
      <c r="AL11" s="269"/>
      <c r="AM11" s="270"/>
      <c r="AN11" s="269"/>
      <c r="AO11" s="270"/>
      <c r="AP11" s="269">
        <v>1</v>
      </c>
      <c r="AQ11" s="270">
        <v>0</v>
      </c>
      <c r="AR11" s="271">
        <f>AL11+AN11+AP11</f>
        <v>1</v>
      </c>
      <c r="AS11" s="271">
        <f>AM11+AO11+AQ11</f>
        <v>0</v>
      </c>
      <c r="AT11" s="273" t="s">
        <v>44</v>
      </c>
      <c r="AU11" s="269"/>
      <c r="AV11" s="270"/>
      <c r="AW11" s="269"/>
      <c r="AX11" s="270"/>
      <c r="AY11" s="269">
        <v>1</v>
      </c>
      <c r="AZ11" s="270">
        <v>0</v>
      </c>
      <c r="BA11" s="271">
        <f>AU11+AW11+AY11</f>
        <v>1</v>
      </c>
      <c r="BB11" s="271">
        <f>AV11+AX11+AZ11</f>
        <v>0</v>
      </c>
      <c r="BC11" s="273" t="s">
        <v>44</v>
      </c>
      <c r="BD11" s="274">
        <f t="shared" si="1"/>
        <v>4</v>
      </c>
      <c r="BE11" s="274">
        <f t="shared" si="1"/>
        <v>1</v>
      </c>
      <c r="BF11" s="275">
        <f>IFERROR(AA11/Z11,"")</f>
        <v>1</v>
      </c>
      <c r="BG11" s="275">
        <f>IFERROR((AA11+AJ11)/(Z11+AI11),"")</f>
        <v>0.5</v>
      </c>
      <c r="BH11" s="275">
        <f>IFERROR((AA11+AJ11+AS11)/(Z11+AI11+AR11),"")</f>
        <v>0.33333333333333331</v>
      </c>
      <c r="BI11" s="275">
        <f>IFERROR((AA11+AJ11+AS11+BB11)/(Z11+AI11+AR11+BA11),"")</f>
        <v>0.25</v>
      </c>
      <c r="BJ11" s="312">
        <f>BE11/BD11</f>
        <v>0.25</v>
      </c>
    </row>
    <row r="12" spans="1:62" s="278" customFormat="1" ht="61.5" customHeight="1" thickBot="1" x14ac:dyDescent="0.3">
      <c r="A12" s="620" t="s">
        <v>935</v>
      </c>
      <c r="B12" s="621"/>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1"/>
      <c r="AL12" s="621"/>
      <c r="AM12" s="621"/>
      <c r="AN12" s="621"/>
      <c r="AO12" s="621"/>
      <c r="AP12" s="621"/>
      <c r="AQ12" s="621"/>
      <c r="AR12" s="621"/>
      <c r="AS12" s="621"/>
      <c r="AT12" s="621"/>
      <c r="AU12" s="621"/>
      <c r="AV12" s="621"/>
      <c r="AW12" s="621"/>
      <c r="AX12" s="621"/>
      <c r="AY12" s="621"/>
      <c r="AZ12" s="621"/>
      <c r="BA12" s="621"/>
      <c r="BB12" s="621"/>
      <c r="BC12" s="621"/>
      <c r="BD12" s="621"/>
      <c r="BE12" s="622"/>
      <c r="BF12" s="277">
        <f>AVERAGE(BF9:BF11)</f>
        <v>1</v>
      </c>
      <c r="BG12" s="277">
        <f>AVERAGE(BG9:BG11)</f>
        <v>0.46666666666666662</v>
      </c>
      <c r="BH12" s="277">
        <f>AVERAGE(BH9:BH11)</f>
        <v>0.30555555555555552</v>
      </c>
      <c r="BI12" s="277">
        <f>AVERAGE(BI9:BI11)</f>
        <v>0.22727272727272727</v>
      </c>
      <c r="BJ12" s="313">
        <f>AVERAGE(BJ9:BJ11)</f>
        <v>0.22727272727272727</v>
      </c>
    </row>
    <row r="13" spans="1:62" ht="61.5" customHeight="1" x14ac:dyDescent="0.2"/>
    <row r="14" spans="1:62" ht="61.5" customHeight="1" x14ac:dyDescent="0.2"/>
    <row r="15" spans="1:62" ht="61.5" customHeight="1" x14ac:dyDescent="0.2"/>
    <row r="16" spans="1:62" ht="61.5" customHeight="1" x14ac:dyDescent="0.2"/>
    <row r="17" ht="61.5" customHeight="1" x14ac:dyDescent="0.2"/>
    <row r="18" ht="61.5" customHeight="1" x14ac:dyDescent="0.2"/>
    <row r="19" ht="61.5" customHeight="1" x14ac:dyDescent="0.2"/>
    <row r="20" ht="61.5" customHeight="1" x14ac:dyDescent="0.2"/>
    <row r="21" ht="61.5" customHeight="1" x14ac:dyDescent="0.2"/>
    <row r="22" ht="61.5" customHeight="1" x14ac:dyDescent="0.2"/>
    <row r="23" ht="61.5" customHeight="1" x14ac:dyDescent="0.2"/>
    <row r="24" ht="27.75" customHeight="1" x14ac:dyDescent="0.2"/>
  </sheetData>
  <sheetProtection algorithmName="SHA-512" hashValue="s3jGD453xVyKuxmphaEYg6A+VF67i9/hZmcJ/6kBIGf3jOoSPxzotY/8GIYFPwUT54ks5DZeNY02PdEQ2Dwgbg==" saltValue="sPEr9hUuPgV49YD3ikIy8w==" spinCount="100000" sheet="1" objects="1" scenarios="1"/>
  <dataConsolidate/>
  <mergeCells count="32">
    <mergeCell ref="A1:C4"/>
    <mergeCell ref="D1:BI4"/>
    <mergeCell ref="BD5:BE7"/>
    <mergeCell ref="BF5:BI7"/>
    <mergeCell ref="BJ5:BJ8"/>
    <mergeCell ref="T6:AB6"/>
    <mergeCell ref="AC6:AK6"/>
    <mergeCell ref="AL6:AT6"/>
    <mergeCell ref="AU6:BC6"/>
    <mergeCell ref="T7:U7"/>
    <mergeCell ref="Z7:AA7"/>
    <mergeCell ref="AB7:AB8"/>
    <mergeCell ref="AC7:AD7"/>
    <mergeCell ref="AE7:AF7"/>
    <mergeCell ref="A5:S7"/>
    <mergeCell ref="T5:BC5"/>
    <mergeCell ref="A12:BE12"/>
    <mergeCell ref="BC7:BC8"/>
    <mergeCell ref="AR7:AS7"/>
    <mergeCell ref="AT7:AT8"/>
    <mergeCell ref="AU7:AV7"/>
    <mergeCell ref="AW7:AX7"/>
    <mergeCell ref="AY7:AZ7"/>
    <mergeCell ref="BA7:BB7"/>
    <mergeCell ref="AG7:AH7"/>
    <mergeCell ref="AI7:AJ7"/>
    <mergeCell ref="AK7:AK8"/>
    <mergeCell ref="AL7:AM7"/>
    <mergeCell ref="AN7:AO7"/>
    <mergeCell ref="AP7:AQ7"/>
    <mergeCell ref="V7:W7"/>
    <mergeCell ref="X7:Y7"/>
  </mergeCells>
  <conditionalFormatting sqref="BJ9">
    <cfRule type="cellIs" dxfId="68" priority="7" operator="between">
      <formula>0.7</formula>
      <formula>1</formula>
    </cfRule>
    <cfRule type="cellIs" dxfId="67" priority="8" operator="between">
      <formula>0.51</formula>
      <formula>0.69</formula>
    </cfRule>
    <cfRule type="cellIs" dxfId="66" priority="9" operator="between">
      <formula>0</formula>
      <formula>0.5</formula>
    </cfRule>
  </conditionalFormatting>
  <conditionalFormatting sqref="BJ10:BJ11">
    <cfRule type="cellIs" dxfId="65" priority="1" operator="between">
      <formula>0.7</formula>
      <formula>1</formula>
    </cfRule>
    <cfRule type="cellIs" dxfId="64" priority="2" operator="between">
      <formula>0.51</formula>
      <formula>0.69</formula>
    </cfRule>
    <cfRule type="cellIs" dxfId="63" priority="3" operator="between">
      <formula>0</formula>
      <formula>0.5</formula>
    </cfRule>
  </conditionalFormatting>
  <dataValidations count="10">
    <dataValidation allowBlank="1" showInputMessage="1" showErrorMessage="1" promptTitle="Producto" prompt="Describa el resultado de lo que se espera alcanzar cuando se cumpla la meta" sqref="P9:P11" xr:uid="{31EE436C-CF99-486D-939F-84F13B4EF039}"/>
    <dataValidation allowBlank="1" showInputMessage="1" showErrorMessage="1" prompt="Describa la estrategia a desarrollar para el cumplimiento del Objetivo_x000a_" sqref="K16 D13:D19 D9:D11" xr:uid="{099F876F-A013-4D4A-A1FD-8386EEFA6DCE}"/>
    <dataValidation allowBlank="1" showInputMessage="1" showErrorMessage="1" prompt="Registre el valor absoluto o porcentaje de la meta" sqref="J15:J20 J9:J11" xr:uid="{2A8A3638-C791-41BE-93ED-A1F8954DD6FF}"/>
    <dataValidation allowBlank="1" showInputMessage="1" showErrorMessage="1" prompt="Registre el nombre del indicador: _x000a__x000a_Ejemplo Número de visitas técnicas realizadas  " sqref="K14 K17:K22 L22 K9:K11" xr:uid="{E95B0DC6-5530-494D-9208-AF68BF702A69}"/>
    <dataValidation allowBlank="1" showInputMessage="1" showErrorMessage="1" prompt="Registre la o las variables que va a medir el indicador:_x000a_Ejemplo:  (Número de visitas técnicas realizadas/Número de visitas técnicas programadas en el periodo)*100" sqref="L14 L17:L21 L9:L11" xr:uid="{BC6A4552-4939-4326-BB6F-C53C53DC6BF9}"/>
    <dataValidation allowBlank="1" showInputMessage="1" showErrorMessage="1" prompt="Registre el nombre de la(s) persona(s) que desarrollan la actividad, máximo 3 " sqref="S13:S14 S17:S22" xr:uid="{C840596B-D33E-4CEF-814E-D6DECED7D5E0}"/>
    <dataValidation allowBlank="1" showInputMessage="1" showErrorMessage="1" promptTitle="Actividades" prompt="Registre las actividades macro que se requieren realizar para lograr la meta" sqref="O9:O11" xr:uid="{2CD1CA96-CF96-49D8-8B02-52D0BD38BEB6}"/>
    <dataValidation allowBlank="1" showInputMessage="1" showErrorMessage="1" prompt="Registre el o los productos o entregables que servirán de evidencia  " sqref="P17:P22 P14" xr:uid="{B37EC1E7-9EE4-4749-948A-1C8069F649FE}"/>
    <dataValidation allowBlank="1" showInputMessage="1" showErrorMessage="1" prompt="Registre las actividades macro que se requieren para cumplir las metas" sqref="O13:O14 O17:O22 P13" xr:uid="{6233431C-5A46-491B-B30A-86329070F213}"/>
    <dataValidation allowBlank="1" showInputMessage="1" showErrorMessage="1" prompt="Registre la meta o las metas que se desarrollarán para el cumplimiento del Objetivo en 2021." sqref="G13:I14 J21:J22 E13:E14 E17:I22 F13" xr:uid="{786CF7AA-40D0-48B9-B4F1-A4F4514C4B27}"/>
  </dataValidations>
  <pageMargins left="0.70866141732283472" right="0.70866141732283472" top="0.74803149606299213" bottom="0.74803149606299213" header="0.31496062992125984" footer="0.31496062992125984"/>
  <pageSetup paperSize="9" scale="15" orientation="landscape" r:id="rId1"/>
  <headerFooter>
    <oddFooter>&amp;C&amp;"Century Gothic,Negrita"&amp;10Nota:&amp;"Century Gothic,Normal" Si este documento se encuentra impreso se considera Copia no Controlada. La versión vigente está publicada en el sitio web del Instituto Distrital de la Gestión del Riesgo y Cambio Climático.</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8452A-2173-4C70-955B-0098BBE6DF7A}">
  <dimension ref="A1:BK23"/>
  <sheetViews>
    <sheetView topLeftCell="V1" zoomScale="90" zoomScaleNormal="90" zoomScaleSheetLayoutView="90" zoomScalePageLayoutView="55" workbookViewId="0">
      <selection activeCell="AB9" sqref="AB9"/>
    </sheetView>
  </sheetViews>
  <sheetFormatPr baseColWidth="10" defaultColWidth="0" defaultRowHeight="15" x14ac:dyDescent="0.25"/>
  <cols>
    <col min="1" max="1" width="22.42578125" style="1083" customWidth="1"/>
    <col min="2" max="2" width="16.7109375" style="1083" customWidth="1"/>
    <col min="3" max="3" width="40.85546875" style="1083" customWidth="1"/>
    <col min="4" max="4" width="43.42578125" style="1083" customWidth="1"/>
    <col min="5" max="5" width="30" style="1083" customWidth="1"/>
    <col min="6" max="6" width="14.28515625" style="1083" hidden="1" customWidth="1"/>
    <col min="7" max="7" width="15" style="1083" hidden="1" customWidth="1"/>
    <col min="8" max="8" width="15.5703125" style="1083" hidden="1" customWidth="1"/>
    <col min="9" max="9" width="14.42578125" style="1083" hidden="1" customWidth="1"/>
    <col min="10" max="10" width="17.140625" style="1083" customWidth="1"/>
    <col min="11" max="11" width="22.42578125" style="1083" customWidth="1"/>
    <col min="12" max="12" width="47.28515625" style="1083" customWidth="1"/>
    <col min="13" max="14" width="22.42578125" style="1083" customWidth="1"/>
    <col min="15" max="15" width="53" style="1083" customWidth="1"/>
    <col min="16" max="16" width="35.7109375" style="1083" customWidth="1"/>
    <col min="17" max="17" width="24.42578125" style="1083" customWidth="1"/>
    <col min="18" max="19" width="22.42578125" style="1083" customWidth="1"/>
    <col min="20" max="27" width="15.7109375" style="1083" customWidth="1"/>
    <col min="28" max="28" width="30.28515625" style="1083" customWidth="1"/>
    <col min="29" max="36" width="15.7109375" style="1083" customWidth="1"/>
    <col min="37" max="37" width="20" style="1083" bestFit="1" customWidth="1"/>
    <col min="38" max="45" width="15.7109375" style="1083" customWidth="1"/>
    <col min="46" max="46" width="25.7109375" style="1083" customWidth="1"/>
    <col min="47" max="54" width="15.7109375" style="1083" customWidth="1"/>
    <col min="55" max="55" width="22.28515625" style="1083" customWidth="1"/>
    <col min="56" max="56" width="15.85546875" style="1083" customWidth="1"/>
    <col min="57" max="57" width="15.5703125" style="1083" customWidth="1"/>
    <col min="58" max="60" width="11.5703125" style="1083" customWidth="1"/>
    <col min="61" max="61" width="11.7109375" style="1083" customWidth="1"/>
    <col min="62" max="62" width="36.140625" style="1083" customWidth="1"/>
    <col min="63" max="63" width="0" style="1083" hidden="1" customWidth="1"/>
    <col min="64" max="16384" width="22.42578125" style="1083" hidden="1"/>
  </cols>
  <sheetData>
    <row r="1" spans="1:62" s="879" customFormat="1" ht="26.25" customHeight="1" x14ac:dyDescent="0.3">
      <c r="A1" s="876"/>
      <c r="B1" s="876"/>
      <c r="C1" s="876"/>
      <c r="D1" s="877" t="s">
        <v>414</v>
      </c>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877"/>
      <c r="AT1" s="877"/>
      <c r="AU1" s="877"/>
      <c r="AV1" s="877"/>
      <c r="AW1" s="877"/>
      <c r="AX1" s="877"/>
      <c r="AY1" s="877"/>
      <c r="AZ1" s="877"/>
      <c r="BA1" s="877"/>
      <c r="BB1" s="877"/>
      <c r="BC1" s="877"/>
      <c r="BD1" s="877"/>
      <c r="BE1" s="877"/>
      <c r="BF1" s="877"/>
      <c r="BG1" s="877"/>
      <c r="BH1" s="877"/>
      <c r="BI1" s="877"/>
      <c r="BJ1" s="878" t="s">
        <v>512</v>
      </c>
    </row>
    <row r="2" spans="1:62" s="879" customFormat="1" ht="26.25" customHeight="1" x14ac:dyDescent="0.3">
      <c r="A2" s="876"/>
      <c r="B2" s="876"/>
      <c r="C2" s="876"/>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N2" s="877"/>
      <c r="AO2" s="877"/>
      <c r="AP2" s="877"/>
      <c r="AQ2" s="877"/>
      <c r="AR2" s="877"/>
      <c r="AS2" s="877"/>
      <c r="AT2" s="877"/>
      <c r="AU2" s="877"/>
      <c r="AV2" s="877"/>
      <c r="AW2" s="877"/>
      <c r="AX2" s="877"/>
      <c r="AY2" s="877"/>
      <c r="AZ2" s="877"/>
      <c r="BA2" s="877"/>
      <c r="BB2" s="877"/>
      <c r="BC2" s="877"/>
      <c r="BD2" s="877"/>
      <c r="BE2" s="877"/>
      <c r="BF2" s="877"/>
      <c r="BG2" s="877"/>
      <c r="BH2" s="877"/>
      <c r="BI2" s="877"/>
      <c r="BJ2" s="878" t="s">
        <v>513</v>
      </c>
    </row>
    <row r="3" spans="1:62" s="879" customFormat="1" ht="26.25" customHeight="1" x14ac:dyDescent="0.3">
      <c r="A3" s="876"/>
      <c r="B3" s="876"/>
      <c r="C3" s="876"/>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c r="AV3" s="877"/>
      <c r="AW3" s="877"/>
      <c r="AX3" s="877"/>
      <c r="AY3" s="877"/>
      <c r="AZ3" s="877"/>
      <c r="BA3" s="877"/>
      <c r="BB3" s="877"/>
      <c r="BC3" s="877"/>
      <c r="BD3" s="877"/>
      <c r="BE3" s="877"/>
      <c r="BF3" s="877"/>
      <c r="BG3" s="877"/>
      <c r="BH3" s="877"/>
      <c r="BI3" s="877"/>
      <c r="BJ3" s="878" t="s">
        <v>514</v>
      </c>
    </row>
    <row r="4" spans="1:62" s="879" customFormat="1" ht="26.25" customHeight="1" x14ac:dyDescent="0.3">
      <c r="A4" s="876"/>
      <c r="B4" s="876"/>
      <c r="C4" s="876"/>
      <c r="D4" s="877"/>
      <c r="E4" s="877"/>
      <c r="F4" s="877"/>
      <c r="G4" s="877"/>
      <c r="H4" s="877"/>
      <c r="I4" s="877"/>
      <c r="J4" s="877"/>
      <c r="K4" s="877"/>
      <c r="L4" s="877"/>
      <c r="M4" s="877"/>
      <c r="N4" s="877"/>
      <c r="O4" s="877"/>
      <c r="P4" s="877"/>
      <c r="Q4" s="877"/>
      <c r="R4" s="877"/>
      <c r="S4" s="877"/>
      <c r="T4" s="877"/>
      <c r="U4" s="877"/>
      <c r="V4" s="877"/>
      <c r="W4" s="877"/>
      <c r="X4" s="877"/>
      <c r="Y4" s="877"/>
      <c r="Z4" s="877"/>
      <c r="AA4" s="877"/>
      <c r="AB4" s="877"/>
      <c r="AC4" s="877"/>
      <c r="AD4" s="877"/>
      <c r="AE4" s="877"/>
      <c r="AF4" s="877"/>
      <c r="AG4" s="877"/>
      <c r="AH4" s="877"/>
      <c r="AI4" s="877"/>
      <c r="AJ4" s="877"/>
      <c r="AK4" s="877"/>
      <c r="AL4" s="877"/>
      <c r="AM4" s="877"/>
      <c r="AN4" s="877"/>
      <c r="AO4" s="877"/>
      <c r="AP4" s="877"/>
      <c r="AQ4" s="877"/>
      <c r="AR4" s="877"/>
      <c r="AS4" s="877"/>
      <c r="AT4" s="877"/>
      <c r="AU4" s="877"/>
      <c r="AV4" s="877"/>
      <c r="AW4" s="877"/>
      <c r="AX4" s="877"/>
      <c r="AY4" s="877"/>
      <c r="AZ4" s="877"/>
      <c r="BA4" s="877"/>
      <c r="BB4" s="877"/>
      <c r="BC4" s="877"/>
      <c r="BD4" s="877"/>
      <c r="BE4" s="877"/>
      <c r="BF4" s="877"/>
      <c r="BG4" s="877"/>
      <c r="BH4" s="877"/>
      <c r="BI4" s="877"/>
      <c r="BJ4" s="880" t="s">
        <v>515</v>
      </c>
    </row>
    <row r="5" spans="1:62" s="879" customFormat="1" ht="13.5" customHeight="1" x14ac:dyDescent="0.3">
      <c r="A5" s="881" t="s">
        <v>400</v>
      </c>
      <c r="B5" s="881"/>
      <c r="C5" s="881"/>
      <c r="D5" s="881"/>
      <c r="E5" s="881"/>
      <c r="F5" s="881"/>
      <c r="G5" s="881"/>
      <c r="H5" s="881"/>
      <c r="I5" s="881"/>
      <c r="J5" s="881"/>
      <c r="K5" s="881"/>
      <c r="L5" s="881"/>
      <c r="M5" s="881"/>
      <c r="N5" s="881"/>
      <c r="O5" s="881"/>
      <c r="P5" s="881"/>
      <c r="Q5" s="881"/>
      <c r="R5" s="881"/>
      <c r="S5" s="881"/>
      <c r="T5" s="882" t="s">
        <v>22</v>
      </c>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c r="AW5" s="882"/>
      <c r="AX5" s="882"/>
      <c r="AY5" s="882"/>
      <c r="AZ5" s="882"/>
      <c r="BA5" s="882"/>
      <c r="BB5" s="882"/>
      <c r="BC5" s="882"/>
      <c r="BD5" s="883" t="s">
        <v>446</v>
      </c>
      <c r="BE5" s="884"/>
      <c r="BF5" s="885" t="s">
        <v>441</v>
      </c>
      <c r="BG5" s="886"/>
      <c r="BH5" s="886"/>
      <c r="BI5" s="887"/>
      <c r="BJ5" s="885" t="s">
        <v>23</v>
      </c>
    </row>
    <row r="6" spans="1:62" s="894" customFormat="1" ht="12.75" x14ac:dyDescent="0.25">
      <c r="A6" s="881"/>
      <c r="B6" s="881"/>
      <c r="C6" s="881"/>
      <c r="D6" s="881"/>
      <c r="E6" s="881"/>
      <c r="F6" s="881"/>
      <c r="G6" s="881"/>
      <c r="H6" s="881"/>
      <c r="I6" s="881"/>
      <c r="J6" s="881"/>
      <c r="K6" s="881"/>
      <c r="L6" s="881"/>
      <c r="M6" s="881"/>
      <c r="N6" s="881"/>
      <c r="O6" s="881"/>
      <c r="P6" s="881"/>
      <c r="Q6" s="881"/>
      <c r="R6" s="881"/>
      <c r="S6" s="881"/>
      <c r="T6" s="888" t="s">
        <v>24</v>
      </c>
      <c r="U6" s="888"/>
      <c r="V6" s="888"/>
      <c r="W6" s="888"/>
      <c r="X6" s="888"/>
      <c r="Y6" s="888"/>
      <c r="Z6" s="888"/>
      <c r="AA6" s="888"/>
      <c r="AB6" s="888"/>
      <c r="AC6" s="888" t="s">
        <v>25</v>
      </c>
      <c r="AD6" s="888"/>
      <c r="AE6" s="888"/>
      <c r="AF6" s="888"/>
      <c r="AG6" s="888"/>
      <c r="AH6" s="888"/>
      <c r="AI6" s="888"/>
      <c r="AJ6" s="888"/>
      <c r="AK6" s="888"/>
      <c r="AL6" s="888" t="s">
        <v>26</v>
      </c>
      <c r="AM6" s="888"/>
      <c r="AN6" s="888"/>
      <c r="AO6" s="888"/>
      <c r="AP6" s="888"/>
      <c r="AQ6" s="888"/>
      <c r="AR6" s="888"/>
      <c r="AS6" s="888"/>
      <c r="AT6" s="888"/>
      <c r="AU6" s="888" t="s">
        <v>27</v>
      </c>
      <c r="AV6" s="888"/>
      <c r="AW6" s="888"/>
      <c r="AX6" s="888"/>
      <c r="AY6" s="888"/>
      <c r="AZ6" s="888"/>
      <c r="BA6" s="888"/>
      <c r="BB6" s="888"/>
      <c r="BC6" s="888"/>
      <c r="BD6" s="889"/>
      <c r="BE6" s="890"/>
      <c r="BF6" s="891"/>
      <c r="BG6" s="892"/>
      <c r="BH6" s="892"/>
      <c r="BI6" s="893"/>
      <c r="BJ6" s="891"/>
    </row>
    <row r="7" spans="1:62" s="879" customFormat="1" ht="13.5" customHeight="1" x14ac:dyDescent="0.3">
      <c r="A7" s="881"/>
      <c r="B7" s="881"/>
      <c r="C7" s="881"/>
      <c r="D7" s="881"/>
      <c r="E7" s="881"/>
      <c r="F7" s="881"/>
      <c r="G7" s="881"/>
      <c r="H7" s="881"/>
      <c r="I7" s="881"/>
      <c r="J7" s="881"/>
      <c r="K7" s="881"/>
      <c r="L7" s="881"/>
      <c r="M7" s="881"/>
      <c r="N7" s="881"/>
      <c r="O7" s="881"/>
      <c r="P7" s="881"/>
      <c r="Q7" s="881"/>
      <c r="R7" s="881"/>
      <c r="S7" s="881"/>
      <c r="T7" s="895" t="s">
        <v>28</v>
      </c>
      <c r="U7" s="895"/>
      <c r="V7" s="895" t="s">
        <v>29</v>
      </c>
      <c r="W7" s="895"/>
      <c r="X7" s="895" t="s">
        <v>30</v>
      </c>
      <c r="Y7" s="895"/>
      <c r="Z7" s="895" t="s">
        <v>31</v>
      </c>
      <c r="AA7" s="895"/>
      <c r="AB7" s="988" t="s">
        <v>32</v>
      </c>
      <c r="AC7" s="895" t="s">
        <v>33</v>
      </c>
      <c r="AD7" s="895"/>
      <c r="AE7" s="895" t="s">
        <v>34</v>
      </c>
      <c r="AF7" s="895"/>
      <c r="AG7" s="895" t="s">
        <v>35</v>
      </c>
      <c r="AH7" s="895"/>
      <c r="AI7" s="895" t="s">
        <v>31</v>
      </c>
      <c r="AJ7" s="895"/>
      <c r="AK7" s="896" t="s">
        <v>32</v>
      </c>
      <c r="AL7" s="895" t="s">
        <v>36</v>
      </c>
      <c r="AM7" s="895"/>
      <c r="AN7" s="895" t="s">
        <v>37</v>
      </c>
      <c r="AO7" s="895"/>
      <c r="AP7" s="895" t="s">
        <v>38</v>
      </c>
      <c r="AQ7" s="895"/>
      <c r="AR7" s="895" t="s">
        <v>31</v>
      </c>
      <c r="AS7" s="895"/>
      <c r="AT7" s="896" t="s">
        <v>32</v>
      </c>
      <c r="AU7" s="895" t="s">
        <v>39</v>
      </c>
      <c r="AV7" s="895"/>
      <c r="AW7" s="895" t="s">
        <v>40</v>
      </c>
      <c r="AX7" s="895"/>
      <c r="AY7" s="895" t="s">
        <v>41</v>
      </c>
      <c r="AZ7" s="895"/>
      <c r="BA7" s="895" t="s">
        <v>31</v>
      </c>
      <c r="BB7" s="895"/>
      <c r="BC7" s="896" t="s">
        <v>32</v>
      </c>
      <c r="BD7" s="897"/>
      <c r="BE7" s="898"/>
      <c r="BF7" s="899"/>
      <c r="BG7" s="900"/>
      <c r="BH7" s="900"/>
      <c r="BI7" s="901"/>
      <c r="BJ7" s="891"/>
    </row>
    <row r="8" spans="1:62" s="909" customFormat="1" ht="51" customHeight="1" x14ac:dyDescent="0.25">
      <c r="A8" s="902" t="s">
        <v>21</v>
      </c>
      <c r="B8" s="902" t="s">
        <v>6</v>
      </c>
      <c r="C8" s="902" t="s">
        <v>0</v>
      </c>
      <c r="D8" s="902" t="s">
        <v>398</v>
      </c>
      <c r="E8" s="902" t="s">
        <v>397</v>
      </c>
      <c r="F8" s="902" t="s">
        <v>402</v>
      </c>
      <c r="G8" s="902" t="s">
        <v>405</v>
      </c>
      <c r="H8" s="902" t="s">
        <v>404</v>
      </c>
      <c r="I8" s="902" t="s">
        <v>403</v>
      </c>
      <c r="J8" s="902" t="s">
        <v>516</v>
      </c>
      <c r="K8" s="902" t="s">
        <v>1</v>
      </c>
      <c r="L8" s="902" t="s">
        <v>2</v>
      </c>
      <c r="M8" s="902" t="s">
        <v>3</v>
      </c>
      <c r="N8" s="902" t="s">
        <v>406</v>
      </c>
      <c r="O8" s="902" t="s">
        <v>4</v>
      </c>
      <c r="P8" s="902" t="s">
        <v>5</v>
      </c>
      <c r="Q8" s="902" t="s">
        <v>517</v>
      </c>
      <c r="R8" s="902" t="s">
        <v>6</v>
      </c>
      <c r="S8" s="902" t="s">
        <v>7</v>
      </c>
      <c r="T8" s="903" t="s">
        <v>42</v>
      </c>
      <c r="U8" s="904" t="s">
        <v>43</v>
      </c>
      <c r="V8" s="903" t="s">
        <v>42</v>
      </c>
      <c r="W8" s="904" t="s">
        <v>43</v>
      </c>
      <c r="X8" s="903" t="s">
        <v>42</v>
      </c>
      <c r="Y8" s="904" t="s">
        <v>43</v>
      </c>
      <c r="Z8" s="903" t="s">
        <v>42</v>
      </c>
      <c r="AA8" s="906" t="s">
        <v>43</v>
      </c>
      <c r="AB8" s="988"/>
      <c r="AC8" s="903" t="s">
        <v>42</v>
      </c>
      <c r="AD8" s="904" t="s">
        <v>43</v>
      </c>
      <c r="AE8" s="903" t="s">
        <v>42</v>
      </c>
      <c r="AF8" s="904" t="s">
        <v>43</v>
      </c>
      <c r="AG8" s="903" t="s">
        <v>42</v>
      </c>
      <c r="AH8" s="904" t="s">
        <v>43</v>
      </c>
      <c r="AI8" s="903" t="s">
        <v>42</v>
      </c>
      <c r="AJ8" s="903" t="s">
        <v>43</v>
      </c>
      <c r="AK8" s="896"/>
      <c r="AL8" s="903" t="s">
        <v>42</v>
      </c>
      <c r="AM8" s="904" t="s">
        <v>43</v>
      </c>
      <c r="AN8" s="903" t="s">
        <v>42</v>
      </c>
      <c r="AO8" s="904" t="s">
        <v>43</v>
      </c>
      <c r="AP8" s="903" t="s">
        <v>42</v>
      </c>
      <c r="AQ8" s="904" t="s">
        <v>43</v>
      </c>
      <c r="AR8" s="903" t="s">
        <v>42</v>
      </c>
      <c r="AS8" s="903" t="s">
        <v>43</v>
      </c>
      <c r="AT8" s="896"/>
      <c r="AU8" s="903" t="s">
        <v>42</v>
      </c>
      <c r="AV8" s="904" t="s">
        <v>43</v>
      </c>
      <c r="AW8" s="903" t="s">
        <v>42</v>
      </c>
      <c r="AX8" s="904" t="s">
        <v>43</v>
      </c>
      <c r="AY8" s="903" t="s">
        <v>42</v>
      </c>
      <c r="AZ8" s="904" t="s">
        <v>43</v>
      </c>
      <c r="BA8" s="903" t="s">
        <v>42</v>
      </c>
      <c r="BB8" s="903" t="s">
        <v>43</v>
      </c>
      <c r="BC8" s="896"/>
      <c r="BD8" s="907" t="s">
        <v>42</v>
      </c>
      <c r="BE8" s="908" t="s">
        <v>43</v>
      </c>
      <c r="BF8" s="908" t="s">
        <v>442</v>
      </c>
      <c r="BG8" s="908" t="s">
        <v>443</v>
      </c>
      <c r="BH8" s="908" t="s">
        <v>444</v>
      </c>
      <c r="BI8" s="908" t="s">
        <v>445</v>
      </c>
      <c r="BJ8" s="899"/>
    </row>
    <row r="9" spans="1:62" s="879" customFormat="1" ht="154.5" customHeight="1" x14ac:dyDescent="0.3">
      <c r="A9" s="910" t="s">
        <v>58</v>
      </c>
      <c r="B9" s="910" t="s">
        <v>19</v>
      </c>
      <c r="C9" s="911" t="s">
        <v>416</v>
      </c>
      <c r="D9" s="912" t="s">
        <v>749</v>
      </c>
      <c r="E9" s="912" t="s">
        <v>750</v>
      </c>
      <c r="F9" s="990"/>
      <c r="G9" s="990"/>
      <c r="H9" s="990"/>
      <c r="I9" s="990"/>
      <c r="J9" s="925">
        <v>1</v>
      </c>
      <c r="K9" s="912" t="s">
        <v>751</v>
      </c>
      <c r="L9" s="917" t="s">
        <v>752</v>
      </c>
      <c r="M9" s="917" t="s">
        <v>8</v>
      </c>
      <c r="N9" s="917" t="s">
        <v>82</v>
      </c>
      <c r="O9" s="926" t="s">
        <v>753</v>
      </c>
      <c r="P9" s="917" t="s">
        <v>754</v>
      </c>
      <c r="Q9" s="917" t="s">
        <v>74</v>
      </c>
      <c r="R9" s="910" t="s">
        <v>19</v>
      </c>
      <c r="S9" s="910" t="s">
        <v>755</v>
      </c>
      <c r="T9" s="910">
        <v>34</v>
      </c>
      <c r="U9" s="910">
        <v>38</v>
      </c>
      <c r="V9" s="910">
        <v>53</v>
      </c>
      <c r="W9" s="910">
        <v>61</v>
      </c>
      <c r="X9" s="910">
        <v>40</v>
      </c>
      <c r="Y9" s="910">
        <v>57</v>
      </c>
      <c r="Z9" s="1003">
        <f t="shared" ref="Z9:AA13" si="0">SUM(T9,V9,X9)</f>
        <v>127</v>
      </c>
      <c r="AA9" s="1058">
        <f t="shared" si="0"/>
        <v>156</v>
      </c>
      <c r="AB9" s="1059" t="s">
        <v>965</v>
      </c>
      <c r="AC9" s="910">
        <v>62</v>
      </c>
      <c r="AD9" s="930"/>
      <c r="AE9" s="910">
        <v>41</v>
      </c>
      <c r="AF9" s="930"/>
      <c r="AG9" s="910">
        <v>40</v>
      </c>
      <c r="AH9" s="930"/>
      <c r="AI9" s="1003">
        <f t="shared" ref="AI9:AJ13" si="1">SUM(AC9,AE9,AG9)</f>
        <v>143</v>
      </c>
      <c r="AJ9" s="1058">
        <f t="shared" si="1"/>
        <v>0</v>
      </c>
      <c r="AK9" s="98" t="s">
        <v>44</v>
      </c>
      <c r="AL9" s="910">
        <v>69</v>
      </c>
      <c r="AM9" s="910"/>
      <c r="AN9" s="910">
        <v>75</v>
      </c>
      <c r="AO9" s="910"/>
      <c r="AP9" s="910">
        <v>65</v>
      </c>
      <c r="AQ9" s="930"/>
      <c r="AR9" s="1003">
        <f t="shared" ref="AR9:AS13" si="2">SUM(AL9,AN9,AP9)</f>
        <v>209</v>
      </c>
      <c r="AS9" s="1058">
        <f t="shared" si="2"/>
        <v>0</v>
      </c>
      <c r="AT9" s="98" t="s">
        <v>44</v>
      </c>
      <c r="AU9" s="910">
        <v>37</v>
      </c>
      <c r="AV9" s="910"/>
      <c r="AW9" s="910">
        <v>84</v>
      </c>
      <c r="AX9" s="910"/>
      <c r="AY9" s="910">
        <v>47</v>
      </c>
      <c r="AZ9" s="910"/>
      <c r="BA9" s="1003">
        <f t="shared" ref="BA9:BB13" si="3">SUM(AU9,AW9,AY9)</f>
        <v>168</v>
      </c>
      <c r="BB9" s="1058">
        <f t="shared" si="3"/>
        <v>0</v>
      </c>
      <c r="BC9" s="98" t="s">
        <v>44</v>
      </c>
      <c r="BD9" s="954">
        <f>Z9+AI9+AR9+BA9</f>
        <v>647</v>
      </c>
      <c r="BE9" s="954">
        <f>AA9+AJ9+AS9+BB9</f>
        <v>156</v>
      </c>
      <c r="BF9" s="1060">
        <f>IFERROR(AA9/Z9,"")</f>
        <v>1.2283464566929134</v>
      </c>
      <c r="BG9" s="1060">
        <f>IFERROR((AA9+AJ9)/(Z9+AI9),"")</f>
        <v>0.57777777777777772</v>
      </c>
      <c r="BH9" s="1060">
        <f>IFERROR((AA9+AJ9+AS9)/(Z9+AI9+AR9),"")</f>
        <v>0.325678496868476</v>
      </c>
      <c r="BI9" s="1060">
        <f>IFERROR((AA9+AJ9+AS9+BB9)/(Z9+AI9+AR9+BA9),"")</f>
        <v>0.24111282843894899</v>
      </c>
      <c r="BJ9" s="229">
        <f>BE9/BD9</f>
        <v>0.24111282843894899</v>
      </c>
    </row>
    <row r="10" spans="1:62" s="958" customFormat="1" ht="86.25" customHeight="1" x14ac:dyDescent="0.25">
      <c r="A10" s="910" t="s">
        <v>58</v>
      </c>
      <c r="B10" s="910" t="s">
        <v>19</v>
      </c>
      <c r="C10" s="911" t="s">
        <v>416</v>
      </c>
      <c r="D10" s="912" t="s">
        <v>749</v>
      </c>
      <c r="E10" s="912" t="s">
        <v>756</v>
      </c>
      <c r="F10" s="990"/>
      <c r="G10" s="990"/>
      <c r="H10" s="990"/>
      <c r="I10" s="990"/>
      <c r="J10" s="925">
        <v>1</v>
      </c>
      <c r="K10" s="912" t="s">
        <v>757</v>
      </c>
      <c r="L10" s="917" t="str">
        <f>'[7]DE-FT-15 (Pág 1 de 2)'!$J$23</f>
        <v>Número de Peticiones con respuesta 
------------------------------------------------------------------------------------------------------- * 100
 Número de peticiones solicitadas</v>
      </c>
      <c r="M10" s="917" t="s">
        <v>8</v>
      </c>
      <c r="N10" s="917" t="s">
        <v>82</v>
      </c>
      <c r="O10" s="926" t="s">
        <v>758</v>
      </c>
      <c r="P10" s="917" t="s">
        <v>759</v>
      </c>
      <c r="Q10" s="917" t="s">
        <v>74</v>
      </c>
      <c r="R10" s="910" t="s">
        <v>19</v>
      </c>
      <c r="S10" s="910" t="s">
        <v>755</v>
      </c>
      <c r="T10" s="1061">
        <f t="shared" ref="T10:Y13" si="4">8.33/100</f>
        <v>8.3299999999999999E-2</v>
      </c>
      <c r="U10" s="1061">
        <f t="shared" si="4"/>
        <v>8.3299999999999999E-2</v>
      </c>
      <c r="V10" s="1061">
        <f t="shared" si="4"/>
        <v>8.3299999999999999E-2</v>
      </c>
      <c r="W10" s="1061">
        <f t="shared" si="4"/>
        <v>8.3299999999999999E-2</v>
      </c>
      <c r="X10" s="1061">
        <f t="shared" si="4"/>
        <v>8.3299999999999999E-2</v>
      </c>
      <c r="Y10" s="1061">
        <f t="shared" si="4"/>
        <v>8.3299999999999999E-2</v>
      </c>
      <c r="Z10" s="992">
        <f>SUM(T10,V10,X10)</f>
        <v>0.24990000000000001</v>
      </c>
      <c r="AA10" s="992">
        <f t="shared" si="0"/>
        <v>0.24990000000000001</v>
      </c>
      <c r="AB10" s="1062" t="s">
        <v>1018</v>
      </c>
      <c r="AC10" s="1061">
        <f>8.33/100</f>
        <v>8.3299999999999999E-2</v>
      </c>
      <c r="AD10" s="1063"/>
      <c r="AE10" s="1061">
        <f>8.33/100</f>
        <v>8.3299999999999999E-2</v>
      </c>
      <c r="AF10" s="1064"/>
      <c r="AG10" s="1061">
        <f>8.33/100</f>
        <v>8.3299999999999999E-2</v>
      </c>
      <c r="AH10" s="1064"/>
      <c r="AI10" s="992">
        <f>SUM(AC10,AE10,AG10)</f>
        <v>0.24990000000000001</v>
      </c>
      <c r="AJ10" s="1065">
        <f t="shared" si="1"/>
        <v>0</v>
      </c>
      <c r="AK10" s="258" t="s">
        <v>44</v>
      </c>
      <c r="AL10" s="1061">
        <f>8.33/100</f>
        <v>8.3299999999999999E-2</v>
      </c>
      <c r="AM10" s="1064"/>
      <c r="AN10" s="1061">
        <f>8.33/100</f>
        <v>8.3299999999999999E-2</v>
      </c>
      <c r="AO10" s="1064"/>
      <c r="AP10" s="1061">
        <f>8.33/100</f>
        <v>8.3299999999999999E-2</v>
      </c>
      <c r="AQ10" s="1064"/>
      <c r="AR10" s="992">
        <f>SUM(AL10,AN10,AP10)</f>
        <v>0.24990000000000001</v>
      </c>
      <c r="AS10" s="1065">
        <f t="shared" si="2"/>
        <v>0</v>
      </c>
      <c r="AT10" s="258" t="s">
        <v>44</v>
      </c>
      <c r="AU10" s="1061">
        <f>8.33/100</f>
        <v>8.3299999999999999E-2</v>
      </c>
      <c r="AV10" s="1064"/>
      <c r="AW10" s="1061">
        <f>8.33/100</f>
        <v>8.3299999999999999E-2</v>
      </c>
      <c r="AX10" s="1064"/>
      <c r="AY10" s="1061">
        <f>8.33/100</f>
        <v>8.3299999999999999E-2</v>
      </c>
      <c r="AZ10" s="1064"/>
      <c r="BA10" s="992">
        <f>SUM(AU10,AW10,AY10)</f>
        <v>0.24990000000000001</v>
      </c>
      <c r="BB10" s="1065">
        <f t="shared" si="3"/>
        <v>0</v>
      </c>
      <c r="BC10" s="258" t="s">
        <v>44</v>
      </c>
      <c r="BD10" s="1060">
        <f t="shared" ref="BD10:BE13" si="5">Z10+AI10+AR10+BA10</f>
        <v>0.99960000000000004</v>
      </c>
      <c r="BE10" s="1060">
        <f t="shared" si="5"/>
        <v>0.24990000000000001</v>
      </c>
      <c r="BF10" s="1060">
        <f>IFERROR(AA10/Z10,"")</f>
        <v>1</v>
      </c>
      <c r="BG10" s="1060">
        <f>IFERROR((AA10+AJ10)/(Z10+AI10),"")</f>
        <v>0.5</v>
      </c>
      <c r="BH10" s="1060">
        <f>IFERROR((AA10+AJ10+AS10)/(Z10+AI10+AR10),"")</f>
        <v>0.33333333333333331</v>
      </c>
      <c r="BI10" s="1060">
        <f>IFERROR((AA10+AJ10+AS10+BB10)/(Z10+AI10+AR10+BA10),"")</f>
        <v>0.25</v>
      </c>
      <c r="BJ10" s="311">
        <f>BE10/BD10</f>
        <v>0.25</v>
      </c>
    </row>
    <row r="11" spans="1:62" s="958" customFormat="1" ht="129.75" customHeight="1" x14ac:dyDescent="0.25">
      <c r="A11" s="910" t="s">
        <v>58</v>
      </c>
      <c r="B11" s="910" t="s">
        <v>19</v>
      </c>
      <c r="C11" s="911" t="s">
        <v>416</v>
      </c>
      <c r="D11" s="912" t="s">
        <v>749</v>
      </c>
      <c r="E11" s="912" t="s">
        <v>760</v>
      </c>
      <c r="F11" s="990"/>
      <c r="G11" s="990"/>
      <c r="H11" s="990"/>
      <c r="I11" s="990"/>
      <c r="J11" s="925">
        <v>1</v>
      </c>
      <c r="K11" s="912" t="s">
        <v>761</v>
      </c>
      <c r="L11" s="917" t="str">
        <f>'[8]DE-FT-15 (Pág 1 de 2)'!$J$23</f>
        <v>Requerimientos jurídicos para el saneamiento predial gestionados 
------------------------------------------------------------------------------------------------------- * 100
 Requerimientos jurídicos para el saneamiento predial solicitados.</v>
      </c>
      <c r="M11" s="917" t="s">
        <v>8</v>
      </c>
      <c r="N11" s="917" t="s">
        <v>82</v>
      </c>
      <c r="O11" s="926" t="s">
        <v>762</v>
      </c>
      <c r="P11" s="917" t="s">
        <v>763</v>
      </c>
      <c r="Q11" s="917" t="s">
        <v>74</v>
      </c>
      <c r="R11" s="910" t="s">
        <v>19</v>
      </c>
      <c r="S11" s="910" t="s">
        <v>755</v>
      </c>
      <c r="T11" s="1061">
        <f t="shared" si="4"/>
        <v>8.3299999999999999E-2</v>
      </c>
      <c r="U11" s="1061">
        <f t="shared" si="4"/>
        <v>8.3299999999999999E-2</v>
      </c>
      <c r="V11" s="1061">
        <f t="shared" si="4"/>
        <v>8.3299999999999999E-2</v>
      </c>
      <c r="W11" s="1061">
        <f t="shared" si="4"/>
        <v>8.3299999999999999E-2</v>
      </c>
      <c r="X11" s="1061">
        <f t="shared" si="4"/>
        <v>8.3299999999999999E-2</v>
      </c>
      <c r="Y11" s="1061">
        <f t="shared" si="4"/>
        <v>8.3299999999999999E-2</v>
      </c>
      <c r="Z11" s="992">
        <f>SUM(T11,V11,X11)</f>
        <v>0.24990000000000001</v>
      </c>
      <c r="AA11" s="992">
        <f t="shared" si="0"/>
        <v>0.24990000000000001</v>
      </c>
      <c r="AB11" s="1062" t="s">
        <v>1019</v>
      </c>
      <c r="AC11" s="1061">
        <f>8.33/100</f>
        <v>8.3299999999999999E-2</v>
      </c>
      <c r="AD11" s="1063"/>
      <c r="AE11" s="1061">
        <f>8.33/100</f>
        <v>8.3299999999999999E-2</v>
      </c>
      <c r="AF11" s="1064"/>
      <c r="AG11" s="1061">
        <f>8.33/100</f>
        <v>8.3299999999999999E-2</v>
      </c>
      <c r="AH11" s="1064"/>
      <c r="AI11" s="992">
        <f>SUM(AC11,AE11,AG11)</f>
        <v>0.24990000000000001</v>
      </c>
      <c r="AJ11" s="1065">
        <f t="shared" si="1"/>
        <v>0</v>
      </c>
      <c r="AK11" s="258" t="s">
        <v>44</v>
      </c>
      <c r="AL11" s="1061">
        <f>8.33/100</f>
        <v>8.3299999999999999E-2</v>
      </c>
      <c r="AM11" s="1064"/>
      <c r="AN11" s="1061">
        <f>8.33/100</f>
        <v>8.3299999999999999E-2</v>
      </c>
      <c r="AO11" s="1064"/>
      <c r="AP11" s="1061">
        <f>8.33/100</f>
        <v>8.3299999999999999E-2</v>
      </c>
      <c r="AQ11" s="1064"/>
      <c r="AR11" s="992">
        <f>SUM(AL11,AN11,AP11)</f>
        <v>0.24990000000000001</v>
      </c>
      <c r="AS11" s="1065">
        <f t="shared" si="2"/>
        <v>0</v>
      </c>
      <c r="AT11" s="258" t="s">
        <v>44</v>
      </c>
      <c r="AU11" s="1061">
        <f>8.33/100</f>
        <v>8.3299999999999999E-2</v>
      </c>
      <c r="AV11" s="1064"/>
      <c r="AW11" s="1061">
        <f>8.33/100</f>
        <v>8.3299999999999999E-2</v>
      </c>
      <c r="AX11" s="1064"/>
      <c r="AY11" s="1061">
        <f>8.33/100</f>
        <v>8.3299999999999999E-2</v>
      </c>
      <c r="AZ11" s="1064"/>
      <c r="BA11" s="992">
        <f>SUM(AU11,AW11,AY11)</f>
        <v>0.24990000000000001</v>
      </c>
      <c r="BB11" s="1065">
        <f t="shared" si="3"/>
        <v>0</v>
      </c>
      <c r="BC11" s="258" t="s">
        <v>44</v>
      </c>
      <c r="BD11" s="1060">
        <f t="shared" si="5"/>
        <v>0.99960000000000004</v>
      </c>
      <c r="BE11" s="1060">
        <f t="shared" si="5"/>
        <v>0.24990000000000001</v>
      </c>
      <c r="BF11" s="1060">
        <f>IFERROR(AA11/Z11,"")</f>
        <v>1</v>
      </c>
      <c r="BG11" s="1060">
        <f>IFERROR((AA11+AJ11)/(Z11+AI11),"")</f>
        <v>0.5</v>
      </c>
      <c r="BH11" s="1060">
        <f>IFERROR((AA11+AJ11+AS11)/(Z11+AI11+AR11),"")</f>
        <v>0.33333333333333331</v>
      </c>
      <c r="BI11" s="1060">
        <f>IFERROR((AA11+AJ11+AS11+BB11)/(Z11+AI11+AR11+BA11),"")</f>
        <v>0.25</v>
      </c>
      <c r="BJ11" s="311">
        <f>BE11/BD11</f>
        <v>0.25</v>
      </c>
    </row>
    <row r="12" spans="1:62" s="958" customFormat="1" ht="129.75" customHeight="1" x14ac:dyDescent="0.25">
      <c r="A12" s="910" t="s">
        <v>58</v>
      </c>
      <c r="B12" s="910" t="s">
        <v>19</v>
      </c>
      <c r="C12" s="911" t="s">
        <v>416</v>
      </c>
      <c r="D12" s="912" t="s">
        <v>749</v>
      </c>
      <c r="E12" s="912" t="s">
        <v>764</v>
      </c>
      <c r="F12" s="990"/>
      <c r="G12" s="990"/>
      <c r="H12" s="990"/>
      <c r="I12" s="990"/>
      <c r="J12" s="925">
        <v>1</v>
      </c>
      <c r="K12" s="912" t="s">
        <v>765</v>
      </c>
      <c r="L12" s="917" t="str">
        <f>'[9]DE-FT-15 (Pág 1 de 2)'!$J$22</f>
        <v>Número de actuaciones Judiciales Tramitadas 
------------------------------------------------------------------------------------------------------- * 100
 Número de actuaciones Judiciales Requeridas</v>
      </c>
      <c r="M12" s="917" t="s">
        <v>8</v>
      </c>
      <c r="N12" s="917" t="s">
        <v>82</v>
      </c>
      <c r="O12" s="926" t="s">
        <v>766</v>
      </c>
      <c r="P12" s="917" t="s">
        <v>767</v>
      </c>
      <c r="Q12" s="917" t="s">
        <v>74</v>
      </c>
      <c r="R12" s="910" t="s">
        <v>19</v>
      </c>
      <c r="S12" s="910" t="s">
        <v>768</v>
      </c>
      <c r="T12" s="1061">
        <f t="shared" si="4"/>
        <v>8.3299999999999999E-2</v>
      </c>
      <c r="U12" s="1061">
        <f t="shared" si="4"/>
        <v>8.3299999999999999E-2</v>
      </c>
      <c r="V12" s="1061">
        <f t="shared" si="4"/>
        <v>8.3299999999999999E-2</v>
      </c>
      <c r="W12" s="1061">
        <f t="shared" si="4"/>
        <v>8.3299999999999999E-2</v>
      </c>
      <c r="X12" s="1061">
        <f t="shared" si="4"/>
        <v>8.3299999999999999E-2</v>
      </c>
      <c r="Y12" s="1061">
        <f t="shared" si="4"/>
        <v>8.3299999999999999E-2</v>
      </c>
      <c r="Z12" s="992">
        <f>SUM(T12,V12,X12)</f>
        <v>0.24990000000000001</v>
      </c>
      <c r="AA12" s="992">
        <f t="shared" si="0"/>
        <v>0.24990000000000001</v>
      </c>
      <c r="AB12" s="1062" t="s">
        <v>966</v>
      </c>
      <c r="AC12" s="1061">
        <f>8.33/100</f>
        <v>8.3299999999999999E-2</v>
      </c>
      <c r="AD12" s="1063"/>
      <c r="AE12" s="1061">
        <f>8.33/100</f>
        <v>8.3299999999999999E-2</v>
      </c>
      <c r="AF12" s="1064"/>
      <c r="AG12" s="1061">
        <f>8.33/100</f>
        <v>8.3299999999999999E-2</v>
      </c>
      <c r="AH12" s="1064"/>
      <c r="AI12" s="992">
        <f>SUM(AC12,AE12,AG12)</f>
        <v>0.24990000000000001</v>
      </c>
      <c r="AJ12" s="1065">
        <f t="shared" si="1"/>
        <v>0</v>
      </c>
      <c r="AK12" s="258" t="s">
        <v>44</v>
      </c>
      <c r="AL12" s="1061">
        <f>8.33/100</f>
        <v>8.3299999999999999E-2</v>
      </c>
      <c r="AM12" s="1064"/>
      <c r="AN12" s="1061">
        <f>8.33/100</f>
        <v>8.3299999999999999E-2</v>
      </c>
      <c r="AO12" s="1064"/>
      <c r="AP12" s="1061">
        <f>8.33/100</f>
        <v>8.3299999999999999E-2</v>
      </c>
      <c r="AQ12" s="1064"/>
      <c r="AR12" s="992">
        <f>SUM(AL12,AN12,AP12)</f>
        <v>0.24990000000000001</v>
      </c>
      <c r="AS12" s="1065">
        <f t="shared" si="2"/>
        <v>0</v>
      </c>
      <c r="AT12" s="258" t="s">
        <v>44</v>
      </c>
      <c r="AU12" s="1061">
        <f>8.33/100</f>
        <v>8.3299999999999999E-2</v>
      </c>
      <c r="AV12" s="1064"/>
      <c r="AW12" s="1061">
        <f>8.33/100</f>
        <v>8.3299999999999999E-2</v>
      </c>
      <c r="AX12" s="1064"/>
      <c r="AY12" s="1061">
        <f>8.33/100</f>
        <v>8.3299999999999999E-2</v>
      </c>
      <c r="AZ12" s="1064"/>
      <c r="BA12" s="992">
        <f>SUM(AU12,AW12,AY12)</f>
        <v>0.24990000000000001</v>
      </c>
      <c r="BB12" s="1065">
        <f t="shared" si="3"/>
        <v>0</v>
      </c>
      <c r="BC12" s="258" t="s">
        <v>44</v>
      </c>
      <c r="BD12" s="1060">
        <f t="shared" si="5"/>
        <v>0.99960000000000004</v>
      </c>
      <c r="BE12" s="1060">
        <f t="shared" si="5"/>
        <v>0.24990000000000001</v>
      </c>
      <c r="BF12" s="1060">
        <f>IFERROR(AA12/Z12,"")</f>
        <v>1</v>
      </c>
      <c r="BG12" s="1060">
        <f>IFERROR((AA12+AJ12)/(Z12+AI12),"")</f>
        <v>0.5</v>
      </c>
      <c r="BH12" s="1060">
        <f>IFERROR((AA12+AJ12+AS12)/(Z12+AI12+AR12),"")</f>
        <v>0.33333333333333331</v>
      </c>
      <c r="BI12" s="1060">
        <f>IFERROR((AA12+AJ12+AS12+BB12)/(Z12+AI12+AR12+BA12),"")</f>
        <v>0.25</v>
      </c>
      <c r="BJ12" s="311">
        <f>BE12/BD12</f>
        <v>0.25</v>
      </c>
    </row>
    <row r="13" spans="1:62" s="958" customFormat="1" ht="129.75" customHeight="1" x14ac:dyDescent="0.25">
      <c r="A13" s="1066" t="s">
        <v>58</v>
      </c>
      <c r="B13" s="1066" t="s">
        <v>19</v>
      </c>
      <c r="C13" s="1067" t="s">
        <v>416</v>
      </c>
      <c r="D13" s="1068" t="s">
        <v>749</v>
      </c>
      <c r="E13" s="1068" t="s">
        <v>769</v>
      </c>
      <c r="F13" s="1069"/>
      <c r="G13" s="1069"/>
      <c r="H13" s="1069"/>
      <c r="I13" s="1069"/>
      <c r="J13" s="1070">
        <v>1</v>
      </c>
      <c r="K13" s="1068" t="s">
        <v>770</v>
      </c>
      <c r="L13" s="1071" t="str">
        <f>'[10]DE-FT-15 (Pág 1 de 2)'!$J$22</f>
        <v>Número de asesorias realizadas 
------------------------------------------------------------------------------------------------------- * 100
 Número de asesorias solicitadas</v>
      </c>
      <c r="M13" s="1071" t="s">
        <v>8</v>
      </c>
      <c r="N13" s="1071" t="s">
        <v>82</v>
      </c>
      <c r="O13" s="1072" t="s">
        <v>771</v>
      </c>
      <c r="P13" s="1071" t="s">
        <v>772</v>
      </c>
      <c r="Q13" s="1071" t="s">
        <v>74</v>
      </c>
      <c r="R13" s="1066" t="s">
        <v>19</v>
      </c>
      <c r="S13" s="1066" t="s">
        <v>768</v>
      </c>
      <c r="T13" s="1073">
        <f t="shared" si="4"/>
        <v>8.3299999999999999E-2</v>
      </c>
      <c r="U13" s="1073">
        <f t="shared" si="4"/>
        <v>8.3299999999999999E-2</v>
      </c>
      <c r="V13" s="1073">
        <f t="shared" si="4"/>
        <v>8.3299999999999999E-2</v>
      </c>
      <c r="W13" s="1073">
        <f t="shared" si="4"/>
        <v>8.3299999999999999E-2</v>
      </c>
      <c r="X13" s="1073">
        <f t="shared" si="4"/>
        <v>8.3299999999999999E-2</v>
      </c>
      <c r="Y13" s="1073">
        <f t="shared" si="4"/>
        <v>8.3299999999999999E-2</v>
      </c>
      <c r="Z13" s="1074">
        <f>SUM(T13,V13,X13)</f>
        <v>0.24990000000000001</v>
      </c>
      <c r="AA13" s="1074">
        <f t="shared" si="0"/>
        <v>0.24990000000000001</v>
      </c>
      <c r="AB13" s="1075" t="s">
        <v>1020</v>
      </c>
      <c r="AC13" s="1073">
        <f>8.33/100</f>
        <v>8.3299999999999999E-2</v>
      </c>
      <c r="AD13" s="1076"/>
      <c r="AE13" s="1073">
        <f>8.33/100</f>
        <v>8.3299999999999999E-2</v>
      </c>
      <c r="AF13" s="1077"/>
      <c r="AG13" s="1073">
        <f>8.33/100</f>
        <v>8.3299999999999999E-2</v>
      </c>
      <c r="AH13" s="1077"/>
      <c r="AI13" s="1074">
        <f>SUM(AC13,AE13,AG13)</f>
        <v>0.24990000000000001</v>
      </c>
      <c r="AJ13" s="1078">
        <f t="shared" si="1"/>
        <v>0</v>
      </c>
      <c r="AK13" s="282" t="s">
        <v>44</v>
      </c>
      <c r="AL13" s="1073">
        <f>8.33/100</f>
        <v>8.3299999999999999E-2</v>
      </c>
      <c r="AM13" s="1077"/>
      <c r="AN13" s="1073">
        <f>8.33/100</f>
        <v>8.3299999999999999E-2</v>
      </c>
      <c r="AO13" s="1077"/>
      <c r="AP13" s="1073">
        <f>8.33/100</f>
        <v>8.3299999999999999E-2</v>
      </c>
      <c r="AQ13" s="1077"/>
      <c r="AR13" s="1074">
        <f>SUM(AL13,AN13,AP13)</f>
        <v>0.24990000000000001</v>
      </c>
      <c r="AS13" s="1078">
        <f t="shared" si="2"/>
        <v>0</v>
      </c>
      <c r="AT13" s="282" t="s">
        <v>44</v>
      </c>
      <c r="AU13" s="1073">
        <f>8.33/100</f>
        <v>8.3299999999999999E-2</v>
      </c>
      <c r="AV13" s="1077"/>
      <c r="AW13" s="1073">
        <f>8.33/100</f>
        <v>8.3299999999999999E-2</v>
      </c>
      <c r="AX13" s="1077"/>
      <c r="AY13" s="1073">
        <f>8.33/100</f>
        <v>8.3299999999999999E-2</v>
      </c>
      <c r="AZ13" s="1077"/>
      <c r="BA13" s="1074">
        <f>SUM(AU13,AW13,AY13)</f>
        <v>0.24990000000000001</v>
      </c>
      <c r="BB13" s="1078">
        <f t="shared" si="3"/>
        <v>0</v>
      </c>
      <c r="BC13" s="282" t="s">
        <v>44</v>
      </c>
      <c r="BD13" s="1079">
        <f t="shared" si="5"/>
        <v>0.99960000000000004</v>
      </c>
      <c r="BE13" s="1079">
        <f t="shared" si="5"/>
        <v>0.24990000000000001</v>
      </c>
      <c r="BF13" s="1060">
        <f>IFERROR(AA13/Z13,"")</f>
        <v>1</v>
      </c>
      <c r="BG13" s="1060">
        <f>IFERROR((AA13+AJ13)/(Z13+AI13),"")</f>
        <v>0.5</v>
      </c>
      <c r="BH13" s="1060">
        <f>IFERROR((AA13+AJ13+AS13)/(Z13+AI13+AR13),"")</f>
        <v>0.33333333333333331</v>
      </c>
      <c r="BI13" s="1060">
        <f>IFERROR((AA13+AJ13+AS13+BB13)/(Z13+AI13+AR13+BA13),"")</f>
        <v>0.25</v>
      </c>
      <c r="BJ13" s="311">
        <f>BE13/BD13</f>
        <v>0.25</v>
      </c>
    </row>
    <row r="14" spans="1:62" s="962" customFormat="1" ht="33.75" customHeight="1" x14ac:dyDescent="0.3">
      <c r="A14" s="1080" t="s">
        <v>935</v>
      </c>
      <c r="B14" s="1080"/>
      <c r="C14" s="1080"/>
      <c r="D14" s="1080"/>
      <c r="E14" s="1080"/>
      <c r="F14" s="1080"/>
      <c r="G14" s="1080"/>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080"/>
      <c r="AM14" s="1080"/>
      <c r="AN14" s="1080"/>
      <c r="AO14" s="1080"/>
      <c r="AP14" s="1080"/>
      <c r="AQ14" s="1080"/>
      <c r="AR14" s="1080"/>
      <c r="AS14" s="1080"/>
      <c r="AT14" s="1080"/>
      <c r="AU14" s="1080"/>
      <c r="AV14" s="1080"/>
      <c r="AW14" s="1080"/>
      <c r="AX14" s="1080"/>
      <c r="AY14" s="1080"/>
      <c r="AZ14" s="1080"/>
      <c r="BA14" s="1080"/>
      <c r="BB14" s="1080"/>
      <c r="BC14" s="1080"/>
      <c r="BD14" s="1080"/>
      <c r="BE14" s="1080"/>
      <c r="BF14" s="1081">
        <f>AVERAGE(BF9:BF13)</f>
        <v>1.0456692913385826</v>
      </c>
      <c r="BG14" s="1081">
        <f>AVERAGE(BG9:BG13)</f>
        <v>0.51555555555555554</v>
      </c>
      <c r="BH14" s="1081">
        <f>AVERAGE(BH9:BH13)</f>
        <v>0.33180236604036184</v>
      </c>
      <c r="BI14" s="1081">
        <f>AVERAGE(BI9:BI13)</f>
        <v>0.2482225656877898</v>
      </c>
      <c r="BJ14" s="1082">
        <f>AVERAGE(BJ9:BJ13)</f>
        <v>0.2482225656877898</v>
      </c>
    </row>
    <row r="15" spans="1:62" ht="61.5" customHeight="1" x14ac:dyDescent="0.25"/>
    <row r="16" spans="1:62" ht="61.5" customHeight="1" x14ac:dyDescent="0.25"/>
    <row r="17" s="1083" customFormat="1" ht="61.5" customHeight="1" x14ac:dyDescent="0.25"/>
    <row r="18" s="1083" customFormat="1" ht="61.5" customHeight="1" x14ac:dyDescent="0.25"/>
    <row r="19" s="1083" customFormat="1" ht="61.5" customHeight="1" x14ac:dyDescent="0.25"/>
    <row r="20" s="1083" customFormat="1" ht="61.5" customHeight="1" x14ac:dyDescent="0.25"/>
    <row r="21" s="1083" customFormat="1" ht="61.5" customHeight="1" x14ac:dyDescent="0.25"/>
    <row r="22" s="1083" customFormat="1" ht="61.5" customHeight="1" x14ac:dyDescent="0.25"/>
    <row r="23" s="1083" customFormat="1" ht="61.5" customHeight="1" x14ac:dyDescent="0.25"/>
  </sheetData>
  <sheetProtection algorithmName="SHA-512" hashValue="m5g5hBAKUz9HdpeP16+bESuWQKMo/R9+jX7gIr2kpFPcqL2OdCgZPCBU2wNZWeODzrz9WFY6D7rn1LDyllmr/Q==" saltValue="aVo1ZxESg9AfpQ0FW3lB5g==" spinCount="100000" sheet="1" objects="1" scenarios="1" formatCells="0" formatColumns="0"/>
  <dataConsolidate/>
  <mergeCells count="32">
    <mergeCell ref="A1:C4"/>
    <mergeCell ref="D1:BI4"/>
    <mergeCell ref="BD5:BE7"/>
    <mergeCell ref="BF5:BI7"/>
    <mergeCell ref="BJ5:BJ8"/>
    <mergeCell ref="T6:AB6"/>
    <mergeCell ref="AC6:AK6"/>
    <mergeCell ref="AL6:AT6"/>
    <mergeCell ref="AU6:BC6"/>
    <mergeCell ref="T7:U7"/>
    <mergeCell ref="Z7:AA7"/>
    <mergeCell ref="AB7:AB8"/>
    <mergeCell ref="AC7:AD7"/>
    <mergeCell ref="AE7:AF7"/>
    <mergeCell ref="A5:S7"/>
    <mergeCell ref="T5:BC5"/>
    <mergeCell ref="A14:BE14"/>
    <mergeCell ref="BC7:BC8"/>
    <mergeCell ref="AR7:AS7"/>
    <mergeCell ref="AT7:AT8"/>
    <mergeCell ref="AU7:AV7"/>
    <mergeCell ref="AW7:AX7"/>
    <mergeCell ref="AY7:AZ7"/>
    <mergeCell ref="BA7:BB7"/>
    <mergeCell ref="AG7:AH7"/>
    <mergeCell ref="AI7:AJ7"/>
    <mergeCell ref="AK7:AK8"/>
    <mergeCell ref="AL7:AM7"/>
    <mergeCell ref="AN7:AO7"/>
    <mergeCell ref="AP7:AQ7"/>
    <mergeCell ref="V7:W7"/>
    <mergeCell ref="X7:Y7"/>
  </mergeCells>
  <conditionalFormatting sqref="BJ9">
    <cfRule type="cellIs" dxfId="62" priority="31" operator="between">
      <formula>0.7</formula>
      <formula>1</formula>
    </cfRule>
    <cfRule type="cellIs" dxfId="61" priority="32" operator="between">
      <formula>0.51</formula>
      <formula>0.69</formula>
    </cfRule>
    <cfRule type="cellIs" dxfId="60" priority="33" operator="between">
      <formula>0</formula>
      <formula>0.5</formula>
    </cfRule>
  </conditionalFormatting>
  <conditionalFormatting sqref="BJ10">
    <cfRule type="cellIs" dxfId="59" priority="10" operator="between">
      <formula>0.7</formula>
      <formula>1</formula>
    </cfRule>
    <cfRule type="cellIs" dxfId="58" priority="11" operator="between">
      <formula>0.51</formula>
      <formula>0.69</formula>
    </cfRule>
    <cfRule type="cellIs" dxfId="57" priority="12" operator="between">
      <formula>0</formula>
      <formula>0.5</formula>
    </cfRule>
  </conditionalFormatting>
  <conditionalFormatting sqref="BJ11">
    <cfRule type="cellIs" dxfId="56" priority="7" operator="between">
      <formula>0.7</formula>
      <formula>1</formula>
    </cfRule>
    <cfRule type="cellIs" dxfId="55" priority="8" operator="between">
      <formula>0.51</formula>
      <formula>0.69</formula>
    </cfRule>
    <cfRule type="cellIs" dxfId="54" priority="9" operator="between">
      <formula>0</formula>
      <formula>0.5</formula>
    </cfRule>
  </conditionalFormatting>
  <conditionalFormatting sqref="BJ12">
    <cfRule type="cellIs" dxfId="53" priority="4" operator="between">
      <formula>0.7</formula>
      <formula>1</formula>
    </cfRule>
    <cfRule type="cellIs" dxfId="52" priority="5" operator="between">
      <formula>0.51</formula>
      <formula>0.69</formula>
    </cfRule>
    <cfRule type="cellIs" dxfId="51" priority="6" operator="between">
      <formula>0</formula>
      <formula>0.5</formula>
    </cfRule>
  </conditionalFormatting>
  <conditionalFormatting sqref="BJ13">
    <cfRule type="cellIs" dxfId="50" priority="1" operator="between">
      <formula>0.7</formula>
      <formula>1</formula>
    </cfRule>
    <cfRule type="cellIs" dxfId="49" priority="2" operator="between">
      <formula>0.51</formula>
      <formula>0.69</formula>
    </cfRule>
    <cfRule type="cellIs" dxfId="48" priority="3" operator="between">
      <formula>0</formula>
      <formula>0.5</formula>
    </cfRule>
  </conditionalFormatting>
  <dataValidations count="8">
    <dataValidation allowBlank="1" showInputMessage="1" showErrorMessage="1" prompt="Describa la estrategia a desarrollar para el cumplimiento del Objetivo_x000a_" sqref="K16 D9:D13 D15:D19" xr:uid="{E6291716-2451-455E-A925-DE4FCF3561DE}"/>
    <dataValidation allowBlank="1" showInputMessage="1" showErrorMessage="1" prompt="Registre el valor absoluto o porcentaje de la meta" sqref="J15:J20 J9:J13" xr:uid="{3A259EBB-8AFA-429F-80A6-641E1FDFAA0F}"/>
    <dataValidation allowBlank="1" showInputMessage="1" showErrorMessage="1" prompt="Registre el nombre del indicador: _x000a__x000a_Ejemplo Número de visitas técnicas realizadas  " sqref="L22 K17:K22" xr:uid="{53FBC572-B609-4DD8-9569-4520A04F8D3B}"/>
    <dataValidation allowBlank="1" showInputMessage="1" showErrorMessage="1" prompt="Registre la o las variables que va a medir el indicador:_x000a_Ejemplo:  (Número de visitas técnicas realizadas/Número de visitas técnicas programadas en el periodo)*100" sqref="L17:L21 L9:L13" xr:uid="{51B5990B-9F63-4C5B-A66D-08E5D94A492D}"/>
    <dataValidation allowBlank="1" showInputMessage="1" showErrorMessage="1" prompt="Registre el nombre de la(s) persona(s) que desarrollan la actividad, máximo 3 " sqref="S17:S22" xr:uid="{8D156E5D-5958-4F8C-8485-2093CAADC68C}"/>
    <dataValidation allowBlank="1" showInputMessage="1" showErrorMessage="1" prompt="Registre el o los productos o entregables que servirán de evidencia  " sqref="P17:P22" xr:uid="{A7AD31CB-1E14-4AAC-BD7F-467738EC024D}"/>
    <dataValidation allowBlank="1" showInputMessage="1" showErrorMessage="1" prompt="Registre las actividades macro que se requieren para cumplir las metas" sqref="O17:O22" xr:uid="{0FD1DC5F-31E0-41ED-A2C8-C6156FAA7E4C}"/>
    <dataValidation allowBlank="1" showInputMessage="1" showErrorMessage="1" prompt="Registre la meta o las metas que se desarrollarán para el cumplimiento del Objetivo en 2021." sqref="E17:I22 J21:J22" xr:uid="{9F8776E9-6B0D-4605-9B53-A4764F1C565D}"/>
  </dataValidations>
  <pageMargins left="0.70866141732283472" right="0.70866141732283472" top="0.74803149606299213" bottom="0.74803149606299213" header="0.31496062992125984" footer="0.31496062992125984"/>
  <pageSetup paperSize="9" scale="14" orientation="landscape" r:id="rId1"/>
  <headerFooter>
    <oddFooter>&amp;C&amp;"Century Gothic,Negrita"&amp;10Nota:&amp;"Century Gothic,Normal" Si este documento se encuentra impreso se considera Copia no Controlada. La versión vigente está publicada en el sitio web del Instituto Distrital de la Gestión del Riesgo y Cambio Climático.</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81E7E-3B50-4737-A3E0-19A79F67E1D5}">
  <dimension ref="A1:BK21"/>
  <sheetViews>
    <sheetView topLeftCell="AW1" zoomScale="82" zoomScaleNormal="82" zoomScaleSheetLayoutView="90" zoomScalePageLayoutView="55" workbookViewId="0">
      <selection activeCell="BJ1" sqref="BJ1:BJ4"/>
    </sheetView>
  </sheetViews>
  <sheetFormatPr baseColWidth="10" defaultColWidth="0" defaultRowHeight="15" zeroHeight="1" x14ac:dyDescent="0.25"/>
  <cols>
    <col min="1" max="1" width="22.42578125" customWidth="1"/>
    <col min="2" max="2" width="16.7109375" customWidth="1"/>
    <col min="3" max="3" width="38.140625" customWidth="1"/>
    <col min="4" max="4" width="43.42578125" customWidth="1"/>
    <col min="5" max="5" width="30" customWidth="1"/>
    <col min="6" max="6" width="14.28515625" hidden="1" customWidth="1"/>
    <col min="7" max="7" width="15" hidden="1" customWidth="1"/>
    <col min="8" max="8" width="15.5703125" hidden="1" customWidth="1"/>
    <col min="9" max="9" width="14.42578125" hidden="1" customWidth="1"/>
    <col min="10" max="10" width="17.140625" customWidth="1"/>
    <col min="11" max="14" width="22.42578125" customWidth="1"/>
    <col min="15" max="15" width="53" customWidth="1"/>
    <col min="16" max="16" width="52.5703125" customWidth="1"/>
    <col min="17" max="17" width="24.42578125" customWidth="1"/>
    <col min="18" max="19" width="22.42578125" customWidth="1"/>
    <col min="20" max="27" width="15.7109375" customWidth="1"/>
    <col min="28" max="28" width="25.5703125" customWidth="1"/>
    <col min="29" max="36" width="15.7109375" customWidth="1"/>
    <col min="37" max="37" width="27.42578125" customWidth="1"/>
    <col min="38" max="45" width="15.7109375" customWidth="1"/>
    <col min="46" max="46" width="27" customWidth="1"/>
    <col min="47" max="54" width="15.7109375" customWidth="1"/>
    <col min="55" max="55" width="20" bestFit="1" customWidth="1"/>
    <col min="56" max="56" width="18.140625" bestFit="1" customWidth="1"/>
    <col min="57" max="57" width="15.5703125" customWidth="1"/>
    <col min="58" max="60" width="11.5703125" customWidth="1"/>
    <col min="61" max="61" width="11.7109375" customWidth="1"/>
    <col min="62" max="62" width="31" customWidth="1"/>
    <col min="63" max="63" width="0" hidden="1" customWidth="1"/>
    <col min="64" max="16384" width="22.42578125" hidden="1"/>
  </cols>
  <sheetData>
    <row r="1" spans="1:62" s="19" customFormat="1" ht="26.25" customHeight="1" x14ac:dyDescent="0.3">
      <c r="A1" s="483"/>
      <c r="B1" s="483"/>
      <c r="C1" s="483"/>
      <c r="D1" s="484" t="s">
        <v>414</v>
      </c>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305" t="s">
        <v>512</v>
      </c>
    </row>
    <row r="2" spans="1:62" s="19" customFormat="1" ht="26.25" customHeight="1" x14ac:dyDescent="0.3">
      <c r="A2" s="483"/>
      <c r="B2" s="483"/>
      <c r="C2" s="483"/>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305" t="s">
        <v>513</v>
      </c>
    </row>
    <row r="3" spans="1:62" s="19" customFormat="1" ht="26.25" customHeight="1" x14ac:dyDescent="0.3">
      <c r="A3" s="483"/>
      <c r="B3" s="483"/>
      <c r="C3" s="483"/>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484"/>
      <c r="AY3" s="484"/>
      <c r="AZ3" s="484"/>
      <c r="BA3" s="484"/>
      <c r="BB3" s="484"/>
      <c r="BC3" s="484"/>
      <c r="BD3" s="484"/>
      <c r="BE3" s="484"/>
      <c r="BF3" s="484"/>
      <c r="BG3" s="484"/>
      <c r="BH3" s="484"/>
      <c r="BI3" s="484"/>
      <c r="BJ3" s="305" t="s">
        <v>514</v>
      </c>
    </row>
    <row r="4" spans="1:62" s="19" customFormat="1" ht="26.25" customHeight="1" x14ac:dyDescent="0.3">
      <c r="A4" s="483"/>
      <c r="B4" s="483"/>
      <c r="C4" s="483"/>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484"/>
      <c r="BH4" s="484"/>
      <c r="BI4" s="484"/>
      <c r="BJ4" s="306" t="s">
        <v>515</v>
      </c>
    </row>
    <row r="5" spans="1:62" s="19" customFormat="1" ht="13.5" customHeight="1" x14ac:dyDescent="0.3">
      <c r="A5" s="485" t="s">
        <v>400</v>
      </c>
      <c r="B5" s="485"/>
      <c r="C5" s="485"/>
      <c r="D5" s="485"/>
      <c r="E5" s="485"/>
      <c r="F5" s="485"/>
      <c r="G5" s="485"/>
      <c r="H5" s="485"/>
      <c r="I5" s="485"/>
      <c r="J5" s="485"/>
      <c r="K5" s="485"/>
      <c r="L5" s="485"/>
      <c r="M5" s="485"/>
      <c r="N5" s="485"/>
      <c r="O5" s="485"/>
      <c r="P5" s="485"/>
      <c r="Q5" s="485"/>
      <c r="R5" s="485"/>
      <c r="S5" s="485"/>
      <c r="T5" s="486" t="s">
        <v>22</v>
      </c>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7" t="s">
        <v>446</v>
      </c>
      <c r="BE5" s="488"/>
      <c r="BF5" s="493" t="s">
        <v>441</v>
      </c>
      <c r="BG5" s="494"/>
      <c r="BH5" s="494"/>
      <c r="BI5" s="495"/>
      <c r="BJ5" s="493" t="s">
        <v>23</v>
      </c>
    </row>
    <row r="6" spans="1:62" s="20" customFormat="1" ht="12.75" x14ac:dyDescent="0.25">
      <c r="A6" s="485"/>
      <c r="B6" s="485"/>
      <c r="C6" s="485"/>
      <c r="D6" s="485"/>
      <c r="E6" s="485"/>
      <c r="F6" s="485"/>
      <c r="G6" s="485"/>
      <c r="H6" s="485"/>
      <c r="I6" s="485"/>
      <c r="J6" s="485"/>
      <c r="K6" s="485"/>
      <c r="L6" s="485"/>
      <c r="M6" s="485"/>
      <c r="N6" s="485"/>
      <c r="O6" s="485"/>
      <c r="P6" s="485"/>
      <c r="Q6" s="485"/>
      <c r="R6" s="485"/>
      <c r="S6" s="485"/>
      <c r="T6" s="504" t="s">
        <v>24</v>
      </c>
      <c r="U6" s="504"/>
      <c r="V6" s="504"/>
      <c r="W6" s="504"/>
      <c r="X6" s="504"/>
      <c r="Y6" s="504"/>
      <c r="Z6" s="504"/>
      <c r="AA6" s="504"/>
      <c r="AB6" s="504"/>
      <c r="AC6" s="504" t="s">
        <v>25</v>
      </c>
      <c r="AD6" s="504"/>
      <c r="AE6" s="504"/>
      <c r="AF6" s="504"/>
      <c r="AG6" s="504"/>
      <c r="AH6" s="504"/>
      <c r="AI6" s="504"/>
      <c r="AJ6" s="504"/>
      <c r="AK6" s="504"/>
      <c r="AL6" s="504" t="s">
        <v>26</v>
      </c>
      <c r="AM6" s="504"/>
      <c r="AN6" s="504"/>
      <c r="AO6" s="504"/>
      <c r="AP6" s="504"/>
      <c r="AQ6" s="504"/>
      <c r="AR6" s="504"/>
      <c r="AS6" s="504"/>
      <c r="AT6" s="504"/>
      <c r="AU6" s="504" t="s">
        <v>27</v>
      </c>
      <c r="AV6" s="504"/>
      <c r="AW6" s="504"/>
      <c r="AX6" s="504"/>
      <c r="AY6" s="504"/>
      <c r="AZ6" s="504"/>
      <c r="BA6" s="504"/>
      <c r="BB6" s="504"/>
      <c r="BC6" s="504"/>
      <c r="BD6" s="489"/>
      <c r="BE6" s="490"/>
      <c r="BF6" s="496"/>
      <c r="BG6" s="497"/>
      <c r="BH6" s="497"/>
      <c r="BI6" s="498"/>
      <c r="BJ6" s="496"/>
    </row>
    <row r="7" spans="1:62" s="19" customFormat="1" ht="13.5" customHeight="1" x14ac:dyDescent="0.3">
      <c r="A7" s="485"/>
      <c r="B7" s="485"/>
      <c r="C7" s="485"/>
      <c r="D7" s="485"/>
      <c r="E7" s="485"/>
      <c r="F7" s="485"/>
      <c r="G7" s="485"/>
      <c r="H7" s="485"/>
      <c r="I7" s="485"/>
      <c r="J7" s="485"/>
      <c r="K7" s="485"/>
      <c r="L7" s="485"/>
      <c r="M7" s="485"/>
      <c r="N7" s="485"/>
      <c r="O7" s="485"/>
      <c r="P7" s="485"/>
      <c r="Q7" s="485"/>
      <c r="R7" s="485"/>
      <c r="S7" s="485"/>
      <c r="T7" s="502" t="s">
        <v>28</v>
      </c>
      <c r="U7" s="502"/>
      <c r="V7" s="502" t="s">
        <v>29</v>
      </c>
      <c r="W7" s="502"/>
      <c r="X7" s="502" t="s">
        <v>30</v>
      </c>
      <c r="Y7" s="502"/>
      <c r="Z7" s="502" t="s">
        <v>31</v>
      </c>
      <c r="AA7" s="502"/>
      <c r="AB7" s="566" t="s">
        <v>32</v>
      </c>
      <c r="AC7" s="502" t="s">
        <v>33</v>
      </c>
      <c r="AD7" s="502"/>
      <c r="AE7" s="502" t="s">
        <v>34</v>
      </c>
      <c r="AF7" s="502"/>
      <c r="AG7" s="502" t="s">
        <v>35</v>
      </c>
      <c r="AH7" s="502"/>
      <c r="AI7" s="568" t="s">
        <v>31</v>
      </c>
      <c r="AJ7" s="569"/>
      <c r="AK7" s="630" t="s">
        <v>32</v>
      </c>
      <c r="AL7" s="502" t="s">
        <v>36</v>
      </c>
      <c r="AM7" s="502"/>
      <c r="AN7" s="502" t="s">
        <v>37</v>
      </c>
      <c r="AO7" s="502"/>
      <c r="AP7" s="502" t="s">
        <v>38</v>
      </c>
      <c r="AQ7" s="502"/>
      <c r="AR7" s="568" t="s">
        <v>31</v>
      </c>
      <c r="AS7" s="569"/>
      <c r="AT7" s="566" t="s">
        <v>32</v>
      </c>
      <c r="AU7" s="502" t="s">
        <v>39</v>
      </c>
      <c r="AV7" s="502"/>
      <c r="AW7" s="502" t="s">
        <v>40</v>
      </c>
      <c r="AX7" s="502"/>
      <c r="AY7" s="502" t="s">
        <v>41</v>
      </c>
      <c r="AZ7" s="502"/>
      <c r="BA7" s="568" t="s">
        <v>31</v>
      </c>
      <c r="BB7" s="569"/>
      <c r="BC7" s="566" t="s">
        <v>32</v>
      </c>
      <c r="BD7" s="491"/>
      <c r="BE7" s="492"/>
      <c r="BF7" s="499"/>
      <c r="BG7" s="500"/>
      <c r="BH7" s="500"/>
      <c r="BI7" s="501"/>
      <c r="BJ7" s="496"/>
    </row>
    <row r="8" spans="1:62" s="69" customFormat="1" ht="51" customHeight="1" x14ac:dyDescent="0.25">
      <c r="A8" s="66" t="s">
        <v>21</v>
      </c>
      <c r="B8" s="66" t="s">
        <v>6</v>
      </c>
      <c r="C8" s="66" t="s">
        <v>0</v>
      </c>
      <c r="D8" s="66" t="s">
        <v>398</v>
      </c>
      <c r="E8" s="66" t="s">
        <v>397</v>
      </c>
      <c r="F8" s="66" t="s">
        <v>402</v>
      </c>
      <c r="G8" s="66" t="s">
        <v>405</v>
      </c>
      <c r="H8" s="66" t="s">
        <v>404</v>
      </c>
      <c r="I8" s="66" t="s">
        <v>403</v>
      </c>
      <c r="J8" s="66" t="s">
        <v>516</v>
      </c>
      <c r="K8" s="66" t="s">
        <v>1</v>
      </c>
      <c r="L8" s="66" t="s">
        <v>2</v>
      </c>
      <c r="M8" s="66" t="s">
        <v>3</v>
      </c>
      <c r="N8" s="66" t="s">
        <v>406</v>
      </c>
      <c r="O8" s="66" t="s">
        <v>4</v>
      </c>
      <c r="P8" s="66" t="s">
        <v>5</v>
      </c>
      <c r="Q8" s="66" t="s">
        <v>517</v>
      </c>
      <c r="R8" s="66" t="s">
        <v>6</v>
      </c>
      <c r="S8" s="66" t="s">
        <v>7</v>
      </c>
      <c r="T8" s="66" t="s">
        <v>42</v>
      </c>
      <c r="U8" s="66" t="s">
        <v>43</v>
      </c>
      <c r="V8" s="66" t="s">
        <v>42</v>
      </c>
      <c r="W8" s="66" t="s">
        <v>43</v>
      </c>
      <c r="X8" s="66" t="s">
        <v>42</v>
      </c>
      <c r="Y8" s="66" t="s">
        <v>43</v>
      </c>
      <c r="Z8" s="66" t="s">
        <v>42</v>
      </c>
      <c r="AA8" s="66" t="s">
        <v>43</v>
      </c>
      <c r="AB8" s="566"/>
      <c r="AC8" s="66" t="s">
        <v>42</v>
      </c>
      <c r="AD8" s="66" t="s">
        <v>43</v>
      </c>
      <c r="AE8" s="66" t="s">
        <v>42</v>
      </c>
      <c r="AF8" s="66" t="s">
        <v>43</v>
      </c>
      <c r="AG8" s="66" t="s">
        <v>42</v>
      </c>
      <c r="AH8" s="66" t="s">
        <v>43</v>
      </c>
      <c r="AI8" s="66" t="s">
        <v>42</v>
      </c>
      <c r="AJ8" s="66" t="s">
        <v>43</v>
      </c>
      <c r="AK8" s="631"/>
      <c r="AL8" s="66" t="s">
        <v>42</v>
      </c>
      <c r="AM8" s="66" t="s">
        <v>43</v>
      </c>
      <c r="AN8" s="66" t="s">
        <v>42</v>
      </c>
      <c r="AO8" s="66" t="s">
        <v>43</v>
      </c>
      <c r="AP8" s="66" t="s">
        <v>42</v>
      </c>
      <c r="AQ8" s="66" t="s">
        <v>43</v>
      </c>
      <c r="AR8" s="66" t="s">
        <v>42</v>
      </c>
      <c r="AS8" s="66" t="s">
        <v>43</v>
      </c>
      <c r="AT8" s="566"/>
      <c r="AU8" s="66" t="s">
        <v>42</v>
      </c>
      <c r="AV8" s="66" t="s">
        <v>43</v>
      </c>
      <c r="AW8" s="66" t="s">
        <v>42</v>
      </c>
      <c r="AX8" s="66" t="s">
        <v>43</v>
      </c>
      <c r="AY8" s="66" t="s">
        <v>42</v>
      </c>
      <c r="AZ8" s="66" t="s">
        <v>43</v>
      </c>
      <c r="BA8" s="66" t="s">
        <v>42</v>
      </c>
      <c r="BB8" s="66" t="s">
        <v>43</v>
      </c>
      <c r="BC8" s="566"/>
      <c r="BD8" s="67" t="s">
        <v>42</v>
      </c>
      <c r="BE8" s="68" t="s">
        <v>43</v>
      </c>
      <c r="BF8" s="68" t="s">
        <v>442</v>
      </c>
      <c r="BG8" s="68" t="s">
        <v>443</v>
      </c>
      <c r="BH8" s="68" t="s">
        <v>444</v>
      </c>
      <c r="BI8" s="68" t="s">
        <v>445</v>
      </c>
      <c r="BJ8" s="499"/>
    </row>
    <row r="9" spans="1:62" s="61" customFormat="1" ht="145.5" customHeight="1" x14ac:dyDescent="0.25">
      <c r="A9" s="52" t="s">
        <v>59</v>
      </c>
      <c r="B9" s="52" t="s">
        <v>18</v>
      </c>
      <c r="C9" s="53" t="s">
        <v>416</v>
      </c>
      <c r="D9" s="53" t="s">
        <v>773</v>
      </c>
      <c r="E9" s="53" t="s">
        <v>774</v>
      </c>
      <c r="F9" s="70"/>
      <c r="G9" s="70"/>
      <c r="H9" s="70"/>
      <c r="I9" s="70"/>
      <c r="J9" s="71">
        <v>1</v>
      </c>
      <c r="K9" s="53" t="s">
        <v>775</v>
      </c>
      <c r="L9" s="56" t="s">
        <v>776</v>
      </c>
      <c r="M9" s="56" t="s">
        <v>522</v>
      </c>
      <c r="N9" s="56" t="s">
        <v>82</v>
      </c>
      <c r="O9" s="119" t="s">
        <v>777</v>
      </c>
      <c r="P9" s="120" t="s">
        <v>778</v>
      </c>
      <c r="Q9" s="57" t="s">
        <v>74</v>
      </c>
      <c r="R9" s="52" t="s">
        <v>18</v>
      </c>
      <c r="S9" s="52" t="s">
        <v>779</v>
      </c>
      <c r="T9" s="252">
        <f>8.33/100</f>
        <v>8.3299999999999999E-2</v>
      </c>
      <c r="U9" s="252">
        <v>4.0800000000000003E-2</v>
      </c>
      <c r="V9" s="252">
        <f>8.33/100</f>
        <v>8.3299999999999999E-2</v>
      </c>
      <c r="W9" s="252">
        <v>4.0800000000000003E-2</v>
      </c>
      <c r="X9" s="252">
        <f>8.33/100</f>
        <v>8.3299999999999999E-2</v>
      </c>
      <c r="Y9" s="252">
        <f>6.74/100</f>
        <v>6.7400000000000002E-2</v>
      </c>
      <c r="Z9" s="230">
        <f t="shared" ref="Z9:AA13" si="0">SUM(T9,V9,X9)</f>
        <v>0.24990000000000001</v>
      </c>
      <c r="AA9" s="230">
        <f t="shared" si="0"/>
        <v>0.14900000000000002</v>
      </c>
      <c r="AB9" s="280" t="s">
        <v>967</v>
      </c>
      <c r="AC9" s="252">
        <f>8.33/100</f>
        <v>8.3299999999999999E-2</v>
      </c>
      <c r="AD9" s="254"/>
      <c r="AE9" s="252">
        <f>8.33/100</f>
        <v>8.3299999999999999E-2</v>
      </c>
      <c r="AF9" s="255"/>
      <c r="AG9" s="252">
        <f>8.33/100</f>
        <v>8.3299999999999999E-2</v>
      </c>
      <c r="AH9" s="255"/>
      <c r="AI9" s="230">
        <f t="shared" ref="AI9:AJ13" si="1">SUM(AC9,AE9,AG9)</f>
        <v>0.24990000000000001</v>
      </c>
      <c r="AJ9" s="256">
        <f t="shared" si="1"/>
        <v>0</v>
      </c>
      <c r="AK9" s="257" t="s">
        <v>44</v>
      </c>
      <c r="AL9" s="252">
        <f>8.33/100</f>
        <v>8.3299999999999999E-2</v>
      </c>
      <c r="AM9" s="255"/>
      <c r="AN9" s="252">
        <f>8.33/100</f>
        <v>8.3299999999999999E-2</v>
      </c>
      <c r="AO9" s="255"/>
      <c r="AP9" s="252">
        <f>8.33/100</f>
        <v>8.3299999999999999E-2</v>
      </c>
      <c r="AQ9" s="255"/>
      <c r="AR9" s="230">
        <f t="shared" ref="AR9:AS13" si="2">SUM(AL9,AN9,AP9)</f>
        <v>0.24990000000000001</v>
      </c>
      <c r="AS9" s="256">
        <f t="shared" si="2"/>
        <v>0</v>
      </c>
      <c r="AT9" s="258" t="s">
        <v>44</v>
      </c>
      <c r="AU9" s="252">
        <f>8.33/100</f>
        <v>8.3299999999999999E-2</v>
      </c>
      <c r="AV9" s="255"/>
      <c r="AW9" s="252">
        <f>8.33/100</f>
        <v>8.3299999999999999E-2</v>
      </c>
      <c r="AX9" s="255"/>
      <c r="AY9" s="252">
        <f>8.33/100</f>
        <v>8.3299999999999999E-2</v>
      </c>
      <c r="AZ9" s="255"/>
      <c r="BA9" s="230">
        <f t="shared" ref="BA9:BB13" si="3">SUM(AU9,AW9,AY9)</f>
        <v>0.24990000000000001</v>
      </c>
      <c r="BB9" s="256">
        <f t="shared" si="3"/>
        <v>0</v>
      </c>
      <c r="BC9" s="258" t="s">
        <v>44</v>
      </c>
      <c r="BD9" s="259">
        <f t="shared" ref="BD9:BE13" si="4">Z9+AI9+AR9+BA9</f>
        <v>0.99960000000000004</v>
      </c>
      <c r="BE9" s="259">
        <f t="shared" si="4"/>
        <v>0.14900000000000002</v>
      </c>
      <c r="BF9" s="259">
        <f>IFERROR(AA9/Z9,"")</f>
        <v>0.59623849539815932</v>
      </c>
      <c r="BG9" s="259">
        <f>IFERROR((AA9+AJ9)/(Z9+AI9),"")</f>
        <v>0.29811924769907966</v>
      </c>
      <c r="BH9" s="259">
        <f>IFERROR((AA9+AJ9+AS9)/(Z9+AI9+AR9),"")</f>
        <v>0.19874616513271978</v>
      </c>
      <c r="BI9" s="259">
        <f>IFERROR((AA9+AJ9+AS9+BB9)/(Z9+AI9+AR9+BA9),"")</f>
        <v>0.14905962384953983</v>
      </c>
      <c r="BJ9" s="311">
        <f>BE9/BD9</f>
        <v>0.14905962384953983</v>
      </c>
    </row>
    <row r="10" spans="1:62" s="61" customFormat="1" ht="145.5" customHeight="1" x14ac:dyDescent="0.25">
      <c r="A10" s="52" t="s">
        <v>59</v>
      </c>
      <c r="B10" s="52" t="s">
        <v>18</v>
      </c>
      <c r="C10" s="53" t="s">
        <v>416</v>
      </c>
      <c r="D10" s="53" t="s">
        <v>773</v>
      </c>
      <c r="E10" s="53" t="s">
        <v>780</v>
      </c>
      <c r="F10" s="70"/>
      <c r="G10" s="70"/>
      <c r="H10" s="70"/>
      <c r="I10" s="70"/>
      <c r="J10" s="71" t="s">
        <v>724</v>
      </c>
      <c r="K10" s="53" t="s">
        <v>781</v>
      </c>
      <c r="L10" s="56" t="s">
        <v>782</v>
      </c>
      <c r="M10" s="56" t="s">
        <v>522</v>
      </c>
      <c r="N10" s="56" t="s">
        <v>82</v>
      </c>
      <c r="O10" s="119" t="s">
        <v>783</v>
      </c>
      <c r="P10" s="120" t="s">
        <v>784</v>
      </c>
      <c r="Q10" s="57" t="s">
        <v>74</v>
      </c>
      <c r="R10" s="52" t="s">
        <v>18</v>
      </c>
      <c r="S10" s="52" t="s">
        <v>785</v>
      </c>
      <c r="T10" s="252">
        <f>8.33/100</f>
        <v>8.3299999999999999E-2</v>
      </c>
      <c r="U10" s="252">
        <f>8.33/100</f>
        <v>8.3299999999999999E-2</v>
      </c>
      <c r="V10" s="252">
        <f>8.33/100</f>
        <v>8.3299999999999999E-2</v>
      </c>
      <c r="W10" s="252">
        <f>8.33/100</f>
        <v>8.3299999999999999E-2</v>
      </c>
      <c r="X10" s="252">
        <f>8.33/100</f>
        <v>8.3299999999999999E-2</v>
      </c>
      <c r="Y10" s="252">
        <f>8.33/100</f>
        <v>8.3299999999999999E-2</v>
      </c>
      <c r="Z10" s="230">
        <f t="shared" si="0"/>
        <v>0.24990000000000001</v>
      </c>
      <c r="AA10" s="230">
        <f t="shared" si="0"/>
        <v>0.24990000000000001</v>
      </c>
      <c r="AB10" s="280" t="s">
        <v>968</v>
      </c>
      <c r="AC10" s="252">
        <f>8.33/100</f>
        <v>8.3299999999999999E-2</v>
      </c>
      <c r="AD10" s="254"/>
      <c r="AE10" s="252">
        <f>8.33/100</f>
        <v>8.3299999999999999E-2</v>
      </c>
      <c r="AF10" s="255"/>
      <c r="AG10" s="252">
        <f>8.33/100</f>
        <v>8.3299999999999999E-2</v>
      </c>
      <c r="AH10" s="255"/>
      <c r="AI10" s="230">
        <f t="shared" si="1"/>
        <v>0.24990000000000001</v>
      </c>
      <c r="AJ10" s="256">
        <f t="shared" si="1"/>
        <v>0</v>
      </c>
      <c r="AK10" s="257" t="s">
        <v>44</v>
      </c>
      <c r="AL10" s="252">
        <f>8.33/100</f>
        <v>8.3299999999999999E-2</v>
      </c>
      <c r="AM10" s="255"/>
      <c r="AN10" s="252">
        <f>8.33/100</f>
        <v>8.3299999999999999E-2</v>
      </c>
      <c r="AO10" s="255"/>
      <c r="AP10" s="252">
        <f>8.33/100</f>
        <v>8.3299999999999999E-2</v>
      </c>
      <c r="AQ10" s="255"/>
      <c r="AR10" s="230">
        <f t="shared" si="2"/>
        <v>0.24990000000000001</v>
      </c>
      <c r="AS10" s="256">
        <f t="shared" si="2"/>
        <v>0</v>
      </c>
      <c r="AT10" s="258" t="s">
        <v>44</v>
      </c>
      <c r="AU10" s="252">
        <f>8.33/100</f>
        <v>8.3299999999999999E-2</v>
      </c>
      <c r="AV10" s="255"/>
      <c r="AW10" s="252">
        <f>8.33/100</f>
        <v>8.3299999999999999E-2</v>
      </c>
      <c r="AX10" s="255"/>
      <c r="AY10" s="252">
        <f>8.33/100</f>
        <v>8.3299999999999999E-2</v>
      </c>
      <c r="AZ10" s="255"/>
      <c r="BA10" s="230">
        <f t="shared" si="3"/>
        <v>0.24990000000000001</v>
      </c>
      <c r="BB10" s="256">
        <f t="shared" si="3"/>
        <v>0</v>
      </c>
      <c r="BC10" s="258" t="s">
        <v>44</v>
      </c>
      <c r="BD10" s="259">
        <f t="shared" si="4"/>
        <v>0.99960000000000004</v>
      </c>
      <c r="BE10" s="259">
        <f t="shared" si="4"/>
        <v>0.24990000000000001</v>
      </c>
      <c r="BF10" s="259">
        <f>IFERROR(AA10/Z10,"")</f>
        <v>1</v>
      </c>
      <c r="BG10" s="259">
        <f>IFERROR((AA10+AJ10)/(Z10+AI10),"")</f>
        <v>0.5</v>
      </c>
      <c r="BH10" s="259">
        <f>IFERROR((AA10+AJ10+AS10)/(Z10+AI10+AR10),"")</f>
        <v>0.33333333333333331</v>
      </c>
      <c r="BI10" s="259">
        <f>IFERROR((AA10+AJ10+AS10+BB10)/(Z10+AI10+AR10+BA10),"")</f>
        <v>0.25</v>
      </c>
      <c r="BJ10" s="311">
        <f>BE10/BD10</f>
        <v>0.25</v>
      </c>
    </row>
    <row r="11" spans="1:62" s="61" customFormat="1" ht="145.5" customHeight="1" x14ac:dyDescent="0.25">
      <c r="A11" s="52" t="s">
        <v>59</v>
      </c>
      <c r="B11" s="52" t="s">
        <v>18</v>
      </c>
      <c r="C11" s="53" t="s">
        <v>416</v>
      </c>
      <c r="D11" s="53" t="s">
        <v>773</v>
      </c>
      <c r="E11" s="53" t="s">
        <v>786</v>
      </c>
      <c r="F11" s="70"/>
      <c r="G11" s="70"/>
      <c r="H11" s="70"/>
      <c r="I11" s="70"/>
      <c r="J11" s="71" t="s">
        <v>730</v>
      </c>
      <c r="K11" s="53" t="s">
        <v>787</v>
      </c>
      <c r="L11" s="56" t="s">
        <v>788</v>
      </c>
      <c r="M11" s="56" t="s">
        <v>522</v>
      </c>
      <c r="N11" s="56" t="s">
        <v>82</v>
      </c>
      <c r="O11" s="119" t="s">
        <v>789</v>
      </c>
      <c r="P11" s="120" t="s">
        <v>790</v>
      </c>
      <c r="Q11" s="57" t="s">
        <v>74</v>
      </c>
      <c r="R11" s="52" t="s">
        <v>18</v>
      </c>
      <c r="S11" s="52" t="s">
        <v>785</v>
      </c>
      <c r="T11" s="252">
        <f>8.33/100</f>
        <v>8.3299999999999999E-2</v>
      </c>
      <c r="U11" s="252">
        <f>8.33/100</f>
        <v>8.3299999999999999E-2</v>
      </c>
      <c r="V11" s="252">
        <f>8.33/100</f>
        <v>8.3299999999999999E-2</v>
      </c>
      <c r="W11" s="252">
        <f>8.33/100</f>
        <v>8.3299999999999999E-2</v>
      </c>
      <c r="X11" s="252">
        <f>8.33/100</f>
        <v>8.3299999999999999E-2</v>
      </c>
      <c r="Y11" s="252">
        <f>8.33/100</f>
        <v>8.3299999999999999E-2</v>
      </c>
      <c r="Z11" s="230">
        <f t="shared" si="0"/>
        <v>0.24990000000000001</v>
      </c>
      <c r="AA11" s="230">
        <f t="shared" si="0"/>
        <v>0.24990000000000001</v>
      </c>
      <c r="AB11" s="280" t="s">
        <v>969</v>
      </c>
      <c r="AC11" s="252">
        <f>8.33/100</f>
        <v>8.3299999999999999E-2</v>
      </c>
      <c r="AD11" s="254"/>
      <c r="AE11" s="252">
        <f>8.33/100</f>
        <v>8.3299999999999999E-2</v>
      </c>
      <c r="AF11" s="255"/>
      <c r="AG11" s="252">
        <f>8.33/100</f>
        <v>8.3299999999999999E-2</v>
      </c>
      <c r="AH11" s="255"/>
      <c r="AI11" s="230">
        <f t="shared" si="1"/>
        <v>0.24990000000000001</v>
      </c>
      <c r="AJ11" s="256">
        <f t="shared" si="1"/>
        <v>0</v>
      </c>
      <c r="AK11" s="257" t="s">
        <v>44</v>
      </c>
      <c r="AL11" s="252">
        <f>8.33/100</f>
        <v>8.3299999999999999E-2</v>
      </c>
      <c r="AM11" s="255"/>
      <c r="AN11" s="252">
        <f>8.33/100</f>
        <v>8.3299999999999999E-2</v>
      </c>
      <c r="AO11" s="255"/>
      <c r="AP11" s="252">
        <f>8.33/100</f>
        <v>8.3299999999999999E-2</v>
      </c>
      <c r="AQ11" s="255"/>
      <c r="AR11" s="230">
        <f t="shared" si="2"/>
        <v>0.24990000000000001</v>
      </c>
      <c r="AS11" s="256">
        <f t="shared" si="2"/>
        <v>0</v>
      </c>
      <c r="AT11" s="258" t="s">
        <v>44</v>
      </c>
      <c r="AU11" s="252">
        <f>8.33/100</f>
        <v>8.3299999999999999E-2</v>
      </c>
      <c r="AV11" s="255"/>
      <c r="AW11" s="252">
        <f>8.33/100</f>
        <v>8.3299999999999999E-2</v>
      </c>
      <c r="AX11" s="255"/>
      <c r="AY11" s="252">
        <f>8.33/100</f>
        <v>8.3299999999999999E-2</v>
      </c>
      <c r="AZ11" s="255"/>
      <c r="BA11" s="230">
        <f t="shared" si="3"/>
        <v>0.24990000000000001</v>
      </c>
      <c r="BB11" s="256">
        <f t="shared" si="3"/>
        <v>0</v>
      </c>
      <c r="BC11" s="258" t="s">
        <v>44</v>
      </c>
      <c r="BD11" s="259">
        <f t="shared" si="4"/>
        <v>0.99960000000000004</v>
      </c>
      <c r="BE11" s="259">
        <f t="shared" si="4"/>
        <v>0.24990000000000001</v>
      </c>
      <c r="BF11" s="259">
        <f>IFERROR(AA11/Z11,"")</f>
        <v>1</v>
      </c>
      <c r="BG11" s="259">
        <f>IFERROR((AA11+AJ11)/(Z11+AI11),"")</f>
        <v>0.5</v>
      </c>
      <c r="BH11" s="259">
        <f>IFERROR((AA11+AJ11+AS11)/(Z11+AI11+AR11),"")</f>
        <v>0.33333333333333331</v>
      </c>
      <c r="BI11" s="259">
        <f>IFERROR((AA11+AJ11+AS11+BB11)/(Z11+AI11+AR11+BA11),"")</f>
        <v>0.25</v>
      </c>
      <c r="BJ11" s="311">
        <f>BE11/BD11</f>
        <v>0.25</v>
      </c>
    </row>
    <row r="12" spans="1:62" s="61" customFormat="1" ht="170.25" customHeight="1" x14ac:dyDescent="0.3">
      <c r="A12" s="52" t="s">
        <v>59</v>
      </c>
      <c r="B12" s="52" t="s">
        <v>18</v>
      </c>
      <c r="C12" s="53" t="s">
        <v>416</v>
      </c>
      <c r="D12" s="53" t="s">
        <v>773</v>
      </c>
      <c r="E12" s="53" t="s">
        <v>780</v>
      </c>
      <c r="F12" s="19"/>
      <c r="G12" s="19"/>
      <c r="H12" s="19"/>
      <c r="I12" s="19"/>
      <c r="J12" s="149">
        <v>1</v>
      </c>
      <c r="K12" s="53" t="s">
        <v>791</v>
      </c>
      <c r="L12" s="151" t="s">
        <v>792</v>
      </c>
      <c r="M12" s="56" t="s">
        <v>522</v>
      </c>
      <c r="N12" s="56" t="s">
        <v>82</v>
      </c>
      <c r="O12" s="119" t="s">
        <v>793</v>
      </c>
      <c r="P12" s="120" t="s">
        <v>794</v>
      </c>
      <c r="Q12" s="57" t="s">
        <v>74</v>
      </c>
      <c r="R12" s="52" t="s">
        <v>18</v>
      </c>
      <c r="S12" s="52" t="s">
        <v>785</v>
      </c>
      <c r="T12" s="252">
        <f>8.33/100</f>
        <v>8.3299999999999999E-2</v>
      </c>
      <c r="U12" s="252">
        <f>8.33/100</f>
        <v>8.3299999999999999E-2</v>
      </c>
      <c r="V12" s="252">
        <f>8.33/100</f>
        <v>8.3299999999999999E-2</v>
      </c>
      <c r="W12" s="252">
        <f>8.33/100</f>
        <v>8.3299999999999999E-2</v>
      </c>
      <c r="X12" s="252">
        <f>8.33/100</f>
        <v>8.3299999999999999E-2</v>
      </c>
      <c r="Y12" s="252">
        <f>8.33/100</f>
        <v>8.3299999999999999E-2</v>
      </c>
      <c r="Z12" s="230">
        <f t="shared" si="0"/>
        <v>0.24990000000000001</v>
      </c>
      <c r="AA12" s="230">
        <f t="shared" si="0"/>
        <v>0.24990000000000001</v>
      </c>
      <c r="AB12" s="280" t="s">
        <v>970</v>
      </c>
      <c r="AC12" s="252">
        <f>8.33/100</f>
        <v>8.3299999999999999E-2</v>
      </c>
      <c r="AD12" s="254"/>
      <c r="AE12" s="252">
        <f>8.33/100</f>
        <v>8.3299999999999999E-2</v>
      </c>
      <c r="AF12" s="255"/>
      <c r="AG12" s="252">
        <f>8.33/100</f>
        <v>8.3299999999999999E-2</v>
      </c>
      <c r="AH12" s="255"/>
      <c r="AI12" s="230">
        <f t="shared" si="1"/>
        <v>0.24990000000000001</v>
      </c>
      <c r="AJ12" s="256">
        <f t="shared" si="1"/>
        <v>0</v>
      </c>
      <c r="AK12" s="257" t="s">
        <v>44</v>
      </c>
      <c r="AL12" s="252">
        <f>8.33/100</f>
        <v>8.3299999999999999E-2</v>
      </c>
      <c r="AM12" s="255"/>
      <c r="AN12" s="252">
        <f>8.33/100</f>
        <v>8.3299999999999999E-2</v>
      </c>
      <c r="AO12" s="255"/>
      <c r="AP12" s="252">
        <f>8.33/100</f>
        <v>8.3299999999999999E-2</v>
      </c>
      <c r="AQ12" s="255"/>
      <c r="AR12" s="230">
        <f t="shared" si="2"/>
        <v>0.24990000000000001</v>
      </c>
      <c r="AS12" s="256">
        <f t="shared" si="2"/>
        <v>0</v>
      </c>
      <c r="AT12" s="258" t="s">
        <v>44</v>
      </c>
      <c r="AU12" s="252">
        <f>8.33/100</f>
        <v>8.3299999999999999E-2</v>
      </c>
      <c r="AV12" s="255"/>
      <c r="AW12" s="252">
        <f>8.33/100</f>
        <v>8.3299999999999999E-2</v>
      </c>
      <c r="AX12" s="255"/>
      <c r="AY12" s="252">
        <f>8.33/100</f>
        <v>8.3299999999999999E-2</v>
      </c>
      <c r="AZ12" s="255"/>
      <c r="BA12" s="230">
        <f t="shared" si="3"/>
        <v>0.24990000000000001</v>
      </c>
      <c r="BB12" s="256">
        <f t="shared" si="3"/>
        <v>0</v>
      </c>
      <c r="BC12" s="258" t="s">
        <v>44</v>
      </c>
      <c r="BD12" s="259">
        <f t="shared" si="4"/>
        <v>0.99960000000000004</v>
      </c>
      <c r="BE12" s="259">
        <f t="shared" si="4"/>
        <v>0.24990000000000001</v>
      </c>
      <c r="BF12" s="259">
        <f>IFERROR(AA12/Z12,"")</f>
        <v>1</v>
      </c>
      <c r="BG12" s="259">
        <f>IFERROR((AA12+AJ12)/(Z12+AI12),"")</f>
        <v>0.5</v>
      </c>
      <c r="BH12" s="259">
        <f>IFERROR((AA12+AJ12+AS12)/(Z12+AI12+AR12),"")</f>
        <v>0.33333333333333331</v>
      </c>
      <c r="BI12" s="259">
        <f>IFERROR((AA12+AJ12+AS12+BB12)/(Z12+AI12+AR12+BA12),"")</f>
        <v>0.25</v>
      </c>
      <c r="BJ12" s="311">
        <f>BE12/BD12</f>
        <v>0.25</v>
      </c>
    </row>
    <row r="13" spans="1:62" s="61" customFormat="1" ht="109.5" customHeight="1" x14ac:dyDescent="0.25">
      <c r="A13" s="52" t="s">
        <v>59</v>
      </c>
      <c r="B13" s="52" t="s">
        <v>18</v>
      </c>
      <c r="C13" s="53" t="s">
        <v>416</v>
      </c>
      <c r="D13" s="53" t="s">
        <v>773</v>
      </c>
      <c r="E13" s="53" t="s">
        <v>795</v>
      </c>
      <c r="F13" s="55"/>
      <c r="G13" s="55"/>
      <c r="H13" s="55"/>
      <c r="I13" s="55"/>
      <c r="J13" s="55">
        <v>1</v>
      </c>
      <c r="K13" s="53" t="s">
        <v>796</v>
      </c>
      <c r="L13" s="156" t="s">
        <v>797</v>
      </c>
      <c r="M13" s="56" t="s">
        <v>522</v>
      </c>
      <c r="N13" s="56" t="s">
        <v>82</v>
      </c>
      <c r="O13" s="119" t="s">
        <v>798</v>
      </c>
      <c r="P13" s="120" t="s">
        <v>799</v>
      </c>
      <c r="Q13" s="57" t="s">
        <v>74</v>
      </c>
      <c r="R13" s="52" t="s">
        <v>18</v>
      </c>
      <c r="S13" s="150" t="s">
        <v>800</v>
      </c>
      <c r="T13" s="252">
        <f>8.33/100</f>
        <v>8.3299999999999999E-2</v>
      </c>
      <c r="U13" s="252">
        <f>8.33/100</f>
        <v>8.3299999999999999E-2</v>
      </c>
      <c r="V13" s="252">
        <f>8.33/100</f>
        <v>8.3299999999999999E-2</v>
      </c>
      <c r="W13" s="252">
        <f>8.33/100</f>
        <v>8.3299999999999999E-2</v>
      </c>
      <c r="X13" s="252">
        <f>8.33/100</f>
        <v>8.3299999999999999E-2</v>
      </c>
      <c r="Y13" s="252">
        <f>8.33/100</f>
        <v>8.3299999999999999E-2</v>
      </c>
      <c r="Z13" s="230">
        <f t="shared" si="0"/>
        <v>0.24990000000000001</v>
      </c>
      <c r="AA13" s="230">
        <f t="shared" si="0"/>
        <v>0.24990000000000001</v>
      </c>
      <c r="AB13" s="280" t="s">
        <v>971</v>
      </c>
      <c r="AC13" s="252">
        <f>8.33/100</f>
        <v>8.3299999999999999E-2</v>
      </c>
      <c r="AD13" s="254"/>
      <c r="AE13" s="252">
        <f>8.33/100</f>
        <v>8.3299999999999999E-2</v>
      </c>
      <c r="AF13" s="255"/>
      <c r="AG13" s="252">
        <f>8.33/100</f>
        <v>8.3299999999999999E-2</v>
      </c>
      <c r="AH13" s="255"/>
      <c r="AI13" s="230">
        <f t="shared" si="1"/>
        <v>0.24990000000000001</v>
      </c>
      <c r="AJ13" s="256">
        <f t="shared" si="1"/>
        <v>0</v>
      </c>
      <c r="AK13" s="257" t="s">
        <v>44</v>
      </c>
      <c r="AL13" s="252">
        <f>8.33/100</f>
        <v>8.3299999999999999E-2</v>
      </c>
      <c r="AM13" s="255"/>
      <c r="AN13" s="252">
        <f>8.33/100</f>
        <v>8.3299999999999999E-2</v>
      </c>
      <c r="AO13" s="255"/>
      <c r="AP13" s="252">
        <f>8.33/100</f>
        <v>8.3299999999999999E-2</v>
      </c>
      <c r="AQ13" s="255"/>
      <c r="AR13" s="230">
        <f t="shared" si="2"/>
        <v>0.24990000000000001</v>
      </c>
      <c r="AS13" s="256">
        <f t="shared" si="2"/>
        <v>0</v>
      </c>
      <c r="AT13" s="258" t="s">
        <v>44</v>
      </c>
      <c r="AU13" s="252">
        <f>8.33/100</f>
        <v>8.3299999999999999E-2</v>
      </c>
      <c r="AV13" s="255"/>
      <c r="AW13" s="252">
        <f>8.33/100</f>
        <v>8.3299999999999999E-2</v>
      </c>
      <c r="AX13" s="255"/>
      <c r="AY13" s="252">
        <f>8.33/100</f>
        <v>8.3299999999999999E-2</v>
      </c>
      <c r="AZ13" s="255"/>
      <c r="BA13" s="230">
        <f t="shared" si="3"/>
        <v>0.24990000000000001</v>
      </c>
      <c r="BB13" s="256">
        <f t="shared" si="3"/>
        <v>0</v>
      </c>
      <c r="BC13" s="258" t="s">
        <v>44</v>
      </c>
      <c r="BD13" s="259">
        <f t="shared" si="4"/>
        <v>0.99960000000000004</v>
      </c>
      <c r="BE13" s="259">
        <f t="shared" si="4"/>
        <v>0.24990000000000001</v>
      </c>
      <c r="BF13" s="259">
        <f>IFERROR(AA13/Z13,"")</f>
        <v>1</v>
      </c>
      <c r="BG13" s="259">
        <f>IFERROR((AA13+AJ13)/(Z13+AI13),"")</f>
        <v>0.5</v>
      </c>
      <c r="BH13" s="259">
        <f>IFERROR((AA13+AJ13+AS13)/(Z13+AI13+AR13),"")</f>
        <v>0.33333333333333331</v>
      </c>
      <c r="BI13" s="259">
        <f>IFERROR((AA13+AJ13+AS13+BB13)/(Z13+AI13+AR13+BA13),"")</f>
        <v>0.25</v>
      </c>
      <c r="BJ13" s="311">
        <f>BE13/BD13</f>
        <v>0.25</v>
      </c>
    </row>
    <row r="14" spans="1:62" ht="61.5" customHeight="1" x14ac:dyDescent="0.25">
      <c r="A14" s="629" t="s">
        <v>935</v>
      </c>
      <c r="B14" s="629"/>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74">
        <f>AVERAGE(BF9:BF13)</f>
        <v>0.91924769907963189</v>
      </c>
      <c r="BG14" s="74">
        <f>AVERAGE(BG9:BG13)</f>
        <v>0.45962384953981594</v>
      </c>
      <c r="BH14" s="74">
        <f>AVERAGE(BH9:BH13)</f>
        <v>0.30641589969321059</v>
      </c>
      <c r="BI14" s="74">
        <f>AVERAGE(BI9:BI13)</f>
        <v>0.22981192476990797</v>
      </c>
      <c r="BJ14" s="314">
        <f>AVERAGE(BJ9:BJ13)</f>
        <v>0.22981192476990797</v>
      </c>
    </row>
    <row r="15" spans="1:62" ht="61.5" hidden="1" customHeight="1" x14ac:dyDescent="0.25"/>
    <row r="16" spans="1:62" ht="61.5" hidden="1" customHeight="1" x14ac:dyDescent="0.25"/>
    <row r="17" ht="61.5" hidden="1" customHeight="1" x14ac:dyDescent="0.25"/>
    <row r="18" ht="61.5" hidden="1" customHeight="1" x14ac:dyDescent="0.25"/>
    <row r="19" ht="61.5" hidden="1" customHeight="1" x14ac:dyDescent="0.25"/>
    <row r="20" ht="61.5" hidden="1" customHeight="1" x14ac:dyDescent="0.25"/>
    <row r="21" ht="61.5" hidden="1" customHeight="1" x14ac:dyDescent="0.25"/>
  </sheetData>
  <sheetProtection algorithmName="SHA-512" hashValue="QHfEd0UQrBQSQEnZ7dPM4fujPBU3igFXyuKOpBlXxElUmO+jMFhH6F6z8GwNDmaehUP7OHwFlTdUC2zXuDOqpw==" saltValue="wGxzgpsLYCKAvztT458V/A==" spinCount="100000" sheet="1" objects="1" scenarios="1"/>
  <dataConsolidate/>
  <mergeCells count="32">
    <mergeCell ref="A1:C4"/>
    <mergeCell ref="D1:BI4"/>
    <mergeCell ref="BD5:BE7"/>
    <mergeCell ref="BF5:BI7"/>
    <mergeCell ref="BJ5:BJ8"/>
    <mergeCell ref="T6:AB6"/>
    <mergeCell ref="AC6:AK6"/>
    <mergeCell ref="AL6:AT6"/>
    <mergeCell ref="AU6:BC6"/>
    <mergeCell ref="T7:U7"/>
    <mergeCell ref="Z7:AA7"/>
    <mergeCell ref="AB7:AB8"/>
    <mergeCell ref="AC7:AD7"/>
    <mergeCell ref="AE7:AF7"/>
    <mergeCell ref="A5:S7"/>
    <mergeCell ref="T5:BC5"/>
    <mergeCell ref="A14:BE14"/>
    <mergeCell ref="BC7:BC8"/>
    <mergeCell ref="AR7:AS7"/>
    <mergeCell ref="AT7:AT8"/>
    <mergeCell ref="AU7:AV7"/>
    <mergeCell ref="AW7:AX7"/>
    <mergeCell ref="AY7:AZ7"/>
    <mergeCell ref="BA7:BB7"/>
    <mergeCell ref="AG7:AH7"/>
    <mergeCell ref="AI7:AJ7"/>
    <mergeCell ref="AK7:AK8"/>
    <mergeCell ref="AL7:AM7"/>
    <mergeCell ref="AN7:AO7"/>
    <mergeCell ref="AP7:AQ7"/>
    <mergeCell ref="V7:W7"/>
    <mergeCell ref="X7:Y7"/>
  </mergeCells>
  <conditionalFormatting sqref="BJ9">
    <cfRule type="cellIs" dxfId="47" priority="13" operator="between">
      <formula>0.7</formula>
      <formula>1</formula>
    </cfRule>
    <cfRule type="cellIs" dxfId="46" priority="14" operator="between">
      <formula>0.51</formula>
      <formula>0.69</formula>
    </cfRule>
    <cfRule type="cellIs" dxfId="45" priority="15" operator="between">
      <formula>0</formula>
      <formula>0.5</formula>
    </cfRule>
  </conditionalFormatting>
  <conditionalFormatting sqref="BJ10">
    <cfRule type="cellIs" dxfId="44" priority="10" operator="between">
      <formula>0.7</formula>
      <formula>1</formula>
    </cfRule>
    <cfRule type="cellIs" dxfId="43" priority="11" operator="between">
      <formula>0.51</formula>
      <formula>0.69</formula>
    </cfRule>
    <cfRule type="cellIs" dxfId="42" priority="12" operator="between">
      <formula>0</formula>
      <formula>0.5</formula>
    </cfRule>
  </conditionalFormatting>
  <conditionalFormatting sqref="BJ11">
    <cfRule type="cellIs" dxfId="41" priority="7" operator="between">
      <formula>0.7</formula>
      <formula>1</formula>
    </cfRule>
    <cfRule type="cellIs" dxfId="40" priority="8" operator="between">
      <formula>0.51</formula>
      <formula>0.69</formula>
    </cfRule>
    <cfRule type="cellIs" dxfId="39" priority="9" operator="between">
      <formula>0</formula>
      <formula>0.5</formula>
    </cfRule>
  </conditionalFormatting>
  <conditionalFormatting sqref="BJ12">
    <cfRule type="cellIs" dxfId="38" priority="4" operator="between">
      <formula>0.7</formula>
      <formula>1</formula>
    </cfRule>
    <cfRule type="cellIs" dxfId="37" priority="5" operator="between">
      <formula>0.51</formula>
      <formula>0.69</formula>
    </cfRule>
    <cfRule type="cellIs" dxfId="36" priority="6" operator="between">
      <formula>0</formula>
      <formula>0.5</formula>
    </cfRule>
  </conditionalFormatting>
  <conditionalFormatting sqref="BJ13">
    <cfRule type="cellIs" dxfId="35" priority="1" operator="between">
      <formula>0.7</formula>
      <formula>1</formula>
    </cfRule>
    <cfRule type="cellIs" dxfId="34" priority="2" operator="between">
      <formula>0.51</formula>
      <formula>0.69</formula>
    </cfRule>
    <cfRule type="cellIs" dxfId="33" priority="3" operator="between">
      <formula>0</formula>
      <formula>0.5</formula>
    </cfRule>
  </conditionalFormatting>
  <dataValidations count="8">
    <dataValidation allowBlank="1" showInputMessage="1" showErrorMessage="1" prompt="Describa la estrategia a desarrollar para el cumplimiento del Objetivo_x000a_" sqref="D15:D17 D9:D13" xr:uid="{090E1594-ED0F-4A23-977D-32AC542C4AD3}"/>
    <dataValidation allowBlank="1" showInputMessage="1" showErrorMessage="1" prompt="Registre el valor absoluto o porcentaje de la meta" sqref="J9:J11 J13 J15:J18" xr:uid="{0EE47446-D5CA-458F-8B08-CB543614C887}"/>
    <dataValidation allowBlank="1" showInputMessage="1" showErrorMessage="1" prompt="Registre el nombre del indicador: _x000a__x000a_Ejemplo Número de visitas técnicas realizadas  " sqref="K15:K20 L20" xr:uid="{8CEAC10C-B6E0-4ED7-B6FC-0EE68AA29634}"/>
    <dataValidation allowBlank="1" showInputMessage="1" showErrorMessage="1" prompt="Registre la o las variables que va a medir el indicador:_x000a_Ejemplo:  (Número de visitas técnicas realizadas/Número de visitas técnicas programadas en el periodo)*100" sqref="L15:L19 L9:L11" xr:uid="{9C28DE4D-9925-4189-A83A-22854EDEB849}"/>
    <dataValidation allowBlank="1" showInputMessage="1" showErrorMessage="1" prompt="Registre el nombre de la(s) persona(s) que desarrollan la actividad, máximo 3 " sqref="S15:S20" xr:uid="{0B73DE3A-8EF2-4DC2-A1AA-C59D20801982}"/>
    <dataValidation allowBlank="1" showInputMessage="1" showErrorMessage="1" prompt="Registre el o los productos o entregables que servirán de evidencia  " sqref="P15:P20" xr:uid="{5F353FE2-006E-44C7-9621-12DE296B2EA1}"/>
    <dataValidation allowBlank="1" showInputMessage="1" showErrorMessage="1" prompt="Registre las actividades macro que se requieren para cumplir las metas" sqref="O15:O20" xr:uid="{25F7819F-E9B2-4BB4-887B-B16DF446B964}"/>
    <dataValidation allowBlank="1" showInputMessage="1" showErrorMessage="1" prompt="Registre la meta o las metas que se desarrollarán para el cumplimiento del Objetivo en 2021." sqref="J19:J20 E15:I20" xr:uid="{F019E183-A417-433C-8571-54BB67EF70AE}"/>
  </dataValidations>
  <pageMargins left="0.70866141732283472" right="0.70866141732283472" top="0.74803149606299213" bottom="0.74803149606299213" header="0.31496062992125984" footer="0.31496062992125984"/>
  <pageSetup paperSize="9" scale="15" orientation="landscape" r:id="rId1"/>
  <headerFooter>
    <oddFooter>&amp;C&amp;"Century Gothic,Negrita"&amp;10Nota:&amp;"Century Gothic,Normal" Si este documento se encuentra impreso se considera Copia no Controlada. La versión vigente está publicada en el sitio web del Instituto Distrital de la Gestión del Riesgo y Cambio Climático.</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83C26-16CD-40AC-B191-CA9FD3FAC9D4}">
  <dimension ref="A1:BK12"/>
  <sheetViews>
    <sheetView topLeftCell="AS1" zoomScale="61" zoomScaleNormal="61" zoomScalePageLayoutView="55" workbookViewId="0">
      <selection activeCell="BC9" sqref="BC9"/>
    </sheetView>
  </sheetViews>
  <sheetFormatPr baseColWidth="10" defaultColWidth="0" defaultRowHeight="13.5" zeroHeight="1" x14ac:dyDescent="0.3"/>
  <cols>
    <col min="1" max="1" width="22.42578125" style="63" customWidth="1"/>
    <col min="2" max="2" width="16.7109375" style="64" customWidth="1"/>
    <col min="3" max="3" width="31.140625" style="63" customWidth="1"/>
    <col min="4" max="4" width="43.42578125" style="65" customWidth="1"/>
    <col min="5" max="5" width="29.42578125" style="65" customWidth="1"/>
    <col min="6" max="6" width="14.28515625" style="63" hidden="1" customWidth="1"/>
    <col min="7" max="7" width="15" style="63" hidden="1" customWidth="1"/>
    <col min="8" max="8" width="15.5703125" style="63" hidden="1" customWidth="1"/>
    <col min="9" max="9" width="5.140625" style="63" hidden="1" customWidth="1"/>
    <col min="10" max="10" width="17.140625" style="63" customWidth="1"/>
    <col min="11" max="11" width="22.42578125" style="63" customWidth="1"/>
    <col min="12" max="12" width="35.7109375" style="63" customWidth="1"/>
    <col min="13" max="14" width="22.42578125" style="63" customWidth="1"/>
    <col min="15" max="15" width="53" style="63" customWidth="1"/>
    <col min="16" max="16" width="35.7109375" style="63" customWidth="1"/>
    <col min="17" max="17" width="24.42578125" style="63" customWidth="1"/>
    <col min="18" max="18" width="22.42578125" style="63" customWidth="1"/>
    <col min="19" max="19" width="22.42578125" style="64" customWidth="1"/>
    <col min="20" max="27" width="15.7109375" style="287" customWidth="1"/>
    <col min="28" max="28" width="49.140625" style="63" customWidth="1"/>
    <col min="29" max="36" width="15.7109375" style="63" customWidth="1"/>
    <col min="37" max="37" width="20" style="63" bestFit="1" customWidth="1"/>
    <col min="38" max="45" width="15.7109375" style="63" customWidth="1"/>
    <col min="46" max="46" width="20" style="63" bestFit="1" customWidth="1"/>
    <col min="47" max="54" width="15.7109375" style="63" customWidth="1"/>
    <col min="55" max="55" width="27.5703125" style="63" customWidth="1"/>
    <col min="56" max="56" width="18.140625" style="63" bestFit="1" customWidth="1"/>
    <col min="57" max="57" width="15.5703125" style="63" customWidth="1"/>
    <col min="58" max="60" width="11.5703125" style="63" customWidth="1"/>
    <col min="61" max="61" width="11.7109375" style="63" customWidth="1"/>
    <col min="62" max="62" width="19.28515625" style="63" customWidth="1"/>
    <col min="63" max="63" width="14.28515625" style="63" customWidth="1"/>
    <col min="64" max="16384" width="14.28515625" style="63" hidden="1"/>
  </cols>
  <sheetData>
    <row r="1" spans="1:63" s="19" customFormat="1" ht="26.25" customHeight="1" x14ac:dyDescent="0.3">
      <c r="A1" s="483"/>
      <c r="B1" s="483"/>
      <c r="C1" s="483"/>
      <c r="D1" s="640" t="s">
        <v>414</v>
      </c>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0"/>
      <c r="AM1" s="640"/>
      <c r="AN1" s="640"/>
      <c r="AO1" s="640"/>
      <c r="AP1" s="640"/>
      <c r="AQ1" s="640"/>
      <c r="AR1" s="640"/>
      <c r="AS1" s="640"/>
      <c r="AT1" s="640"/>
      <c r="AU1" s="640"/>
      <c r="AV1" s="640"/>
      <c r="AW1" s="640"/>
      <c r="AX1" s="640"/>
      <c r="AY1" s="640"/>
      <c r="AZ1" s="640"/>
      <c r="BA1" s="640"/>
      <c r="BB1" s="640"/>
      <c r="BC1" s="640"/>
      <c r="BD1" s="640"/>
      <c r="BE1" s="640"/>
      <c r="BF1" s="640"/>
      <c r="BG1" s="640"/>
      <c r="BH1" s="640"/>
      <c r="BI1" s="640"/>
      <c r="BJ1" s="1094" t="s">
        <v>512</v>
      </c>
      <c r="BK1" s="1095"/>
    </row>
    <row r="2" spans="1:63" s="19" customFormat="1" ht="26.25" customHeight="1" x14ac:dyDescent="0.3">
      <c r="A2" s="483"/>
      <c r="B2" s="483"/>
      <c r="C2" s="483"/>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40"/>
      <c r="AZ2" s="640"/>
      <c r="BA2" s="640"/>
      <c r="BB2" s="640"/>
      <c r="BC2" s="640"/>
      <c r="BD2" s="640"/>
      <c r="BE2" s="640"/>
      <c r="BF2" s="640"/>
      <c r="BG2" s="640"/>
      <c r="BH2" s="640"/>
      <c r="BI2" s="640"/>
      <c r="BJ2" s="505" t="s">
        <v>513</v>
      </c>
      <c r="BK2" s="507"/>
    </row>
    <row r="3" spans="1:63" s="19" customFormat="1" ht="26.25" customHeight="1" x14ac:dyDescent="0.3">
      <c r="A3" s="483"/>
      <c r="B3" s="483"/>
      <c r="C3" s="483"/>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40"/>
      <c r="AQ3" s="640"/>
      <c r="AR3" s="640"/>
      <c r="AS3" s="640"/>
      <c r="AT3" s="640"/>
      <c r="AU3" s="640"/>
      <c r="AV3" s="640"/>
      <c r="AW3" s="640"/>
      <c r="AX3" s="640"/>
      <c r="AY3" s="640"/>
      <c r="AZ3" s="640"/>
      <c r="BA3" s="640"/>
      <c r="BB3" s="640"/>
      <c r="BC3" s="640"/>
      <c r="BD3" s="640"/>
      <c r="BE3" s="640"/>
      <c r="BF3" s="640"/>
      <c r="BG3" s="640"/>
      <c r="BH3" s="640"/>
      <c r="BI3" s="640"/>
      <c r="BJ3" s="505" t="s">
        <v>514</v>
      </c>
      <c r="BK3" s="507"/>
    </row>
    <row r="4" spans="1:63" s="19" customFormat="1" ht="26.25" customHeight="1" x14ac:dyDescent="0.3">
      <c r="A4" s="483"/>
      <c r="B4" s="483"/>
      <c r="C4" s="483"/>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c r="AL4" s="640"/>
      <c r="AM4" s="640"/>
      <c r="AN4" s="640"/>
      <c r="AO4" s="640"/>
      <c r="AP4" s="640"/>
      <c r="AQ4" s="640"/>
      <c r="AR4" s="640"/>
      <c r="AS4" s="640"/>
      <c r="AT4" s="640"/>
      <c r="AU4" s="640"/>
      <c r="AV4" s="640"/>
      <c r="AW4" s="640"/>
      <c r="AX4" s="640"/>
      <c r="AY4" s="640"/>
      <c r="AZ4" s="640"/>
      <c r="BA4" s="640"/>
      <c r="BB4" s="640"/>
      <c r="BC4" s="640"/>
      <c r="BD4" s="640"/>
      <c r="BE4" s="640"/>
      <c r="BF4" s="640"/>
      <c r="BG4" s="640"/>
      <c r="BH4" s="640"/>
      <c r="BI4" s="640"/>
      <c r="BJ4" s="561" t="s">
        <v>515</v>
      </c>
      <c r="BK4" s="562"/>
    </row>
    <row r="5" spans="1:63" s="19" customFormat="1" ht="13.5" customHeight="1" x14ac:dyDescent="0.3">
      <c r="A5" s="567" t="s">
        <v>400</v>
      </c>
      <c r="B5" s="567"/>
      <c r="C5" s="567"/>
      <c r="D5" s="567"/>
      <c r="E5" s="567"/>
      <c r="F5" s="567"/>
      <c r="G5" s="567"/>
      <c r="H5" s="567"/>
      <c r="I5" s="567"/>
      <c r="J5" s="567"/>
      <c r="K5" s="567"/>
      <c r="L5" s="567"/>
      <c r="M5" s="567"/>
      <c r="N5" s="567"/>
      <c r="O5" s="567"/>
      <c r="P5" s="567"/>
      <c r="Q5" s="567"/>
      <c r="R5" s="567"/>
      <c r="S5" s="567"/>
      <c r="T5" s="486" t="s">
        <v>22</v>
      </c>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641" t="s">
        <v>801</v>
      </c>
      <c r="BE5" s="642"/>
      <c r="BF5" s="637" t="s">
        <v>441</v>
      </c>
      <c r="BG5" s="637"/>
      <c r="BH5" s="637"/>
      <c r="BI5" s="637"/>
      <c r="BJ5" s="1084" t="s">
        <v>23</v>
      </c>
      <c r="BK5" s="1085"/>
    </row>
    <row r="6" spans="1:63" s="19" customFormat="1" x14ac:dyDescent="0.3">
      <c r="A6" s="567"/>
      <c r="B6" s="567"/>
      <c r="C6" s="567"/>
      <c r="D6" s="567"/>
      <c r="E6" s="567"/>
      <c r="F6" s="567"/>
      <c r="G6" s="567"/>
      <c r="H6" s="567"/>
      <c r="I6" s="567"/>
      <c r="J6" s="567"/>
      <c r="K6" s="567"/>
      <c r="L6" s="567"/>
      <c r="M6" s="567"/>
      <c r="N6" s="567"/>
      <c r="O6" s="567"/>
      <c r="P6" s="567"/>
      <c r="Q6" s="567"/>
      <c r="R6" s="567"/>
      <c r="S6" s="567"/>
      <c r="T6" s="638" t="s">
        <v>24</v>
      </c>
      <c r="U6" s="638"/>
      <c r="V6" s="638"/>
      <c r="W6" s="638"/>
      <c r="X6" s="638"/>
      <c r="Y6" s="638"/>
      <c r="Z6" s="638"/>
      <c r="AA6" s="638"/>
      <c r="AB6" s="638"/>
      <c r="AC6" s="638" t="s">
        <v>25</v>
      </c>
      <c r="AD6" s="638"/>
      <c r="AE6" s="638"/>
      <c r="AF6" s="638"/>
      <c r="AG6" s="638"/>
      <c r="AH6" s="638"/>
      <c r="AI6" s="638"/>
      <c r="AJ6" s="638"/>
      <c r="AK6" s="638"/>
      <c r="AL6" s="639" t="s">
        <v>26</v>
      </c>
      <c r="AM6" s="639"/>
      <c r="AN6" s="639"/>
      <c r="AO6" s="639"/>
      <c r="AP6" s="639"/>
      <c r="AQ6" s="639"/>
      <c r="AR6" s="639"/>
      <c r="AS6" s="639"/>
      <c r="AT6" s="639"/>
      <c r="AU6" s="638" t="s">
        <v>27</v>
      </c>
      <c r="AV6" s="638"/>
      <c r="AW6" s="638"/>
      <c r="AX6" s="638"/>
      <c r="AY6" s="638"/>
      <c r="AZ6" s="638"/>
      <c r="BA6" s="638"/>
      <c r="BB6" s="638"/>
      <c r="BC6" s="638"/>
      <c r="BD6" s="643"/>
      <c r="BE6" s="644"/>
      <c r="BF6" s="637"/>
      <c r="BG6" s="637"/>
      <c r="BH6" s="637"/>
      <c r="BI6" s="637"/>
      <c r="BJ6" s="1086"/>
      <c r="BK6" s="1087"/>
    </row>
    <row r="7" spans="1:63" s="19" customFormat="1" ht="27.75" customHeight="1" x14ac:dyDescent="0.3">
      <c r="A7" s="567"/>
      <c r="B7" s="567"/>
      <c r="C7" s="567"/>
      <c r="D7" s="567"/>
      <c r="E7" s="567"/>
      <c r="F7" s="567"/>
      <c r="G7" s="567"/>
      <c r="H7" s="567"/>
      <c r="I7" s="567"/>
      <c r="J7" s="567"/>
      <c r="K7" s="567"/>
      <c r="L7" s="567"/>
      <c r="M7" s="567"/>
      <c r="N7" s="567"/>
      <c r="O7" s="567"/>
      <c r="P7" s="567"/>
      <c r="Q7" s="567"/>
      <c r="R7" s="567"/>
      <c r="S7" s="567"/>
      <c r="T7" s="502" t="s">
        <v>28</v>
      </c>
      <c r="U7" s="502"/>
      <c r="V7" s="502" t="s">
        <v>29</v>
      </c>
      <c r="W7" s="502"/>
      <c r="X7" s="568" t="s">
        <v>30</v>
      </c>
      <c r="Y7" s="569"/>
      <c r="Z7" s="635" t="s">
        <v>31</v>
      </c>
      <c r="AA7" s="636"/>
      <c r="AB7" s="560" t="s">
        <v>32</v>
      </c>
      <c r="AC7" s="502" t="s">
        <v>33</v>
      </c>
      <c r="AD7" s="502"/>
      <c r="AE7" s="502" t="s">
        <v>34</v>
      </c>
      <c r="AF7" s="502"/>
      <c r="AG7" s="568" t="s">
        <v>35</v>
      </c>
      <c r="AH7" s="569"/>
      <c r="AI7" s="635" t="s">
        <v>31</v>
      </c>
      <c r="AJ7" s="636"/>
      <c r="AK7" s="560" t="s">
        <v>32</v>
      </c>
      <c r="AL7" s="502" t="s">
        <v>36</v>
      </c>
      <c r="AM7" s="502"/>
      <c r="AN7" s="502" t="s">
        <v>37</v>
      </c>
      <c r="AO7" s="502"/>
      <c r="AP7" s="568" t="s">
        <v>38</v>
      </c>
      <c r="AQ7" s="569"/>
      <c r="AR7" s="635" t="s">
        <v>31</v>
      </c>
      <c r="AS7" s="636"/>
      <c r="AT7" s="560" t="s">
        <v>32</v>
      </c>
      <c r="AU7" s="502" t="s">
        <v>39</v>
      </c>
      <c r="AV7" s="502"/>
      <c r="AW7" s="502" t="s">
        <v>40</v>
      </c>
      <c r="AX7" s="502"/>
      <c r="AY7" s="568" t="s">
        <v>41</v>
      </c>
      <c r="AZ7" s="569"/>
      <c r="BA7" s="635" t="s">
        <v>31</v>
      </c>
      <c r="BB7" s="636"/>
      <c r="BC7" s="560" t="s">
        <v>32</v>
      </c>
      <c r="BD7" s="645"/>
      <c r="BE7" s="646"/>
      <c r="BF7" s="637"/>
      <c r="BG7" s="637"/>
      <c r="BH7" s="637"/>
      <c r="BI7" s="637"/>
      <c r="BJ7" s="1086"/>
      <c r="BK7" s="1087"/>
    </row>
    <row r="8" spans="1:63" s="69" customFormat="1" ht="51" customHeight="1" x14ac:dyDescent="0.25">
      <c r="A8" s="66" t="s">
        <v>21</v>
      </c>
      <c r="B8" s="66" t="s">
        <v>6</v>
      </c>
      <c r="C8" s="66" t="s">
        <v>0</v>
      </c>
      <c r="D8" s="66" t="s">
        <v>398</v>
      </c>
      <c r="E8" s="66" t="s">
        <v>397</v>
      </c>
      <c r="F8" s="66" t="s">
        <v>402</v>
      </c>
      <c r="G8" s="66" t="s">
        <v>405</v>
      </c>
      <c r="H8" s="66" t="s">
        <v>404</v>
      </c>
      <c r="I8" s="66" t="s">
        <v>403</v>
      </c>
      <c r="J8" s="66" t="s">
        <v>415</v>
      </c>
      <c r="K8" s="66" t="s">
        <v>1</v>
      </c>
      <c r="L8" s="66" t="s">
        <v>2</v>
      </c>
      <c r="M8" s="66" t="s">
        <v>3</v>
      </c>
      <c r="N8" s="66" t="s">
        <v>406</v>
      </c>
      <c r="O8" s="66" t="s">
        <v>4</v>
      </c>
      <c r="P8" s="66" t="s">
        <v>5</v>
      </c>
      <c r="Q8" s="66" t="s">
        <v>401</v>
      </c>
      <c r="R8" s="66" t="s">
        <v>6</v>
      </c>
      <c r="S8" s="66" t="s">
        <v>7</v>
      </c>
      <c r="T8" s="66" t="s">
        <v>42</v>
      </c>
      <c r="U8" s="66" t="s">
        <v>43</v>
      </c>
      <c r="V8" s="66" t="s">
        <v>42</v>
      </c>
      <c r="W8" s="66" t="s">
        <v>43</v>
      </c>
      <c r="X8" s="66" t="s">
        <v>42</v>
      </c>
      <c r="Y8" s="66" t="s">
        <v>43</v>
      </c>
      <c r="Z8" s="66" t="s">
        <v>42</v>
      </c>
      <c r="AA8" s="283" t="s">
        <v>43</v>
      </c>
      <c r="AB8" s="560"/>
      <c r="AC8" s="66" t="s">
        <v>42</v>
      </c>
      <c r="AD8" s="66" t="s">
        <v>43</v>
      </c>
      <c r="AE8" s="66" t="s">
        <v>42</v>
      </c>
      <c r="AF8" s="66" t="s">
        <v>43</v>
      </c>
      <c r="AG8" s="66" t="s">
        <v>42</v>
      </c>
      <c r="AH8" s="66" t="s">
        <v>43</v>
      </c>
      <c r="AI8" s="66" t="s">
        <v>42</v>
      </c>
      <c r="AJ8" s="283" t="s">
        <v>43</v>
      </c>
      <c r="AK8" s="560"/>
      <c r="AL8" s="66" t="s">
        <v>42</v>
      </c>
      <c r="AM8" s="66" t="s">
        <v>43</v>
      </c>
      <c r="AN8" s="66" t="s">
        <v>42</v>
      </c>
      <c r="AO8" s="66" t="s">
        <v>43</v>
      </c>
      <c r="AP8" s="66" t="s">
        <v>42</v>
      </c>
      <c r="AQ8" s="66" t="s">
        <v>43</v>
      </c>
      <c r="AR8" s="66" t="s">
        <v>42</v>
      </c>
      <c r="AS8" s="283" t="s">
        <v>43</v>
      </c>
      <c r="AT8" s="560"/>
      <c r="AU8" s="66" t="s">
        <v>42</v>
      </c>
      <c r="AV8" s="66" t="s">
        <v>43</v>
      </c>
      <c r="AW8" s="66" t="s">
        <v>42</v>
      </c>
      <c r="AX8" s="66" t="s">
        <v>43</v>
      </c>
      <c r="AY8" s="66" t="s">
        <v>42</v>
      </c>
      <c r="AZ8" s="66" t="s">
        <v>43</v>
      </c>
      <c r="BA8" s="66" t="s">
        <v>42</v>
      </c>
      <c r="BB8" s="283" t="s">
        <v>43</v>
      </c>
      <c r="BC8" s="560"/>
      <c r="BD8" s="288" t="s">
        <v>42</v>
      </c>
      <c r="BE8" s="288" t="s">
        <v>43</v>
      </c>
      <c r="BF8" s="157" t="s">
        <v>442</v>
      </c>
      <c r="BG8" s="157" t="s">
        <v>443</v>
      </c>
      <c r="BH8" s="157" t="s">
        <v>444</v>
      </c>
      <c r="BI8" s="157" t="s">
        <v>445</v>
      </c>
      <c r="BJ8" s="1088"/>
      <c r="BK8" s="1089"/>
    </row>
    <row r="9" spans="1:63" s="19" customFormat="1" ht="409.5" x14ac:dyDescent="0.3">
      <c r="A9" s="52" t="s">
        <v>60</v>
      </c>
      <c r="B9" s="52" t="s">
        <v>18</v>
      </c>
      <c r="C9" s="53" t="s">
        <v>416</v>
      </c>
      <c r="D9" s="53" t="s">
        <v>802</v>
      </c>
      <c r="E9" s="53" t="s">
        <v>803</v>
      </c>
      <c r="F9" s="70"/>
      <c r="G9" s="70"/>
      <c r="H9" s="70"/>
      <c r="I9" s="70"/>
      <c r="J9" s="71">
        <v>1</v>
      </c>
      <c r="K9" s="53" t="s">
        <v>804</v>
      </c>
      <c r="L9" s="56" t="str">
        <f>'[11]DE-FT-15 (Pág 1 de 2)'!$J$22</f>
        <v>∑ ( Porcentaje de avance de  actividades desarrolladas )</v>
      </c>
      <c r="M9" s="158" t="s">
        <v>8</v>
      </c>
      <c r="N9" s="56" t="s">
        <v>82</v>
      </c>
      <c r="O9" s="159" t="s">
        <v>805</v>
      </c>
      <c r="P9" s="159" t="s">
        <v>806</v>
      </c>
      <c r="Q9" s="159" t="s">
        <v>76</v>
      </c>
      <c r="R9" s="52" t="s">
        <v>18</v>
      </c>
      <c r="S9" s="52" t="s">
        <v>807</v>
      </c>
      <c r="T9" s="284">
        <v>0</v>
      </c>
      <c r="U9" s="285">
        <f>3/100</f>
        <v>0.03</v>
      </c>
      <c r="V9" s="284">
        <v>0</v>
      </c>
      <c r="W9" s="285">
        <f>2/100</f>
        <v>0.02</v>
      </c>
      <c r="X9" s="284">
        <f>30/100</f>
        <v>0.3</v>
      </c>
      <c r="Y9" s="285">
        <f>26/100</f>
        <v>0.26</v>
      </c>
      <c r="Z9" s="286">
        <f t="shared" ref="Z9:AA11" si="0">T9+V9+X9</f>
        <v>0.3</v>
      </c>
      <c r="AA9" s="286">
        <f t="shared" si="0"/>
        <v>0.31</v>
      </c>
      <c r="AB9" s="59" t="s">
        <v>972</v>
      </c>
      <c r="AC9" s="160">
        <v>0</v>
      </c>
      <c r="AD9" s="162"/>
      <c r="AE9" s="160">
        <v>0</v>
      </c>
      <c r="AF9" s="162"/>
      <c r="AG9" s="160">
        <f>20/100</f>
        <v>0.2</v>
      </c>
      <c r="AH9" s="160"/>
      <c r="AI9" s="161">
        <f>AC9+AE9+AG9</f>
        <v>0.2</v>
      </c>
      <c r="AJ9" s="161">
        <f>AD9+AF9+AH9</f>
        <v>0</v>
      </c>
      <c r="AK9" s="59" t="s">
        <v>44</v>
      </c>
      <c r="AL9" s="160">
        <v>0</v>
      </c>
      <c r="AM9" s="72"/>
      <c r="AN9" s="160">
        <v>0</v>
      </c>
      <c r="AO9" s="72"/>
      <c r="AP9" s="160">
        <f>50/100</f>
        <v>0.5</v>
      </c>
      <c r="AQ9" s="72"/>
      <c r="AR9" s="163">
        <f>AL9+AN9+AP9</f>
        <v>0.5</v>
      </c>
      <c r="AS9" s="163">
        <f>AM9+AO9+AQ9</f>
        <v>0</v>
      </c>
      <c r="AT9" s="73" t="s">
        <v>44</v>
      </c>
      <c r="AU9" s="160">
        <v>0</v>
      </c>
      <c r="AV9" s="160"/>
      <c r="AW9" s="160">
        <v>0</v>
      </c>
      <c r="AX9" s="160"/>
      <c r="AY9" s="160">
        <v>0</v>
      </c>
      <c r="AZ9" s="160"/>
      <c r="BA9" s="163">
        <f>AU9+AW9+AY9</f>
        <v>0</v>
      </c>
      <c r="BB9" s="60">
        <f>AM9+AO9+AQ9</f>
        <v>0</v>
      </c>
      <c r="BC9" s="73" t="s">
        <v>44</v>
      </c>
      <c r="BD9" s="147">
        <f t="shared" ref="BD9:BE11" si="1">Z9+AI9+AR9+BA9</f>
        <v>1</v>
      </c>
      <c r="BE9" s="147">
        <f t="shared" si="1"/>
        <v>0.31</v>
      </c>
      <c r="BF9" s="259">
        <f>IFERROR(AA9/Z9,"")</f>
        <v>1.0333333333333334</v>
      </c>
      <c r="BG9" s="259">
        <f>IFERROR((AA9+AJ9)/(Z9+AI9),"")</f>
        <v>0.62</v>
      </c>
      <c r="BH9" s="259">
        <f>IFERROR((AA9+AJ9+AS9)/(Z9+AI9+AR9),"")</f>
        <v>0.31</v>
      </c>
      <c r="BI9" s="259">
        <f>IFERROR((AA9+AJ9+AS9+BB9)/(Z9+AI9+AR9+BA9),"")</f>
        <v>0.31</v>
      </c>
      <c r="BJ9" s="556">
        <f>IF(AND(BE9&gt;0,BD9&gt;0),BE9/BD9,0)</f>
        <v>0.31</v>
      </c>
      <c r="BK9" s="557"/>
    </row>
    <row r="10" spans="1:63" s="19" customFormat="1" ht="243" x14ac:dyDescent="0.3">
      <c r="A10" s="52" t="s">
        <v>60</v>
      </c>
      <c r="B10" s="52" t="s">
        <v>18</v>
      </c>
      <c r="C10" s="53" t="s">
        <v>416</v>
      </c>
      <c r="D10" s="53" t="s">
        <v>802</v>
      </c>
      <c r="E10" s="53" t="s">
        <v>808</v>
      </c>
      <c r="F10" s="70"/>
      <c r="G10" s="70"/>
      <c r="H10" s="70"/>
      <c r="I10" s="70"/>
      <c r="J10" s="71">
        <v>1</v>
      </c>
      <c r="K10" s="53" t="s">
        <v>809</v>
      </c>
      <c r="L10" s="56" t="str">
        <f>'[11]DE-FT-15 (Pág 1 de 2)'!$J$22</f>
        <v>∑ ( Porcentaje de avance de  actividades desarrolladas )</v>
      </c>
      <c r="M10" s="158" t="s">
        <v>8</v>
      </c>
      <c r="N10" s="56" t="s">
        <v>82</v>
      </c>
      <c r="O10" s="159" t="s">
        <v>810</v>
      </c>
      <c r="P10" s="159" t="s">
        <v>811</v>
      </c>
      <c r="Q10" s="159" t="s">
        <v>76</v>
      </c>
      <c r="R10" s="52" t="s">
        <v>18</v>
      </c>
      <c r="S10" s="52" t="s">
        <v>807</v>
      </c>
      <c r="T10" s="284">
        <v>0</v>
      </c>
      <c r="U10" s="285"/>
      <c r="V10" s="284">
        <v>0</v>
      </c>
      <c r="W10" s="285">
        <f>10/100</f>
        <v>0.1</v>
      </c>
      <c r="X10" s="284">
        <f>30/100</f>
        <v>0.3</v>
      </c>
      <c r="Y10" s="285">
        <f>20/100</f>
        <v>0.2</v>
      </c>
      <c r="Z10" s="286">
        <f t="shared" si="0"/>
        <v>0.3</v>
      </c>
      <c r="AA10" s="286">
        <f t="shared" si="0"/>
        <v>0.30000000000000004</v>
      </c>
      <c r="AB10" s="59" t="s">
        <v>973</v>
      </c>
      <c r="AC10" s="160">
        <v>0</v>
      </c>
      <c r="AD10" s="162"/>
      <c r="AE10" s="160">
        <f>30/100</f>
        <v>0.3</v>
      </c>
      <c r="AF10" s="162"/>
      <c r="AG10" s="160">
        <v>0</v>
      </c>
      <c r="AH10" s="162"/>
      <c r="AI10" s="161">
        <f>AC10+AE10+AG10</f>
        <v>0.3</v>
      </c>
      <c r="AJ10" s="161">
        <f>AD10+AF10+AH10</f>
        <v>0</v>
      </c>
      <c r="AK10" s="59" t="s">
        <v>44</v>
      </c>
      <c r="AL10" s="160">
        <v>0</v>
      </c>
      <c r="AM10" s="72"/>
      <c r="AN10" s="160">
        <v>0</v>
      </c>
      <c r="AO10" s="72"/>
      <c r="AP10" s="160">
        <v>0</v>
      </c>
      <c r="AQ10" s="72"/>
      <c r="AR10" s="163">
        <f>AL10+AN10+AP10</f>
        <v>0</v>
      </c>
      <c r="AS10" s="163">
        <f>AM10+AO10+AQ10</f>
        <v>0</v>
      </c>
      <c r="AT10" s="59" t="s">
        <v>44</v>
      </c>
      <c r="AU10" s="160">
        <f>40/100</f>
        <v>0.4</v>
      </c>
      <c r="AV10" s="160"/>
      <c r="AW10" s="160">
        <v>0</v>
      </c>
      <c r="AX10" s="160"/>
      <c r="AY10" s="160">
        <v>0</v>
      </c>
      <c r="AZ10" s="160"/>
      <c r="BA10" s="163">
        <f>AU10+AW10+AY10</f>
        <v>0.4</v>
      </c>
      <c r="BB10" s="60">
        <f>AM10+AO10+AQ10</f>
        <v>0</v>
      </c>
      <c r="BC10" s="73" t="s">
        <v>44</v>
      </c>
      <c r="BD10" s="147">
        <f t="shared" si="1"/>
        <v>1</v>
      </c>
      <c r="BE10" s="147">
        <f t="shared" si="1"/>
        <v>0.30000000000000004</v>
      </c>
      <c r="BF10" s="259">
        <f>IFERROR(AA10/Z10,"")</f>
        <v>1.0000000000000002</v>
      </c>
      <c r="BG10" s="259">
        <f>IFERROR((AA10+AJ10)/(Z10+AI10),"")</f>
        <v>0.50000000000000011</v>
      </c>
      <c r="BH10" s="259">
        <f>IFERROR((AA10+AJ10+AS10)/(Z10+AI10+AR10),"")</f>
        <v>0.50000000000000011</v>
      </c>
      <c r="BI10" s="259">
        <f>IFERROR((AA10+AJ10+AS10+BB10)/(Z10+AI10+AR10+BA10),"")</f>
        <v>0.30000000000000004</v>
      </c>
      <c r="BJ10" s="556">
        <f>IF(AND(BE10&gt;0,BD10&gt;0),BE10/BD10,0)</f>
        <v>0.30000000000000004</v>
      </c>
      <c r="BK10" s="557"/>
    </row>
    <row r="11" spans="1:63" s="42" customFormat="1" ht="152.25" customHeight="1" x14ac:dyDescent="0.3">
      <c r="A11" s="52" t="s">
        <v>60</v>
      </c>
      <c r="B11" s="52" t="s">
        <v>18</v>
      </c>
      <c r="C11" s="164" t="s">
        <v>416</v>
      </c>
      <c r="D11" s="164" t="s">
        <v>802</v>
      </c>
      <c r="E11" s="164" t="s">
        <v>812</v>
      </c>
      <c r="F11" s="165"/>
      <c r="G11" s="165"/>
      <c r="H11" s="165"/>
      <c r="I11" s="165"/>
      <c r="J11" s="71">
        <v>1</v>
      </c>
      <c r="K11" s="164" t="s">
        <v>813</v>
      </c>
      <c r="L11" s="166" t="str">
        <f>'[12]DE-FT-15 (Pág 1 de 2)'!$J$22</f>
        <v xml:space="preserve">Porcentaje de actividades ejecutadas de acuerdo al  Plan Institucional de Archivos de la Entidad PINAR  
------------------------------------------------------------------------------------------------------- * 100
 Porcentaje de actividades programadas de acuerdo al   Plan Institucional de Archivos de la Entidad PINAR </v>
      </c>
      <c r="M11" s="158" t="s">
        <v>8</v>
      </c>
      <c r="N11" s="167" t="s">
        <v>82</v>
      </c>
      <c r="O11" s="168" t="s">
        <v>814</v>
      </c>
      <c r="P11" s="169" t="s">
        <v>815</v>
      </c>
      <c r="Q11" s="170" t="s">
        <v>76</v>
      </c>
      <c r="R11" s="52" t="s">
        <v>18</v>
      </c>
      <c r="S11" s="52" t="s">
        <v>807</v>
      </c>
      <c r="T11" s="228">
        <f t="shared" ref="T11:Y11" si="2">8.33/100</f>
        <v>8.3299999999999999E-2</v>
      </c>
      <c r="U11" s="228">
        <f t="shared" si="2"/>
        <v>8.3299999999999999E-2</v>
      </c>
      <c r="V11" s="228">
        <f t="shared" si="2"/>
        <v>8.3299999999999999E-2</v>
      </c>
      <c r="W11" s="228">
        <f t="shared" si="2"/>
        <v>8.3299999999999999E-2</v>
      </c>
      <c r="X11" s="228">
        <f t="shared" si="2"/>
        <v>8.3299999999999999E-2</v>
      </c>
      <c r="Y11" s="228">
        <f t="shared" si="2"/>
        <v>8.3299999999999999E-2</v>
      </c>
      <c r="Z11" s="12">
        <f>SUM(T11,V11,X11)</f>
        <v>0.24990000000000001</v>
      </c>
      <c r="AA11" s="286">
        <f t="shared" si="0"/>
        <v>0.24990000000000001</v>
      </c>
      <c r="AB11" s="46" t="s">
        <v>974</v>
      </c>
      <c r="AC11" s="228">
        <f>8.33/100</f>
        <v>8.3299999999999999E-2</v>
      </c>
      <c r="AD11" s="44"/>
      <c r="AE11" s="228">
        <f>8.33/100</f>
        <v>8.3299999999999999E-2</v>
      </c>
      <c r="AF11" s="44"/>
      <c r="AG11" s="228">
        <f>8.33/100</f>
        <v>8.3299999999999999E-2</v>
      </c>
      <c r="AH11" s="44"/>
      <c r="AI11" s="12">
        <f>SUM(AC11,AE11,AG11)</f>
        <v>0.24990000000000001</v>
      </c>
      <c r="AJ11" s="18">
        <f>SUM(AD11,AF11,AH11)</f>
        <v>0</v>
      </c>
      <c r="AK11" s="46" t="s">
        <v>44</v>
      </c>
      <c r="AL11" s="228">
        <f>8.33/100</f>
        <v>8.3299999999999999E-2</v>
      </c>
      <c r="AM11" s="44"/>
      <c r="AN11" s="228">
        <f>8.33/100</f>
        <v>8.3299999999999999E-2</v>
      </c>
      <c r="AO11" s="44"/>
      <c r="AP11" s="228">
        <f>8.33/100</f>
        <v>8.3299999999999999E-2</v>
      </c>
      <c r="AQ11" s="44"/>
      <c r="AR11" s="12">
        <f>SUM(AL11,AN11,AP11)</f>
        <v>0.24990000000000001</v>
      </c>
      <c r="AS11" s="18">
        <f>SUM(AM11,AO11,AQ11)</f>
        <v>0</v>
      </c>
      <c r="AT11" s="40" t="s">
        <v>44</v>
      </c>
      <c r="AU11" s="228">
        <f>8.33/100</f>
        <v>8.3299999999999999E-2</v>
      </c>
      <c r="AV11" s="44"/>
      <c r="AW11" s="228">
        <f>8.33/100</f>
        <v>8.3299999999999999E-2</v>
      </c>
      <c r="AX11" s="44"/>
      <c r="AY11" s="228">
        <f>8.33/100</f>
        <v>8.3299999999999999E-2</v>
      </c>
      <c r="AZ11" s="44"/>
      <c r="BA11" s="12">
        <f>SUM(AU11,AW11,AY11)</f>
        <v>0.24990000000000001</v>
      </c>
      <c r="BB11" s="18">
        <f>SUM(AV11,AX11,AZ11)</f>
        <v>0</v>
      </c>
      <c r="BC11" s="40" t="s">
        <v>44</v>
      </c>
      <c r="BD11" s="47">
        <f t="shared" si="1"/>
        <v>0.99960000000000004</v>
      </c>
      <c r="BE11" s="47">
        <f t="shared" si="1"/>
        <v>0.24990000000000001</v>
      </c>
      <c r="BF11" s="259">
        <f>IFERROR(AA11/Z11,"")</f>
        <v>1</v>
      </c>
      <c r="BG11" s="259">
        <f>IFERROR((AA11+AJ11)/(Z11+AI11),"")</f>
        <v>0.5</v>
      </c>
      <c r="BH11" s="259">
        <f>IFERROR((AA11+AJ11+AS11)/(Z11+AI11+AR11),"")</f>
        <v>0.33333333333333331</v>
      </c>
      <c r="BI11" s="259">
        <f>IFERROR((AA11+AJ11+AS11+BB11)/(Z11+AI11+AR11+BA11),"")</f>
        <v>0.25</v>
      </c>
      <c r="BJ11" s="1092">
        <f>BE11/BD11</f>
        <v>0.25</v>
      </c>
      <c r="BK11" s="1093"/>
    </row>
    <row r="12" spans="1:63" s="19" customFormat="1" ht="34.5" customHeight="1" x14ac:dyDescent="0.3">
      <c r="A12" s="632" t="s">
        <v>935</v>
      </c>
      <c r="B12" s="633"/>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3"/>
      <c r="AK12" s="633"/>
      <c r="AL12" s="633"/>
      <c r="AM12" s="633"/>
      <c r="AN12" s="633"/>
      <c r="AO12" s="633"/>
      <c r="AP12" s="633"/>
      <c r="AQ12" s="633"/>
      <c r="AR12" s="633"/>
      <c r="AS12" s="633"/>
      <c r="AT12" s="633"/>
      <c r="AU12" s="633"/>
      <c r="AV12" s="633"/>
      <c r="AW12" s="633"/>
      <c r="AX12" s="633"/>
      <c r="AY12" s="633"/>
      <c r="AZ12" s="633"/>
      <c r="BA12" s="633"/>
      <c r="BB12" s="633"/>
      <c r="BC12" s="633"/>
      <c r="BD12" s="633"/>
      <c r="BE12" s="634"/>
      <c r="BF12" s="289">
        <f>AVERAGE(BF9:BF11)</f>
        <v>1.0111111111111113</v>
      </c>
      <c r="BG12" s="289">
        <f>AVERAGE(BG9:BG11)</f>
        <v>0.54</v>
      </c>
      <c r="BH12" s="289">
        <f>AVERAGE(BH9:BH11)</f>
        <v>0.38111111111111112</v>
      </c>
      <c r="BI12" s="289">
        <f>AVERAGE(BI9:BI11)</f>
        <v>0.28666666666666668</v>
      </c>
      <c r="BJ12" s="1090">
        <f>AVERAGE(BJ9:BJ11)</f>
        <v>0.28666666666666668</v>
      </c>
      <c r="BK12" s="1091"/>
    </row>
  </sheetData>
  <sheetProtection algorithmName="SHA-512" hashValue="Me579iFQ8Q2vcjSEMDyzq7H4+QYZhpXNKp73E0yoFwUrqchF3yDBglu7iGfacdkrltMwIXy4vS5EBwr/ZFjU4A==" saltValue="ujm5MnVoQSJhuAn4Bv+3YA==" spinCount="100000" sheet="1" objects="1" scenarios="1" formatCells="0" formatColumns="0"/>
  <dataConsolidate/>
  <mergeCells count="40">
    <mergeCell ref="BJ9:BK9"/>
    <mergeCell ref="BJ10:BK10"/>
    <mergeCell ref="BJ12:BK12"/>
    <mergeCell ref="BJ11:BK11"/>
    <mergeCell ref="BJ1:BK1"/>
    <mergeCell ref="BJ2:BK2"/>
    <mergeCell ref="BJ3:BK3"/>
    <mergeCell ref="BJ4:BK4"/>
    <mergeCell ref="BJ5:BK8"/>
    <mergeCell ref="A1:C4"/>
    <mergeCell ref="D1:BI4"/>
    <mergeCell ref="A5:S7"/>
    <mergeCell ref="T5:BC5"/>
    <mergeCell ref="BD5:BE7"/>
    <mergeCell ref="BF5:BI7"/>
    <mergeCell ref="AC7:AD7"/>
    <mergeCell ref="AE7:AF7"/>
    <mergeCell ref="AG7:AH7"/>
    <mergeCell ref="AI7:AJ7"/>
    <mergeCell ref="T6:AB6"/>
    <mergeCell ref="AC6:AK6"/>
    <mergeCell ref="AL6:AT6"/>
    <mergeCell ref="AU6:BC6"/>
    <mergeCell ref="T7:U7"/>
    <mergeCell ref="V7:W7"/>
    <mergeCell ref="X7:Y7"/>
    <mergeCell ref="Z7:AA7"/>
    <mergeCell ref="AB7:AB8"/>
    <mergeCell ref="A12:BE12"/>
    <mergeCell ref="AU7:AV7"/>
    <mergeCell ref="AW7:AX7"/>
    <mergeCell ref="AY7:AZ7"/>
    <mergeCell ref="BA7:BB7"/>
    <mergeCell ref="BC7:BC8"/>
    <mergeCell ref="AK7:AK8"/>
    <mergeCell ref="AL7:AM7"/>
    <mergeCell ref="AN7:AO7"/>
    <mergeCell ref="AP7:AQ7"/>
    <mergeCell ref="AR7:AS7"/>
    <mergeCell ref="AT7:AT8"/>
  </mergeCells>
  <conditionalFormatting sqref="BJ9">
    <cfRule type="cellIs" dxfId="32" priority="7" operator="between">
      <formula>0.7</formula>
      <formula>1</formula>
    </cfRule>
    <cfRule type="cellIs" dxfId="31" priority="8" operator="between">
      <formula>0.51</formula>
      <formula>0.69</formula>
    </cfRule>
    <cfRule type="cellIs" dxfId="30" priority="9" operator="between">
      <formula>0</formula>
      <formula>0.5</formula>
    </cfRule>
  </conditionalFormatting>
  <conditionalFormatting sqref="BJ10">
    <cfRule type="cellIs" dxfId="29" priority="4" operator="between">
      <formula>0.7</formula>
      <formula>1</formula>
    </cfRule>
    <cfRule type="cellIs" dxfId="28" priority="5" operator="between">
      <formula>0.51</formula>
      <formula>0.69</formula>
    </cfRule>
    <cfRule type="cellIs" dxfId="27" priority="6" operator="between">
      <formula>0</formula>
      <formula>0.5</formula>
    </cfRule>
  </conditionalFormatting>
  <conditionalFormatting sqref="BJ11">
    <cfRule type="cellIs" dxfId="26" priority="1" operator="between">
      <formula>0.7</formula>
      <formula>1</formula>
    </cfRule>
    <cfRule type="cellIs" dxfId="25" priority="2" operator="between">
      <formula>0.51</formula>
      <formula>0.69</formula>
    </cfRule>
    <cfRule type="cellIs" dxfId="24" priority="3" operator="between">
      <formula>0</formula>
      <formula>0.5</formula>
    </cfRule>
  </conditionalFormatting>
  <dataValidations count="3">
    <dataValidation allowBlank="1" showInputMessage="1" showErrorMessage="1" prompt="Registre la o las variables que va a medir el indicador:_x000a_Ejemplo:  (Número de visitas técnicas realizadas/Número de visitas técnicas programadas en el periodo)*100" sqref="L9:L10" xr:uid="{DF0050C4-21E9-469E-80A5-A603DC5D62CC}"/>
    <dataValidation allowBlank="1" showInputMessage="1" showErrorMessage="1" prompt="Registre la meta o las metas que se realizarán para cumplir el objetivo estratégico_x000a_" sqref="F10:I10" xr:uid="{A0B47BBC-EF08-4BF8-ABAC-F18287E836FD}"/>
    <dataValidation allowBlank="1" showInputMessage="1" showErrorMessage="1" prompt="Registre la meta o las metas que se desarrollarán para el cumplimiento del Objetivo en 2021." sqref="E11:I11" xr:uid="{21511B3D-0FBE-4205-A433-AAF436121189}"/>
  </dataValidations>
  <pageMargins left="0.70866141732283472" right="0.70866141732283472" top="0.74803149606299213" bottom="0.74803149606299213" header="0.31496062992125984" footer="0.31496062992125984"/>
  <pageSetup paperSize="9" scale="60" orientation="landscape" r:id="rId1"/>
  <headerFooter>
    <oddFooter>&amp;C&amp;"Century Gothic,Negrita"&amp;10Nota:&amp;"Century Gothic,Normal" Si este documento se encuentra impreso se considera Copia no Controlada. La versión vigente está publicada en el sitio web del Instituto Distrital de la Gestión del Riesgo y Cambio Climático.</oddFooter>
  </headerFooter>
  <ignoredErrors>
    <ignoredError sqref="T11 V11 X11 Z11 AC11:BE11 BJ11 BL11:XFD11" unlockedFormula="1"/>
  </ignoredError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0B6AF-1455-4FAB-8D4A-251E16526A58}">
  <dimension ref="A1:BL23"/>
  <sheetViews>
    <sheetView zoomScale="90" zoomScaleNormal="90" zoomScaleSheetLayoutView="90" zoomScalePageLayoutView="55" workbookViewId="0">
      <selection sqref="A1:XFD1048576"/>
    </sheetView>
  </sheetViews>
  <sheetFormatPr baseColWidth="10" defaultColWidth="0" defaultRowHeight="15" x14ac:dyDescent="0.25"/>
  <cols>
    <col min="1" max="1" width="22.42578125" style="291" customWidth="1"/>
    <col min="2" max="2" width="16.7109375" style="291" customWidth="1"/>
    <col min="3" max="3" width="31.140625" style="291" customWidth="1"/>
    <col min="4" max="4" width="43.42578125" style="291" customWidth="1"/>
    <col min="5" max="5" width="30" style="291" customWidth="1"/>
    <col min="6" max="6" width="14.28515625" style="291" hidden="1" customWidth="1"/>
    <col min="7" max="7" width="15" style="291" hidden="1" customWidth="1"/>
    <col min="8" max="8" width="15.5703125" style="291" hidden="1" customWidth="1"/>
    <col min="9" max="9" width="14.42578125" style="291" hidden="1" customWidth="1"/>
    <col min="10" max="10" width="14.42578125" style="291" customWidth="1"/>
    <col min="11" max="11" width="17.140625" style="291" customWidth="1"/>
    <col min="12" max="15" width="22.42578125" style="291" customWidth="1"/>
    <col min="16" max="16" width="53" style="291" customWidth="1"/>
    <col min="17" max="17" width="35.7109375" style="291" customWidth="1"/>
    <col min="18" max="18" width="24.42578125" style="291" customWidth="1"/>
    <col min="19" max="20" width="22.42578125" style="291" customWidth="1"/>
    <col min="21" max="28" width="12.7109375" style="291" customWidth="1"/>
    <col min="29" max="29" width="26" style="291" customWidth="1"/>
    <col min="30" max="37" width="12.7109375" style="291" customWidth="1"/>
    <col min="38" max="38" width="23" style="291" customWidth="1"/>
    <col min="39" max="46" width="12.7109375" style="291" customWidth="1"/>
    <col min="47" max="47" width="20" style="291" bestFit="1" customWidth="1"/>
    <col min="48" max="55" width="13.7109375" style="291" customWidth="1"/>
    <col min="56" max="56" width="20" style="291" bestFit="1" customWidth="1"/>
    <col min="57" max="57" width="15.42578125" style="291" customWidth="1"/>
    <col min="58" max="58" width="15.5703125" style="291" customWidth="1"/>
    <col min="59" max="59" width="14.85546875" style="291" customWidth="1"/>
    <col min="60" max="61" width="11.5703125" style="291" customWidth="1"/>
    <col min="62" max="62" width="11.7109375" style="291" customWidth="1"/>
    <col min="63" max="63" width="34.140625" style="291" customWidth="1"/>
    <col min="64" max="64" width="0" style="291" hidden="1" customWidth="1"/>
    <col min="65" max="16384" width="22.42578125" style="291" hidden="1"/>
  </cols>
  <sheetData>
    <row r="1" spans="1:63" s="19" customFormat="1" ht="26.25" customHeight="1" x14ac:dyDescent="0.3">
      <c r="A1" s="483"/>
      <c r="B1" s="483"/>
      <c r="C1" s="483"/>
      <c r="D1" s="484" t="s">
        <v>414</v>
      </c>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484"/>
      <c r="BK1" s="305" t="s">
        <v>512</v>
      </c>
    </row>
    <row r="2" spans="1:63" s="19" customFormat="1" ht="19.5" customHeight="1" x14ac:dyDescent="0.3">
      <c r="A2" s="483"/>
      <c r="B2" s="483"/>
      <c r="C2" s="483"/>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305" t="s">
        <v>513</v>
      </c>
    </row>
    <row r="3" spans="1:63" s="19" customFormat="1" ht="26.25" customHeight="1" x14ac:dyDescent="0.3">
      <c r="A3" s="483"/>
      <c r="B3" s="483"/>
      <c r="C3" s="483"/>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484"/>
      <c r="AY3" s="484"/>
      <c r="AZ3" s="484"/>
      <c r="BA3" s="484"/>
      <c r="BB3" s="484"/>
      <c r="BC3" s="484"/>
      <c r="BD3" s="484"/>
      <c r="BE3" s="484"/>
      <c r="BF3" s="484"/>
      <c r="BG3" s="484"/>
      <c r="BH3" s="484"/>
      <c r="BI3" s="484"/>
      <c r="BJ3" s="484"/>
      <c r="BK3" s="305" t="s">
        <v>514</v>
      </c>
    </row>
    <row r="4" spans="1:63" s="19" customFormat="1" ht="19.5" customHeight="1" x14ac:dyDescent="0.3">
      <c r="A4" s="483"/>
      <c r="B4" s="483"/>
      <c r="C4" s="483"/>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484"/>
      <c r="BH4" s="484"/>
      <c r="BI4" s="484"/>
      <c r="BJ4" s="484"/>
      <c r="BK4" s="306" t="s">
        <v>515</v>
      </c>
    </row>
    <row r="5" spans="1:63" s="19" customFormat="1" ht="13.5" customHeight="1" x14ac:dyDescent="0.3">
      <c r="A5" s="485" t="s">
        <v>400</v>
      </c>
      <c r="B5" s="485"/>
      <c r="C5" s="485"/>
      <c r="D5" s="485"/>
      <c r="E5" s="485"/>
      <c r="F5" s="485"/>
      <c r="G5" s="485"/>
      <c r="H5" s="485"/>
      <c r="I5" s="485"/>
      <c r="J5" s="485"/>
      <c r="K5" s="485"/>
      <c r="L5" s="485"/>
      <c r="M5" s="485"/>
      <c r="N5" s="485"/>
      <c r="O5" s="485"/>
      <c r="P5" s="485"/>
      <c r="Q5" s="485"/>
      <c r="R5" s="485"/>
      <c r="S5" s="485"/>
      <c r="T5" s="485"/>
      <c r="U5" s="649" t="s">
        <v>22</v>
      </c>
      <c r="V5" s="649"/>
      <c r="W5" s="649"/>
      <c r="X5" s="649"/>
      <c r="Y5" s="649"/>
      <c r="Z5" s="649"/>
      <c r="AA5" s="649"/>
      <c r="AB5" s="649"/>
      <c r="AC5" s="649"/>
      <c r="AD5" s="649"/>
      <c r="AE5" s="649"/>
      <c r="AF5" s="649"/>
      <c r="AG5" s="649"/>
      <c r="AH5" s="649"/>
      <c r="AI5" s="649"/>
      <c r="AJ5" s="649"/>
      <c r="AK5" s="649"/>
      <c r="AL5" s="649"/>
      <c r="AM5" s="649"/>
      <c r="AN5" s="649"/>
      <c r="AO5" s="649"/>
      <c r="AP5" s="649"/>
      <c r="AQ5" s="649"/>
      <c r="AR5" s="649"/>
      <c r="AS5" s="649"/>
      <c r="AT5" s="649"/>
      <c r="AU5" s="649"/>
      <c r="AV5" s="649"/>
      <c r="AW5" s="649"/>
      <c r="AX5" s="649"/>
      <c r="AY5" s="649"/>
      <c r="AZ5" s="649"/>
      <c r="BA5" s="649"/>
      <c r="BB5" s="649"/>
      <c r="BC5" s="649"/>
      <c r="BD5" s="649"/>
      <c r="BE5" s="487" t="s">
        <v>446</v>
      </c>
      <c r="BF5" s="488"/>
      <c r="BG5" s="493" t="s">
        <v>441</v>
      </c>
      <c r="BH5" s="494"/>
      <c r="BI5" s="494"/>
      <c r="BJ5" s="495"/>
      <c r="BK5" s="493" t="s">
        <v>23</v>
      </c>
    </row>
    <row r="6" spans="1:63" s="20" customFormat="1" ht="12.75" x14ac:dyDescent="0.25">
      <c r="A6" s="485"/>
      <c r="B6" s="485"/>
      <c r="C6" s="485"/>
      <c r="D6" s="485"/>
      <c r="E6" s="485"/>
      <c r="F6" s="485"/>
      <c r="G6" s="485"/>
      <c r="H6" s="485"/>
      <c r="I6" s="485"/>
      <c r="J6" s="485"/>
      <c r="K6" s="485"/>
      <c r="L6" s="485"/>
      <c r="M6" s="485"/>
      <c r="N6" s="485"/>
      <c r="O6" s="485"/>
      <c r="P6" s="485"/>
      <c r="Q6" s="485"/>
      <c r="R6" s="485"/>
      <c r="S6" s="485"/>
      <c r="T6" s="485"/>
      <c r="U6" s="504" t="s">
        <v>24</v>
      </c>
      <c r="V6" s="504"/>
      <c r="W6" s="504"/>
      <c r="X6" s="504"/>
      <c r="Y6" s="504"/>
      <c r="Z6" s="504"/>
      <c r="AA6" s="504"/>
      <c r="AB6" s="504"/>
      <c r="AC6" s="504"/>
      <c r="AD6" s="504" t="s">
        <v>25</v>
      </c>
      <c r="AE6" s="504"/>
      <c r="AF6" s="504"/>
      <c r="AG6" s="504"/>
      <c r="AH6" s="504"/>
      <c r="AI6" s="504"/>
      <c r="AJ6" s="504"/>
      <c r="AK6" s="504"/>
      <c r="AL6" s="504"/>
      <c r="AM6" s="504" t="s">
        <v>26</v>
      </c>
      <c r="AN6" s="504"/>
      <c r="AO6" s="504"/>
      <c r="AP6" s="504"/>
      <c r="AQ6" s="504"/>
      <c r="AR6" s="504"/>
      <c r="AS6" s="504"/>
      <c r="AT6" s="504"/>
      <c r="AU6" s="504"/>
      <c r="AV6" s="504" t="s">
        <v>27</v>
      </c>
      <c r="AW6" s="504"/>
      <c r="AX6" s="504"/>
      <c r="AY6" s="504"/>
      <c r="AZ6" s="504"/>
      <c r="BA6" s="504"/>
      <c r="BB6" s="504"/>
      <c r="BC6" s="504"/>
      <c r="BD6" s="504"/>
      <c r="BE6" s="489"/>
      <c r="BF6" s="490"/>
      <c r="BG6" s="496"/>
      <c r="BH6" s="497"/>
      <c r="BI6" s="497"/>
      <c r="BJ6" s="498"/>
      <c r="BK6" s="496"/>
    </row>
    <row r="7" spans="1:63" s="19" customFormat="1" ht="13.5" customHeight="1" x14ac:dyDescent="0.3">
      <c r="A7" s="485"/>
      <c r="B7" s="485"/>
      <c r="C7" s="485"/>
      <c r="D7" s="485"/>
      <c r="E7" s="485"/>
      <c r="F7" s="485"/>
      <c r="G7" s="485"/>
      <c r="H7" s="485"/>
      <c r="I7" s="485"/>
      <c r="J7" s="485"/>
      <c r="K7" s="485"/>
      <c r="L7" s="485"/>
      <c r="M7" s="485"/>
      <c r="N7" s="485"/>
      <c r="O7" s="485"/>
      <c r="P7" s="485"/>
      <c r="Q7" s="485"/>
      <c r="R7" s="485"/>
      <c r="S7" s="485"/>
      <c r="T7" s="485"/>
      <c r="U7" s="648" t="s">
        <v>28</v>
      </c>
      <c r="V7" s="648"/>
      <c r="W7" s="648" t="s">
        <v>29</v>
      </c>
      <c r="X7" s="648"/>
      <c r="Y7" s="648" t="s">
        <v>30</v>
      </c>
      <c r="Z7" s="648"/>
      <c r="AA7" s="648" t="s">
        <v>31</v>
      </c>
      <c r="AB7" s="648"/>
      <c r="AC7" s="566" t="s">
        <v>32</v>
      </c>
      <c r="AD7" s="648" t="s">
        <v>33</v>
      </c>
      <c r="AE7" s="648"/>
      <c r="AF7" s="648" t="s">
        <v>34</v>
      </c>
      <c r="AG7" s="648"/>
      <c r="AH7" s="648" t="s">
        <v>35</v>
      </c>
      <c r="AI7" s="648"/>
      <c r="AJ7" s="648" t="s">
        <v>31</v>
      </c>
      <c r="AK7" s="648"/>
      <c r="AL7" s="566" t="s">
        <v>32</v>
      </c>
      <c r="AM7" s="648" t="s">
        <v>36</v>
      </c>
      <c r="AN7" s="648"/>
      <c r="AO7" s="648" t="s">
        <v>37</v>
      </c>
      <c r="AP7" s="648"/>
      <c r="AQ7" s="648" t="s">
        <v>38</v>
      </c>
      <c r="AR7" s="648"/>
      <c r="AS7" s="648" t="s">
        <v>31</v>
      </c>
      <c r="AT7" s="648"/>
      <c r="AU7" s="566" t="s">
        <v>32</v>
      </c>
      <c r="AV7" s="502" t="s">
        <v>39</v>
      </c>
      <c r="AW7" s="502"/>
      <c r="AX7" s="502" t="s">
        <v>40</v>
      </c>
      <c r="AY7" s="502"/>
      <c r="AZ7" s="502" t="s">
        <v>41</v>
      </c>
      <c r="BA7" s="502"/>
      <c r="BB7" s="502" t="s">
        <v>31</v>
      </c>
      <c r="BC7" s="502"/>
      <c r="BD7" s="566" t="s">
        <v>32</v>
      </c>
      <c r="BE7" s="491"/>
      <c r="BF7" s="492"/>
      <c r="BG7" s="499"/>
      <c r="BH7" s="500"/>
      <c r="BI7" s="500"/>
      <c r="BJ7" s="501"/>
      <c r="BK7" s="496"/>
    </row>
    <row r="8" spans="1:63" s="26" customFormat="1" ht="51" customHeight="1" x14ac:dyDescent="0.25">
      <c r="A8" s="21" t="s">
        <v>21</v>
      </c>
      <c r="B8" s="21" t="s">
        <v>6</v>
      </c>
      <c r="C8" s="21" t="s">
        <v>0</v>
      </c>
      <c r="D8" s="21" t="s">
        <v>398</v>
      </c>
      <c r="E8" s="21" t="s">
        <v>397</v>
      </c>
      <c r="F8" s="21" t="s">
        <v>402</v>
      </c>
      <c r="G8" s="21" t="s">
        <v>405</v>
      </c>
      <c r="H8" s="21" t="s">
        <v>404</v>
      </c>
      <c r="I8" s="21" t="s">
        <v>403</v>
      </c>
      <c r="J8" s="21" t="s">
        <v>816</v>
      </c>
      <c r="K8" s="21" t="s">
        <v>817</v>
      </c>
      <c r="L8" s="21" t="s">
        <v>1</v>
      </c>
      <c r="M8" s="21" t="s">
        <v>2</v>
      </c>
      <c r="N8" s="21" t="s">
        <v>3</v>
      </c>
      <c r="O8" s="21" t="s">
        <v>406</v>
      </c>
      <c r="P8" s="21" t="s">
        <v>4</v>
      </c>
      <c r="Q8" s="21" t="s">
        <v>5</v>
      </c>
      <c r="R8" s="21" t="s">
        <v>517</v>
      </c>
      <c r="S8" s="21" t="s">
        <v>6</v>
      </c>
      <c r="T8" s="21" t="s">
        <v>7</v>
      </c>
      <c r="U8" s="292" t="s">
        <v>42</v>
      </c>
      <c r="V8" s="292" t="s">
        <v>43</v>
      </c>
      <c r="W8" s="292" t="s">
        <v>42</v>
      </c>
      <c r="X8" s="292" t="s">
        <v>43</v>
      </c>
      <c r="Y8" s="292" t="s">
        <v>42</v>
      </c>
      <c r="Z8" s="292" t="s">
        <v>43</v>
      </c>
      <c r="AA8" s="293" t="s">
        <v>42</v>
      </c>
      <c r="AB8" s="293" t="s">
        <v>43</v>
      </c>
      <c r="AC8" s="566"/>
      <c r="AD8" s="292" t="s">
        <v>42</v>
      </c>
      <c r="AE8" s="292" t="s">
        <v>43</v>
      </c>
      <c r="AF8" s="292" t="s">
        <v>42</v>
      </c>
      <c r="AG8" s="292" t="s">
        <v>43</v>
      </c>
      <c r="AH8" s="292" t="s">
        <v>42</v>
      </c>
      <c r="AI8" s="292" t="s">
        <v>43</v>
      </c>
      <c r="AJ8" s="293" t="s">
        <v>42</v>
      </c>
      <c r="AK8" s="293" t="s">
        <v>43</v>
      </c>
      <c r="AL8" s="566"/>
      <c r="AM8" s="292" t="s">
        <v>42</v>
      </c>
      <c r="AN8" s="292" t="s">
        <v>43</v>
      </c>
      <c r="AO8" s="292" t="s">
        <v>42</v>
      </c>
      <c r="AP8" s="292" t="s">
        <v>43</v>
      </c>
      <c r="AQ8" s="292" t="s">
        <v>42</v>
      </c>
      <c r="AR8" s="292" t="s">
        <v>43</v>
      </c>
      <c r="AS8" s="293" t="s">
        <v>42</v>
      </c>
      <c r="AT8" s="293" t="s">
        <v>43</v>
      </c>
      <c r="AU8" s="566"/>
      <c r="AV8" s="171" t="s">
        <v>42</v>
      </c>
      <c r="AW8" s="172" t="s">
        <v>43</v>
      </c>
      <c r="AX8" s="171" t="s">
        <v>42</v>
      </c>
      <c r="AY8" s="172" t="s">
        <v>43</v>
      </c>
      <c r="AZ8" s="171" t="s">
        <v>42</v>
      </c>
      <c r="BA8" s="172" t="s">
        <v>43</v>
      </c>
      <c r="BB8" s="24" t="s">
        <v>42</v>
      </c>
      <c r="BC8" s="25" t="s">
        <v>43</v>
      </c>
      <c r="BD8" s="566"/>
      <c r="BE8" s="16" t="s">
        <v>42</v>
      </c>
      <c r="BF8" s="14" t="s">
        <v>43</v>
      </c>
      <c r="BG8" s="14" t="s">
        <v>442</v>
      </c>
      <c r="BH8" s="14" t="s">
        <v>443</v>
      </c>
      <c r="BI8" s="14" t="s">
        <v>444</v>
      </c>
      <c r="BJ8" s="14" t="s">
        <v>445</v>
      </c>
      <c r="BK8" s="499"/>
    </row>
    <row r="9" spans="1:63" s="42" customFormat="1" ht="174" customHeight="1" x14ac:dyDescent="0.3">
      <c r="A9" s="27" t="s">
        <v>399</v>
      </c>
      <c r="B9" s="27" t="s">
        <v>18</v>
      </c>
      <c r="C9" s="28" t="s">
        <v>818</v>
      </c>
      <c r="D9" s="29" t="s">
        <v>819</v>
      </c>
      <c r="E9" s="29" t="s">
        <v>820</v>
      </c>
      <c r="F9" s="88"/>
      <c r="G9" s="88"/>
      <c r="H9" s="88"/>
      <c r="I9" s="88"/>
      <c r="J9" s="88">
        <v>1</v>
      </c>
      <c r="K9" s="31">
        <v>1</v>
      </c>
      <c r="L9" s="29" t="s">
        <v>821</v>
      </c>
      <c r="M9" s="33" t="str">
        <f>'[13]DE-FT-15 (Pág 1 de 2)'!$J$22</f>
        <v>∑ ( Actividades  ejecutadas para  la realización de  Documentos de caracterización )</v>
      </c>
      <c r="N9" s="33" t="s">
        <v>8</v>
      </c>
      <c r="O9" s="29" t="s">
        <v>82</v>
      </c>
      <c r="P9" s="29" t="s">
        <v>822</v>
      </c>
      <c r="Q9" s="29" t="s">
        <v>823</v>
      </c>
      <c r="R9" s="34" t="s">
        <v>74</v>
      </c>
      <c r="S9" s="27" t="s">
        <v>18</v>
      </c>
      <c r="T9" s="27" t="s">
        <v>824</v>
      </c>
      <c r="U9" s="35">
        <v>0</v>
      </c>
      <c r="V9" s="36">
        <f>5/100</f>
        <v>0.05</v>
      </c>
      <c r="W9" s="35">
        <v>0</v>
      </c>
      <c r="X9" s="36">
        <v>0.41</v>
      </c>
      <c r="Y9" s="35">
        <v>0</v>
      </c>
      <c r="Z9" s="36">
        <v>0</v>
      </c>
      <c r="AA9" s="50">
        <f>U9+W9+Y9</f>
        <v>0</v>
      </c>
      <c r="AB9" s="50">
        <f>V9+X9+Z9</f>
        <v>0.45999999999999996</v>
      </c>
      <c r="AC9" s="38" t="s">
        <v>975</v>
      </c>
      <c r="AD9" s="35">
        <v>0</v>
      </c>
      <c r="AE9" s="36"/>
      <c r="AF9" s="35">
        <v>0</v>
      </c>
      <c r="AG9" s="36"/>
      <c r="AH9" s="35">
        <v>0</v>
      </c>
      <c r="AI9" s="36"/>
      <c r="AJ9" s="50">
        <f>AD9+AF9+AH9</f>
        <v>0</v>
      </c>
      <c r="AK9" s="50">
        <f>AE9+AG9+AI9</f>
        <v>0</v>
      </c>
      <c r="AL9" s="38"/>
      <c r="AM9" s="35">
        <v>0</v>
      </c>
      <c r="AN9" s="36"/>
      <c r="AO9" s="35">
        <v>0</v>
      </c>
      <c r="AP9" s="36"/>
      <c r="AQ9" s="35">
        <v>0</v>
      </c>
      <c r="AR9" s="36"/>
      <c r="AS9" s="50">
        <f>AM9+AO9+AQ9</f>
        <v>0</v>
      </c>
      <c r="AT9" s="50">
        <f>AN9+AP9+AR9</f>
        <v>0</v>
      </c>
      <c r="AU9" s="98"/>
      <c r="AV9" s="35">
        <v>1</v>
      </c>
      <c r="AW9" s="36"/>
      <c r="AX9" s="35">
        <v>0</v>
      </c>
      <c r="AY9" s="36"/>
      <c r="AZ9" s="35">
        <v>0</v>
      </c>
      <c r="BA9" s="36"/>
      <c r="BB9" s="50">
        <f>AV9+AX9+AZ9</f>
        <v>1</v>
      </c>
      <c r="BC9" s="50">
        <f>AW9+AY9+BA9</f>
        <v>0</v>
      </c>
      <c r="BD9" s="98"/>
      <c r="BE9" s="173">
        <f>SUM(AA9,AJ9,AS9,BB9)</f>
        <v>1</v>
      </c>
      <c r="BF9" s="294">
        <f>SUM(AB9,AK9,AT9,BC9)</f>
        <v>0.45999999999999996</v>
      </c>
      <c r="BG9" s="295" t="s">
        <v>977</v>
      </c>
      <c r="BH9" s="295" t="str">
        <f>IFERROR((AB9+AK9)/(AA9+AJ9),"")</f>
        <v/>
      </c>
      <c r="BI9" s="295" t="str">
        <f>IFERROR((AB9+AK9+AT9)/(AA9+AJ9+AS9),"")</f>
        <v/>
      </c>
      <c r="BJ9" s="295">
        <f>IFERROR((AB9+AK9+AT9+BC9)/(AA9+AJ9+AS9+BB9),"")</f>
        <v>0.45999999999999996</v>
      </c>
      <c r="BK9" s="229">
        <f>IF(AND(BF9&gt;0,BE9&gt;0),BF9/BE9,0)</f>
        <v>0.45999999999999996</v>
      </c>
    </row>
    <row r="10" spans="1:63" s="42" customFormat="1" ht="174" customHeight="1" x14ac:dyDescent="0.3">
      <c r="A10" s="27" t="s">
        <v>399</v>
      </c>
      <c r="B10" s="27" t="s">
        <v>18</v>
      </c>
      <c r="C10" s="28" t="s">
        <v>818</v>
      </c>
      <c r="D10" s="29" t="s">
        <v>819</v>
      </c>
      <c r="E10" s="29" t="s">
        <v>825</v>
      </c>
      <c r="F10" s="88"/>
      <c r="G10" s="88"/>
      <c r="H10" s="88"/>
      <c r="I10" s="88"/>
      <c r="J10" s="88">
        <v>1</v>
      </c>
      <c r="K10" s="31">
        <v>323</v>
      </c>
      <c r="L10" s="29" t="s">
        <v>826</v>
      </c>
      <c r="M10" s="33" t="str">
        <f>'[14]DE-FT-15 (Pág 1 de 2)'!$J$21</f>
        <v>∑ ( Número de encuestas de percepción diligenciadas por la ciudadanía con calificación buena (4) y excelente (5) en calidad, oportunidad y calidez )</v>
      </c>
      <c r="N10" s="33" t="s">
        <v>8</v>
      </c>
      <c r="O10" s="29" t="s">
        <v>82</v>
      </c>
      <c r="P10" s="29" t="s">
        <v>827</v>
      </c>
      <c r="Q10" s="29" t="s">
        <v>828</v>
      </c>
      <c r="R10" s="34" t="s">
        <v>74</v>
      </c>
      <c r="S10" s="27" t="s">
        <v>18</v>
      </c>
      <c r="T10" s="27" t="s">
        <v>824</v>
      </c>
      <c r="U10" s="35">
        <v>10</v>
      </c>
      <c r="V10" s="36">
        <v>10</v>
      </c>
      <c r="W10" s="35">
        <v>33</v>
      </c>
      <c r="X10" s="36">
        <v>32</v>
      </c>
      <c r="Y10" s="35">
        <v>31</v>
      </c>
      <c r="Z10" s="36">
        <v>31</v>
      </c>
      <c r="AA10" s="50">
        <f>U10+W10+Y10</f>
        <v>74</v>
      </c>
      <c r="AB10" s="50">
        <f>V10+X10+Z10</f>
        <v>73</v>
      </c>
      <c r="AC10" s="38" t="s">
        <v>976</v>
      </c>
      <c r="AD10" s="35">
        <v>10</v>
      </c>
      <c r="AE10" s="36"/>
      <c r="AF10" s="35">
        <v>14</v>
      </c>
      <c r="AG10" s="36"/>
      <c r="AH10" s="35">
        <v>19</v>
      </c>
      <c r="AI10" s="36"/>
      <c r="AJ10" s="50">
        <f>AD10+AF10+AH10</f>
        <v>43</v>
      </c>
      <c r="AK10" s="50">
        <f>AE10+AG10+AI10</f>
        <v>0</v>
      </c>
      <c r="AL10" s="38"/>
      <c r="AM10" s="175">
        <v>31</v>
      </c>
      <c r="AN10" s="175"/>
      <c r="AO10" s="175">
        <v>55</v>
      </c>
      <c r="AP10" s="175"/>
      <c r="AQ10" s="175">
        <v>75</v>
      </c>
      <c r="AR10" s="175"/>
      <c r="AS10" s="50">
        <f>AM10+AO10+AQ10</f>
        <v>161</v>
      </c>
      <c r="AT10" s="50">
        <f>AN10+AP10+AR10</f>
        <v>0</v>
      </c>
      <c r="AU10" s="98"/>
      <c r="AV10" s="175">
        <v>44</v>
      </c>
      <c r="AW10" s="175"/>
      <c r="AX10" s="175">
        <v>25</v>
      </c>
      <c r="AY10" s="175"/>
      <c r="AZ10" s="175">
        <v>7</v>
      </c>
      <c r="BA10" s="175"/>
      <c r="BB10" s="50">
        <f>AV10+AX10+AZ10</f>
        <v>76</v>
      </c>
      <c r="BC10" s="50">
        <f>AW10+AY10+BA10</f>
        <v>0</v>
      </c>
      <c r="BD10" s="98"/>
      <c r="BE10" s="173">
        <f>SUM(AA10,AJ10,AS10,BB10)</f>
        <v>354</v>
      </c>
      <c r="BF10" s="173">
        <f>SUM(AB10,AK10,AT10,BC10)</f>
        <v>73</v>
      </c>
      <c r="BG10" s="174">
        <f>IFERROR(AB10/AA10,"")</f>
        <v>0.98648648648648651</v>
      </c>
      <c r="BH10" s="174">
        <f>IFERROR((AB10+AK10)/(AA10+AJ10),"")</f>
        <v>0.62393162393162394</v>
      </c>
      <c r="BI10" s="174">
        <f>IFERROR((AB10+AK10+AT10)/(AA10+AJ10+AS10),"")</f>
        <v>0.26258992805755393</v>
      </c>
      <c r="BJ10" s="174">
        <f>IFERROR((AB10+AK10+AT10+BC10)/(AA10+AJ10+AS10+BB10),"")</f>
        <v>0.20621468926553671</v>
      </c>
      <c r="BK10" s="229">
        <f>IF(AND(BF10&gt;0,BE10&gt;0),BF10/BE10,0)</f>
        <v>0.20621468926553671</v>
      </c>
    </row>
    <row r="11" spans="1:63" s="290" customFormat="1" ht="39" customHeight="1" x14ac:dyDescent="0.25">
      <c r="A11" s="647" t="s">
        <v>935</v>
      </c>
      <c r="B11" s="647"/>
      <c r="C11" s="647"/>
      <c r="D11" s="647"/>
      <c r="E11" s="647"/>
      <c r="F11" s="647"/>
      <c r="G11" s="647"/>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7"/>
      <c r="AY11" s="647"/>
      <c r="AZ11" s="647"/>
      <c r="BA11" s="647"/>
      <c r="BB11" s="647"/>
      <c r="BC11" s="647"/>
      <c r="BD11" s="647"/>
      <c r="BE11" s="647"/>
      <c r="BF11" s="647"/>
      <c r="BG11" s="296">
        <v>0.99</v>
      </c>
      <c r="BK11" s="227">
        <f>AVERAGE(BK9:BK10)</f>
        <v>0.33310734463276837</v>
      </c>
    </row>
    <row r="12" spans="1:63" ht="61.5" customHeight="1" x14ac:dyDescent="0.25"/>
    <row r="13" spans="1:63" ht="61.5" customHeight="1" x14ac:dyDescent="0.25"/>
    <row r="14" spans="1:63" ht="61.5" customHeight="1" x14ac:dyDescent="0.25"/>
    <row r="15" spans="1:63" ht="61.5" customHeight="1" x14ac:dyDescent="0.25"/>
    <row r="16" spans="1:63" ht="61.5" customHeight="1" x14ac:dyDescent="0.25"/>
    <row r="17" ht="61.5" customHeight="1" x14ac:dyDescent="0.25"/>
    <row r="18" ht="61.5" customHeight="1" x14ac:dyDescent="0.25"/>
    <row r="19" ht="61.5" customHeight="1" x14ac:dyDescent="0.25"/>
    <row r="20" ht="61.5" customHeight="1" x14ac:dyDescent="0.25"/>
    <row r="21" ht="61.5" customHeight="1" x14ac:dyDescent="0.25"/>
    <row r="22" ht="61.5" customHeight="1" x14ac:dyDescent="0.25"/>
    <row r="23" ht="18" customHeight="1" x14ac:dyDescent="0.25"/>
  </sheetData>
  <sheetProtection algorithmName="SHA-512" hashValue="mkm8O/JjqJRhK4c3nBLLyvfFMASlpdaukoUvM4/SxyaGnMS8uEboaPrB5qZEhu2z0CeqCXSESMCvWH2RS6wnOg==" saltValue="K1cB+DVjK6ahmxnNUk49GA==" spinCount="100000" sheet="1" objects="1" scenarios="1" formatCells="0"/>
  <dataConsolidate/>
  <mergeCells count="32">
    <mergeCell ref="A1:C4"/>
    <mergeCell ref="D1:BJ4"/>
    <mergeCell ref="BE5:BF7"/>
    <mergeCell ref="BG5:BJ7"/>
    <mergeCell ref="BK5:BK8"/>
    <mergeCell ref="U6:AC6"/>
    <mergeCell ref="AD6:AL6"/>
    <mergeCell ref="AM6:AU6"/>
    <mergeCell ref="AV6:BD6"/>
    <mergeCell ref="U7:V7"/>
    <mergeCell ref="AA7:AB7"/>
    <mergeCell ref="AC7:AC8"/>
    <mergeCell ref="AD7:AE7"/>
    <mergeCell ref="AF7:AG7"/>
    <mergeCell ref="A5:T7"/>
    <mergeCell ref="U5:BD5"/>
    <mergeCell ref="A11:BF11"/>
    <mergeCell ref="BD7:BD8"/>
    <mergeCell ref="AS7:AT7"/>
    <mergeCell ref="AU7:AU8"/>
    <mergeCell ref="AV7:AW7"/>
    <mergeCell ref="AX7:AY7"/>
    <mergeCell ref="AZ7:BA7"/>
    <mergeCell ref="BB7:BC7"/>
    <mergeCell ref="AH7:AI7"/>
    <mergeCell ref="AJ7:AK7"/>
    <mergeCell ref="AL7:AL8"/>
    <mergeCell ref="AM7:AN7"/>
    <mergeCell ref="AO7:AP7"/>
    <mergeCell ref="AQ7:AR7"/>
    <mergeCell ref="W7:X7"/>
    <mergeCell ref="Y7:Z7"/>
  </mergeCells>
  <conditionalFormatting sqref="BK9">
    <cfRule type="cellIs" dxfId="23" priority="7" operator="between">
      <formula>0.7</formula>
      <formula>1</formula>
    </cfRule>
    <cfRule type="cellIs" dxfId="22" priority="8" operator="between">
      <formula>0.51</formula>
      <formula>0.69</formula>
    </cfRule>
    <cfRule type="cellIs" dxfId="21" priority="9" operator="between">
      <formula>0</formula>
      <formula>0.5</formula>
    </cfRule>
  </conditionalFormatting>
  <conditionalFormatting sqref="BK10">
    <cfRule type="cellIs" dxfId="20" priority="4" operator="between">
      <formula>0.7</formula>
      <formula>1</formula>
    </cfRule>
    <cfRule type="cellIs" dxfId="19" priority="5" operator="between">
      <formula>0.51</formula>
      <formula>0.69</formula>
    </cfRule>
    <cfRule type="cellIs" dxfId="18" priority="6" operator="between">
      <formula>0</formula>
      <formula>0.5</formula>
    </cfRule>
  </conditionalFormatting>
  <conditionalFormatting sqref="BK11">
    <cfRule type="cellIs" dxfId="17" priority="1" operator="between">
      <formula>0.7</formula>
      <formula>1</formula>
    </cfRule>
    <cfRule type="cellIs" dxfId="16" priority="2" operator="between">
      <formula>0.51</formula>
      <formula>0.69</formula>
    </cfRule>
    <cfRule type="cellIs" dxfId="15" priority="3" operator="between">
      <formula>0</formula>
      <formula>0.5</formula>
    </cfRule>
  </conditionalFormatting>
  <dataValidations count="9">
    <dataValidation allowBlank="1" showInputMessage="1" showErrorMessage="1" prompt="Describa la estrategia a desarrollar para el cumplimiento del Objetivo_x000a_" sqref="L16 D13:D19 D9:D10" xr:uid="{4348D1E1-0B4D-4756-B809-52B41B2D9B05}"/>
    <dataValidation allowBlank="1" showInputMessage="1" showErrorMessage="1" prompt="Registre el valor absoluto o porcentaje de la meta" sqref="K15:K20 K9:K10" xr:uid="{D484F526-0C48-46F5-9016-810AC46E46DD}"/>
    <dataValidation allowBlank="1" showInputMessage="1" showErrorMessage="1" prompt="Registre el nombre del indicador: _x000a__x000a_Ejemplo Número de visitas técnicas realizadas  " sqref="L14 L17:L22 M22" xr:uid="{ABE7A9A6-BF17-48BB-8125-7E2DE409AA14}"/>
    <dataValidation allowBlank="1" showInputMessage="1" showErrorMessage="1" prompt="Registre la o las variables que va a medir el indicador:_x000a_Ejemplo:  (Número de visitas técnicas realizadas/Número de visitas técnicas programadas en el periodo)*100" sqref="M14 M17:M21 M9:M10" xr:uid="{E363B413-F5A8-4AE9-BB69-18C18E903D5F}"/>
    <dataValidation allowBlank="1" showInputMessage="1" showErrorMessage="1" prompt="Registre el nombre de la(s) persona(s) que desarrollan la actividad, máximo 3 " sqref="T13:T14 T17:T22" xr:uid="{62FE53FF-2B53-4A33-8C06-8A88E1E656A6}"/>
    <dataValidation allowBlank="1" showInputMessage="1" showErrorMessage="1" prompt="Registre la meta o las metas que se realizarán para cumplir el objetivo estratégico_x000a_" sqref="F10:J10" xr:uid="{EF41C7DD-F14C-4EA0-9B14-54FC00475FBE}"/>
    <dataValidation allowBlank="1" showInputMessage="1" showErrorMessage="1" prompt="Registre el o los productos o entregables que servirán de evidencia  " sqref="Q17:Q22 Q14" xr:uid="{5DC5329D-31EA-40AD-B7F9-5DFCC47C0277}"/>
    <dataValidation allowBlank="1" showInputMessage="1" showErrorMessage="1" prompt="Registre las actividades macro que se requieren para cumplir las metas" sqref="P13:P14 P17:P22 Q13" xr:uid="{DBB10B8F-ECEF-40D5-948C-5612464B4B78}"/>
    <dataValidation allowBlank="1" showInputMessage="1" showErrorMessage="1" prompt="Registre la meta o las metas que se desarrollarán para el cumplimiento del Objetivo en 2021." sqref="F12:F13 K21:K22 G12:J14 E17:J22 E12:E14" xr:uid="{99E48D70-6970-4CD0-ACBE-3D3A6C1F3570}"/>
  </dataValidations>
  <pageMargins left="0.70866141732283472" right="0.70866141732283472" top="0.74803149606299213" bottom="0.74803149606299213" header="0.31496062992125984" footer="0.31496062992125984"/>
  <pageSetup paperSize="9" scale="12" orientation="landscape" r:id="rId1"/>
  <headerFooter>
    <oddFooter>&amp;C&amp;"Century Gothic,Negrita"&amp;10Nota:&amp;"Century Gothic,Normal" Si este documento se encuentra impreso se considera Copia no Controlada. La versión vigente está publicada en el sitio web del Instituto Distrital de la Gestión del Riesgo y Cambio Climático.</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8132C-3C60-4F4F-AD8B-451A09FE95E3}">
  <dimension ref="A1:BK22"/>
  <sheetViews>
    <sheetView topLeftCell="Z9" zoomScale="90" zoomScaleNormal="90" zoomScaleSheetLayoutView="90" zoomScalePageLayoutView="55" workbookViewId="0">
      <selection activeCell="Z9" sqref="Z9 AI9 AR9 BA9"/>
    </sheetView>
  </sheetViews>
  <sheetFormatPr baseColWidth="10" defaultColWidth="0" defaultRowHeight="15" x14ac:dyDescent="0.25"/>
  <cols>
    <col min="1" max="1" width="22.42578125" style="238" customWidth="1"/>
    <col min="2" max="2" width="16.7109375" style="238" customWidth="1"/>
    <col min="3" max="3" width="31.140625" style="238" customWidth="1"/>
    <col min="4" max="4" width="43.42578125" style="238" customWidth="1"/>
    <col min="5" max="5" width="30" style="238" customWidth="1"/>
    <col min="6" max="6" width="14.28515625" style="238" hidden="1" customWidth="1"/>
    <col min="7" max="7" width="15" style="238" hidden="1" customWidth="1"/>
    <col min="8" max="8" width="15.5703125" style="238" hidden="1" customWidth="1"/>
    <col min="9" max="9" width="14.42578125" style="238" hidden="1" customWidth="1"/>
    <col min="10" max="10" width="17.140625" style="238" customWidth="1"/>
    <col min="11" max="14" width="22.42578125" style="238" customWidth="1"/>
    <col min="15" max="15" width="53" style="238" customWidth="1"/>
    <col min="16" max="16" width="35.7109375" style="238" customWidth="1"/>
    <col min="17" max="17" width="24.42578125" style="238" customWidth="1"/>
    <col min="18" max="19" width="22.42578125" style="238" customWidth="1"/>
    <col min="20" max="20" width="11.140625" style="238" bestFit="1" customWidth="1"/>
    <col min="21" max="21" width="7.42578125" style="238" customWidth="1"/>
    <col min="22" max="22" width="10" style="238" customWidth="1"/>
    <col min="23" max="23" width="8" style="238" customWidth="1"/>
    <col min="24" max="24" width="9.5703125" style="238" customWidth="1"/>
    <col min="25" max="25" width="8.28515625" style="238" customWidth="1"/>
    <col min="26" max="26" width="9.28515625" style="238" bestFit="1" customWidth="1"/>
    <col min="27" max="27" width="7.42578125" style="238" customWidth="1"/>
    <col min="28" max="28" width="20" style="238" bestFit="1" customWidth="1"/>
    <col min="29" max="29" width="8.85546875" style="238" bestFit="1" customWidth="1"/>
    <col min="30" max="30" width="7" style="238" bestFit="1" customWidth="1"/>
    <col min="31" max="31" width="8.85546875" style="238" bestFit="1" customWidth="1"/>
    <col min="32" max="32" width="7" style="238" bestFit="1" customWidth="1"/>
    <col min="33" max="33" width="8.5703125" style="238" bestFit="1" customWidth="1"/>
    <col min="34" max="34" width="7" style="238" bestFit="1" customWidth="1"/>
    <col min="35" max="35" width="9.5703125" style="238" bestFit="1" customWidth="1"/>
    <col min="36" max="36" width="7" style="238" bestFit="1" customWidth="1"/>
    <col min="37" max="37" width="20" style="238" bestFit="1" customWidth="1"/>
    <col min="38" max="38" width="8.7109375" style="238" bestFit="1" customWidth="1"/>
    <col min="39" max="39" width="7" style="238" bestFit="1" customWidth="1"/>
    <col min="40" max="40" width="8.5703125" style="238" bestFit="1" customWidth="1"/>
    <col min="41" max="41" width="7" style="238" bestFit="1" customWidth="1"/>
    <col min="42" max="42" width="8.5703125" style="238" bestFit="1" customWidth="1"/>
    <col min="43" max="43" width="7" style="238" bestFit="1" customWidth="1"/>
    <col min="44" max="44" width="10.140625" style="238" bestFit="1" customWidth="1"/>
    <col min="45" max="45" width="7" style="238" bestFit="1" customWidth="1"/>
    <col min="46" max="46" width="20" style="238" bestFit="1" customWidth="1"/>
    <col min="47" max="47" width="8.5703125" style="238" bestFit="1" customWidth="1"/>
    <col min="48" max="48" width="7" style="238" bestFit="1" customWidth="1"/>
    <col min="49" max="49" width="8.5703125" style="238" bestFit="1" customWidth="1"/>
    <col min="50" max="50" width="7" style="238" bestFit="1" customWidth="1"/>
    <col min="51" max="51" width="8.7109375" style="238" bestFit="1" customWidth="1"/>
    <col min="52" max="52" width="7" style="238" bestFit="1" customWidth="1"/>
    <col min="53" max="53" width="10" style="238" bestFit="1" customWidth="1"/>
    <col min="54" max="54" width="7" style="238" bestFit="1" customWidth="1"/>
    <col min="55" max="55" width="20" style="238" bestFit="1" customWidth="1"/>
    <col min="56" max="56" width="18.140625" style="238" bestFit="1" customWidth="1"/>
    <col min="57" max="57" width="15.5703125" style="238" customWidth="1"/>
    <col min="58" max="60" width="11.5703125" style="238" customWidth="1"/>
    <col min="61" max="61" width="11.7109375" style="238" customWidth="1"/>
    <col min="62" max="62" width="24.42578125" style="238" customWidth="1"/>
    <col min="63" max="63" width="0" style="238" hidden="1" customWidth="1"/>
    <col min="64" max="16384" width="22.42578125" style="238" hidden="1"/>
  </cols>
  <sheetData>
    <row r="1" spans="1:62" s="19" customFormat="1" ht="26.25" customHeight="1" x14ac:dyDescent="0.3">
      <c r="A1" s="483"/>
      <c r="B1" s="483"/>
      <c r="C1" s="483"/>
      <c r="D1" s="484" t="s">
        <v>414</v>
      </c>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305" t="s">
        <v>512</v>
      </c>
    </row>
    <row r="2" spans="1:62" s="19" customFormat="1" ht="26.25" customHeight="1" x14ac:dyDescent="0.3">
      <c r="A2" s="483"/>
      <c r="B2" s="483"/>
      <c r="C2" s="483"/>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305" t="s">
        <v>513</v>
      </c>
    </row>
    <row r="3" spans="1:62" s="19" customFormat="1" ht="26.25" customHeight="1" x14ac:dyDescent="0.3">
      <c r="A3" s="483"/>
      <c r="B3" s="483"/>
      <c r="C3" s="483"/>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484"/>
      <c r="AY3" s="484"/>
      <c r="AZ3" s="484"/>
      <c r="BA3" s="484"/>
      <c r="BB3" s="484"/>
      <c r="BC3" s="484"/>
      <c r="BD3" s="484"/>
      <c r="BE3" s="484"/>
      <c r="BF3" s="484"/>
      <c r="BG3" s="484"/>
      <c r="BH3" s="484"/>
      <c r="BI3" s="484"/>
      <c r="BJ3" s="305" t="s">
        <v>514</v>
      </c>
    </row>
    <row r="4" spans="1:62" s="19" customFormat="1" ht="26.25" customHeight="1" x14ac:dyDescent="0.3">
      <c r="A4" s="483"/>
      <c r="B4" s="483"/>
      <c r="C4" s="483"/>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484"/>
      <c r="BH4" s="484"/>
      <c r="BI4" s="484"/>
      <c r="BJ4" s="306" t="s">
        <v>515</v>
      </c>
    </row>
    <row r="5" spans="1:62" s="19" customFormat="1" ht="13.5" customHeight="1" x14ac:dyDescent="0.3">
      <c r="A5" s="485" t="s">
        <v>400</v>
      </c>
      <c r="B5" s="485"/>
      <c r="C5" s="485"/>
      <c r="D5" s="485"/>
      <c r="E5" s="485"/>
      <c r="F5" s="485"/>
      <c r="G5" s="485"/>
      <c r="H5" s="485"/>
      <c r="I5" s="485"/>
      <c r="J5" s="485"/>
      <c r="K5" s="485"/>
      <c r="L5" s="485"/>
      <c r="M5" s="485"/>
      <c r="N5" s="485"/>
      <c r="O5" s="485"/>
      <c r="P5" s="485"/>
      <c r="Q5" s="485"/>
      <c r="R5" s="485"/>
      <c r="S5" s="485"/>
      <c r="T5" s="486" t="s">
        <v>22</v>
      </c>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7" t="s">
        <v>446</v>
      </c>
      <c r="BE5" s="488"/>
      <c r="BF5" s="493" t="s">
        <v>441</v>
      </c>
      <c r="BG5" s="494"/>
      <c r="BH5" s="494"/>
      <c r="BI5" s="495"/>
      <c r="BJ5" s="493" t="s">
        <v>23</v>
      </c>
    </row>
    <row r="6" spans="1:62" s="20" customFormat="1" ht="12.75" x14ac:dyDescent="0.25">
      <c r="A6" s="485"/>
      <c r="B6" s="485"/>
      <c r="C6" s="485"/>
      <c r="D6" s="485"/>
      <c r="E6" s="485"/>
      <c r="F6" s="485"/>
      <c r="G6" s="485"/>
      <c r="H6" s="485"/>
      <c r="I6" s="485"/>
      <c r="J6" s="485"/>
      <c r="K6" s="485"/>
      <c r="L6" s="485"/>
      <c r="M6" s="485"/>
      <c r="N6" s="485"/>
      <c r="O6" s="485"/>
      <c r="P6" s="485"/>
      <c r="Q6" s="485"/>
      <c r="R6" s="485"/>
      <c r="S6" s="485"/>
      <c r="T6" s="504" t="s">
        <v>24</v>
      </c>
      <c r="U6" s="504"/>
      <c r="V6" s="504"/>
      <c r="W6" s="504"/>
      <c r="X6" s="504"/>
      <c r="Y6" s="504"/>
      <c r="Z6" s="504"/>
      <c r="AA6" s="504"/>
      <c r="AB6" s="504"/>
      <c r="AC6" s="504" t="s">
        <v>25</v>
      </c>
      <c r="AD6" s="504"/>
      <c r="AE6" s="504"/>
      <c r="AF6" s="504"/>
      <c r="AG6" s="504"/>
      <c r="AH6" s="504"/>
      <c r="AI6" s="504"/>
      <c r="AJ6" s="504"/>
      <c r="AK6" s="504"/>
      <c r="AL6" s="504" t="s">
        <v>26</v>
      </c>
      <c r="AM6" s="504"/>
      <c r="AN6" s="504"/>
      <c r="AO6" s="504"/>
      <c r="AP6" s="504"/>
      <c r="AQ6" s="504"/>
      <c r="AR6" s="504"/>
      <c r="AS6" s="504"/>
      <c r="AT6" s="504"/>
      <c r="AU6" s="504" t="s">
        <v>27</v>
      </c>
      <c r="AV6" s="504"/>
      <c r="AW6" s="504"/>
      <c r="AX6" s="504"/>
      <c r="AY6" s="504"/>
      <c r="AZ6" s="504"/>
      <c r="BA6" s="504"/>
      <c r="BB6" s="504"/>
      <c r="BC6" s="504"/>
      <c r="BD6" s="489"/>
      <c r="BE6" s="490"/>
      <c r="BF6" s="496"/>
      <c r="BG6" s="497"/>
      <c r="BH6" s="497"/>
      <c r="BI6" s="498"/>
      <c r="BJ6" s="496"/>
    </row>
    <row r="7" spans="1:62" s="19" customFormat="1" ht="13.5" x14ac:dyDescent="0.3">
      <c r="A7" s="485"/>
      <c r="B7" s="485"/>
      <c r="C7" s="485"/>
      <c r="D7" s="485"/>
      <c r="E7" s="485"/>
      <c r="F7" s="485"/>
      <c r="G7" s="485"/>
      <c r="H7" s="485"/>
      <c r="I7" s="485"/>
      <c r="J7" s="485"/>
      <c r="K7" s="485"/>
      <c r="L7" s="485"/>
      <c r="M7" s="485"/>
      <c r="N7" s="485"/>
      <c r="O7" s="485"/>
      <c r="P7" s="485"/>
      <c r="Q7" s="485"/>
      <c r="R7" s="485"/>
      <c r="S7" s="485"/>
      <c r="T7" s="652" t="s">
        <v>28</v>
      </c>
      <c r="U7" s="652"/>
      <c r="V7" s="652" t="s">
        <v>29</v>
      </c>
      <c r="W7" s="652"/>
      <c r="X7" s="652" t="s">
        <v>30</v>
      </c>
      <c r="Y7" s="652"/>
      <c r="Z7" s="651" t="s">
        <v>31</v>
      </c>
      <c r="AA7" s="651"/>
      <c r="AB7" s="572" t="s">
        <v>32</v>
      </c>
      <c r="AC7" s="652" t="s">
        <v>33</v>
      </c>
      <c r="AD7" s="652"/>
      <c r="AE7" s="652" t="s">
        <v>34</v>
      </c>
      <c r="AF7" s="652"/>
      <c r="AG7" s="652" t="s">
        <v>35</v>
      </c>
      <c r="AH7" s="652"/>
      <c r="AI7" s="651" t="s">
        <v>31</v>
      </c>
      <c r="AJ7" s="651"/>
      <c r="AK7" s="572" t="s">
        <v>32</v>
      </c>
      <c r="AL7" s="652" t="s">
        <v>36</v>
      </c>
      <c r="AM7" s="652"/>
      <c r="AN7" s="652" t="s">
        <v>37</v>
      </c>
      <c r="AO7" s="652"/>
      <c r="AP7" s="652" t="s">
        <v>38</v>
      </c>
      <c r="AQ7" s="652"/>
      <c r="AR7" s="651" t="s">
        <v>31</v>
      </c>
      <c r="AS7" s="651"/>
      <c r="AT7" s="572" t="s">
        <v>32</v>
      </c>
      <c r="AU7" s="652" t="s">
        <v>39</v>
      </c>
      <c r="AV7" s="652"/>
      <c r="AW7" s="652" t="s">
        <v>40</v>
      </c>
      <c r="AX7" s="652"/>
      <c r="AY7" s="652" t="s">
        <v>41</v>
      </c>
      <c r="AZ7" s="652"/>
      <c r="BA7" s="651" t="s">
        <v>31</v>
      </c>
      <c r="BB7" s="651"/>
      <c r="BC7" s="572" t="s">
        <v>32</v>
      </c>
      <c r="BD7" s="491"/>
      <c r="BE7" s="492"/>
      <c r="BF7" s="499"/>
      <c r="BG7" s="500"/>
      <c r="BH7" s="500"/>
      <c r="BI7" s="501"/>
      <c r="BJ7" s="496"/>
    </row>
    <row r="8" spans="1:62" s="69" customFormat="1" ht="51" customHeight="1" x14ac:dyDescent="0.25">
      <c r="A8" s="66" t="s">
        <v>21</v>
      </c>
      <c r="B8" s="66" t="s">
        <v>6</v>
      </c>
      <c r="C8" s="66" t="s">
        <v>0</v>
      </c>
      <c r="D8" s="66" t="s">
        <v>398</v>
      </c>
      <c r="E8" s="66" t="s">
        <v>397</v>
      </c>
      <c r="F8" s="66" t="s">
        <v>402</v>
      </c>
      <c r="G8" s="66" t="s">
        <v>405</v>
      </c>
      <c r="H8" s="66" t="s">
        <v>404</v>
      </c>
      <c r="I8" s="66" t="s">
        <v>403</v>
      </c>
      <c r="J8" s="66" t="s">
        <v>516</v>
      </c>
      <c r="K8" s="66" t="s">
        <v>1</v>
      </c>
      <c r="L8" s="66" t="s">
        <v>2</v>
      </c>
      <c r="M8" s="66" t="s">
        <v>3</v>
      </c>
      <c r="N8" s="66" t="s">
        <v>406</v>
      </c>
      <c r="O8" s="66" t="s">
        <v>4</v>
      </c>
      <c r="P8" s="66" t="s">
        <v>5</v>
      </c>
      <c r="Q8" s="66" t="s">
        <v>517</v>
      </c>
      <c r="R8" s="66" t="s">
        <v>6</v>
      </c>
      <c r="S8" s="66" t="s">
        <v>7</v>
      </c>
      <c r="T8" s="152" t="s">
        <v>42</v>
      </c>
      <c r="U8" s="153" t="s">
        <v>43</v>
      </c>
      <c r="V8" s="152" t="s">
        <v>42</v>
      </c>
      <c r="W8" s="153" t="s">
        <v>43</v>
      </c>
      <c r="X8" s="152" t="s">
        <v>42</v>
      </c>
      <c r="Y8" s="153" t="s">
        <v>43</v>
      </c>
      <c r="Z8" s="154" t="s">
        <v>42</v>
      </c>
      <c r="AA8" s="155" t="s">
        <v>43</v>
      </c>
      <c r="AB8" s="572"/>
      <c r="AC8" s="152" t="s">
        <v>42</v>
      </c>
      <c r="AD8" s="153" t="s">
        <v>43</v>
      </c>
      <c r="AE8" s="152" t="s">
        <v>42</v>
      </c>
      <c r="AF8" s="153" t="s">
        <v>43</v>
      </c>
      <c r="AG8" s="152" t="s">
        <v>42</v>
      </c>
      <c r="AH8" s="153" t="s">
        <v>43</v>
      </c>
      <c r="AI8" s="154" t="s">
        <v>42</v>
      </c>
      <c r="AJ8" s="155" t="s">
        <v>43</v>
      </c>
      <c r="AK8" s="572"/>
      <c r="AL8" s="152" t="s">
        <v>42</v>
      </c>
      <c r="AM8" s="153" t="s">
        <v>43</v>
      </c>
      <c r="AN8" s="152" t="s">
        <v>42</v>
      </c>
      <c r="AO8" s="153" t="s">
        <v>43</v>
      </c>
      <c r="AP8" s="152" t="s">
        <v>42</v>
      </c>
      <c r="AQ8" s="153" t="s">
        <v>43</v>
      </c>
      <c r="AR8" s="154" t="s">
        <v>42</v>
      </c>
      <c r="AS8" s="155" t="s">
        <v>43</v>
      </c>
      <c r="AT8" s="572"/>
      <c r="AU8" s="152" t="s">
        <v>42</v>
      </c>
      <c r="AV8" s="153" t="s">
        <v>43</v>
      </c>
      <c r="AW8" s="152" t="s">
        <v>42</v>
      </c>
      <c r="AX8" s="153" t="s">
        <v>43</v>
      </c>
      <c r="AY8" s="152" t="s">
        <v>42</v>
      </c>
      <c r="AZ8" s="153" t="s">
        <v>43</v>
      </c>
      <c r="BA8" s="154" t="s">
        <v>42</v>
      </c>
      <c r="BB8" s="155" t="s">
        <v>43</v>
      </c>
      <c r="BC8" s="572"/>
      <c r="BD8" s="67" t="s">
        <v>42</v>
      </c>
      <c r="BE8" s="68" t="s">
        <v>43</v>
      </c>
      <c r="BF8" s="68" t="s">
        <v>442</v>
      </c>
      <c r="BG8" s="68" t="s">
        <v>443</v>
      </c>
      <c r="BH8" s="68" t="s">
        <v>444</v>
      </c>
      <c r="BI8" s="68" t="s">
        <v>445</v>
      </c>
      <c r="BJ8" s="499"/>
    </row>
    <row r="9" spans="1:62" s="42" customFormat="1" ht="342" x14ac:dyDescent="0.3">
      <c r="A9" s="27" t="s">
        <v>61</v>
      </c>
      <c r="B9" s="27" t="s">
        <v>18</v>
      </c>
      <c r="C9" s="28" t="s">
        <v>416</v>
      </c>
      <c r="D9" s="28" t="s">
        <v>416</v>
      </c>
      <c r="E9" s="177" t="s">
        <v>829</v>
      </c>
      <c r="F9" s="178"/>
      <c r="G9" s="178"/>
      <c r="H9" s="178"/>
      <c r="I9" s="178"/>
      <c r="J9" s="179">
        <v>323</v>
      </c>
      <c r="K9" s="177" t="s">
        <v>830</v>
      </c>
      <c r="L9" s="33" t="str">
        <f>'[15]DE-FT-15 (Pág 1 de 2)'!$J$22</f>
        <v>∑ ( Número de decisiones adoptadas sobre 24 expedientes )</v>
      </c>
      <c r="M9" s="180" t="s">
        <v>8</v>
      </c>
      <c r="N9" s="33" t="s">
        <v>82</v>
      </c>
      <c r="O9" s="181" t="s">
        <v>831</v>
      </c>
      <c r="P9" s="181" t="s">
        <v>832</v>
      </c>
      <c r="Q9" s="34" t="s">
        <v>72</v>
      </c>
      <c r="R9" s="27" t="s">
        <v>18</v>
      </c>
      <c r="S9" s="177" t="s">
        <v>833</v>
      </c>
      <c r="T9" s="35">
        <v>2</v>
      </c>
      <c r="U9" s="180">
        <v>1</v>
      </c>
      <c r="V9" s="35">
        <v>2</v>
      </c>
      <c r="W9" s="180">
        <v>3</v>
      </c>
      <c r="X9" s="35">
        <v>1</v>
      </c>
      <c r="Y9" s="180">
        <v>0</v>
      </c>
      <c r="Z9" s="50">
        <f t="shared" ref="Z9:AA12" si="0">T9+V9+X9</f>
        <v>5</v>
      </c>
      <c r="AA9" s="50">
        <f t="shared" si="0"/>
        <v>4</v>
      </c>
      <c r="AB9" s="38" t="s">
        <v>979</v>
      </c>
      <c r="AC9" s="95">
        <v>1</v>
      </c>
      <c r="AD9" s="96"/>
      <c r="AE9" s="95">
        <v>1</v>
      </c>
      <c r="AF9" s="96"/>
      <c r="AG9" s="95">
        <v>1</v>
      </c>
      <c r="AH9" s="96"/>
      <c r="AI9" s="50">
        <f t="shared" ref="AI9:AJ12" si="1">AC9+AE9+AG9</f>
        <v>3</v>
      </c>
      <c r="AJ9" s="50">
        <f t="shared" si="1"/>
        <v>0</v>
      </c>
      <c r="AK9" s="38" t="s">
        <v>44</v>
      </c>
      <c r="AL9" s="95">
        <v>1</v>
      </c>
      <c r="AM9" s="99"/>
      <c r="AN9" s="95">
        <v>1</v>
      </c>
      <c r="AO9" s="99"/>
      <c r="AP9" s="95">
        <v>1</v>
      </c>
      <c r="AQ9" s="100"/>
      <c r="AR9" s="51">
        <f t="shared" ref="AR9:AS12" si="2">AL9+AN9+AP9</f>
        <v>3</v>
      </c>
      <c r="AS9" s="51">
        <f t="shared" si="2"/>
        <v>0</v>
      </c>
      <c r="AT9" s="98" t="s">
        <v>44</v>
      </c>
      <c r="AU9" s="95">
        <v>1</v>
      </c>
      <c r="AV9" s="99"/>
      <c r="AW9" s="95">
        <v>1</v>
      </c>
      <c r="AX9" s="99"/>
      <c r="AY9" s="95">
        <v>1</v>
      </c>
      <c r="AZ9" s="99"/>
      <c r="BA9" s="51">
        <f t="shared" ref="BA9:BB12" si="3">AU9+AW9+AY9</f>
        <v>3</v>
      </c>
      <c r="BB9" s="51">
        <f t="shared" si="3"/>
        <v>0</v>
      </c>
      <c r="BC9" s="98" t="s">
        <v>44</v>
      </c>
      <c r="BD9" s="41">
        <f t="shared" ref="BD9:BE12" si="4">Z9+AI9+AR9+BA9</f>
        <v>14</v>
      </c>
      <c r="BE9" s="41">
        <f t="shared" si="4"/>
        <v>4</v>
      </c>
      <c r="BF9" s="259">
        <f>IFERROR(AA9/Z9,"")</f>
        <v>0.8</v>
      </c>
      <c r="BG9" s="259">
        <f>IFERROR((AA9+AJ9)/(Z9+AI9),"")</f>
        <v>0.5</v>
      </c>
      <c r="BH9" s="259">
        <f>IFERROR((AA9+AJ9+AS9)/(Z9+AI9+AR9),"")</f>
        <v>0.36363636363636365</v>
      </c>
      <c r="BI9" s="259">
        <f>IFERROR((AA9+AJ9+AS9+BB9)/(Z9+AI9+AR9+BA9),"")</f>
        <v>0.2857142857142857</v>
      </c>
      <c r="BJ9" s="227">
        <f>IF(AND(BE9&gt;0,BD9&gt;0),BE9/BD9,0)</f>
        <v>0.2857142857142857</v>
      </c>
    </row>
    <row r="10" spans="1:62" s="42" customFormat="1" ht="299.25" x14ac:dyDescent="0.3">
      <c r="A10" s="27" t="s">
        <v>61</v>
      </c>
      <c r="B10" s="27" t="s">
        <v>18</v>
      </c>
      <c r="C10" s="28" t="s">
        <v>416</v>
      </c>
      <c r="D10" s="28" t="s">
        <v>416</v>
      </c>
      <c r="E10" s="177" t="s">
        <v>829</v>
      </c>
      <c r="F10" s="88"/>
      <c r="G10" s="88"/>
      <c r="H10" s="88"/>
      <c r="I10" s="88"/>
      <c r="J10" s="179">
        <v>3</v>
      </c>
      <c r="K10" s="177" t="s">
        <v>834</v>
      </c>
      <c r="L10" s="33" t="str">
        <f>'[16]DE-FT-15 (Pág 1 de 2)'!$J$22</f>
        <v>∑ ( Número de decisiones adoptadas sobre 19 expedientes )</v>
      </c>
      <c r="M10" s="180" t="s">
        <v>8</v>
      </c>
      <c r="N10" s="33" t="s">
        <v>82</v>
      </c>
      <c r="O10" s="181" t="s">
        <v>835</v>
      </c>
      <c r="P10" s="181" t="s">
        <v>836</v>
      </c>
      <c r="Q10" s="34" t="s">
        <v>72</v>
      </c>
      <c r="R10" s="27" t="s">
        <v>18</v>
      </c>
      <c r="S10" s="177" t="s">
        <v>833</v>
      </c>
      <c r="T10" s="35">
        <v>1</v>
      </c>
      <c r="U10" s="36">
        <v>2</v>
      </c>
      <c r="V10" s="35">
        <v>1</v>
      </c>
      <c r="W10" s="36">
        <v>1</v>
      </c>
      <c r="X10" s="35">
        <v>1</v>
      </c>
      <c r="Y10" s="36">
        <v>2</v>
      </c>
      <c r="Z10" s="50">
        <f t="shared" si="0"/>
        <v>3</v>
      </c>
      <c r="AA10" s="50">
        <f t="shared" si="0"/>
        <v>5</v>
      </c>
      <c r="AB10" s="38" t="s">
        <v>978</v>
      </c>
      <c r="AC10" s="35">
        <v>3</v>
      </c>
      <c r="AD10" s="36"/>
      <c r="AE10" s="35">
        <v>1</v>
      </c>
      <c r="AF10" s="36"/>
      <c r="AG10" s="35">
        <v>1</v>
      </c>
      <c r="AH10" s="36"/>
      <c r="AI10" s="50">
        <f t="shared" si="1"/>
        <v>5</v>
      </c>
      <c r="AJ10" s="50">
        <f t="shared" si="1"/>
        <v>0</v>
      </c>
      <c r="AK10" s="38" t="s">
        <v>44</v>
      </c>
      <c r="AL10" s="35">
        <v>1</v>
      </c>
      <c r="AM10" s="39"/>
      <c r="AN10" s="35">
        <v>1</v>
      </c>
      <c r="AO10" s="39"/>
      <c r="AP10" s="35">
        <v>1</v>
      </c>
      <c r="AQ10" s="39"/>
      <c r="AR10" s="51">
        <f t="shared" si="2"/>
        <v>3</v>
      </c>
      <c r="AS10" s="51">
        <f t="shared" si="2"/>
        <v>0</v>
      </c>
      <c r="AT10" s="98" t="s">
        <v>44</v>
      </c>
      <c r="AU10" s="35">
        <v>1</v>
      </c>
      <c r="AV10" s="39"/>
      <c r="AW10" s="35">
        <v>1</v>
      </c>
      <c r="AX10" s="39"/>
      <c r="AY10" s="35">
        <v>2</v>
      </c>
      <c r="AZ10" s="39"/>
      <c r="BA10" s="51">
        <f t="shared" si="3"/>
        <v>4</v>
      </c>
      <c r="BB10" s="51">
        <f t="shared" si="3"/>
        <v>0</v>
      </c>
      <c r="BC10" s="98" t="s">
        <v>44</v>
      </c>
      <c r="BD10" s="41">
        <f t="shared" si="4"/>
        <v>15</v>
      </c>
      <c r="BE10" s="41">
        <f t="shared" si="4"/>
        <v>5</v>
      </c>
      <c r="BF10" s="259">
        <f>IFERROR(AA10/Z10,"")</f>
        <v>1.6666666666666667</v>
      </c>
      <c r="BG10" s="259">
        <f>IFERROR((AA10+AJ10)/(Z10+AI10),"")</f>
        <v>0.625</v>
      </c>
      <c r="BH10" s="259">
        <f>IFERROR((AA10+AJ10+AS10)/(Z10+AI10+AR10),"")</f>
        <v>0.45454545454545453</v>
      </c>
      <c r="BI10" s="259">
        <f>IFERROR((AA10+AJ10+AS10+BB10)/(Z10+AI10+AR10+BA10),"")</f>
        <v>0.33333333333333331</v>
      </c>
      <c r="BJ10" s="227">
        <f>IF(AND(BE10&gt;0,BD10&gt;0),BE10/BD10,0)</f>
        <v>0.33333333333333331</v>
      </c>
    </row>
    <row r="11" spans="1:62" s="42" customFormat="1" ht="114" x14ac:dyDescent="0.3">
      <c r="A11" s="27" t="s">
        <v>61</v>
      </c>
      <c r="B11" s="27" t="s">
        <v>18</v>
      </c>
      <c r="C11" s="28" t="s">
        <v>416</v>
      </c>
      <c r="D11" s="28" t="s">
        <v>416</v>
      </c>
      <c r="E11" s="177" t="s">
        <v>829</v>
      </c>
      <c r="F11" s="88"/>
      <c r="G11" s="88"/>
      <c r="H11" s="88"/>
      <c r="I11" s="88"/>
      <c r="J11" s="182">
        <v>1</v>
      </c>
      <c r="K11" s="177" t="s">
        <v>837</v>
      </c>
      <c r="L11" s="177" t="str">
        <f>'[17]DE-FT-15 (Pág 1 de 2)'!$J$22</f>
        <v>Número de noticias disciplinarias evaluadas 
------------------------------------------------------------------------------------------------------- * 100
 Número de noticias disciplinarias programadas</v>
      </c>
      <c r="M11" s="180" t="s">
        <v>8</v>
      </c>
      <c r="N11" s="33" t="s">
        <v>82</v>
      </c>
      <c r="O11" s="177" t="s">
        <v>838</v>
      </c>
      <c r="P11" s="177" t="s">
        <v>839</v>
      </c>
      <c r="Q11" s="34" t="s">
        <v>72</v>
      </c>
      <c r="R11" s="27" t="s">
        <v>18</v>
      </c>
      <c r="S11" s="177" t="s">
        <v>833</v>
      </c>
      <c r="T11" s="228">
        <f>8.33/100</f>
        <v>8.3299999999999999E-2</v>
      </c>
      <c r="U11" s="228">
        <v>1.6000000000000001E-3</v>
      </c>
      <c r="V11" s="228">
        <f>8.33/100</f>
        <v>8.3299999999999999E-2</v>
      </c>
      <c r="W11" s="44">
        <v>0.1249</v>
      </c>
      <c r="X11" s="228">
        <f>8.33/100</f>
        <v>8.3299999999999999E-2</v>
      </c>
      <c r="Y11" s="44">
        <v>0.3332</v>
      </c>
      <c r="Z11" s="12">
        <f>SUM(T11,V11,X11)</f>
        <v>0.24990000000000001</v>
      </c>
      <c r="AA11" s="12">
        <f>SUM(U11,W11,Y11)</f>
        <v>0.4597</v>
      </c>
      <c r="AB11" s="46" t="s">
        <v>44</v>
      </c>
      <c r="AC11" s="228">
        <f>8.33/100</f>
        <v>8.3299999999999999E-2</v>
      </c>
      <c r="AD11" s="44"/>
      <c r="AE11" s="228">
        <f>8.33/100</f>
        <v>8.3299999999999999E-2</v>
      </c>
      <c r="AF11" s="44"/>
      <c r="AG11" s="228">
        <f>8.33/100</f>
        <v>8.3299999999999999E-2</v>
      </c>
      <c r="AH11" s="44"/>
      <c r="AI11" s="12">
        <f>SUM(AC11,AE11,AG11)</f>
        <v>0.24990000000000001</v>
      </c>
      <c r="AJ11" s="18">
        <f>SUM(AD11,AF11,AH11)</f>
        <v>0</v>
      </c>
      <c r="AK11" s="46" t="s">
        <v>44</v>
      </c>
      <c r="AL11" s="228">
        <f>8.33/100</f>
        <v>8.3299999999999999E-2</v>
      </c>
      <c r="AM11" s="44"/>
      <c r="AN11" s="228">
        <f>8.33/100</f>
        <v>8.3299999999999999E-2</v>
      </c>
      <c r="AO11" s="44"/>
      <c r="AP11" s="228">
        <f>8.33/100</f>
        <v>8.3299999999999999E-2</v>
      </c>
      <c r="AQ11" s="44"/>
      <c r="AR11" s="12">
        <f>SUM(AL11,AN11,AP11)</f>
        <v>0.24990000000000001</v>
      </c>
      <c r="AS11" s="18">
        <f>SUM(AM11,AO11,AQ11)</f>
        <v>0</v>
      </c>
      <c r="AT11" s="40" t="s">
        <v>44</v>
      </c>
      <c r="AU11" s="228">
        <f>8.33/100</f>
        <v>8.3299999999999999E-2</v>
      </c>
      <c r="AV11" s="44"/>
      <c r="AW11" s="228">
        <f>8.33/100</f>
        <v>8.3299999999999999E-2</v>
      </c>
      <c r="AX11" s="44"/>
      <c r="AY11" s="228">
        <f>8.33/100</f>
        <v>8.3299999999999999E-2</v>
      </c>
      <c r="AZ11" s="44"/>
      <c r="BA11" s="12">
        <f>SUM(AU11,AW11,AY11)</f>
        <v>0.24990000000000001</v>
      </c>
      <c r="BB11" s="18">
        <f>SUM(AV11,AX11,AZ11)</f>
        <v>0</v>
      </c>
      <c r="BC11" s="40" t="s">
        <v>44</v>
      </c>
      <c r="BD11" s="47">
        <f t="shared" si="4"/>
        <v>0.99960000000000004</v>
      </c>
      <c r="BE11" s="47">
        <f t="shared" si="4"/>
        <v>0.4597</v>
      </c>
      <c r="BF11" s="259">
        <f>IFERROR(AA11/Z11,"")</f>
        <v>1.8395358143257301</v>
      </c>
      <c r="BG11" s="259">
        <f>IFERROR((AA11+AJ11)/(Z11+AI11),"")</f>
        <v>0.91976790716286505</v>
      </c>
      <c r="BH11" s="259">
        <f>IFERROR((AA11+AJ11+AS11)/(Z11+AI11+AR11),"")</f>
        <v>0.61317860477524344</v>
      </c>
      <c r="BI11" s="259">
        <f>IFERROR((AA11+AJ11+AS11+BB11)/(Z11+AI11+AR11+BA11),"")</f>
        <v>0.45988395358143253</v>
      </c>
      <c r="BJ11" s="227">
        <f>IF(AND(BE11&gt;0,BD11&gt;0),BE11/BD11,0)</f>
        <v>0.45988395358143253</v>
      </c>
    </row>
    <row r="12" spans="1:62" s="42" customFormat="1" ht="199.5" x14ac:dyDescent="0.3">
      <c r="A12" s="27" t="s">
        <v>61</v>
      </c>
      <c r="B12" s="27" t="s">
        <v>18</v>
      </c>
      <c r="C12" s="28" t="s">
        <v>416</v>
      </c>
      <c r="D12" s="28" t="s">
        <v>416</v>
      </c>
      <c r="E12" s="177" t="s">
        <v>840</v>
      </c>
      <c r="F12" s="177"/>
      <c r="G12" s="177"/>
      <c r="H12" s="177"/>
      <c r="I12" s="177"/>
      <c r="J12" s="180">
        <v>3</v>
      </c>
      <c r="K12" s="177" t="s">
        <v>841</v>
      </c>
      <c r="L12" s="177" t="s">
        <v>842</v>
      </c>
      <c r="M12" s="180" t="s">
        <v>8</v>
      </c>
      <c r="N12" s="33" t="s">
        <v>82</v>
      </c>
      <c r="O12" s="177" t="s">
        <v>843</v>
      </c>
      <c r="P12" s="177" t="s">
        <v>844</v>
      </c>
      <c r="Q12" s="34" t="s">
        <v>72</v>
      </c>
      <c r="R12" s="27" t="s">
        <v>18</v>
      </c>
      <c r="S12" s="177" t="s">
        <v>833</v>
      </c>
      <c r="T12" s="35">
        <v>1</v>
      </c>
      <c r="U12" s="177">
        <v>0</v>
      </c>
      <c r="V12" s="35">
        <v>1</v>
      </c>
      <c r="W12" s="36">
        <v>0</v>
      </c>
      <c r="X12" s="35">
        <v>1</v>
      </c>
      <c r="Y12" s="36">
        <v>1</v>
      </c>
      <c r="Z12" s="50">
        <f t="shared" si="0"/>
        <v>3</v>
      </c>
      <c r="AA12" s="50">
        <f t="shared" si="0"/>
        <v>1</v>
      </c>
      <c r="AB12" s="38" t="s">
        <v>44</v>
      </c>
      <c r="AC12" s="35"/>
      <c r="AD12" s="36"/>
      <c r="AE12" s="35"/>
      <c r="AF12" s="36"/>
      <c r="AG12" s="35"/>
      <c r="AH12" s="36"/>
      <c r="AI12" s="50">
        <f t="shared" si="1"/>
        <v>0</v>
      </c>
      <c r="AJ12" s="50">
        <f t="shared" si="1"/>
        <v>0</v>
      </c>
      <c r="AK12" s="38" t="s">
        <v>44</v>
      </c>
      <c r="AL12" s="35"/>
      <c r="AM12" s="39"/>
      <c r="AN12" s="35"/>
      <c r="AO12" s="39"/>
      <c r="AP12" s="35"/>
      <c r="AQ12" s="39"/>
      <c r="AR12" s="51">
        <f t="shared" si="2"/>
        <v>0</v>
      </c>
      <c r="AS12" s="51">
        <f t="shared" si="2"/>
        <v>0</v>
      </c>
      <c r="AT12" s="98" t="s">
        <v>44</v>
      </c>
      <c r="AU12" s="35"/>
      <c r="AV12" s="39"/>
      <c r="AW12" s="35"/>
      <c r="AX12" s="39"/>
      <c r="AY12" s="35"/>
      <c r="AZ12" s="39"/>
      <c r="BA12" s="51">
        <f t="shared" si="3"/>
        <v>0</v>
      </c>
      <c r="BB12" s="51">
        <f t="shared" si="3"/>
        <v>0</v>
      </c>
      <c r="BC12" s="98" t="s">
        <v>44</v>
      </c>
      <c r="BD12" s="41">
        <f t="shared" si="4"/>
        <v>3</v>
      </c>
      <c r="BE12" s="41">
        <f t="shared" si="4"/>
        <v>1</v>
      </c>
      <c r="BF12" s="259">
        <f>IFERROR(AA12/Z12,"")</f>
        <v>0.33333333333333331</v>
      </c>
      <c r="BG12" s="259" t="str">
        <f>IFERROR(AB12/AA12,"")</f>
        <v/>
      </c>
      <c r="BH12" s="259" t="str">
        <f>IFERROR(AC12/AB12,"")</f>
        <v/>
      </c>
      <c r="BI12" s="259" t="str">
        <f>IFERROR(AD12/AC12,"")</f>
        <v/>
      </c>
      <c r="BJ12" s="227">
        <f>IF(AND(BE12&gt;0,BD12&gt;0),BE12/BD12,0)</f>
        <v>0.33333333333333331</v>
      </c>
    </row>
    <row r="13" spans="1:62" s="237" customFormat="1" ht="48.75" customHeight="1" x14ac:dyDescent="0.3">
      <c r="A13" s="558" t="s">
        <v>458</v>
      </c>
      <c r="B13" s="650"/>
      <c r="C13" s="650"/>
      <c r="D13" s="650"/>
      <c r="E13" s="650"/>
      <c r="F13" s="650"/>
      <c r="G13" s="650"/>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0"/>
      <c r="AM13" s="650"/>
      <c r="AN13" s="650"/>
      <c r="AO13" s="650"/>
      <c r="AP13" s="650"/>
      <c r="AQ13" s="650"/>
      <c r="AR13" s="650"/>
      <c r="AS13" s="650"/>
      <c r="AT13" s="650"/>
      <c r="AU13" s="650"/>
      <c r="AV13" s="650"/>
      <c r="AW13" s="650"/>
      <c r="AX13" s="650"/>
      <c r="AY13" s="650"/>
      <c r="AZ13" s="650"/>
      <c r="BA13" s="650"/>
      <c r="BB13" s="650"/>
      <c r="BC13" s="650"/>
      <c r="BD13" s="650"/>
      <c r="BE13" s="559"/>
      <c r="BF13" s="281">
        <f>AVERAGE(BF9:BF12)</f>
        <v>1.1598839535814325</v>
      </c>
      <c r="BG13" s="281">
        <f>AVERAGE(BG9:BG12)</f>
        <v>0.68158930238762172</v>
      </c>
      <c r="BH13" s="281">
        <f>AVERAGE(BH9:BH12)</f>
        <v>0.47712014098568717</v>
      </c>
      <c r="BI13" s="281">
        <f>AVERAGE(BI9:BI12)</f>
        <v>0.3596438575430172</v>
      </c>
      <c r="BJ13" s="315">
        <f>AVERAGE(BJ9:BJ12)</f>
        <v>0.35306622649059621</v>
      </c>
    </row>
    <row r="14" spans="1:62" ht="61.5" customHeight="1" x14ac:dyDescent="0.25"/>
    <row r="15" spans="1:62" ht="61.5" customHeight="1" x14ac:dyDescent="0.25"/>
    <row r="16" spans="1:62" ht="61.5" customHeight="1" x14ac:dyDescent="0.25"/>
    <row r="17" ht="61.5" customHeight="1" x14ac:dyDescent="0.25"/>
    <row r="18" ht="61.5" customHeight="1" x14ac:dyDescent="0.25"/>
    <row r="19" ht="61.5" customHeight="1" x14ac:dyDescent="0.25"/>
    <row r="20" ht="61.5" customHeight="1" x14ac:dyDescent="0.25"/>
    <row r="21" ht="61.5" customHeight="1" x14ac:dyDescent="0.25"/>
    <row r="22" ht="61.5" customHeight="1" x14ac:dyDescent="0.25"/>
  </sheetData>
  <sheetProtection algorithmName="SHA-512" hashValue="7cUPQsJ4Y+FBcrcmLtzghCSnvZGzUdT5bNotftdwgjh+0vwq0YXJRHS0icSUd4UiMrearUSdWXOIhaNHVPLGzg==" saltValue="ZajfThr8wJC/u9jgMQqrFg==" spinCount="100000" sheet="1" objects="1" scenarios="1"/>
  <dataConsolidate/>
  <mergeCells count="32">
    <mergeCell ref="A1:C4"/>
    <mergeCell ref="D1:BI4"/>
    <mergeCell ref="BD5:BE7"/>
    <mergeCell ref="BF5:BI7"/>
    <mergeCell ref="BJ5:BJ8"/>
    <mergeCell ref="T6:AB6"/>
    <mergeCell ref="AC6:AK6"/>
    <mergeCell ref="AL6:AT6"/>
    <mergeCell ref="AU6:BC6"/>
    <mergeCell ref="T7:U7"/>
    <mergeCell ref="Z7:AA7"/>
    <mergeCell ref="AB7:AB8"/>
    <mergeCell ref="AC7:AD7"/>
    <mergeCell ref="AE7:AF7"/>
    <mergeCell ref="A5:S7"/>
    <mergeCell ref="T5:BC5"/>
    <mergeCell ref="A13:BE13"/>
    <mergeCell ref="BC7:BC8"/>
    <mergeCell ref="AR7:AS7"/>
    <mergeCell ref="AT7:AT8"/>
    <mergeCell ref="AU7:AV7"/>
    <mergeCell ref="AW7:AX7"/>
    <mergeCell ref="AY7:AZ7"/>
    <mergeCell ref="BA7:BB7"/>
    <mergeCell ref="AG7:AH7"/>
    <mergeCell ref="AI7:AJ7"/>
    <mergeCell ref="AK7:AK8"/>
    <mergeCell ref="AL7:AM7"/>
    <mergeCell ref="AN7:AO7"/>
    <mergeCell ref="AP7:AQ7"/>
    <mergeCell ref="V7:W7"/>
    <mergeCell ref="X7:Y7"/>
  </mergeCells>
  <conditionalFormatting sqref="BJ10">
    <cfRule type="cellIs" dxfId="14" priority="13" operator="between">
      <formula>0.7</formula>
      <formula>1</formula>
    </cfRule>
    <cfRule type="cellIs" dxfId="13" priority="14" operator="between">
      <formula>0.51</formula>
      <formula>0.69</formula>
    </cfRule>
    <cfRule type="cellIs" dxfId="12" priority="15" operator="between">
      <formula>0</formula>
      <formula>0.5</formula>
    </cfRule>
  </conditionalFormatting>
  <conditionalFormatting sqref="BJ9">
    <cfRule type="cellIs" dxfId="11" priority="10" operator="between">
      <formula>0.7</formula>
      <formula>1</formula>
    </cfRule>
    <cfRule type="cellIs" dxfId="10" priority="11" operator="between">
      <formula>0.51</formula>
      <formula>0.69</formula>
    </cfRule>
    <cfRule type="cellIs" dxfId="9" priority="12" operator="between">
      <formula>0</formula>
      <formula>0.5</formula>
    </cfRule>
  </conditionalFormatting>
  <conditionalFormatting sqref="BJ12">
    <cfRule type="cellIs" dxfId="8" priority="7" operator="between">
      <formula>0.7</formula>
      <formula>1</formula>
    </cfRule>
    <cfRule type="cellIs" dxfId="7" priority="8" operator="between">
      <formula>0.51</formula>
      <formula>0.69</formula>
    </cfRule>
    <cfRule type="cellIs" dxfId="6" priority="9" operator="between">
      <formula>0</formula>
      <formula>0.5</formula>
    </cfRule>
  </conditionalFormatting>
  <conditionalFormatting sqref="BJ11">
    <cfRule type="cellIs" dxfId="5" priority="1" operator="between">
      <formula>0.7</formula>
      <formula>1</formula>
    </cfRule>
    <cfRule type="cellIs" dxfId="4" priority="2" operator="between">
      <formula>0.51</formula>
      <formula>0.69</formula>
    </cfRule>
    <cfRule type="cellIs" dxfId="3" priority="3" operator="between">
      <formula>0</formula>
      <formula>0.5</formula>
    </cfRule>
  </conditionalFormatting>
  <dataValidations count="9">
    <dataValidation allowBlank="1" showInputMessage="1" showErrorMessage="1" prompt="Describa la estrategia a desarrollar para el cumplimiento del Objetivo_x000a_" sqref="K15 D14:D18" xr:uid="{C853A643-42CB-4561-86EA-DD283A0BAA29}"/>
    <dataValidation allowBlank="1" showInputMessage="1" showErrorMessage="1" prompt="Registre el valor absoluto o porcentaje de la meta" sqref="J14:J19" xr:uid="{C68C408B-FF51-414F-8281-0AD60656BE72}"/>
    <dataValidation allowBlank="1" showInputMessage="1" showErrorMessage="1" prompt="Registre el nombre del indicador: _x000a__x000a_Ejemplo Número de visitas técnicas realizadas  " sqref="K10:K11 K16:K21 L21" xr:uid="{EBFF9385-DEFC-4089-85D6-36567E6AFD18}"/>
    <dataValidation allowBlank="1" showInputMessage="1" showErrorMessage="1" prompt="Registre la o las variables que va a medir el indicador:_x000a_Ejemplo:  (Número de visitas técnicas realizadas/Número de visitas técnicas programadas en el periodo)*100" sqref="L9:L11 L16:L20" xr:uid="{F70D5869-551C-4B98-A5E9-C512A7923933}"/>
    <dataValidation allowBlank="1" showInputMessage="1" showErrorMessage="1" prompt="Registre el nombre de la(s) persona(s) que desarrollan la actividad, máximo 3 " sqref="S16:S21" xr:uid="{4BBDF6C5-451F-482A-8516-E9CDD5B3A86D}"/>
    <dataValidation allowBlank="1" showInputMessage="1" showErrorMessage="1" prompt="Registre la meta o las metas que se realizarán para cumplir el objetivo estratégico_x000a_" sqref="E11:I11" xr:uid="{2522C8BE-96A7-4AF8-8533-495713E6CF9C}"/>
    <dataValidation allowBlank="1" showInputMessage="1" showErrorMessage="1" prompt="Registre el o los productos o entregables que servirán de evidencia  " sqref="P16:P21" xr:uid="{C77C22D1-F44C-472A-85C8-80E3432535C3}"/>
    <dataValidation allowBlank="1" showInputMessage="1" showErrorMessage="1" prompt="Registre las actividades macro que se requieren para cumplir las metas" sqref="O16:O21" xr:uid="{D1BD0D58-73AB-4D07-8841-9F2C243FDF5E}"/>
    <dataValidation allowBlank="1" showInputMessage="1" showErrorMessage="1" prompt="Registre la meta o las metas que se desarrollarán para el cumplimiento del Objetivo en 2021." sqref="J20:J21 E16:I21" xr:uid="{1477B46D-06CB-4BAA-857B-4EE9B4DA8B32}"/>
  </dataValidations>
  <pageMargins left="0.70866141732283472" right="0.70866141732283472" top="0.74803149606299213" bottom="0.74803149606299213" header="0.31496062992125984" footer="0.31496062992125984"/>
  <pageSetup paperSize="9" scale="15" orientation="landscape" r:id="rId1"/>
  <headerFooter>
    <oddFooter>&amp;C&amp;"Century Gothic,Negrita"&amp;10Nota:&amp;"Century Gothic,Normal" Si este documento se encuentra impreso se considera Copia no Controlada. La versión vigente está publicada en el sitio web del Instituto Distrital de la Gestión del Riesgo y Cambio Climático.</oddFooter>
  </headerFooter>
  <ignoredErrors>
    <ignoredError sqref="T11 V11 X11 Z11:AA11" unlockedFormula="1"/>
  </ignoredError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A0DAE-420E-4C18-ACE2-05A9D6C33274}">
  <dimension ref="A1:BK23"/>
  <sheetViews>
    <sheetView tabSelected="1" zoomScale="90" zoomScaleNormal="90" zoomScaleSheetLayoutView="90" zoomScalePageLayoutView="55" workbookViewId="0">
      <selection activeCell="D9" sqref="D9"/>
    </sheetView>
  </sheetViews>
  <sheetFormatPr baseColWidth="10" defaultColWidth="0" defaultRowHeight="15" x14ac:dyDescent="0.25"/>
  <cols>
    <col min="1" max="1" width="22.42578125" style="238" customWidth="1"/>
    <col min="2" max="2" width="16.7109375" style="238" customWidth="1"/>
    <col min="3" max="3" width="49.7109375" style="238" customWidth="1"/>
    <col min="4" max="4" width="51.42578125" style="238" customWidth="1"/>
    <col min="5" max="5" width="49.7109375" style="238" customWidth="1"/>
    <col min="6" max="6" width="14.28515625" style="238" hidden="1" customWidth="1"/>
    <col min="7" max="7" width="15" style="238" hidden="1" customWidth="1"/>
    <col min="8" max="8" width="15.5703125" style="238" hidden="1" customWidth="1"/>
    <col min="9" max="9" width="14.42578125" style="238" hidden="1" customWidth="1"/>
    <col min="10" max="10" width="17.140625" style="238" customWidth="1"/>
    <col min="11" max="14" width="22.42578125" style="238" customWidth="1"/>
    <col min="15" max="15" width="47.85546875" style="238" customWidth="1"/>
    <col min="16" max="16" width="35.7109375" style="238" customWidth="1"/>
    <col min="17" max="17" width="24.42578125" style="238" customWidth="1"/>
    <col min="18" max="19" width="22.42578125" style="238" customWidth="1"/>
    <col min="20" max="27" width="13.7109375" style="238" customWidth="1"/>
    <col min="28" max="28" width="20" style="238" bestFit="1" customWidth="1"/>
    <col min="29" max="36" width="12.7109375" style="238" customWidth="1"/>
    <col min="37" max="37" width="20" style="238" bestFit="1" customWidth="1"/>
    <col min="38" max="45" width="12.7109375" style="238" customWidth="1"/>
    <col min="46" max="46" width="20" style="238" bestFit="1" customWidth="1"/>
    <col min="47" max="54" width="12.7109375" style="238" customWidth="1"/>
    <col min="55" max="55" width="20" style="238" bestFit="1" customWidth="1"/>
    <col min="56" max="56" width="18.140625" style="238" bestFit="1" customWidth="1"/>
    <col min="57" max="57" width="15.5703125" style="238" customWidth="1"/>
    <col min="58" max="61" width="15.28515625" style="238" customWidth="1"/>
    <col min="62" max="62" width="32.5703125" style="238" customWidth="1"/>
    <col min="63" max="63" width="0" style="238" hidden="1" customWidth="1"/>
    <col min="64" max="16384" width="22.42578125" style="238" hidden="1"/>
  </cols>
  <sheetData>
    <row r="1" spans="1:62" s="19" customFormat="1" ht="26.25" customHeight="1" x14ac:dyDescent="0.3">
      <c r="A1" s="483"/>
      <c r="B1" s="483"/>
      <c r="C1" s="483"/>
      <c r="D1" s="484" t="s">
        <v>414</v>
      </c>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305" t="s">
        <v>512</v>
      </c>
    </row>
    <row r="2" spans="1:62" s="19" customFormat="1" ht="26.25" customHeight="1" x14ac:dyDescent="0.3">
      <c r="A2" s="483"/>
      <c r="B2" s="483"/>
      <c r="C2" s="483"/>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305" t="s">
        <v>513</v>
      </c>
    </row>
    <row r="3" spans="1:62" s="19" customFormat="1" ht="26.25" customHeight="1" x14ac:dyDescent="0.3">
      <c r="A3" s="483"/>
      <c r="B3" s="483"/>
      <c r="C3" s="483"/>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484"/>
      <c r="AY3" s="484"/>
      <c r="AZ3" s="484"/>
      <c r="BA3" s="484"/>
      <c r="BB3" s="484"/>
      <c r="BC3" s="484"/>
      <c r="BD3" s="484"/>
      <c r="BE3" s="484"/>
      <c r="BF3" s="484"/>
      <c r="BG3" s="484"/>
      <c r="BH3" s="484"/>
      <c r="BI3" s="484"/>
      <c r="BJ3" s="305" t="s">
        <v>514</v>
      </c>
    </row>
    <row r="4" spans="1:62" s="19" customFormat="1" ht="26.25" customHeight="1" x14ac:dyDescent="0.3">
      <c r="A4" s="483"/>
      <c r="B4" s="483"/>
      <c r="C4" s="483"/>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484"/>
      <c r="BH4" s="484"/>
      <c r="BI4" s="484"/>
      <c r="BJ4" s="306" t="s">
        <v>515</v>
      </c>
    </row>
    <row r="5" spans="1:62" s="19" customFormat="1" ht="13.5" customHeight="1" x14ac:dyDescent="0.3">
      <c r="A5" s="485" t="s">
        <v>400</v>
      </c>
      <c r="B5" s="485"/>
      <c r="C5" s="485"/>
      <c r="D5" s="485"/>
      <c r="E5" s="485"/>
      <c r="F5" s="485"/>
      <c r="G5" s="485"/>
      <c r="H5" s="485"/>
      <c r="I5" s="485"/>
      <c r="J5" s="485"/>
      <c r="K5" s="485"/>
      <c r="L5" s="485"/>
      <c r="M5" s="485"/>
      <c r="N5" s="485"/>
      <c r="O5" s="485"/>
      <c r="P5" s="485"/>
      <c r="Q5" s="485"/>
      <c r="R5" s="485"/>
      <c r="S5" s="485"/>
      <c r="T5" s="486" t="s">
        <v>22</v>
      </c>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7" t="s">
        <v>446</v>
      </c>
      <c r="BE5" s="488"/>
      <c r="BF5" s="493" t="s">
        <v>441</v>
      </c>
      <c r="BG5" s="494"/>
      <c r="BH5" s="494"/>
      <c r="BI5" s="495"/>
      <c r="BJ5" s="493" t="s">
        <v>23</v>
      </c>
    </row>
    <row r="6" spans="1:62" s="20" customFormat="1" ht="12.75" x14ac:dyDescent="0.25">
      <c r="A6" s="485"/>
      <c r="B6" s="485"/>
      <c r="C6" s="485"/>
      <c r="D6" s="485"/>
      <c r="E6" s="485"/>
      <c r="F6" s="485"/>
      <c r="G6" s="485"/>
      <c r="H6" s="485"/>
      <c r="I6" s="485"/>
      <c r="J6" s="485"/>
      <c r="K6" s="485"/>
      <c r="L6" s="485"/>
      <c r="M6" s="485"/>
      <c r="N6" s="485"/>
      <c r="O6" s="485"/>
      <c r="P6" s="485"/>
      <c r="Q6" s="485"/>
      <c r="R6" s="485"/>
      <c r="S6" s="485"/>
      <c r="T6" s="504" t="s">
        <v>24</v>
      </c>
      <c r="U6" s="504"/>
      <c r="V6" s="504"/>
      <c r="W6" s="504"/>
      <c r="X6" s="504"/>
      <c r="Y6" s="504"/>
      <c r="Z6" s="504"/>
      <c r="AA6" s="504"/>
      <c r="AB6" s="504"/>
      <c r="AC6" s="504" t="s">
        <v>25</v>
      </c>
      <c r="AD6" s="504"/>
      <c r="AE6" s="504"/>
      <c r="AF6" s="504"/>
      <c r="AG6" s="504"/>
      <c r="AH6" s="504"/>
      <c r="AI6" s="504"/>
      <c r="AJ6" s="504"/>
      <c r="AK6" s="504"/>
      <c r="AL6" s="504" t="s">
        <v>26</v>
      </c>
      <c r="AM6" s="504"/>
      <c r="AN6" s="504"/>
      <c r="AO6" s="504"/>
      <c r="AP6" s="504"/>
      <c r="AQ6" s="504"/>
      <c r="AR6" s="504"/>
      <c r="AS6" s="504"/>
      <c r="AT6" s="504"/>
      <c r="AU6" s="504" t="s">
        <v>27</v>
      </c>
      <c r="AV6" s="504"/>
      <c r="AW6" s="504"/>
      <c r="AX6" s="504"/>
      <c r="AY6" s="504"/>
      <c r="AZ6" s="504"/>
      <c r="BA6" s="504"/>
      <c r="BB6" s="504"/>
      <c r="BC6" s="504"/>
      <c r="BD6" s="489"/>
      <c r="BE6" s="490"/>
      <c r="BF6" s="496"/>
      <c r="BG6" s="497"/>
      <c r="BH6" s="497"/>
      <c r="BI6" s="498"/>
      <c r="BJ6" s="496"/>
    </row>
    <row r="7" spans="1:62" s="19" customFormat="1" ht="13.5" customHeight="1" x14ac:dyDescent="0.3">
      <c r="A7" s="485"/>
      <c r="B7" s="485"/>
      <c r="C7" s="485"/>
      <c r="D7" s="485"/>
      <c r="E7" s="485"/>
      <c r="F7" s="485"/>
      <c r="G7" s="485"/>
      <c r="H7" s="485"/>
      <c r="I7" s="485"/>
      <c r="J7" s="485"/>
      <c r="K7" s="485"/>
      <c r="L7" s="485"/>
      <c r="M7" s="485"/>
      <c r="N7" s="485"/>
      <c r="O7" s="485"/>
      <c r="P7" s="485"/>
      <c r="Q7" s="485"/>
      <c r="R7" s="485"/>
      <c r="S7" s="485"/>
      <c r="T7" s="502" t="s">
        <v>28</v>
      </c>
      <c r="U7" s="502"/>
      <c r="V7" s="502" t="s">
        <v>29</v>
      </c>
      <c r="W7" s="502"/>
      <c r="X7" s="568" t="s">
        <v>30</v>
      </c>
      <c r="Y7" s="569"/>
      <c r="Z7" s="635" t="s">
        <v>31</v>
      </c>
      <c r="AA7" s="636"/>
      <c r="AB7" s="566" t="s">
        <v>32</v>
      </c>
      <c r="AC7" s="502" t="s">
        <v>33</v>
      </c>
      <c r="AD7" s="502"/>
      <c r="AE7" s="502" t="s">
        <v>34</v>
      </c>
      <c r="AF7" s="502"/>
      <c r="AG7" s="568" t="s">
        <v>35</v>
      </c>
      <c r="AH7" s="569"/>
      <c r="AI7" s="635" t="s">
        <v>31</v>
      </c>
      <c r="AJ7" s="636"/>
      <c r="AK7" s="572" t="s">
        <v>32</v>
      </c>
      <c r="AL7" s="502" t="s">
        <v>36</v>
      </c>
      <c r="AM7" s="502"/>
      <c r="AN7" s="502" t="s">
        <v>37</v>
      </c>
      <c r="AO7" s="502"/>
      <c r="AP7" s="568" t="s">
        <v>38</v>
      </c>
      <c r="AQ7" s="569"/>
      <c r="AR7" s="635" t="s">
        <v>31</v>
      </c>
      <c r="AS7" s="636"/>
      <c r="AT7" s="566" t="s">
        <v>32</v>
      </c>
      <c r="AU7" s="502" t="s">
        <v>39</v>
      </c>
      <c r="AV7" s="502"/>
      <c r="AW7" s="502" t="s">
        <v>40</v>
      </c>
      <c r="AX7" s="502"/>
      <c r="AY7" s="568" t="s">
        <v>41</v>
      </c>
      <c r="AZ7" s="569"/>
      <c r="BA7" s="635" t="s">
        <v>31</v>
      </c>
      <c r="BB7" s="636"/>
      <c r="BC7" s="566" t="s">
        <v>32</v>
      </c>
      <c r="BD7" s="491"/>
      <c r="BE7" s="492"/>
      <c r="BF7" s="499"/>
      <c r="BG7" s="500"/>
      <c r="BH7" s="500"/>
      <c r="BI7" s="501"/>
      <c r="BJ7" s="496"/>
    </row>
    <row r="8" spans="1:62" s="69" customFormat="1" ht="51" customHeight="1" x14ac:dyDescent="0.25">
      <c r="A8" s="66" t="s">
        <v>21</v>
      </c>
      <c r="B8" s="66" t="s">
        <v>6</v>
      </c>
      <c r="C8" s="66" t="s">
        <v>0</v>
      </c>
      <c r="D8" s="66" t="s">
        <v>398</v>
      </c>
      <c r="E8" s="66" t="s">
        <v>397</v>
      </c>
      <c r="F8" s="66" t="s">
        <v>402</v>
      </c>
      <c r="G8" s="66" t="s">
        <v>405</v>
      </c>
      <c r="H8" s="66" t="s">
        <v>404</v>
      </c>
      <c r="I8" s="66" t="s">
        <v>403</v>
      </c>
      <c r="J8" s="66" t="s">
        <v>516</v>
      </c>
      <c r="K8" s="66" t="s">
        <v>1</v>
      </c>
      <c r="L8" s="66" t="s">
        <v>2</v>
      </c>
      <c r="M8" s="66" t="s">
        <v>3</v>
      </c>
      <c r="N8" s="66" t="s">
        <v>406</v>
      </c>
      <c r="O8" s="66" t="s">
        <v>4</v>
      </c>
      <c r="P8" s="66" t="s">
        <v>5</v>
      </c>
      <c r="Q8" s="66" t="s">
        <v>517</v>
      </c>
      <c r="R8" s="66" t="s">
        <v>6</v>
      </c>
      <c r="S8" s="66" t="s">
        <v>7</v>
      </c>
      <c r="T8" s="66" t="s">
        <v>42</v>
      </c>
      <c r="U8" s="66" t="s">
        <v>43</v>
      </c>
      <c r="V8" s="66" t="s">
        <v>42</v>
      </c>
      <c r="W8" s="66" t="s">
        <v>43</v>
      </c>
      <c r="X8" s="66" t="s">
        <v>42</v>
      </c>
      <c r="Y8" s="66" t="s">
        <v>43</v>
      </c>
      <c r="Z8" s="66" t="s">
        <v>42</v>
      </c>
      <c r="AA8" s="283" t="s">
        <v>43</v>
      </c>
      <c r="AB8" s="566"/>
      <c r="AC8" s="66" t="s">
        <v>42</v>
      </c>
      <c r="AD8" s="66" t="s">
        <v>43</v>
      </c>
      <c r="AE8" s="66" t="s">
        <v>42</v>
      </c>
      <c r="AF8" s="66" t="s">
        <v>43</v>
      </c>
      <c r="AG8" s="66" t="s">
        <v>42</v>
      </c>
      <c r="AH8" s="66" t="s">
        <v>43</v>
      </c>
      <c r="AI8" s="66" t="s">
        <v>42</v>
      </c>
      <c r="AJ8" s="283" t="s">
        <v>43</v>
      </c>
      <c r="AK8" s="572"/>
      <c r="AL8" s="66" t="s">
        <v>42</v>
      </c>
      <c r="AM8" s="66" t="s">
        <v>43</v>
      </c>
      <c r="AN8" s="66" t="s">
        <v>42</v>
      </c>
      <c r="AO8" s="66" t="s">
        <v>43</v>
      </c>
      <c r="AP8" s="66" t="s">
        <v>42</v>
      </c>
      <c r="AQ8" s="66" t="s">
        <v>43</v>
      </c>
      <c r="AR8" s="66" t="s">
        <v>42</v>
      </c>
      <c r="AS8" s="283" t="s">
        <v>43</v>
      </c>
      <c r="AT8" s="566"/>
      <c r="AU8" s="66" t="s">
        <v>42</v>
      </c>
      <c r="AV8" s="66" t="s">
        <v>43</v>
      </c>
      <c r="AW8" s="66" t="s">
        <v>42</v>
      </c>
      <c r="AX8" s="66" t="s">
        <v>43</v>
      </c>
      <c r="AY8" s="66" t="s">
        <v>42</v>
      </c>
      <c r="AZ8" s="66" t="s">
        <v>43</v>
      </c>
      <c r="BA8" s="66" t="s">
        <v>42</v>
      </c>
      <c r="BB8" s="283" t="s">
        <v>43</v>
      </c>
      <c r="BC8" s="566"/>
      <c r="BD8" s="67" t="s">
        <v>42</v>
      </c>
      <c r="BE8" s="68" t="s">
        <v>43</v>
      </c>
      <c r="BF8" s="68" t="s">
        <v>442</v>
      </c>
      <c r="BG8" s="68" t="s">
        <v>443</v>
      </c>
      <c r="BH8" s="68" t="s">
        <v>444</v>
      </c>
      <c r="BI8" s="68" t="s">
        <v>445</v>
      </c>
      <c r="BJ8" s="499"/>
    </row>
    <row r="9" spans="1:62" s="42" customFormat="1" ht="153.75" customHeight="1" x14ac:dyDescent="0.3">
      <c r="A9" s="27" t="s">
        <v>62</v>
      </c>
      <c r="B9" s="27" t="s">
        <v>20</v>
      </c>
      <c r="C9" s="28" t="s">
        <v>416</v>
      </c>
      <c r="D9" s="29" t="s">
        <v>845</v>
      </c>
      <c r="E9" s="29" t="s">
        <v>846</v>
      </c>
      <c r="F9" s="29"/>
      <c r="G9" s="29"/>
      <c r="H9" s="29"/>
      <c r="I9" s="29"/>
      <c r="J9" s="117">
        <v>1</v>
      </c>
      <c r="K9" s="183" t="s">
        <v>847</v>
      </c>
      <c r="L9" s="29" t="s">
        <v>848</v>
      </c>
      <c r="M9" s="33" t="s">
        <v>8</v>
      </c>
      <c r="N9" s="33" t="s">
        <v>82</v>
      </c>
      <c r="O9" s="29" t="s">
        <v>849</v>
      </c>
      <c r="P9" s="33" t="s">
        <v>850</v>
      </c>
      <c r="Q9" s="33" t="s">
        <v>78</v>
      </c>
      <c r="R9" s="27" t="s">
        <v>20</v>
      </c>
      <c r="S9" s="27" t="s">
        <v>851</v>
      </c>
      <c r="T9" s="228">
        <f t="shared" ref="T9:Y9" si="0">8.33/100</f>
        <v>8.3299999999999999E-2</v>
      </c>
      <c r="U9" s="228">
        <f t="shared" si="0"/>
        <v>8.3299999999999999E-2</v>
      </c>
      <c r="V9" s="228">
        <f t="shared" si="0"/>
        <v>8.3299999999999999E-2</v>
      </c>
      <c r="W9" s="228">
        <f t="shared" si="0"/>
        <v>8.3299999999999999E-2</v>
      </c>
      <c r="X9" s="228">
        <f t="shared" si="0"/>
        <v>8.3299999999999999E-2</v>
      </c>
      <c r="Y9" s="228">
        <f t="shared" si="0"/>
        <v>8.3299999999999999E-2</v>
      </c>
      <c r="Z9" s="12">
        <f t="shared" ref="Z9:AA13" si="1">SUM(T9,V9,X9)</f>
        <v>0.24990000000000001</v>
      </c>
      <c r="AA9" s="18">
        <f t="shared" si="1"/>
        <v>0.24990000000000001</v>
      </c>
      <c r="AB9" s="46" t="s">
        <v>980</v>
      </c>
      <c r="AC9" s="228">
        <f>8.33/100</f>
        <v>8.3299999999999999E-2</v>
      </c>
      <c r="AD9" s="44"/>
      <c r="AE9" s="228">
        <f>8.33/100</f>
        <v>8.3299999999999999E-2</v>
      </c>
      <c r="AF9" s="44"/>
      <c r="AG9" s="228">
        <f>8.33/100</f>
        <v>8.3299999999999999E-2</v>
      </c>
      <c r="AH9" s="44"/>
      <c r="AI9" s="12">
        <f t="shared" ref="AI9:AJ13" si="2">SUM(AC9,AE9,AG9)</f>
        <v>0.24990000000000001</v>
      </c>
      <c r="AJ9" s="18">
        <f t="shared" si="2"/>
        <v>0</v>
      </c>
      <c r="AK9" s="46" t="s">
        <v>44</v>
      </c>
      <c r="AL9" s="228">
        <f>8.33/100</f>
        <v>8.3299999999999999E-2</v>
      </c>
      <c r="AM9" s="44"/>
      <c r="AN9" s="228">
        <f>8.33/100</f>
        <v>8.3299999999999999E-2</v>
      </c>
      <c r="AO9" s="44"/>
      <c r="AP9" s="228">
        <f>8.33/100</f>
        <v>8.3299999999999999E-2</v>
      </c>
      <c r="AQ9" s="44"/>
      <c r="AR9" s="12">
        <f t="shared" ref="AR9:AS13" si="3">SUM(AL9,AN9,AP9)</f>
        <v>0.24990000000000001</v>
      </c>
      <c r="AS9" s="18">
        <f t="shared" si="3"/>
        <v>0</v>
      </c>
      <c r="AT9" s="40" t="s">
        <v>44</v>
      </c>
      <c r="AU9" s="228">
        <f>8.33/100</f>
        <v>8.3299999999999999E-2</v>
      </c>
      <c r="AV9" s="44"/>
      <c r="AW9" s="228">
        <f>8.33/100</f>
        <v>8.3299999999999999E-2</v>
      </c>
      <c r="AX9" s="44"/>
      <c r="AY9" s="228">
        <f>8.33/100</f>
        <v>8.3299999999999999E-2</v>
      </c>
      <c r="AZ9" s="44"/>
      <c r="BA9" s="12">
        <f>SUM(AU9,AW9,AY9)</f>
        <v>0.24990000000000001</v>
      </c>
      <c r="BB9" s="18">
        <f>SUM(AV9,AX9,AZ9)</f>
        <v>0</v>
      </c>
      <c r="BC9" s="40" t="s">
        <v>44</v>
      </c>
      <c r="BD9" s="299">
        <f>Z9+AI9+AR9+BA9</f>
        <v>0.99960000000000004</v>
      </c>
      <c r="BE9" s="299">
        <f>AA9+AJ9+AS9+BB9</f>
        <v>0.24990000000000001</v>
      </c>
      <c r="BF9" s="297">
        <f>IFERROR(AA9/Z9,"")</f>
        <v>1</v>
      </c>
      <c r="BG9" s="297">
        <f>IFERROR((AA9+AJ9)/(Z9+AI9),"")</f>
        <v>0.5</v>
      </c>
      <c r="BH9" s="297">
        <f>IFERROR((AA9+AJ9+AS9)/(Z9+AI9+AR9),"")</f>
        <v>0.33333333333333331</v>
      </c>
      <c r="BI9" s="297">
        <f>IFERROR((AA9+AJ9+AS9+BB9)/(Z9+AI9+AR9+BA9),"")</f>
        <v>0.25</v>
      </c>
      <c r="BJ9" s="227">
        <f>BE9/BD9</f>
        <v>0.25</v>
      </c>
    </row>
    <row r="10" spans="1:62" s="19" customFormat="1" ht="153.75" customHeight="1" x14ac:dyDescent="0.3">
      <c r="A10" s="27" t="s">
        <v>62</v>
      </c>
      <c r="B10" s="27" t="s">
        <v>20</v>
      </c>
      <c r="C10" s="28" t="s">
        <v>416</v>
      </c>
      <c r="D10" s="29" t="s">
        <v>852</v>
      </c>
      <c r="E10" s="29" t="s">
        <v>853</v>
      </c>
      <c r="F10" s="29"/>
      <c r="G10" s="29"/>
      <c r="H10" s="29"/>
      <c r="I10" s="29"/>
      <c r="J10" s="30">
        <v>4</v>
      </c>
      <c r="K10" s="29" t="s">
        <v>854</v>
      </c>
      <c r="L10" s="29" t="s">
        <v>855</v>
      </c>
      <c r="M10" s="33" t="s">
        <v>8</v>
      </c>
      <c r="N10" s="33" t="s">
        <v>82</v>
      </c>
      <c r="O10" s="29" t="s">
        <v>856</v>
      </c>
      <c r="P10" s="33" t="s">
        <v>857</v>
      </c>
      <c r="Q10" s="33" t="s">
        <v>78</v>
      </c>
      <c r="R10" s="27" t="s">
        <v>20</v>
      </c>
      <c r="S10" s="27" t="s">
        <v>851</v>
      </c>
      <c r="T10" s="116">
        <v>0</v>
      </c>
      <c r="U10" s="116"/>
      <c r="V10" s="116">
        <v>0</v>
      </c>
      <c r="W10" s="116"/>
      <c r="X10" s="116">
        <v>0</v>
      </c>
      <c r="Y10" s="116"/>
      <c r="Z10" s="97">
        <f t="shared" si="1"/>
        <v>0</v>
      </c>
      <c r="AA10" s="97">
        <f t="shared" si="1"/>
        <v>0</v>
      </c>
      <c r="AB10" s="38" t="s">
        <v>44</v>
      </c>
      <c r="AC10" s="116">
        <v>0</v>
      </c>
      <c r="AD10" s="116"/>
      <c r="AE10" s="116">
        <v>2</v>
      </c>
      <c r="AF10" s="116">
        <v>0</v>
      </c>
      <c r="AG10" s="116">
        <v>0</v>
      </c>
      <c r="AH10" s="116">
        <v>0</v>
      </c>
      <c r="AI10" s="97">
        <f t="shared" si="2"/>
        <v>2</v>
      </c>
      <c r="AJ10" s="97">
        <f t="shared" si="2"/>
        <v>0</v>
      </c>
      <c r="AK10" s="38" t="s">
        <v>44</v>
      </c>
      <c r="AL10" s="116">
        <v>0</v>
      </c>
      <c r="AM10" s="116">
        <v>0</v>
      </c>
      <c r="AN10" s="116">
        <v>0</v>
      </c>
      <c r="AO10" s="116">
        <v>0</v>
      </c>
      <c r="AP10" s="116">
        <v>2</v>
      </c>
      <c r="AQ10" s="116">
        <v>0</v>
      </c>
      <c r="AR10" s="97">
        <f t="shared" si="3"/>
        <v>2</v>
      </c>
      <c r="AS10" s="97">
        <f t="shared" si="3"/>
        <v>0</v>
      </c>
      <c r="AT10" s="98" t="s">
        <v>44</v>
      </c>
      <c r="AU10" s="116">
        <v>0</v>
      </c>
      <c r="AV10" s="116">
        <v>0</v>
      </c>
      <c r="AW10" s="116">
        <v>0</v>
      </c>
      <c r="AX10" s="116">
        <v>0</v>
      </c>
      <c r="AY10" s="116">
        <v>0</v>
      </c>
      <c r="AZ10" s="116">
        <v>0</v>
      </c>
      <c r="BA10" s="97">
        <f t="shared" ref="BA10:BB13" si="4">SUM(AU10,AW10,AY10)</f>
        <v>0</v>
      </c>
      <c r="BB10" s="97">
        <f t="shared" si="4"/>
        <v>0</v>
      </c>
      <c r="BC10" s="98" t="s">
        <v>44</v>
      </c>
      <c r="BD10" s="300">
        <f>SUM(Z10,AI10,AR10,BA10)</f>
        <v>4</v>
      </c>
      <c r="BE10" s="300">
        <f>SUM(AA10,AJ10,AS10,BB10)</f>
        <v>0</v>
      </c>
      <c r="BF10" s="297" t="s">
        <v>977</v>
      </c>
      <c r="BG10" s="297">
        <f>IFERROR((AA10+AJ10)/(Z10+AI10),"")</f>
        <v>0</v>
      </c>
      <c r="BH10" s="297">
        <f>IFERROR((AA10+AJ10+AS10)/(Z10+AI10+AR10),"")</f>
        <v>0</v>
      </c>
      <c r="BI10" s="297">
        <f>IFERROR((AA10+AJ10+AS10+BB10)/(Z10+AI10+AR10+BA10),"")</f>
        <v>0</v>
      </c>
      <c r="BJ10" s="227"/>
    </row>
    <row r="11" spans="1:62" s="19" customFormat="1" ht="153.75" customHeight="1" x14ac:dyDescent="0.3">
      <c r="A11" s="27" t="s">
        <v>62</v>
      </c>
      <c r="B11" s="27" t="s">
        <v>20</v>
      </c>
      <c r="C11" s="28" t="s">
        <v>416</v>
      </c>
      <c r="D11" s="29" t="s">
        <v>852</v>
      </c>
      <c r="E11" s="29" t="s">
        <v>858</v>
      </c>
      <c r="F11" s="29"/>
      <c r="G11" s="29"/>
      <c r="H11" s="29"/>
      <c r="I11" s="29"/>
      <c r="J11" s="30">
        <v>4</v>
      </c>
      <c r="K11" s="29" t="s">
        <v>859</v>
      </c>
      <c r="L11" s="29" t="s">
        <v>860</v>
      </c>
      <c r="M11" s="33" t="s">
        <v>8</v>
      </c>
      <c r="N11" s="33" t="s">
        <v>82</v>
      </c>
      <c r="O11" s="29" t="s">
        <v>861</v>
      </c>
      <c r="P11" s="33" t="s">
        <v>862</v>
      </c>
      <c r="Q11" s="33" t="s">
        <v>78</v>
      </c>
      <c r="R11" s="27" t="s">
        <v>20</v>
      </c>
      <c r="S11" s="27" t="s">
        <v>851</v>
      </c>
      <c r="T11" s="116">
        <v>1</v>
      </c>
      <c r="U11" s="116">
        <v>1</v>
      </c>
      <c r="V11" s="116">
        <v>0</v>
      </c>
      <c r="W11" s="116">
        <v>0</v>
      </c>
      <c r="X11" s="116">
        <v>0</v>
      </c>
      <c r="Y11" s="116">
        <v>0</v>
      </c>
      <c r="Z11" s="97">
        <f t="shared" si="1"/>
        <v>1</v>
      </c>
      <c r="AA11" s="97">
        <f t="shared" si="1"/>
        <v>1</v>
      </c>
      <c r="AB11" s="46" t="s">
        <v>981</v>
      </c>
      <c r="AC11" s="116">
        <v>1</v>
      </c>
      <c r="AD11" s="116"/>
      <c r="AE11" s="116">
        <v>0</v>
      </c>
      <c r="AF11" s="116">
        <v>0</v>
      </c>
      <c r="AG11" s="116">
        <v>0</v>
      </c>
      <c r="AH11" s="116">
        <v>0</v>
      </c>
      <c r="AI11" s="97">
        <f t="shared" si="2"/>
        <v>1</v>
      </c>
      <c r="AJ11" s="97">
        <f t="shared" si="2"/>
        <v>0</v>
      </c>
      <c r="AK11" s="38" t="s">
        <v>44</v>
      </c>
      <c r="AL11" s="116">
        <v>1</v>
      </c>
      <c r="AM11" s="116">
        <v>0</v>
      </c>
      <c r="AN11" s="116">
        <v>0</v>
      </c>
      <c r="AO11" s="116">
        <v>0</v>
      </c>
      <c r="AP11" s="116">
        <v>0</v>
      </c>
      <c r="AQ11" s="116">
        <v>0</v>
      </c>
      <c r="AR11" s="97">
        <f t="shared" si="3"/>
        <v>1</v>
      </c>
      <c r="AS11" s="97">
        <f t="shared" si="3"/>
        <v>0</v>
      </c>
      <c r="AT11" s="98" t="s">
        <v>44</v>
      </c>
      <c r="AU11" s="116">
        <v>1</v>
      </c>
      <c r="AV11" s="116">
        <v>0</v>
      </c>
      <c r="AW11" s="116">
        <v>0</v>
      </c>
      <c r="AX11" s="116">
        <v>0</v>
      </c>
      <c r="AY11" s="116">
        <v>0</v>
      </c>
      <c r="AZ11" s="116">
        <v>0</v>
      </c>
      <c r="BA11" s="97">
        <f t="shared" si="4"/>
        <v>1</v>
      </c>
      <c r="BB11" s="97">
        <f t="shared" si="4"/>
        <v>0</v>
      </c>
      <c r="BC11" s="98" t="s">
        <v>44</v>
      </c>
      <c r="BD11" s="298">
        <f>SUM(Z11,AI11,AR11,BA11)</f>
        <v>4</v>
      </c>
      <c r="BE11" s="298">
        <f>SUM(AA11,AJ11,AS11,BB11)</f>
        <v>1</v>
      </c>
      <c r="BF11" s="176">
        <f>IFERROR(AA11/Z11,"")</f>
        <v>1</v>
      </c>
      <c r="BG11" s="176">
        <f>IFERROR((AA11+AJ11)/(Z11+AI11),"")</f>
        <v>0.5</v>
      </c>
      <c r="BH11" s="176">
        <f>IFERROR((AA11+AJ11+AS11)/(Z11+AI11+AR11),"")</f>
        <v>0.33333333333333331</v>
      </c>
      <c r="BI11" s="176">
        <f>IFERROR((AA11+AJ11+AS11+BB11)/(Z11+AI11+AR11+BA11),"")</f>
        <v>0.25</v>
      </c>
      <c r="BJ11" s="227">
        <f>BE11/BD11</f>
        <v>0.25</v>
      </c>
    </row>
    <row r="12" spans="1:62" s="42" customFormat="1" ht="153.75" customHeight="1" x14ac:dyDescent="0.3">
      <c r="A12" s="27" t="s">
        <v>62</v>
      </c>
      <c r="B12" s="27" t="s">
        <v>20</v>
      </c>
      <c r="C12" s="28" t="s">
        <v>416</v>
      </c>
      <c r="D12" s="29" t="s">
        <v>852</v>
      </c>
      <c r="E12" s="29" t="s">
        <v>863</v>
      </c>
      <c r="F12" s="29"/>
      <c r="G12" s="29"/>
      <c r="H12" s="29"/>
      <c r="I12" s="29"/>
      <c r="J12" s="117">
        <v>1</v>
      </c>
      <c r="K12" s="29" t="s">
        <v>864</v>
      </c>
      <c r="L12" s="29" t="s">
        <v>865</v>
      </c>
      <c r="M12" s="33" t="s">
        <v>11</v>
      </c>
      <c r="N12" s="33" t="s">
        <v>82</v>
      </c>
      <c r="O12" s="29" t="s">
        <v>866</v>
      </c>
      <c r="P12" s="33" t="s">
        <v>867</v>
      </c>
      <c r="Q12" s="33" t="s">
        <v>78</v>
      </c>
      <c r="R12" s="27" t="s">
        <v>20</v>
      </c>
      <c r="S12" s="27" t="s">
        <v>851</v>
      </c>
      <c r="T12" s="228">
        <f t="shared" ref="T12:Y13" si="5">8.33/100</f>
        <v>8.3299999999999999E-2</v>
      </c>
      <c r="U12" s="228">
        <f t="shared" si="5"/>
        <v>8.3299999999999999E-2</v>
      </c>
      <c r="V12" s="228">
        <f t="shared" si="5"/>
        <v>8.3299999999999999E-2</v>
      </c>
      <c r="W12" s="228">
        <f t="shared" si="5"/>
        <v>8.3299999999999999E-2</v>
      </c>
      <c r="X12" s="228">
        <f t="shared" si="5"/>
        <v>8.3299999999999999E-2</v>
      </c>
      <c r="Y12" s="228">
        <f t="shared" si="5"/>
        <v>8.3299999999999999E-2</v>
      </c>
      <c r="Z12" s="12">
        <f t="shared" si="1"/>
        <v>0.24990000000000001</v>
      </c>
      <c r="AA12" s="12">
        <f t="shared" si="1"/>
        <v>0.24990000000000001</v>
      </c>
      <c r="AB12" s="46" t="s">
        <v>982</v>
      </c>
      <c r="AC12" s="228">
        <f>8.33/100</f>
        <v>8.3299999999999999E-2</v>
      </c>
      <c r="AD12" s="44"/>
      <c r="AE12" s="228">
        <f>8.33/100</f>
        <v>8.3299999999999999E-2</v>
      </c>
      <c r="AF12" s="44"/>
      <c r="AG12" s="228">
        <f>8.33/100</f>
        <v>8.3299999999999999E-2</v>
      </c>
      <c r="AH12" s="44"/>
      <c r="AI12" s="12">
        <f t="shared" si="2"/>
        <v>0.24990000000000001</v>
      </c>
      <c r="AJ12" s="18">
        <f t="shared" si="2"/>
        <v>0</v>
      </c>
      <c r="AK12" s="46" t="s">
        <v>44</v>
      </c>
      <c r="AL12" s="228">
        <f>8.33/100</f>
        <v>8.3299999999999999E-2</v>
      </c>
      <c r="AM12" s="44"/>
      <c r="AN12" s="228">
        <f>8.33/100</f>
        <v>8.3299999999999999E-2</v>
      </c>
      <c r="AO12" s="44"/>
      <c r="AP12" s="228">
        <f>8.33/100</f>
        <v>8.3299999999999999E-2</v>
      </c>
      <c r="AQ12" s="44"/>
      <c r="AR12" s="12">
        <f t="shared" si="3"/>
        <v>0.24990000000000001</v>
      </c>
      <c r="AS12" s="18">
        <f t="shared" si="3"/>
        <v>0</v>
      </c>
      <c r="AT12" s="40" t="s">
        <v>44</v>
      </c>
      <c r="AU12" s="228">
        <f>8.33/100</f>
        <v>8.3299999999999999E-2</v>
      </c>
      <c r="AV12" s="44"/>
      <c r="AW12" s="228">
        <f>8.33/100</f>
        <v>8.3299999999999999E-2</v>
      </c>
      <c r="AX12" s="44"/>
      <c r="AY12" s="228">
        <f>8.33/100</f>
        <v>8.3299999999999999E-2</v>
      </c>
      <c r="AZ12" s="44"/>
      <c r="BA12" s="12">
        <f>SUM(AU12,AW12,AY12)</f>
        <v>0.24990000000000001</v>
      </c>
      <c r="BB12" s="18">
        <f t="shared" si="4"/>
        <v>0</v>
      </c>
      <c r="BC12" s="40" t="s">
        <v>44</v>
      </c>
      <c r="BD12" s="299">
        <f>Z12+AI12+AR12+BA12</f>
        <v>0.99960000000000004</v>
      </c>
      <c r="BE12" s="299">
        <f>AA12+AJ12+AS12+BB12</f>
        <v>0.24990000000000001</v>
      </c>
      <c r="BF12" s="176">
        <f>IFERROR(AA12/Z12,"")</f>
        <v>1</v>
      </c>
      <c r="BG12" s="176">
        <f>IFERROR((AA12+AJ12)/(Z12+AI12),"")</f>
        <v>0.5</v>
      </c>
      <c r="BH12" s="176">
        <f>IFERROR((AA12+AJ12+AS12)/(Z12+AI12+AR12),"")</f>
        <v>0.33333333333333331</v>
      </c>
      <c r="BI12" s="176">
        <f>IFERROR((AA12+AJ12+AS12+BB12)/(Z12+AI12+AR12+BA12),"")</f>
        <v>0.25</v>
      </c>
      <c r="BJ12" s="227">
        <f>BE12/BD12</f>
        <v>0.25</v>
      </c>
    </row>
    <row r="13" spans="1:62" s="42" customFormat="1" ht="145.5" customHeight="1" x14ac:dyDescent="0.3">
      <c r="A13" s="27" t="s">
        <v>62</v>
      </c>
      <c r="B13" s="27" t="s">
        <v>20</v>
      </c>
      <c r="C13" s="28" t="s">
        <v>416</v>
      </c>
      <c r="D13" s="29" t="s">
        <v>852</v>
      </c>
      <c r="E13" s="29" t="s">
        <v>868</v>
      </c>
      <c r="F13" s="29"/>
      <c r="G13" s="29"/>
      <c r="H13" s="29"/>
      <c r="I13" s="29"/>
      <c r="J13" s="117">
        <v>1</v>
      </c>
      <c r="K13" s="29" t="s">
        <v>869</v>
      </c>
      <c r="L13" s="29" t="s">
        <v>870</v>
      </c>
      <c r="M13" s="33" t="s">
        <v>11</v>
      </c>
      <c r="N13" s="33" t="s">
        <v>82</v>
      </c>
      <c r="O13" s="29" t="s">
        <v>871</v>
      </c>
      <c r="P13" s="33" t="s">
        <v>872</v>
      </c>
      <c r="Q13" s="33" t="s">
        <v>78</v>
      </c>
      <c r="R13" s="27" t="s">
        <v>20</v>
      </c>
      <c r="S13" s="27" t="s">
        <v>851</v>
      </c>
      <c r="T13" s="228">
        <f t="shared" si="5"/>
        <v>8.3299999999999999E-2</v>
      </c>
      <c r="U13" s="228">
        <f t="shared" si="5"/>
        <v>8.3299999999999999E-2</v>
      </c>
      <c r="V13" s="228">
        <f t="shared" si="5"/>
        <v>8.3299999999999999E-2</v>
      </c>
      <c r="W13" s="228">
        <f t="shared" si="5"/>
        <v>8.3299999999999999E-2</v>
      </c>
      <c r="X13" s="228">
        <f t="shared" si="5"/>
        <v>8.3299999999999999E-2</v>
      </c>
      <c r="Y13" s="228">
        <f t="shared" si="5"/>
        <v>8.3299999999999999E-2</v>
      </c>
      <c r="Z13" s="12">
        <f t="shared" si="1"/>
        <v>0.24990000000000001</v>
      </c>
      <c r="AA13" s="12">
        <f t="shared" si="1"/>
        <v>0.24990000000000001</v>
      </c>
      <c r="AB13" s="46" t="s">
        <v>983</v>
      </c>
      <c r="AC13" s="228">
        <f>8.33/100</f>
        <v>8.3299999999999999E-2</v>
      </c>
      <c r="AD13" s="44"/>
      <c r="AE13" s="228">
        <f>8.33/100</f>
        <v>8.3299999999999999E-2</v>
      </c>
      <c r="AF13" s="44"/>
      <c r="AG13" s="228">
        <f>8.33/100</f>
        <v>8.3299999999999999E-2</v>
      </c>
      <c r="AH13" s="44"/>
      <c r="AI13" s="12">
        <f t="shared" si="2"/>
        <v>0.24990000000000001</v>
      </c>
      <c r="AJ13" s="18">
        <f t="shared" si="2"/>
        <v>0</v>
      </c>
      <c r="AK13" s="46" t="s">
        <v>44</v>
      </c>
      <c r="AL13" s="228">
        <f>8.33/100</f>
        <v>8.3299999999999999E-2</v>
      </c>
      <c r="AM13" s="44"/>
      <c r="AN13" s="228">
        <f>8.33/100</f>
        <v>8.3299999999999999E-2</v>
      </c>
      <c r="AO13" s="44"/>
      <c r="AP13" s="228">
        <f>8.33/100</f>
        <v>8.3299999999999999E-2</v>
      </c>
      <c r="AQ13" s="44"/>
      <c r="AR13" s="12">
        <f t="shared" si="3"/>
        <v>0.24990000000000001</v>
      </c>
      <c r="AS13" s="18">
        <f t="shared" si="3"/>
        <v>0</v>
      </c>
      <c r="AT13" s="40" t="s">
        <v>44</v>
      </c>
      <c r="AU13" s="228">
        <f>8.33/100</f>
        <v>8.3299999999999999E-2</v>
      </c>
      <c r="AV13" s="44"/>
      <c r="AW13" s="228">
        <f>8.33/100</f>
        <v>8.3299999999999999E-2</v>
      </c>
      <c r="AX13" s="44"/>
      <c r="AY13" s="228">
        <f>8.33/100</f>
        <v>8.3299999999999999E-2</v>
      </c>
      <c r="AZ13" s="44"/>
      <c r="BA13" s="12">
        <f>SUM(AU13,AW13,AY13)</f>
        <v>0.24990000000000001</v>
      </c>
      <c r="BB13" s="18">
        <f t="shared" si="4"/>
        <v>0</v>
      </c>
      <c r="BC13" s="40" t="s">
        <v>44</v>
      </c>
      <c r="BD13" s="299">
        <f>Z13+AI13+AR13+BA13</f>
        <v>0.99960000000000004</v>
      </c>
      <c r="BE13" s="299">
        <f>AA13+AJ13+AS13+BB13</f>
        <v>0.24990000000000001</v>
      </c>
      <c r="BF13" s="176">
        <f>IFERROR(AA13/Z13,"")</f>
        <v>1</v>
      </c>
      <c r="BG13" s="176">
        <f>IFERROR((AA13+AJ13)/(Z13+AI13),"")</f>
        <v>0.5</v>
      </c>
      <c r="BH13" s="176">
        <f>IFERROR((AA13+AJ13+AS13)/(Z13+AI13+AR13),"")</f>
        <v>0.33333333333333331</v>
      </c>
      <c r="BI13" s="176">
        <f>IFERROR((AA13+AJ13+AS13+BB13)/(Z13+AI13+AR13+BA13),"")</f>
        <v>0.25</v>
      </c>
      <c r="BJ13" s="227">
        <f>BE13/BD13</f>
        <v>0.25</v>
      </c>
    </row>
    <row r="14" spans="1:62" s="19" customFormat="1" ht="61.5" customHeight="1" x14ac:dyDescent="0.3">
      <c r="A14" s="647" t="s">
        <v>935</v>
      </c>
      <c r="B14" s="647"/>
      <c r="C14" s="647"/>
      <c r="D14" s="647"/>
      <c r="E14" s="647"/>
      <c r="F14" s="647"/>
      <c r="G14" s="647"/>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7"/>
      <c r="AY14" s="647"/>
      <c r="AZ14" s="647"/>
      <c r="BA14" s="647"/>
      <c r="BB14" s="647"/>
      <c r="BC14" s="647"/>
      <c r="BD14" s="647"/>
      <c r="BE14" s="647"/>
      <c r="BF14" s="74">
        <f xml:space="preserve"> AVERAGE(BF9:BF13)</f>
        <v>1</v>
      </c>
      <c r="BG14" s="74">
        <f xml:space="preserve"> AVERAGE(BG9:BG13)</f>
        <v>0.4</v>
      </c>
      <c r="BH14" s="74">
        <f xml:space="preserve"> AVERAGE(BH9:BH13)</f>
        <v>0.26666666666666666</v>
      </c>
      <c r="BI14" s="74">
        <f xml:space="preserve"> AVERAGE(BI9:BI13)</f>
        <v>0.2</v>
      </c>
      <c r="BJ14" s="314">
        <f xml:space="preserve"> AVERAGE(BJ9:BJ13)</f>
        <v>0.25</v>
      </c>
    </row>
    <row r="15" spans="1:62" ht="61.5" customHeight="1" x14ac:dyDescent="0.25"/>
    <row r="16" spans="1:62" ht="61.5" customHeight="1" x14ac:dyDescent="0.25"/>
    <row r="17" ht="61.5" customHeight="1" x14ac:dyDescent="0.25"/>
    <row r="18" ht="61.5" customHeight="1" x14ac:dyDescent="0.25"/>
    <row r="19" ht="61.5" customHeight="1" x14ac:dyDescent="0.25"/>
    <row r="20" ht="61.5" customHeight="1" x14ac:dyDescent="0.25"/>
    <row r="21" ht="61.5" customHeight="1" x14ac:dyDescent="0.25"/>
    <row r="22" ht="61.5" customHeight="1" x14ac:dyDescent="0.25"/>
    <row r="23" ht="61.5" customHeight="1" x14ac:dyDescent="0.25"/>
  </sheetData>
  <sheetProtection algorithmName="SHA-512" hashValue="GWYbagX+PmCuTO4GEA8+qIoO2IKRU1dD97/xXMWu4Ebfy8k9LDidMECaI/KO7mG8ORNLswAB2xgu4Oe5NB1C3Q==" saltValue="63UrQurQLJbXUz9k21u+cw==" spinCount="100000" sheet="1" objects="1" scenarios="1" formatCells="0" formatColumns="0"/>
  <dataConsolidate/>
  <mergeCells count="32">
    <mergeCell ref="A1:C4"/>
    <mergeCell ref="D1:BI4"/>
    <mergeCell ref="BD5:BE7"/>
    <mergeCell ref="BF5:BI7"/>
    <mergeCell ref="BJ5:BJ8"/>
    <mergeCell ref="T6:AB6"/>
    <mergeCell ref="AC6:AK6"/>
    <mergeCell ref="AL6:AT6"/>
    <mergeCell ref="AU6:BC6"/>
    <mergeCell ref="T7:U7"/>
    <mergeCell ref="Z7:AA7"/>
    <mergeCell ref="AB7:AB8"/>
    <mergeCell ref="AC7:AD7"/>
    <mergeCell ref="AE7:AF7"/>
    <mergeCell ref="A5:S7"/>
    <mergeCell ref="T5:BC5"/>
    <mergeCell ref="A14:BE14"/>
    <mergeCell ref="BC7:BC8"/>
    <mergeCell ref="AR7:AS7"/>
    <mergeCell ref="AT7:AT8"/>
    <mergeCell ref="AU7:AV7"/>
    <mergeCell ref="AW7:AX7"/>
    <mergeCell ref="AY7:AZ7"/>
    <mergeCell ref="BA7:BB7"/>
    <mergeCell ref="AG7:AH7"/>
    <mergeCell ref="AI7:AJ7"/>
    <mergeCell ref="AK7:AK8"/>
    <mergeCell ref="AL7:AM7"/>
    <mergeCell ref="AN7:AO7"/>
    <mergeCell ref="AP7:AQ7"/>
    <mergeCell ref="V7:W7"/>
    <mergeCell ref="X7:Y7"/>
  </mergeCells>
  <conditionalFormatting sqref="BJ9:BJ13">
    <cfRule type="cellIs" dxfId="2" priority="7" operator="between">
      <formula>0.7</formula>
      <formula>1</formula>
    </cfRule>
    <cfRule type="cellIs" dxfId="1" priority="8" operator="between">
      <formula>0.51</formula>
      <formula>0.69</formula>
    </cfRule>
    <cfRule type="cellIs" dxfId="0" priority="9" operator="between">
      <formula>0</formula>
      <formula>0.5</formula>
    </cfRule>
  </conditionalFormatting>
  <dataValidations count="10">
    <dataValidation allowBlank="1" showInputMessage="1" showErrorMessage="1" promptTitle="Producto" prompt="Describa el resultado de lo que se espera alcanzar cuando se cumpla la meta" sqref="P9:P13" xr:uid="{87DFD959-138E-4B68-80F0-7B1D8E30A864}"/>
    <dataValidation allowBlank="1" showInputMessage="1" showErrorMessage="1" prompt="Describa la estrategia a desarrollar para el cumplimiento del Objetivo_x000a_" sqref="K16 D9:D13 D15:D19" xr:uid="{1DB86CA2-4773-4030-A3D1-97A0E65454B5}"/>
    <dataValidation allowBlank="1" showInputMessage="1" showErrorMessage="1" prompt="Registre el valor absoluto o porcentaje de la meta" sqref="J15:J20 J9:J13" xr:uid="{065DB249-D733-4F6F-947D-FBEE56AD4276}"/>
    <dataValidation allowBlank="1" showInputMessage="1" showErrorMessage="1" prompt="Registre el nombre del indicador: _x000a__x000a_Ejemplo Número de visitas técnicas realizadas  " sqref="L22 K17:K22 K9:K13" xr:uid="{E9E0E1CD-5F01-4BE3-B171-ECF23CBE58B9}"/>
    <dataValidation allowBlank="1" showInputMessage="1" showErrorMessage="1" prompt="Registre la o las variables que va a medir el indicador:_x000a_Ejemplo:  (Número de visitas técnicas realizadas/Número de visitas técnicas programadas en el periodo)*100" sqref="L17:L21 L9:L13" xr:uid="{9D26B9B8-C55C-4F46-B921-7D6BA5769A1E}"/>
    <dataValidation allowBlank="1" showInputMessage="1" showErrorMessage="1" prompt="Registre el nombre de la(s) persona(s) que desarrollan la actividad, máximo 3 " sqref="S17:S22" xr:uid="{04BAC4E0-D13A-41FB-B118-B68F7E90FC48}"/>
    <dataValidation allowBlank="1" showInputMessage="1" showErrorMessage="1" promptTitle="Actividades" prompt="Registre las actividades macro que se requieren realizar para lograr la meta" sqref="O9:O13" xr:uid="{4BAEDE62-D0B2-48FD-9D66-EC27BB8BCA26}"/>
    <dataValidation allowBlank="1" showInputMessage="1" showErrorMessage="1" prompt="Registre el o los productos o entregables que servirán de evidencia  " sqref="P17:P22" xr:uid="{87A30215-04BE-448A-BCCC-192799370017}"/>
    <dataValidation allowBlank="1" showInputMessage="1" showErrorMessage="1" prompt="Registre las actividades macro que se requieren para cumplir las metas" sqref="O17:O22" xr:uid="{05CCCC8F-166F-47C6-AA04-69BD8BD14223}"/>
    <dataValidation allowBlank="1" showInputMessage="1" showErrorMessage="1" prompt="Registre la meta o las metas que se desarrollarán para el cumplimiento del Objetivo en 2021." sqref="E17:I22 J21:J22" xr:uid="{44128A79-B0BF-4D72-88B6-EF55FBD6B175}"/>
  </dataValidations>
  <pageMargins left="0.70866141732283472" right="0.70866141732283472" top="0.74803149606299213" bottom="0.74803149606299213" header="0.31496062992125984" footer="0.31496062992125984"/>
  <pageSetup paperSize="9" scale="12" orientation="landscape" r:id="rId1"/>
  <headerFooter>
    <oddFooter>&amp;C&amp;"Century Gothic,Negrita"&amp;10Nota:&amp;"Century Gothic,Normal" Si este documento se encuentra impreso se considera Copia no Controlada. La versión vigente está publicada en el sitio web del Instituto Distrital de la Gestión del Riesgo y Cambio Climático.</oddFooter>
  </headerFooter>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04"/>
  <sheetViews>
    <sheetView topLeftCell="A22" workbookViewId="0">
      <selection activeCell="A43" sqref="A43:A45"/>
    </sheetView>
  </sheetViews>
  <sheetFormatPr baseColWidth="10" defaultRowHeight="15.75" x14ac:dyDescent="0.3"/>
  <cols>
    <col min="1" max="1" width="64.140625" style="1" customWidth="1"/>
  </cols>
  <sheetData>
    <row r="1" spans="1:1" x14ac:dyDescent="0.3">
      <c r="A1" s="3" t="s">
        <v>47</v>
      </c>
    </row>
    <row r="2" spans="1:1" x14ac:dyDescent="0.3">
      <c r="A2" s="1" t="s">
        <v>48</v>
      </c>
    </row>
    <row r="3" spans="1:1" x14ac:dyDescent="0.3">
      <c r="A3" s="1" t="s">
        <v>49</v>
      </c>
    </row>
    <row r="4" spans="1:1" x14ac:dyDescent="0.3">
      <c r="A4" s="1" t="s">
        <v>50</v>
      </c>
    </row>
    <row r="5" spans="1:1" x14ac:dyDescent="0.3">
      <c r="A5" s="1" t="s">
        <v>51</v>
      </c>
    </row>
    <row r="6" spans="1:1" x14ac:dyDescent="0.3">
      <c r="A6" s="1" t="s">
        <v>52</v>
      </c>
    </row>
    <row r="7" spans="1:1" x14ac:dyDescent="0.3">
      <c r="A7" s="1" t="s">
        <v>53</v>
      </c>
    </row>
    <row r="8" spans="1:1" x14ac:dyDescent="0.3">
      <c r="A8" s="1" t="s">
        <v>54</v>
      </c>
    </row>
    <row r="9" spans="1:1" x14ac:dyDescent="0.3">
      <c r="A9" s="1" t="s">
        <v>55</v>
      </c>
    </row>
    <row r="10" spans="1:1" x14ac:dyDescent="0.3">
      <c r="A10" s="1" t="s">
        <v>56</v>
      </c>
    </row>
    <row r="11" spans="1:1" x14ac:dyDescent="0.3">
      <c r="A11" s="1" t="s">
        <v>57</v>
      </c>
    </row>
    <row r="12" spans="1:1" x14ac:dyDescent="0.3">
      <c r="A12" s="1" t="s">
        <v>58</v>
      </c>
    </row>
    <row r="13" spans="1:1" x14ac:dyDescent="0.3">
      <c r="A13" s="1" t="s">
        <v>59</v>
      </c>
    </row>
    <row r="14" spans="1:1" x14ac:dyDescent="0.3">
      <c r="A14" s="1" t="s">
        <v>60</v>
      </c>
    </row>
    <row r="15" spans="1:1" x14ac:dyDescent="0.3">
      <c r="A15" s="1" t="s">
        <v>399</v>
      </c>
    </row>
    <row r="16" spans="1:1" x14ac:dyDescent="0.3">
      <c r="A16" s="1" t="s">
        <v>61</v>
      </c>
    </row>
    <row r="17" spans="1:1" x14ac:dyDescent="0.3">
      <c r="A17" s="1" t="s">
        <v>62</v>
      </c>
    </row>
    <row r="19" spans="1:1" x14ac:dyDescent="0.3">
      <c r="A19" s="3" t="s">
        <v>63</v>
      </c>
    </row>
    <row r="20" spans="1:1" ht="54" x14ac:dyDescent="0.25">
      <c r="A20" s="2" t="s">
        <v>64</v>
      </c>
    </row>
    <row r="21" spans="1:1" ht="40.5" x14ac:dyDescent="0.25">
      <c r="A21" s="2" t="s">
        <v>65</v>
      </c>
    </row>
    <row r="22" spans="1:1" ht="27" x14ac:dyDescent="0.25">
      <c r="A22" s="2" t="s">
        <v>66</v>
      </c>
    </row>
    <row r="23" spans="1:1" ht="27" x14ac:dyDescent="0.25">
      <c r="A23" s="2" t="s">
        <v>67</v>
      </c>
    </row>
    <row r="24" spans="1:1" ht="27" x14ac:dyDescent="0.25">
      <c r="A24" s="2" t="s">
        <v>68</v>
      </c>
    </row>
    <row r="25" spans="1:1" ht="67.5" x14ac:dyDescent="0.25">
      <c r="A25" s="2" t="s">
        <v>69</v>
      </c>
    </row>
    <row r="26" spans="1:1" ht="40.5" x14ac:dyDescent="0.25">
      <c r="A26" s="2" t="s">
        <v>70</v>
      </c>
    </row>
    <row r="31" spans="1:1" x14ac:dyDescent="0.3">
      <c r="A31" s="3" t="s">
        <v>71</v>
      </c>
    </row>
    <row r="32" spans="1:1" ht="15" x14ac:dyDescent="0.25">
      <c r="A32" s="4" t="s">
        <v>72</v>
      </c>
    </row>
    <row r="33" spans="1:1" ht="15" x14ac:dyDescent="0.25">
      <c r="A33" s="4" t="s">
        <v>73</v>
      </c>
    </row>
    <row r="34" spans="1:1" ht="15" x14ac:dyDescent="0.25">
      <c r="A34" s="4" t="s">
        <v>74</v>
      </c>
    </row>
    <row r="35" spans="1:1" ht="15" x14ac:dyDescent="0.25">
      <c r="A35" s="4" t="s">
        <v>75</v>
      </c>
    </row>
    <row r="36" spans="1:1" ht="15" x14ac:dyDescent="0.25">
      <c r="A36" s="4" t="s">
        <v>76</v>
      </c>
    </row>
    <row r="37" spans="1:1" ht="15" x14ac:dyDescent="0.25">
      <c r="A37" s="4" t="s">
        <v>77</v>
      </c>
    </row>
    <row r="38" spans="1:1" ht="15" x14ac:dyDescent="0.25">
      <c r="A38" s="4" t="s">
        <v>78</v>
      </c>
    </row>
    <row r="39" spans="1:1" ht="15" x14ac:dyDescent="0.25">
      <c r="A39" s="4"/>
    </row>
    <row r="42" spans="1:1" ht="15" x14ac:dyDescent="0.25">
      <c r="A42" s="5" t="s">
        <v>413</v>
      </c>
    </row>
    <row r="49" spans="1:1" x14ac:dyDescent="0.3">
      <c r="A49" s="3" t="s">
        <v>79</v>
      </c>
    </row>
    <row r="50" spans="1:1" x14ac:dyDescent="0.3">
      <c r="A50" s="1" t="s">
        <v>16</v>
      </c>
    </row>
    <row r="51" spans="1:1" x14ac:dyDescent="0.3">
      <c r="A51" s="1" t="s">
        <v>20</v>
      </c>
    </row>
    <row r="52" spans="1:1" x14ac:dyDescent="0.3">
      <c r="A52" s="1" t="s">
        <v>15</v>
      </c>
    </row>
    <row r="53" spans="1:1" x14ac:dyDescent="0.3">
      <c r="A53" s="1" t="s">
        <v>19</v>
      </c>
    </row>
    <row r="54" spans="1:1" x14ac:dyDescent="0.3">
      <c r="A54" s="1" t="s">
        <v>17</v>
      </c>
    </row>
    <row r="55" spans="1:1" x14ac:dyDescent="0.3">
      <c r="A55" s="1" t="s">
        <v>18</v>
      </c>
    </row>
    <row r="56" spans="1:1" x14ac:dyDescent="0.3">
      <c r="A56" s="1" t="s">
        <v>14</v>
      </c>
    </row>
    <row r="57" spans="1:1" x14ac:dyDescent="0.3">
      <c r="A57" s="1" t="s">
        <v>10</v>
      </c>
    </row>
    <row r="58" spans="1:1" x14ac:dyDescent="0.3">
      <c r="A58" s="1" t="s">
        <v>12</v>
      </c>
    </row>
    <row r="61" spans="1:1" x14ac:dyDescent="0.3">
      <c r="A61" s="3" t="s">
        <v>80</v>
      </c>
    </row>
    <row r="62" spans="1:1" ht="27" x14ac:dyDescent="0.25">
      <c r="A62" s="6" t="s">
        <v>81</v>
      </c>
    </row>
    <row r="63" spans="1:1" ht="27" x14ac:dyDescent="0.25">
      <c r="A63" s="6" t="s">
        <v>82</v>
      </c>
    </row>
    <row r="64" spans="1:1" ht="27" x14ac:dyDescent="0.25">
      <c r="A64" s="6" t="s">
        <v>83</v>
      </c>
    </row>
    <row r="65" spans="1:1" ht="27" x14ac:dyDescent="0.25">
      <c r="A65" s="6" t="s">
        <v>84</v>
      </c>
    </row>
    <row r="66" spans="1:1" ht="15" x14ac:dyDescent="0.25">
      <c r="A66" s="6" t="s">
        <v>407</v>
      </c>
    </row>
    <row r="67" spans="1:1" ht="15" x14ac:dyDescent="0.25">
      <c r="A67" s="6" t="s">
        <v>408</v>
      </c>
    </row>
    <row r="68" spans="1:1" x14ac:dyDescent="0.3">
      <c r="A68" s="1" t="s">
        <v>409</v>
      </c>
    </row>
    <row r="69" spans="1:1" x14ac:dyDescent="0.3">
      <c r="A69" s="1" t="s">
        <v>410</v>
      </c>
    </row>
    <row r="70" spans="1:1" x14ac:dyDescent="0.3">
      <c r="A70" s="1" t="s">
        <v>411</v>
      </c>
    </row>
    <row r="71" spans="1:1" x14ac:dyDescent="0.3">
      <c r="A71" s="1" t="s">
        <v>412</v>
      </c>
    </row>
    <row r="72" spans="1:1" x14ac:dyDescent="0.3">
      <c r="A72" s="3" t="s">
        <v>3</v>
      </c>
    </row>
    <row r="73" spans="1:1" x14ac:dyDescent="0.3">
      <c r="A73" s="1" t="s">
        <v>8</v>
      </c>
    </row>
    <row r="74" spans="1:1" x14ac:dyDescent="0.3">
      <c r="A74" s="1" t="s">
        <v>9</v>
      </c>
    </row>
    <row r="75" spans="1:1" x14ac:dyDescent="0.3">
      <c r="A75" s="1" t="s">
        <v>11</v>
      </c>
    </row>
    <row r="78" spans="1:1" x14ac:dyDescent="0.3">
      <c r="A78" s="3" t="s">
        <v>85</v>
      </c>
    </row>
    <row r="79" spans="1:1" ht="15" x14ac:dyDescent="0.25">
      <c r="A79" s="7" t="s">
        <v>86</v>
      </c>
    </row>
    <row r="80" spans="1:1" ht="27" x14ac:dyDescent="0.25">
      <c r="A80" s="7" t="s">
        <v>87</v>
      </c>
    </row>
    <row r="81" spans="1:1" ht="15" x14ac:dyDescent="0.25">
      <c r="A81" s="7" t="s">
        <v>88</v>
      </c>
    </row>
    <row r="82" spans="1:1" ht="15" x14ac:dyDescent="0.25">
      <c r="A82" s="7" t="s">
        <v>89</v>
      </c>
    </row>
    <row r="83" spans="1:1" ht="15" x14ac:dyDescent="0.25">
      <c r="A83" s="7" t="s">
        <v>90</v>
      </c>
    </row>
    <row r="84" spans="1:1" ht="15" x14ac:dyDescent="0.25">
      <c r="A84" s="7" t="s">
        <v>91</v>
      </c>
    </row>
    <row r="85" spans="1:1" ht="15" x14ac:dyDescent="0.25">
      <c r="A85" s="7" t="s">
        <v>92</v>
      </c>
    </row>
    <row r="86" spans="1:1" ht="15" x14ac:dyDescent="0.25">
      <c r="A86" s="7" t="s">
        <v>93</v>
      </c>
    </row>
    <row r="87" spans="1:1" ht="27" x14ac:dyDescent="0.25">
      <c r="A87" s="7" t="s">
        <v>94</v>
      </c>
    </row>
    <row r="88" spans="1:1" ht="15" x14ac:dyDescent="0.25">
      <c r="A88" s="7" t="s">
        <v>95</v>
      </c>
    </row>
    <row r="89" spans="1:1" ht="15" x14ac:dyDescent="0.25">
      <c r="A89" s="7" t="s">
        <v>96</v>
      </c>
    </row>
    <row r="90" spans="1:1" ht="15" x14ac:dyDescent="0.25">
      <c r="A90" s="7" t="s">
        <v>97</v>
      </c>
    </row>
    <row r="91" spans="1:1" ht="15" x14ac:dyDescent="0.25">
      <c r="A91" s="7" t="s">
        <v>98</v>
      </c>
    </row>
    <row r="92" spans="1:1" ht="15" x14ac:dyDescent="0.25">
      <c r="A92" s="7" t="s">
        <v>99</v>
      </c>
    </row>
    <row r="93" spans="1:1" ht="15" x14ac:dyDescent="0.25">
      <c r="A93" s="7" t="s">
        <v>100</v>
      </c>
    </row>
    <row r="94" spans="1:1" ht="15" x14ac:dyDescent="0.25">
      <c r="A94" s="7" t="s">
        <v>101</v>
      </c>
    </row>
    <row r="95" spans="1:1" ht="15" x14ac:dyDescent="0.25">
      <c r="A95" s="7" t="s">
        <v>102</v>
      </c>
    </row>
    <row r="96" spans="1:1" ht="15" x14ac:dyDescent="0.25">
      <c r="A96" s="7" t="s">
        <v>103</v>
      </c>
    </row>
    <row r="97" spans="1:1" ht="15" x14ac:dyDescent="0.25">
      <c r="A97" s="7" t="s">
        <v>104</v>
      </c>
    </row>
    <row r="98" spans="1:1" ht="15" x14ac:dyDescent="0.25">
      <c r="A98" s="7" t="s">
        <v>105</v>
      </c>
    </row>
    <row r="99" spans="1:1" ht="15" x14ac:dyDescent="0.25">
      <c r="A99" s="7" t="s">
        <v>106</v>
      </c>
    </row>
    <row r="100" spans="1:1" ht="27" x14ac:dyDescent="0.25">
      <c r="A100" s="7" t="s">
        <v>107</v>
      </c>
    </row>
    <row r="101" spans="1:1" ht="27" x14ac:dyDescent="0.25">
      <c r="A101" s="7" t="s">
        <v>108</v>
      </c>
    </row>
    <row r="102" spans="1:1" ht="15" x14ac:dyDescent="0.25">
      <c r="A102" s="7" t="s">
        <v>109</v>
      </c>
    </row>
    <row r="103" spans="1:1" ht="15" x14ac:dyDescent="0.25">
      <c r="A103" s="8" t="s">
        <v>110</v>
      </c>
    </row>
    <row r="104" spans="1:1" ht="27" x14ac:dyDescent="0.25">
      <c r="A104" s="8" t="s">
        <v>111</v>
      </c>
    </row>
    <row r="105" spans="1:1" ht="15" x14ac:dyDescent="0.25">
      <c r="A105" s="8" t="s">
        <v>112</v>
      </c>
    </row>
    <row r="106" spans="1:1" ht="27" x14ac:dyDescent="0.25">
      <c r="A106" s="7" t="s">
        <v>113</v>
      </c>
    </row>
    <row r="107" spans="1:1" ht="15" x14ac:dyDescent="0.25">
      <c r="A107" s="7" t="s">
        <v>114</v>
      </c>
    </row>
    <row r="108" spans="1:1" ht="15" x14ac:dyDescent="0.25">
      <c r="A108" s="7" t="s">
        <v>115</v>
      </c>
    </row>
    <row r="109" spans="1:1" ht="27" x14ac:dyDescent="0.25">
      <c r="A109" s="7" t="s">
        <v>116</v>
      </c>
    </row>
    <row r="110" spans="1:1" ht="15" x14ac:dyDescent="0.25">
      <c r="A110" s="7" t="s">
        <v>117</v>
      </c>
    </row>
    <row r="114" spans="1:1" x14ac:dyDescent="0.3">
      <c r="A114" s="3" t="s">
        <v>118</v>
      </c>
    </row>
    <row r="115" spans="1:1" ht="27" x14ac:dyDescent="0.25">
      <c r="A115" s="9" t="s">
        <v>119</v>
      </c>
    </row>
    <row r="116" spans="1:1" ht="27" x14ac:dyDescent="0.25">
      <c r="A116" s="9" t="s">
        <v>120</v>
      </c>
    </row>
    <row r="117" spans="1:1" ht="27" x14ac:dyDescent="0.25">
      <c r="A117" s="9" t="s">
        <v>121</v>
      </c>
    </row>
    <row r="118" spans="1:1" ht="15" x14ac:dyDescent="0.25">
      <c r="A118" s="9" t="s">
        <v>122</v>
      </c>
    </row>
    <row r="119" spans="1:1" ht="15" x14ac:dyDescent="0.25">
      <c r="A119" s="9" t="s">
        <v>123</v>
      </c>
    </row>
    <row r="120" spans="1:1" ht="40.5" x14ac:dyDescent="0.25">
      <c r="A120" s="9" t="s">
        <v>124</v>
      </c>
    </row>
    <row r="121" spans="1:1" ht="27" x14ac:dyDescent="0.25">
      <c r="A121" s="9" t="s">
        <v>125</v>
      </c>
    </row>
    <row r="122" spans="1:1" ht="15" x14ac:dyDescent="0.25">
      <c r="A122" s="9" t="s">
        <v>126</v>
      </c>
    </row>
    <row r="123" spans="1:1" ht="27" x14ac:dyDescent="0.25">
      <c r="A123" s="9" t="s">
        <v>127</v>
      </c>
    </row>
    <row r="124" spans="1:1" ht="27" x14ac:dyDescent="0.25">
      <c r="A124" s="9" t="s">
        <v>128</v>
      </c>
    </row>
    <row r="125" spans="1:1" ht="27" x14ac:dyDescent="0.25">
      <c r="A125" s="9" t="s">
        <v>129</v>
      </c>
    </row>
    <row r="126" spans="1:1" ht="27" x14ac:dyDescent="0.25">
      <c r="A126" s="9" t="s">
        <v>130</v>
      </c>
    </row>
    <row r="127" spans="1:1" ht="27" x14ac:dyDescent="0.25">
      <c r="A127" s="9" t="s">
        <v>131</v>
      </c>
    </row>
    <row r="128" spans="1:1" ht="27" x14ac:dyDescent="0.25">
      <c r="A128" s="9" t="s">
        <v>132</v>
      </c>
    </row>
    <row r="129" spans="1:1" ht="40.5" x14ac:dyDescent="0.25">
      <c r="A129" s="9" t="s">
        <v>133</v>
      </c>
    </row>
    <row r="130" spans="1:1" ht="40.5" x14ac:dyDescent="0.25">
      <c r="A130" s="9" t="s">
        <v>134</v>
      </c>
    </row>
    <row r="131" spans="1:1" ht="15" x14ac:dyDescent="0.25">
      <c r="A131" s="9" t="s">
        <v>135</v>
      </c>
    </row>
    <row r="132" spans="1:1" ht="54" x14ac:dyDescent="0.25">
      <c r="A132" s="9" t="s">
        <v>136</v>
      </c>
    </row>
    <row r="133" spans="1:1" ht="40.5" x14ac:dyDescent="0.25">
      <c r="A133" s="9" t="s">
        <v>137</v>
      </c>
    </row>
    <row r="134" spans="1:1" ht="27" x14ac:dyDescent="0.25">
      <c r="A134" s="9" t="s">
        <v>138</v>
      </c>
    </row>
    <row r="135" spans="1:1" ht="40.5" x14ac:dyDescent="0.25">
      <c r="A135" s="9" t="s">
        <v>139</v>
      </c>
    </row>
    <row r="136" spans="1:1" ht="40.5" x14ac:dyDescent="0.25">
      <c r="A136" s="9" t="s">
        <v>140</v>
      </c>
    </row>
    <row r="137" spans="1:1" ht="15" x14ac:dyDescent="0.25">
      <c r="A137" s="9" t="s">
        <v>141</v>
      </c>
    </row>
    <row r="138" spans="1:1" ht="27" x14ac:dyDescent="0.25">
      <c r="A138" s="9" t="s">
        <v>142</v>
      </c>
    </row>
    <row r="139" spans="1:1" ht="15" x14ac:dyDescent="0.25">
      <c r="A139" s="9" t="s">
        <v>143</v>
      </c>
    </row>
    <row r="140" spans="1:1" ht="27" x14ac:dyDescent="0.25">
      <c r="A140" s="9" t="s">
        <v>144</v>
      </c>
    </row>
    <row r="141" spans="1:1" ht="15" x14ac:dyDescent="0.25">
      <c r="A141" s="9" t="s">
        <v>145</v>
      </c>
    </row>
    <row r="142" spans="1:1" ht="27" x14ac:dyDescent="0.25">
      <c r="A142" s="9" t="s">
        <v>146</v>
      </c>
    </row>
    <row r="143" spans="1:1" ht="15" x14ac:dyDescent="0.25">
      <c r="A143" s="9" t="s">
        <v>147</v>
      </c>
    </row>
    <row r="144" spans="1:1" ht="27" x14ac:dyDescent="0.25">
      <c r="A144" s="9" t="s">
        <v>148</v>
      </c>
    </row>
    <row r="145" spans="1:1" ht="27" x14ac:dyDescent="0.25">
      <c r="A145" s="9" t="s">
        <v>149</v>
      </c>
    </row>
    <row r="146" spans="1:1" ht="27" x14ac:dyDescent="0.25">
      <c r="A146" s="9" t="s">
        <v>150</v>
      </c>
    </row>
    <row r="147" spans="1:1" ht="27" x14ac:dyDescent="0.25">
      <c r="A147" s="9" t="s">
        <v>151</v>
      </c>
    </row>
    <row r="148" spans="1:1" ht="15" x14ac:dyDescent="0.25">
      <c r="A148" s="9" t="s">
        <v>152</v>
      </c>
    </row>
    <row r="149" spans="1:1" ht="27" x14ac:dyDescent="0.25">
      <c r="A149" s="9" t="s">
        <v>153</v>
      </c>
    </row>
    <row r="150" spans="1:1" ht="27" x14ac:dyDescent="0.25">
      <c r="A150" s="9" t="s">
        <v>154</v>
      </c>
    </row>
    <row r="151" spans="1:1" ht="27" x14ac:dyDescent="0.25">
      <c r="A151" s="9" t="s">
        <v>155</v>
      </c>
    </row>
    <row r="152" spans="1:1" ht="15" x14ac:dyDescent="0.25">
      <c r="A152" s="9" t="s">
        <v>156</v>
      </c>
    </row>
    <row r="153" spans="1:1" ht="27" x14ac:dyDescent="0.25">
      <c r="A153" s="9" t="s">
        <v>157</v>
      </c>
    </row>
    <row r="154" spans="1:1" ht="15" x14ac:dyDescent="0.25">
      <c r="A154" s="9" t="s">
        <v>158</v>
      </c>
    </row>
    <row r="155" spans="1:1" ht="15" x14ac:dyDescent="0.25">
      <c r="A155" s="9" t="s">
        <v>159</v>
      </c>
    </row>
    <row r="156" spans="1:1" ht="27" x14ac:dyDescent="0.25">
      <c r="A156" s="9" t="s">
        <v>160</v>
      </c>
    </row>
    <row r="157" spans="1:1" ht="27" x14ac:dyDescent="0.25">
      <c r="A157" s="9" t="s">
        <v>161</v>
      </c>
    </row>
    <row r="158" spans="1:1" ht="15" x14ac:dyDescent="0.25">
      <c r="A158" s="9" t="s">
        <v>162</v>
      </c>
    </row>
    <row r="159" spans="1:1" ht="15" x14ac:dyDescent="0.25">
      <c r="A159" s="9" t="s">
        <v>163</v>
      </c>
    </row>
    <row r="160" spans="1:1" ht="27" x14ac:dyDescent="0.25">
      <c r="A160" s="9" t="s">
        <v>164</v>
      </c>
    </row>
    <row r="161" spans="1:1" ht="40.5" x14ac:dyDescent="0.25">
      <c r="A161" s="9" t="s">
        <v>165</v>
      </c>
    </row>
    <row r="162" spans="1:1" ht="15" x14ac:dyDescent="0.25">
      <c r="A162" s="9" t="s">
        <v>166</v>
      </c>
    </row>
    <row r="163" spans="1:1" ht="27" x14ac:dyDescent="0.25">
      <c r="A163" s="9" t="s">
        <v>167</v>
      </c>
    </row>
    <row r="164" spans="1:1" ht="27" x14ac:dyDescent="0.25">
      <c r="A164" s="9" t="s">
        <v>168</v>
      </c>
    </row>
    <row r="165" spans="1:1" ht="27" x14ac:dyDescent="0.25">
      <c r="A165" s="9" t="s">
        <v>169</v>
      </c>
    </row>
    <row r="166" spans="1:1" ht="27" x14ac:dyDescent="0.25">
      <c r="A166" s="9" t="s">
        <v>170</v>
      </c>
    </row>
    <row r="167" spans="1:1" ht="15" x14ac:dyDescent="0.25">
      <c r="A167" s="9" t="s">
        <v>171</v>
      </c>
    </row>
    <row r="168" spans="1:1" ht="40.5" x14ac:dyDescent="0.25">
      <c r="A168" s="9" t="s">
        <v>172</v>
      </c>
    </row>
    <row r="169" spans="1:1" ht="27" x14ac:dyDescent="0.25">
      <c r="A169" s="9" t="s">
        <v>173</v>
      </c>
    </row>
    <row r="170" spans="1:1" ht="15" x14ac:dyDescent="0.25">
      <c r="A170" s="9" t="s">
        <v>174</v>
      </c>
    </row>
    <row r="171" spans="1:1" ht="15" x14ac:dyDescent="0.25">
      <c r="A171" s="9" t="s">
        <v>175</v>
      </c>
    </row>
    <row r="172" spans="1:1" ht="27" x14ac:dyDescent="0.25">
      <c r="A172" s="9" t="s">
        <v>176</v>
      </c>
    </row>
    <row r="173" spans="1:1" ht="15" x14ac:dyDescent="0.25">
      <c r="A173" s="9" t="s">
        <v>177</v>
      </c>
    </row>
    <row r="174" spans="1:1" ht="15" x14ac:dyDescent="0.25">
      <c r="A174" s="9" t="s">
        <v>178</v>
      </c>
    </row>
    <row r="175" spans="1:1" ht="15" x14ac:dyDescent="0.25">
      <c r="A175" s="9" t="s">
        <v>179</v>
      </c>
    </row>
    <row r="176" spans="1:1" ht="27" x14ac:dyDescent="0.25">
      <c r="A176" s="9" t="s">
        <v>180</v>
      </c>
    </row>
    <row r="177" spans="1:1" ht="27" x14ac:dyDescent="0.25">
      <c r="A177" s="9" t="s">
        <v>181</v>
      </c>
    </row>
    <row r="178" spans="1:1" ht="15" x14ac:dyDescent="0.25">
      <c r="A178" s="9" t="s">
        <v>182</v>
      </c>
    </row>
    <row r="179" spans="1:1" ht="40.5" x14ac:dyDescent="0.25">
      <c r="A179" s="9" t="s">
        <v>183</v>
      </c>
    </row>
    <row r="180" spans="1:1" ht="15" x14ac:dyDescent="0.25">
      <c r="A180" s="9" t="s">
        <v>184</v>
      </c>
    </row>
    <row r="181" spans="1:1" ht="27" x14ac:dyDescent="0.25">
      <c r="A181" s="9" t="s">
        <v>185</v>
      </c>
    </row>
    <row r="182" spans="1:1" ht="27" x14ac:dyDescent="0.25">
      <c r="A182" s="9" t="s">
        <v>186</v>
      </c>
    </row>
    <row r="183" spans="1:1" ht="15" x14ac:dyDescent="0.25">
      <c r="A183" s="9" t="s">
        <v>187</v>
      </c>
    </row>
    <row r="184" spans="1:1" ht="27" x14ac:dyDescent="0.25">
      <c r="A184" s="9" t="s">
        <v>188</v>
      </c>
    </row>
    <row r="185" spans="1:1" ht="27" x14ac:dyDescent="0.25">
      <c r="A185" s="9" t="s">
        <v>189</v>
      </c>
    </row>
    <row r="186" spans="1:1" ht="27" x14ac:dyDescent="0.25">
      <c r="A186" s="9" t="s">
        <v>190</v>
      </c>
    </row>
    <row r="187" spans="1:1" ht="40.5" x14ac:dyDescent="0.25">
      <c r="A187" s="9" t="s">
        <v>191</v>
      </c>
    </row>
    <row r="188" spans="1:1" ht="27" x14ac:dyDescent="0.25">
      <c r="A188" s="9" t="s">
        <v>192</v>
      </c>
    </row>
    <row r="189" spans="1:1" ht="27" x14ac:dyDescent="0.25">
      <c r="A189" s="9" t="s">
        <v>193</v>
      </c>
    </row>
    <row r="190" spans="1:1" ht="27" x14ac:dyDescent="0.25">
      <c r="A190" s="9" t="s">
        <v>194</v>
      </c>
    </row>
    <row r="191" spans="1:1" ht="27" x14ac:dyDescent="0.25">
      <c r="A191" s="9" t="s">
        <v>195</v>
      </c>
    </row>
    <row r="192" spans="1:1" ht="40.5" x14ac:dyDescent="0.25">
      <c r="A192" s="9" t="s">
        <v>196</v>
      </c>
    </row>
    <row r="193" spans="1:1" ht="27" x14ac:dyDescent="0.25">
      <c r="A193" s="9" t="s">
        <v>197</v>
      </c>
    </row>
    <row r="194" spans="1:1" ht="27" x14ac:dyDescent="0.25">
      <c r="A194" s="9" t="s">
        <v>198</v>
      </c>
    </row>
    <row r="195" spans="1:1" ht="40.5" x14ac:dyDescent="0.25">
      <c r="A195" s="9" t="s">
        <v>199</v>
      </c>
    </row>
    <row r="196" spans="1:1" ht="27" x14ac:dyDescent="0.25">
      <c r="A196" s="9" t="s">
        <v>200</v>
      </c>
    </row>
    <row r="197" spans="1:1" ht="27" x14ac:dyDescent="0.25">
      <c r="A197" s="9" t="s">
        <v>201</v>
      </c>
    </row>
    <row r="198" spans="1:1" ht="27" x14ac:dyDescent="0.25">
      <c r="A198" s="9" t="s">
        <v>202</v>
      </c>
    </row>
    <row r="199" spans="1:1" ht="27" x14ac:dyDescent="0.25">
      <c r="A199" s="9" t="s">
        <v>203</v>
      </c>
    </row>
    <row r="200" spans="1:1" ht="27" x14ac:dyDescent="0.25">
      <c r="A200" s="9" t="s">
        <v>204</v>
      </c>
    </row>
    <row r="201" spans="1:1" ht="40.5" x14ac:dyDescent="0.25">
      <c r="A201" s="9" t="s">
        <v>205</v>
      </c>
    </row>
    <row r="202" spans="1:1" ht="40.5" x14ac:dyDescent="0.25">
      <c r="A202" s="9" t="s">
        <v>206</v>
      </c>
    </row>
    <row r="203" spans="1:1" ht="40.5" x14ac:dyDescent="0.25">
      <c r="A203" s="9" t="s">
        <v>207</v>
      </c>
    </row>
    <row r="204" spans="1:1" ht="27" x14ac:dyDescent="0.25">
      <c r="A204" s="9" t="s">
        <v>208</v>
      </c>
    </row>
    <row r="205" spans="1:1" ht="15" x14ac:dyDescent="0.25">
      <c r="A205" s="9" t="s">
        <v>209</v>
      </c>
    </row>
    <row r="206" spans="1:1" ht="27" x14ac:dyDescent="0.25">
      <c r="A206" s="9" t="s">
        <v>210</v>
      </c>
    </row>
    <row r="207" spans="1:1" ht="27" x14ac:dyDescent="0.25">
      <c r="A207" s="9" t="s">
        <v>211</v>
      </c>
    </row>
    <row r="208" spans="1:1" ht="27" x14ac:dyDescent="0.25">
      <c r="A208" s="9" t="s">
        <v>212</v>
      </c>
    </row>
    <row r="209" spans="1:1" ht="40.5" x14ac:dyDescent="0.25">
      <c r="A209" s="9" t="s">
        <v>213</v>
      </c>
    </row>
    <row r="210" spans="1:1" ht="40.5" x14ac:dyDescent="0.25">
      <c r="A210" s="9" t="s">
        <v>214</v>
      </c>
    </row>
    <row r="211" spans="1:1" ht="15" x14ac:dyDescent="0.25">
      <c r="A211" s="9" t="s">
        <v>215</v>
      </c>
    </row>
    <row r="212" spans="1:1" ht="15" x14ac:dyDescent="0.25">
      <c r="A212" s="9" t="s">
        <v>216</v>
      </c>
    </row>
    <row r="213" spans="1:1" ht="27" x14ac:dyDescent="0.25">
      <c r="A213" s="9" t="s">
        <v>217</v>
      </c>
    </row>
    <row r="214" spans="1:1" ht="40.5" x14ac:dyDescent="0.25">
      <c r="A214" s="9" t="s">
        <v>218</v>
      </c>
    </row>
    <row r="215" spans="1:1" ht="15" x14ac:dyDescent="0.25">
      <c r="A215" s="9" t="s">
        <v>219</v>
      </c>
    </row>
    <row r="216" spans="1:1" ht="27" x14ac:dyDescent="0.25">
      <c r="A216" s="9" t="s">
        <v>220</v>
      </c>
    </row>
    <row r="217" spans="1:1" ht="27" x14ac:dyDescent="0.25">
      <c r="A217" s="9" t="s">
        <v>221</v>
      </c>
    </row>
    <row r="218" spans="1:1" ht="27" x14ac:dyDescent="0.25">
      <c r="A218" s="9" t="s">
        <v>222</v>
      </c>
    </row>
    <row r="219" spans="1:1" ht="27" x14ac:dyDescent="0.25">
      <c r="A219" s="9" t="s">
        <v>223</v>
      </c>
    </row>
    <row r="220" spans="1:1" ht="54" x14ac:dyDescent="0.25">
      <c r="A220" s="9" t="s">
        <v>224</v>
      </c>
    </row>
    <row r="221" spans="1:1" ht="27" x14ac:dyDescent="0.25">
      <c r="A221" s="9" t="s">
        <v>225</v>
      </c>
    </row>
    <row r="222" spans="1:1" ht="27" x14ac:dyDescent="0.25">
      <c r="A222" s="9" t="s">
        <v>226</v>
      </c>
    </row>
    <row r="223" spans="1:1" ht="27" x14ac:dyDescent="0.25">
      <c r="A223" s="9" t="s">
        <v>227</v>
      </c>
    </row>
    <row r="224" spans="1:1" ht="27" x14ac:dyDescent="0.25">
      <c r="A224" s="9" t="s">
        <v>228</v>
      </c>
    </row>
    <row r="225" spans="1:1" ht="15" x14ac:dyDescent="0.25">
      <c r="A225" s="9" t="s">
        <v>229</v>
      </c>
    </row>
    <row r="226" spans="1:1" ht="27" x14ac:dyDescent="0.25">
      <c r="A226" s="9" t="s">
        <v>230</v>
      </c>
    </row>
    <row r="227" spans="1:1" ht="15" x14ac:dyDescent="0.25">
      <c r="A227" s="9" t="s">
        <v>231</v>
      </c>
    </row>
    <row r="228" spans="1:1" ht="40.5" x14ac:dyDescent="0.25">
      <c r="A228" s="9" t="s">
        <v>232</v>
      </c>
    </row>
    <row r="229" spans="1:1" ht="27" x14ac:dyDescent="0.25">
      <c r="A229" s="9" t="s">
        <v>233</v>
      </c>
    </row>
    <row r="230" spans="1:1" ht="54" x14ac:dyDescent="0.25">
      <c r="A230" s="9" t="s">
        <v>234</v>
      </c>
    </row>
    <row r="231" spans="1:1" ht="40.5" x14ac:dyDescent="0.25">
      <c r="A231" s="9" t="s">
        <v>235</v>
      </c>
    </row>
    <row r="232" spans="1:1" ht="15" x14ac:dyDescent="0.25">
      <c r="A232" s="9" t="s">
        <v>236</v>
      </c>
    </row>
    <row r="233" spans="1:1" ht="27" x14ac:dyDescent="0.25">
      <c r="A233" s="9" t="s">
        <v>237</v>
      </c>
    </row>
    <row r="234" spans="1:1" ht="15" x14ac:dyDescent="0.25">
      <c r="A234" s="9" t="s">
        <v>238</v>
      </c>
    </row>
    <row r="235" spans="1:1" ht="27" x14ac:dyDescent="0.25">
      <c r="A235" s="9" t="s">
        <v>239</v>
      </c>
    </row>
    <row r="236" spans="1:1" ht="15" x14ac:dyDescent="0.25">
      <c r="A236" s="9" t="s">
        <v>240</v>
      </c>
    </row>
    <row r="237" spans="1:1" ht="15" x14ac:dyDescent="0.25">
      <c r="A237" s="9" t="s">
        <v>241</v>
      </c>
    </row>
    <row r="238" spans="1:1" ht="40.5" x14ac:dyDescent="0.25">
      <c r="A238" s="9" t="s">
        <v>242</v>
      </c>
    </row>
    <row r="239" spans="1:1" ht="81" x14ac:dyDescent="0.25">
      <c r="A239" s="9" t="s">
        <v>243</v>
      </c>
    </row>
    <row r="240" spans="1:1" ht="40.5" x14ac:dyDescent="0.25">
      <c r="A240" s="9" t="s">
        <v>244</v>
      </c>
    </row>
    <row r="241" spans="1:1" ht="40.5" x14ac:dyDescent="0.25">
      <c r="A241" s="9" t="s">
        <v>245</v>
      </c>
    </row>
    <row r="242" spans="1:1" ht="27" x14ac:dyDescent="0.25">
      <c r="A242" s="9" t="s">
        <v>246</v>
      </c>
    </row>
    <row r="243" spans="1:1" ht="27" x14ac:dyDescent="0.25">
      <c r="A243" s="9" t="s">
        <v>247</v>
      </c>
    </row>
    <row r="244" spans="1:1" ht="27" x14ac:dyDescent="0.25">
      <c r="A244" s="9" t="s">
        <v>248</v>
      </c>
    </row>
    <row r="245" spans="1:1" ht="15" x14ac:dyDescent="0.25">
      <c r="A245" s="9" t="s">
        <v>249</v>
      </c>
    </row>
    <row r="246" spans="1:1" ht="27" x14ac:dyDescent="0.25">
      <c r="A246" s="9" t="s">
        <v>250</v>
      </c>
    </row>
    <row r="247" spans="1:1" ht="54" x14ac:dyDescent="0.25">
      <c r="A247" s="9" t="s">
        <v>251</v>
      </c>
    </row>
    <row r="248" spans="1:1" ht="15" x14ac:dyDescent="0.25">
      <c r="A248" s="9" t="s">
        <v>252</v>
      </c>
    </row>
    <row r="249" spans="1:1" ht="27" x14ac:dyDescent="0.25">
      <c r="A249" s="9" t="s">
        <v>253</v>
      </c>
    </row>
    <row r="250" spans="1:1" ht="15" x14ac:dyDescent="0.25">
      <c r="A250" s="9" t="s">
        <v>254</v>
      </c>
    </row>
    <row r="251" spans="1:1" ht="27" x14ac:dyDescent="0.25">
      <c r="A251" s="9" t="s">
        <v>255</v>
      </c>
    </row>
    <row r="252" spans="1:1" ht="27" x14ac:dyDescent="0.25">
      <c r="A252" s="9" t="s">
        <v>256</v>
      </c>
    </row>
    <row r="253" spans="1:1" ht="15" x14ac:dyDescent="0.25">
      <c r="A253" s="9" t="s">
        <v>257</v>
      </c>
    </row>
    <row r="254" spans="1:1" ht="27" x14ac:dyDescent="0.25">
      <c r="A254" s="9" t="s">
        <v>258</v>
      </c>
    </row>
    <row r="255" spans="1:1" ht="27" x14ac:dyDescent="0.25">
      <c r="A255" s="9" t="s">
        <v>259</v>
      </c>
    </row>
    <row r="256" spans="1:1" ht="27" x14ac:dyDescent="0.25">
      <c r="A256" s="9" t="s">
        <v>260</v>
      </c>
    </row>
    <row r="257" spans="1:1" ht="27" x14ac:dyDescent="0.25">
      <c r="A257" s="9" t="s">
        <v>261</v>
      </c>
    </row>
    <row r="258" spans="1:1" ht="15" x14ac:dyDescent="0.25">
      <c r="A258" s="9" t="s">
        <v>262</v>
      </c>
    </row>
    <row r="259" spans="1:1" ht="27" x14ac:dyDescent="0.25">
      <c r="A259" s="9" t="s">
        <v>263</v>
      </c>
    </row>
    <row r="260" spans="1:1" ht="27" x14ac:dyDescent="0.25">
      <c r="A260" s="9" t="s">
        <v>264</v>
      </c>
    </row>
    <row r="261" spans="1:1" ht="15" x14ac:dyDescent="0.25">
      <c r="A261" s="9" t="s">
        <v>265</v>
      </c>
    </row>
    <row r="262" spans="1:1" ht="15" x14ac:dyDescent="0.25">
      <c r="A262" s="9" t="s">
        <v>266</v>
      </c>
    </row>
    <row r="263" spans="1:1" ht="27" x14ac:dyDescent="0.25">
      <c r="A263" s="9" t="s">
        <v>267</v>
      </c>
    </row>
    <row r="264" spans="1:1" ht="15" x14ac:dyDescent="0.25">
      <c r="A264" s="9" t="s">
        <v>268</v>
      </c>
    </row>
    <row r="265" spans="1:1" ht="27" x14ac:dyDescent="0.25">
      <c r="A265" s="9" t="s">
        <v>269</v>
      </c>
    </row>
    <row r="266" spans="1:1" ht="27" x14ac:dyDescent="0.25">
      <c r="A266" s="9" t="s">
        <v>270</v>
      </c>
    </row>
    <row r="267" spans="1:1" ht="27" x14ac:dyDescent="0.25">
      <c r="A267" s="9" t="s">
        <v>271</v>
      </c>
    </row>
    <row r="268" spans="1:1" ht="27" x14ac:dyDescent="0.25">
      <c r="A268" s="9" t="s">
        <v>272</v>
      </c>
    </row>
    <row r="269" spans="1:1" ht="27" x14ac:dyDescent="0.25">
      <c r="A269" s="9" t="s">
        <v>273</v>
      </c>
    </row>
    <row r="270" spans="1:1" ht="27" x14ac:dyDescent="0.25">
      <c r="A270" s="9" t="s">
        <v>274</v>
      </c>
    </row>
    <row r="271" spans="1:1" ht="40.5" x14ac:dyDescent="0.25">
      <c r="A271" s="9" t="s">
        <v>275</v>
      </c>
    </row>
    <row r="272" spans="1:1" ht="15" x14ac:dyDescent="0.25">
      <c r="A272" s="9" t="s">
        <v>276</v>
      </c>
    </row>
    <row r="273" spans="1:1" ht="27" x14ac:dyDescent="0.25">
      <c r="A273" s="9" t="s">
        <v>277</v>
      </c>
    </row>
    <row r="274" spans="1:1" ht="27" x14ac:dyDescent="0.25">
      <c r="A274" s="9" t="s">
        <v>278</v>
      </c>
    </row>
    <row r="275" spans="1:1" ht="27" x14ac:dyDescent="0.25">
      <c r="A275" s="9" t="s">
        <v>279</v>
      </c>
    </row>
    <row r="276" spans="1:1" ht="15" x14ac:dyDescent="0.25">
      <c r="A276" s="9" t="s">
        <v>280</v>
      </c>
    </row>
    <row r="277" spans="1:1" ht="27" x14ac:dyDescent="0.25">
      <c r="A277" s="9" t="s">
        <v>281</v>
      </c>
    </row>
    <row r="278" spans="1:1" ht="27" x14ac:dyDescent="0.25">
      <c r="A278" s="9" t="s">
        <v>282</v>
      </c>
    </row>
    <row r="279" spans="1:1" ht="27" x14ac:dyDescent="0.25">
      <c r="A279" s="9" t="s">
        <v>283</v>
      </c>
    </row>
    <row r="280" spans="1:1" ht="27" x14ac:dyDescent="0.25">
      <c r="A280" s="9" t="s">
        <v>284</v>
      </c>
    </row>
    <row r="281" spans="1:1" ht="27" x14ac:dyDescent="0.25">
      <c r="A281" s="9" t="s">
        <v>285</v>
      </c>
    </row>
    <row r="282" spans="1:1" ht="27" x14ac:dyDescent="0.25">
      <c r="A282" s="9" t="s">
        <v>286</v>
      </c>
    </row>
    <row r="283" spans="1:1" ht="27" x14ac:dyDescent="0.25">
      <c r="A283" s="9" t="s">
        <v>287</v>
      </c>
    </row>
    <row r="284" spans="1:1" x14ac:dyDescent="0.3">
      <c r="A284" s="1" t="s">
        <v>13</v>
      </c>
    </row>
    <row r="286" spans="1:1" x14ac:dyDescent="0.3">
      <c r="A286" s="3" t="s">
        <v>288</v>
      </c>
    </row>
    <row r="287" spans="1:1" ht="15" x14ac:dyDescent="0.25">
      <c r="A287" s="6" t="s">
        <v>289</v>
      </c>
    </row>
    <row r="288" spans="1:1" ht="15" x14ac:dyDescent="0.25">
      <c r="A288" s="6" t="s">
        <v>290</v>
      </c>
    </row>
    <row r="289" spans="1:1" ht="15" x14ac:dyDescent="0.25">
      <c r="A289" s="6" t="s">
        <v>291</v>
      </c>
    </row>
    <row r="290" spans="1:1" ht="15" x14ac:dyDescent="0.25">
      <c r="A290" s="6" t="s">
        <v>292</v>
      </c>
    </row>
    <row r="291" spans="1:1" ht="15" x14ac:dyDescent="0.25">
      <c r="A291" s="6" t="s">
        <v>45</v>
      </c>
    </row>
    <row r="292" spans="1:1" ht="15" x14ac:dyDescent="0.25">
      <c r="A292" s="6" t="s">
        <v>46</v>
      </c>
    </row>
    <row r="293" spans="1:1" ht="15" x14ac:dyDescent="0.25">
      <c r="A293" s="6" t="s">
        <v>293</v>
      </c>
    </row>
    <row r="294" spans="1:1" ht="15" x14ac:dyDescent="0.25">
      <c r="A294" s="6" t="s">
        <v>294</v>
      </c>
    </row>
    <row r="295" spans="1:1" ht="15" x14ac:dyDescent="0.25">
      <c r="A295" s="6" t="s">
        <v>295</v>
      </c>
    </row>
    <row r="296" spans="1:1" ht="15" x14ac:dyDescent="0.25">
      <c r="A296" s="6" t="s">
        <v>296</v>
      </c>
    </row>
    <row r="297" spans="1:1" ht="15" x14ac:dyDescent="0.25">
      <c r="A297" s="6" t="s">
        <v>297</v>
      </c>
    </row>
    <row r="298" spans="1:1" ht="15" x14ac:dyDescent="0.25">
      <c r="A298" s="6" t="s">
        <v>298</v>
      </c>
    </row>
    <row r="299" spans="1:1" x14ac:dyDescent="0.3">
      <c r="A299" s="1" t="s">
        <v>299</v>
      </c>
    </row>
    <row r="300" spans="1:1" x14ac:dyDescent="0.3">
      <c r="A300" s="1" t="s">
        <v>300</v>
      </c>
    </row>
    <row r="301" spans="1:1" x14ac:dyDescent="0.3">
      <c r="A301" s="1" t="s">
        <v>301</v>
      </c>
    </row>
    <row r="302" spans="1:1" x14ac:dyDescent="0.3">
      <c r="A302" s="1" t="s">
        <v>302</v>
      </c>
    </row>
    <row r="303" spans="1:1" x14ac:dyDescent="0.3">
      <c r="A303" s="1" t="s">
        <v>303</v>
      </c>
    </row>
    <row r="304" spans="1:1" x14ac:dyDescent="0.3">
      <c r="A304" s="1" t="s">
        <v>304</v>
      </c>
    </row>
    <row r="305" spans="1:1" x14ac:dyDescent="0.3">
      <c r="A305" s="1" t="s">
        <v>305</v>
      </c>
    </row>
    <row r="306" spans="1:1" x14ac:dyDescent="0.3">
      <c r="A306" s="1" t="s">
        <v>306</v>
      </c>
    </row>
    <row r="307" spans="1:1" x14ac:dyDescent="0.3">
      <c r="A307" s="1" t="s">
        <v>307</v>
      </c>
    </row>
    <row r="308" spans="1:1" x14ac:dyDescent="0.3">
      <c r="A308" s="1" t="s">
        <v>308</v>
      </c>
    </row>
    <row r="309" spans="1:1" x14ac:dyDescent="0.3">
      <c r="A309" s="1" t="s">
        <v>309</v>
      </c>
    </row>
    <row r="310" spans="1:1" x14ac:dyDescent="0.3">
      <c r="A310" s="1" t="s">
        <v>310</v>
      </c>
    </row>
    <row r="311" spans="1:1" x14ac:dyDescent="0.3">
      <c r="A311" s="1" t="s">
        <v>311</v>
      </c>
    </row>
    <row r="312" spans="1:1" x14ac:dyDescent="0.3">
      <c r="A312" s="1" t="s">
        <v>312</v>
      </c>
    </row>
    <row r="313" spans="1:1" x14ac:dyDescent="0.3">
      <c r="A313" s="1" t="s">
        <v>313</v>
      </c>
    </row>
    <row r="314" spans="1:1" x14ac:dyDescent="0.3">
      <c r="A314" s="1" t="s">
        <v>314</v>
      </c>
    </row>
    <row r="315" spans="1:1" x14ac:dyDescent="0.3">
      <c r="A315" s="1" t="s">
        <v>315</v>
      </c>
    </row>
    <row r="316" spans="1:1" x14ac:dyDescent="0.3">
      <c r="A316" s="1" t="s">
        <v>316</v>
      </c>
    </row>
    <row r="317" spans="1:1" x14ac:dyDescent="0.3">
      <c r="A317" s="1" t="s">
        <v>317</v>
      </c>
    </row>
    <row r="318" spans="1:1" x14ac:dyDescent="0.3">
      <c r="A318" s="1" t="s">
        <v>318</v>
      </c>
    </row>
    <row r="319" spans="1:1" x14ac:dyDescent="0.3">
      <c r="A319" s="1" t="s">
        <v>319</v>
      </c>
    </row>
    <row r="320" spans="1:1" x14ac:dyDescent="0.3">
      <c r="A320" s="1" t="s">
        <v>320</v>
      </c>
    </row>
    <row r="321" spans="1:1" x14ac:dyDescent="0.3">
      <c r="A321" s="1" t="s">
        <v>321</v>
      </c>
    </row>
    <row r="322" spans="1:1" x14ac:dyDescent="0.3">
      <c r="A322" s="1" t="s">
        <v>322</v>
      </c>
    </row>
    <row r="323" spans="1:1" x14ac:dyDescent="0.3">
      <c r="A323" s="1" t="s">
        <v>323</v>
      </c>
    </row>
    <row r="324" spans="1:1" x14ac:dyDescent="0.3">
      <c r="A324" s="1" t="s">
        <v>324</v>
      </c>
    </row>
    <row r="325" spans="1:1" x14ac:dyDescent="0.3">
      <c r="A325" s="1" t="s">
        <v>325</v>
      </c>
    </row>
    <row r="326" spans="1:1" x14ac:dyDescent="0.3">
      <c r="A326" s="1" t="s">
        <v>326</v>
      </c>
    </row>
    <row r="327" spans="1:1" x14ac:dyDescent="0.3">
      <c r="A327" s="1" t="s">
        <v>327</v>
      </c>
    </row>
    <row r="328" spans="1:1" x14ac:dyDescent="0.3">
      <c r="A328" s="1" t="s">
        <v>328</v>
      </c>
    </row>
    <row r="329" spans="1:1" x14ac:dyDescent="0.3">
      <c r="A329" s="1" t="s">
        <v>329</v>
      </c>
    </row>
    <row r="330" spans="1:1" x14ac:dyDescent="0.3">
      <c r="A330" s="1" t="s">
        <v>330</v>
      </c>
    </row>
    <row r="331" spans="1:1" x14ac:dyDescent="0.3">
      <c r="A331" s="1" t="s">
        <v>331</v>
      </c>
    </row>
    <row r="332" spans="1:1" x14ac:dyDescent="0.3">
      <c r="A332" s="1" t="s">
        <v>332</v>
      </c>
    </row>
    <row r="333" spans="1:1" x14ac:dyDescent="0.3">
      <c r="A333" s="1" t="s">
        <v>333</v>
      </c>
    </row>
    <row r="334" spans="1:1" x14ac:dyDescent="0.3">
      <c r="A334" s="1" t="s">
        <v>334</v>
      </c>
    </row>
    <row r="335" spans="1:1" x14ac:dyDescent="0.3">
      <c r="A335" s="1" t="s">
        <v>335</v>
      </c>
    </row>
    <row r="336" spans="1:1" x14ac:dyDescent="0.3">
      <c r="A336" s="1" t="s">
        <v>336</v>
      </c>
    </row>
    <row r="337" spans="1:1" x14ac:dyDescent="0.3">
      <c r="A337" s="1" t="s">
        <v>337</v>
      </c>
    </row>
    <row r="338" spans="1:1" x14ac:dyDescent="0.3">
      <c r="A338" s="1" t="s">
        <v>338</v>
      </c>
    </row>
    <row r="339" spans="1:1" x14ac:dyDescent="0.3">
      <c r="A339" s="1" t="s">
        <v>339</v>
      </c>
    </row>
    <row r="340" spans="1:1" x14ac:dyDescent="0.3">
      <c r="A340" s="1" t="s">
        <v>340</v>
      </c>
    </row>
    <row r="341" spans="1:1" x14ac:dyDescent="0.3">
      <c r="A341" s="1" t="s">
        <v>341</v>
      </c>
    </row>
    <row r="342" spans="1:1" x14ac:dyDescent="0.3">
      <c r="A342" s="1" t="s">
        <v>342</v>
      </c>
    </row>
    <row r="343" spans="1:1" x14ac:dyDescent="0.3">
      <c r="A343" s="1" t="s">
        <v>343</v>
      </c>
    </row>
    <row r="344" spans="1:1" x14ac:dyDescent="0.3">
      <c r="A344" s="1" t="s">
        <v>344</v>
      </c>
    </row>
    <row r="345" spans="1:1" x14ac:dyDescent="0.3">
      <c r="A345" s="1" t="s">
        <v>345</v>
      </c>
    </row>
    <row r="346" spans="1:1" x14ac:dyDescent="0.3">
      <c r="A346" s="1" t="s">
        <v>346</v>
      </c>
    </row>
    <row r="347" spans="1:1" x14ac:dyDescent="0.3">
      <c r="A347" s="1" t="s">
        <v>347</v>
      </c>
    </row>
    <row r="348" spans="1:1" x14ac:dyDescent="0.3">
      <c r="A348" s="1" t="s">
        <v>348</v>
      </c>
    </row>
    <row r="349" spans="1:1" x14ac:dyDescent="0.3">
      <c r="A349" s="1" t="s">
        <v>349</v>
      </c>
    </row>
    <row r="350" spans="1:1" x14ac:dyDescent="0.3">
      <c r="A350" s="1" t="s">
        <v>350</v>
      </c>
    </row>
    <row r="351" spans="1:1" x14ac:dyDescent="0.3">
      <c r="A351" s="1" t="s">
        <v>351</v>
      </c>
    </row>
    <row r="352" spans="1:1" x14ac:dyDescent="0.3">
      <c r="A352" s="1" t="s">
        <v>352</v>
      </c>
    </row>
    <row r="353" spans="1:1" x14ac:dyDescent="0.3">
      <c r="A353" s="1" t="s">
        <v>353</v>
      </c>
    </row>
    <row r="354" spans="1:1" x14ac:dyDescent="0.3">
      <c r="A354" s="1" t="s">
        <v>354</v>
      </c>
    </row>
    <row r="355" spans="1:1" x14ac:dyDescent="0.3">
      <c r="A355" s="1" t="s">
        <v>355</v>
      </c>
    </row>
    <row r="356" spans="1:1" x14ac:dyDescent="0.3">
      <c r="A356" s="1" t="s">
        <v>356</v>
      </c>
    </row>
    <row r="357" spans="1:1" x14ac:dyDescent="0.3">
      <c r="A357" s="1" t="s">
        <v>357</v>
      </c>
    </row>
    <row r="358" spans="1:1" x14ac:dyDescent="0.3">
      <c r="A358" s="1" t="s">
        <v>358</v>
      </c>
    </row>
    <row r="359" spans="1:1" x14ac:dyDescent="0.3">
      <c r="A359" s="1" t="s">
        <v>359</v>
      </c>
    </row>
    <row r="360" spans="1:1" x14ac:dyDescent="0.3">
      <c r="A360" s="1" t="s">
        <v>360</v>
      </c>
    </row>
    <row r="361" spans="1:1" x14ac:dyDescent="0.3">
      <c r="A361" s="1" t="s">
        <v>361</v>
      </c>
    </row>
    <row r="362" spans="1:1" x14ac:dyDescent="0.3">
      <c r="A362" s="1" t="s">
        <v>362</v>
      </c>
    </row>
    <row r="363" spans="1:1" x14ac:dyDescent="0.3">
      <c r="A363" s="1" t="s">
        <v>363</v>
      </c>
    </row>
    <row r="364" spans="1:1" x14ac:dyDescent="0.3">
      <c r="A364" s="1" t="s">
        <v>364</v>
      </c>
    </row>
    <row r="365" spans="1:1" x14ac:dyDescent="0.3">
      <c r="A365" s="1" t="s">
        <v>365</v>
      </c>
    </row>
    <row r="366" spans="1:1" x14ac:dyDescent="0.3">
      <c r="A366" s="1" t="s">
        <v>366</v>
      </c>
    </row>
    <row r="367" spans="1:1" x14ac:dyDescent="0.3">
      <c r="A367" s="1" t="s">
        <v>367</v>
      </c>
    </row>
    <row r="368" spans="1:1" x14ac:dyDescent="0.3">
      <c r="A368" s="1" t="s">
        <v>368</v>
      </c>
    </row>
    <row r="369" spans="1:1" x14ac:dyDescent="0.3">
      <c r="A369" s="1" t="s">
        <v>369</v>
      </c>
    </row>
    <row r="370" spans="1:1" x14ac:dyDescent="0.3">
      <c r="A370" s="1" t="s">
        <v>370</v>
      </c>
    </row>
    <row r="371" spans="1:1" x14ac:dyDescent="0.3">
      <c r="A371" s="1" t="s">
        <v>371</v>
      </c>
    </row>
    <row r="372" spans="1:1" x14ac:dyDescent="0.3">
      <c r="A372" s="1" t="s">
        <v>372</v>
      </c>
    </row>
    <row r="373" spans="1:1" x14ac:dyDescent="0.3">
      <c r="A373" s="1" t="s">
        <v>373</v>
      </c>
    </row>
    <row r="374" spans="1:1" x14ac:dyDescent="0.3">
      <c r="A374" s="1" t="s">
        <v>374</v>
      </c>
    </row>
    <row r="375" spans="1:1" x14ac:dyDescent="0.3">
      <c r="A375" s="1" t="s">
        <v>375</v>
      </c>
    </row>
    <row r="376" spans="1:1" x14ac:dyDescent="0.3">
      <c r="A376" s="1" t="s">
        <v>376</v>
      </c>
    </row>
    <row r="377" spans="1:1" ht="15" x14ac:dyDescent="0.25">
      <c r="A377" s="6" t="s">
        <v>13</v>
      </c>
    </row>
    <row r="385" spans="1:1" ht="15" x14ac:dyDescent="0.25">
      <c r="A385" s="10" t="s">
        <v>377</v>
      </c>
    </row>
    <row r="386" spans="1:1" ht="15" x14ac:dyDescent="0.25">
      <c r="A386" s="11" t="s">
        <v>378</v>
      </c>
    </row>
    <row r="387" spans="1:1" ht="15" x14ac:dyDescent="0.25">
      <c r="A387" s="11" t="s">
        <v>379</v>
      </c>
    </row>
    <row r="388" spans="1:1" ht="15" x14ac:dyDescent="0.25">
      <c r="A388" s="11" t="s">
        <v>380</v>
      </c>
    </row>
    <row r="389" spans="1:1" ht="15" x14ac:dyDescent="0.25">
      <c r="A389" s="11" t="s">
        <v>381</v>
      </c>
    </row>
    <row r="390" spans="1:1" ht="15" x14ac:dyDescent="0.25">
      <c r="A390" s="11" t="s">
        <v>382</v>
      </c>
    </row>
    <row r="391" spans="1:1" ht="15" x14ac:dyDescent="0.25">
      <c r="A391" s="10" t="s">
        <v>383</v>
      </c>
    </row>
    <row r="392" spans="1:1" ht="15" x14ac:dyDescent="0.25">
      <c r="A392" s="11" t="s">
        <v>384</v>
      </c>
    </row>
    <row r="393" spans="1:1" ht="15" x14ac:dyDescent="0.25">
      <c r="A393" s="11" t="s">
        <v>385</v>
      </c>
    </row>
    <row r="394" spans="1:1" ht="15" x14ac:dyDescent="0.25">
      <c r="A394" s="11" t="s">
        <v>386</v>
      </c>
    </row>
    <row r="395" spans="1:1" ht="15" x14ac:dyDescent="0.25">
      <c r="A395" s="10" t="s">
        <v>387</v>
      </c>
    </row>
    <row r="396" spans="1:1" ht="15" x14ac:dyDescent="0.25">
      <c r="A396" s="11" t="s">
        <v>388</v>
      </c>
    </row>
    <row r="397" spans="1:1" ht="15" x14ac:dyDescent="0.25">
      <c r="A397" s="11" t="s">
        <v>389</v>
      </c>
    </row>
    <row r="398" spans="1:1" ht="15" x14ac:dyDescent="0.25">
      <c r="A398" s="11" t="s">
        <v>390</v>
      </c>
    </row>
    <row r="399" spans="1:1" ht="15" x14ac:dyDescent="0.25">
      <c r="A399" s="11" t="s">
        <v>391</v>
      </c>
    </row>
    <row r="400" spans="1:1" ht="15" x14ac:dyDescent="0.25">
      <c r="A400" s="11" t="s">
        <v>392</v>
      </c>
    </row>
    <row r="401" spans="1:1" ht="15" x14ac:dyDescent="0.25">
      <c r="A401" s="11" t="s">
        <v>393</v>
      </c>
    </row>
    <row r="402" spans="1:1" ht="15" x14ac:dyDescent="0.25">
      <c r="A402" s="10" t="s">
        <v>394</v>
      </c>
    </row>
    <row r="403" spans="1:1" ht="15" x14ac:dyDescent="0.25">
      <c r="A403" s="11" t="s">
        <v>395</v>
      </c>
    </row>
    <row r="404" spans="1:1" ht="15" x14ac:dyDescent="0.25">
      <c r="A404" s="11" t="s">
        <v>396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18</vt:i4>
      </vt:variant>
    </vt:vector>
  </HeadingPairs>
  <TitlesOfParts>
    <vt:vector size="43" baseType="lpstr">
      <vt:lpstr>8. Manejo de Emergencias (2)</vt:lpstr>
      <vt:lpstr>Seguimiento Plan de Acción 2022</vt:lpstr>
      <vt:lpstr>Resumen Desempeño Procesos</vt:lpstr>
      <vt:lpstr>Hoja de Apoyo</vt:lpstr>
      <vt:lpstr>Resumen Desempeño Procesos (2)</vt:lpstr>
      <vt:lpstr>1. Direccionamiento Estrátegico</vt:lpstr>
      <vt:lpstr>2. Tecnologíasde la Información</vt:lpstr>
      <vt:lpstr>3 G Conocimiento y La innovació</vt:lpstr>
      <vt:lpstr>4.Comunicación  Información Pú</vt:lpstr>
      <vt:lpstr>Hoja29</vt:lpstr>
      <vt:lpstr>5.. Gestión de Talento Humano</vt:lpstr>
      <vt:lpstr>6.Conocimiento del Riesgo (2)</vt:lpstr>
      <vt:lpstr>7. Reduccion del Riesgo</vt:lpstr>
      <vt:lpstr>8. Manejo de Emergencias</vt:lpstr>
      <vt:lpstr>8. Manejo de Emergencias (2 (3)</vt:lpstr>
      <vt:lpstr>9. Gestión  Administrativa</vt:lpstr>
      <vt:lpstr>10. G Contractual</vt:lpstr>
      <vt:lpstr>11. G Jurídica</vt:lpstr>
      <vt:lpstr>12. Gestión  Financiera</vt:lpstr>
      <vt:lpstr>13. Gestión Documental</vt:lpstr>
      <vt:lpstr>14. Atención al Ciudadano</vt:lpstr>
      <vt:lpstr>15. Control Interno Disciplinar</vt:lpstr>
      <vt:lpstr>16. Evaluación Independiente</vt:lpstr>
      <vt:lpstr>Hoja1</vt:lpstr>
      <vt:lpstr>Hoja4</vt:lpstr>
      <vt:lpstr>'1. Direccionamiento Estrátegico'!Títulos_a_imprimir</vt:lpstr>
      <vt:lpstr>'10. G Contractual'!Títulos_a_imprimir</vt:lpstr>
      <vt:lpstr>'11. G Jurídica'!Títulos_a_imprimir</vt:lpstr>
      <vt:lpstr>'12. Gestión  Financiera'!Títulos_a_imprimir</vt:lpstr>
      <vt:lpstr>'13. Gestión Documental'!Títulos_a_imprimir</vt:lpstr>
      <vt:lpstr>'14. Atención al Ciudadano'!Títulos_a_imprimir</vt:lpstr>
      <vt:lpstr>'15. Control Interno Disciplinar'!Títulos_a_imprimir</vt:lpstr>
      <vt:lpstr>'16. Evaluación Independiente'!Títulos_a_imprimir</vt:lpstr>
      <vt:lpstr>'2. Tecnologíasde la Información'!Títulos_a_imprimir</vt:lpstr>
      <vt:lpstr>'3 G Conocimiento y La innovació'!Títulos_a_imprimir</vt:lpstr>
      <vt:lpstr>'4.Comunicación  Información Pú'!Títulos_a_imprimir</vt:lpstr>
      <vt:lpstr>'5.. Gestión de Talento Humano'!Títulos_a_imprimir</vt:lpstr>
      <vt:lpstr>'6.Conocimiento del Riesgo (2)'!Títulos_a_imprimir</vt:lpstr>
      <vt:lpstr>'7. Reduccion del Riesgo'!Títulos_a_imprimir</vt:lpstr>
      <vt:lpstr>'8. Manejo de Emergencias'!Títulos_a_imprimir</vt:lpstr>
      <vt:lpstr>'8. Manejo de Emergencias (2 (3)'!Títulos_a_imprimir</vt:lpstr>
      <vt:lpstr>'8. Manejo de Emergencias (2)'!Títulos_a_imprimir</vt:lpstr>
      <vt:lpstr>'9. Gestión  Administrativa'!Títulos_a_imprimir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DellVostro</cp:lastModifiedBy>
  <cp:lastPrinted>2021-09-27T16:18:39Z</cp:lastPrinted>
  <dcterms:created xsi:type="dcterms:W3CDTF">2021-01-28T18:04:14Z</dcterms:created>
  <dcterms:modified xsi:type="dcterms:W3CDTF">2022-04-29T09:12:50Z</dcterms:modified>
</cp:coreProperties>
</file>