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vgaleano\Downloads\RIESGOS II 2022\"/>
    </mc:Choice>
  </mc:AlternateContent>
  <bookViews>
    <workbookView xWindow="0" yWindow="0" windowWidth="24000" windowHeight="8235" tabRatio="769"/>
  </bookViews>
  <sheets>
    <sheet name="1. Punto de Partida" sheetId="5" r:id="rId1"/>
    <sheet name="2. Identificación del Riesgo" sheetId="7" r:id="rId2"/>
    <sheet name="3. Impacto Riesgo de Corrupción" sheetId="9" r:id="rId3"/>
    <sheet name="4. Riesgo Seguridad Informacion" sheetId="10" r:id="rId4"/>
    <sheet name="5. Valoración de Controles" sheetId="6" r:id="rId5"/>
    <sheet name="6.Valoración Control Corrupción" sheetId="11" r:id="rId6"/>
    <sheet name="7. Mapa de Riesgos General" sheetId="1" r:id="rId7"/>
    <sheet name="8. Seguimiento Cuatrimestral" sheetId="4" r:id="rId8"/>
    <sheet name="9. Seguimiento Consolidado" sheetId="14" r:id="rId9"/>
    <sheet name="Listas" sheetId="3" state="hidden" r:id="rId10"/>
    <sheet name="Datos Hoja 1" sheetId="12"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6" i="1" l="1"/>
  <c r="AK63" i="1"/>
  <c r="AK60" i="1"/>
  <c r="AK57" i="1"/>
  <c r="AK54" i="1"/>
  <c r="AK51" i="1"/>
  <c r="AK48" i="1"/>
  <c r="AK45" i="1"/>
  <c r="AK42" i="1"/>
  <c r="AK39" i="1"/>
  <c r="AK36" i="1"/>
  <c r="AK33" i="1"/>
  <c r="AK30" i="1"/>
  <c r="AK27" i="1"/>
  <c r="AK24" i="1"/>
  <c r="AK21" i="1"/>
  <c r="AK18" i="1"/>
  <c r="AK15" i="1"/>
  <c r="AK12" i="1"/>
  <c r="H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9" i="6"/>
  <c r="H68" i="6" l="1"/>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U9" i="7"/>
  <c r="U66" i="7" l="1"/>
  <c r="U63" i="7"/>
  <c r="U60" i="7"/>
  <c r="U57" i="7"/>
  <c r="U54" i="7"/>
  <c r="U51" i="7"/>
  <c r="U48" i="7"/>
  <c r="U45" i="7"/>
  <c r="U42" i="7"/>
  <c r="U39" i="7"/>
  <c r="U36" i="7"/>
  <c r="U33" i="7"/>
  <c r="U30" i="7"/>
  <c r="U27" i="7"/>
  <c r="U24" i="7"/>
  <c r="U21" i="7"/>
  <c r="U18" i="7"/>
  <c r="U15" i="7"/>
  <c r="U12" i="7"/>
  <c r="E66" i="4" l="1"/>
  <c r="E63" i="4"/>
  <c r="E60" i="4"/>
  <c r="E57" i="4"/>
  <c r="E54" i="4"/>
  <c r="E51" i="4"/>
  <c r="E48" i="4"/>
  <c r="E45" i="4"/>
  <c r="E42" i="4"/>
  <c r="E39" i="4"/>
  <c r="E36" i="4"/>
  <c r="E33" i="4"/>
  <c r="E30" i="4"/>
  <c r="E27" i="4"/>
  <c r="E24" i="4"/>
  <c r="E21" i="4"/>
  <c r="E18" i="4"/>
  <c r="E15" i="4"/>
  <c r="E12" i="4"/>
  <c r="E9" i="4"/>
  <c r="N13" i="11" l="1"/>
  <c r="N14" i="11"/>
  <c r="C66" i="1" l="1"/>
  <c r="C63" i="1"/>
  <c r="C60" i="1"/>
  <c r="C57" i="1"/>
  <c r="C54" i="1"/>
  <c r="C51" i="1"/>
  <c r="C48" i="1"/>
  <c r="C45" i="1"/>
  <c r="C42" i="1"/>
  <c r="C39" i="1"/>
  <c r="C36" i="1"/>
  <c r="C33" i="1"/>
  <c r="C30" i="1"/>
  <c r="C27" i="1"/>
  <c r="C24" i="1"/>
  <c r="C21" i="1"/>
  <c r="C18" i="1"/>
  <c r="C15" i="1"/>
  <c r="C12" i="1"/>
  <c r="C9" i="1"/>
  <c r="D51" i="11"/>
  <c r="W51" i="11" s="1"/>
  <c r="D54" i="6"/>
  <c r="D66" i="6"/>
  <c r="C66" i="6"/>
  <c r="B66" i="6"/>
  <c r="D27" i="6"/>
  <c r="C27" i="6"/>
  <c r="T34" i="6"/>
  <c r="V34" i="6" s="1"/>
  <c r="S34" i="6"/>
  <c r="U34" i="6" s="1"/>
  <c r="J68" i="6"/>
  <c r="T68" i="6" s="1"/>
  <c r="V68" i="6" s="1"/>
  <c r="J67" i="6"/>
  <c r="S67" i="6" s="1"/>
  <c r="U67" i="6" s="1"/>
  <c r="J65" i="6"/>
  <c r="S65" i="6" s="1"/>
  <c r="U65" i="6" s="1"/>
  <c r="J64" i="6"/>
  <c r="T64" i="6" s="1"/>
  <c r="V64" i="6" s="1"/>
  <c r="J62" i="6"/>
  <c r="T62" i="6" s="1"/>
  <c r="V62" i="6" s="1"/>
  <c r="J61" i="6"/>
  <c r="T61" i="6" s="1"/>
  <c r="V61" i="6" s="1"/>
  <c r="J59" i="6"/>
  <c r="T59" i="6" s="1"/>
  <c r="V59" i="6" s="1"/>
  <c r="J58" i="6"/>
  <c r="S58" i="6" s="1"/>
  <c r="U58" i="6" s="1"/>
  <c r="J56" i="6"/>
  <c r="T56" i="6" s="1"/>
  <c r="V56" i="6" s="1"/>
  <c r="J55" i="6"/>
  <c r="S55" i="6" s="1"/>
  <c r="U55" i="6" s="1"/>
  <c r="J53" i="6"/>
  <c r="T53" i="6" s="1"/>
  <c r="V53" i="6" s="1"/>
  <c r="J52" i="6"/>
  <c r="T52" i="6" s="1"/>
  <c r="V52" i="6" s="1"/>
  <c r="J50" i="6"/>
  <c r="T50" i="6" s="1"/>
  <c r="V50" i="6" s="1"/>
  <c r="J49" i="6"/>
  <c r="T49" i="6" s="1"/>
  <c r="V49" i="6" s="1"/>
  <c r="J47" i="6"/>
  <c r="T47" i="6" s="1"/>
  <c r="V47" i="6" s="1"/>
  <c r="J46" i="6"/>
  <c r="T46" i="6" s="1"/>
  <c r="V46" i="6" s="1"/>
  <c r="J44" i="6"/>
  <c r="T44" i="6" s="1"/>
  <c r="V44" i="6" s="1"/>
  <c r="J43" i="6"/>
  <c r="S43" i="6" s="1"/>
  <c r="U43" i="6" s="1"/>
  <c r="J41" i="6"/>
  <c r="T41" i="6" s="1"/>
  <c r="V41" i="6" s="1"/>
  <c r="J40" i="6"/>
  <c r="S40" i="6" s="1"/>
  <c r="U40" i="6" s="1"/>
  <c r="J38" i="6"/>
  <c r="T38" i="6" s="1"/>
  <c r="V38" i="6" s="1"/>
  <c r="J37" i="6"/>
  <c r="T37" i="6" s="1"/>
  <c r="V37" i="6" s="1"/>
  <c r="J35" i="6"/>
  <c r="T35" i="6" s="1"/>
  <c r="V35" i="6" s="1"/>
  <c r="J34" i="6"/>
  <c r="J32" i="6"/>
  <c r="T32" i="6" s="1"/>
  <c r="V32" i="6" s="1"/>
  <c r="J31" i="6"/>
  <c r="S31" i="6" s="1"/>
  <c r="U31" i="6" s="1"/>
  <c r="J29" i="6"/>
  <c r="T29" i="6" s="1"/>
  <c r="V29" i="6" s="1"/>
  <c r="J28" i="6"/>
  <c r="T28" i="6" s="1"/>
  <c r="V28" i="6" s="1"/>
  <c r="J26" i="6"/>
  <c r="T26" i="6" s="1"/>
  <c r="V26" i="6" s="1"/>
  <c r="J25" i="6"/>
  <c r="T25" i="6" s="1"/>
  <c r="V25" i="6" s="1"/>
  <c r="J23" i="6"/>
  <c r="T23" i="6" s="1"/>
  <c r="V23" i="6" s="1"/>
  <c r="J22" i="6"/>
  <c r="T22" i="6" s="1"/>
  <c r="V22" i="6" s="1"/>
  <c r="J20" i="6"/>
  <c r="J19" i="6"/>
  <c r="J17" i="6"/>
  <c r="T17" i="6" s="1"/>
  <c r="V17" i="6" s="1"/>
  <c r="J16" i="6"/>
  <c r="T16" i="6" s="1"/>
  <c r="V16" i="6" s="1"/>
  <c r="J14" i="6"/>
  <c r="S14" i="6" s="1"/>
  <c r="U14" i="6" s="1"/>
  <c r="J13" i="6"/>
  <c r="J11" i="6"/>
  <c r="S11" i="6" s="1"/>
  <c r="U11" i="6" s="1"/>
  <c r="J10" i="6"/>
  <c r="N17" i="11"/>
  <c r="O17" i="11" s="1"/>
  <c r="N16" i="11"/>
  <c r="O16" i="11" s="1"/>
  <c r="O14" i="11"/>
  <c r="O13" i="11"/>
  <c r="T67" i="6" l="1"/>
  <c r="V67" i="6" s="1"/>
  <c r="S35" i="6"/>
  <c r="U35" i="6" s="1"/>
  <c r="T31" i="6"/>
  <c r="V31" i="6" s="1"/>
  <c r="T43" i="6"/>
  <c r="V43" i="6" s="1"/>
  <c r="T55" i="6"/>
  <c r="V55" i="6" s="1"/>
  <c r="T58" i="6"/>
  <c r="V58" i="6" s="1"/>
  <c r="S17" i="6"/>
  <c r="U17" i="6" s="1"/>
  <c r="S47" i="6"/>
  <c r="U47" i="6" s="1"/>
  <c r="S59" i="6"/>
  <c r="U59" i="6" s="1"/>
  <c r="S46" i="6"/>
  <c r="U46" i="6" s="1"/>
  <c r="S25" i="6"/>
  <c r="U25" i="6" s="1"/>
  <c r="S37" i="6"/>
  <c r="U37" i="6" s="1"/>
  <c r="S49" i="6"/>
  <c r="U49" i="6" s="1"/>
  <c r="S61" i="6"/>
  <c r="U61" i="6" s="1"/>
  <c r="S26" i="6"/>
  <c r="U26" i="6" s="1"/>
  <c r="S38" i="6"/>
  <c r="U38" i="6" s="1"/>
  <c r="S50" i="6"/>
  <c r="U50" i="6" s="1"/>
  <c r="S62" i="6"/>
  <c r="U62" i="6" s="1"/>
  <c r="S28" i="6"/>
  <c r="U28" i="6" s="1"/>
  <c r="S52" i="6"/>
  <c r="U52" i="6" s="1"/>
  <c r="S64" i="6"/>
  <c r="U64" i="6" s="1"/>
  <c r="S29" i="6"/>
  <c r="U29" i="6" s="1"/>
  <c r="S41" i="6"/>
  <c r="U41" i="6" s="1"/>
  <c r="S53" i="6"/>
  <c r="U53" i="6" s="1"/>
  <c r="T40" i="6"/>
  <c r="V40" i="6" s="1"/>
  <c r="T65" i="6"/>
  <c r="V65" i="6" s="1"/>
  <c r="S32" i="6"/>
  <c r="U32" i="6" s="1"/>
  <c r="S44" i="6"/>
  <c r="U44" i="6" s="1"/>
  <c r="S56" i="6"/>
  <c r="U56" i="6" s="1"/>
  <c r="S68" i="6"/>
  <c r="U68" i="6" s="1"/>
  <c r="S13" i="6"/>
  <c r="U13" i="6" s="1"/>
  <c r="T20" i="6"/>
  <c r="V20" i="6" s="1"/>
  <c r="S19" i="6"/>
  <c r="U19" i="6" s="1"/>
  <c r="M17" i="11"/>
  <c r="Q17" i="11" s="1"/>
  <c r="M16" i="11"/>
  <c r="Q16" i="11" s="1"/>
  <c r="M14" i="11"/>
  <c r="Q14" i="11" s="1"/>
  <c r="M13" i="11"/>
  <c r="Q13" i="11" s="1"/>
  <c r="N68" i="11"/>
  <c r="O68" i="11" s="1"/>
  <c r="N67" i="11"/>
  <c r="O67" i="11" s="1"/>
  <c r="N65" i="11"/>
  <c r="O65" i="11" s="1"/>
  <c r="N64" i="11"/>
  <c r="O64" i="11" s="1"/>
  <c r="N62" i="11"/>
  <c r="O62" i="11" s="1"/>
  <c r="N61" i="11"/>
  <c r="M61" i="11" s="1"/>
  <c r="Q61" i="11" s="1"/>
  <c r="N59" i="11"/>
  <c r="O59" i="11" s="1"/>
  <c r="N58" i="11"/>
  <c r="O58" i="11" s="1"/>
  <c r="N56" i="11"/>
  <c r="O56" i="11" s="1"/>
  <c r="N55" i="11"/>
  <c r="O55" i="11" s="1"/>
  <c r="N53" i="11"/>
  <c r="O53" i="11" s="1"/>
  <c r="N52" i="11"/>
  <c r="M52" i="11" s="1"/>
  <c r="Q52" i="11" s="1"/>
  <c r="N50" i="11"/>
  <c r="M50" i="11" s="1"/>
  <c r="Q50" i="11" s="1"/>
  <c r="N49" i="11"/>
  <c r="O49" i="11" s="1"/>
  <c r="N47" i="11"/>
  <c r="O47" i="11" s="1"/>
  <c r="M47" i="11"/>
  <c r="Q47" i="11" s="1"/>
  <c r="N46" i="11"/>
  <c r="M46" i="11" s="1"/>
  <c r="Q46" i="11" s="1"/>
  <c r="N44" i="11"/>
  <c r="O44" i="11" s="1"/>
  <c r="N43" i="11"/>
  <c r="O43" i="11" s="1"/>
  <c r="N41" i="11"/>
  <c r="M41" i="11" s="1"/>
  <c r="Q41" i="11" s="1"/>
  <c r="N40" i="11"/>
  <c r="M40" i="11" s="1"/>
  <c r="Q40" i="11" s="1"/>
  <c r="N38" i="11"/>
  <c r="O38" i="11" s="1"/>
  <c r="N37" i="11"/>
  <c r="O37" i="11" s="1"/>
  <c r="N35" i="11"/>
  <c r="O35" i="11" s="1"/>
  <c r="N34" i="11"/>
  <c r="M34" i="11" s="1"/>
  <c r="Q34" i="11" s="1"/>
  <c r="N32" i="11"/>
  <c r="O32" i="11" s="1"/>
  <c r="N31" i="11"/>
  <c r="M31" i="11" s="1"/>
  <c r="Q31" i="11" s="1"/>
  <c r="N29" i="11"/>
  <c r="M29" i="11" s="1"/>
  <c r="Q29" i="11" s="1"/>
  <c r="N28" i="11"/>
  <c r="M28" i="11" s="1"/>
  <c r="Q28" i="11" s="1"/>
  <c r="N26" i="11"/>
  <c r="O26" i="11" s="1"/>
  <c r="N25" i="11"/>
  <c r="O25" i="11" s="1"/>
  <c r="N23" i="11"/>
  <c r="O23" i="11" s="1"/>
  <c r="O22" i="11"/>
  <c r="N22" i="11"/>
  <c r="M22" i="11" s="1"/>
  <c r="Q22" i="11" s="1"/>
  <c r="N20" i="11"/>
  <c r="O20" i="11" s="1"/>
  <c r="N19" i="11"/>
  <c r="O19" i="11" s="1"/>
  <c r="D21" i="11"/>
  <c r="W21" i="11" s="1"/>
  <c r="B21" i="11"/>
  <c r="N66" i="11"/>
  <c r="N63" i="11"/>
  <c r="N60" i="11"/>
  <c r="N57" i="11"/>
  <c r="N54" i="11"/>
  <c r="N51" i="11"/>
  <c r="N48" i="11"/>
  <c r="N45" i="11"/>
  <c r="N42" i="11"/>
  <c r="N39" i="11"/>
  <c r="O39" i="11" s="1"/>
  <c r="N36" i="11"/>
  <c r="N33" i="11"/>
  <c r="M33" i="11"/>
  <c r="Q33" i="11" s="1"/>
  <c r="N30" i="11"/>
  <c r="N27" i="11"/>
  <c r="N24" i="11"/>
  <c r="N21" i="11"/>
  <c r="N18" i="11"/>
  <c r="N15" i="11"/>
  <c r="D66" i="11"/>
  <c r="W66" i="11" s="1"/>
  <c r="C66" i="11"/>
  <c r="B66" i="11"/>
  <c r="D63" i="11"/>
  <c r="W63" i="11" s="1"/>
  <c r="C63" i="11"/>
  <c r="B63" i="11"/>
  <c r="D60" i="11"/>
  <c r="W60" i="11" s="1"/>
  <c r="C60" i="11"/>
  <c r="B60" i="11"/>
  <c r="D57" i="11"/>
  <c r="W57" i="11" s="1"/>
  <c r="C57" i="11"/>
  <c r="B57" i="11"/>
  <c r="D54" i="11"/>
  <c r="W54" i="11" s="1"/>
  <c r="C54" i="11"/>
  <c r="B54" i="11"/>
  <c r="C51" i="11"/>
  <c r="B51" i="11"/>
  <c r="D48" i="11"/>
  <c r="W48" i="11" s="1"/>
  <c r="C48" i="11"/>
  <c r="B48" i="11"/>
  <c r="D45" i="11"/>
  <c r="W45" i="11" s="1"/>
  <c r="C45" i="11"/>
  <c r="B45" i="11"/>
  <c r="D42" i="11"/>
  <c r="W42" i="11" s="1"/>
  <c r="C42" i="11"/>
  <c r="B42" i="11"/>
  <c r="D39" i="11"/>
  <c r="W39" i="11" s="1"/>
  <c r="C39" i="11"/>
  <c r="B39" i="11"/>
  <c r="D36" i="11"/>
  <c r="W36" i="11" s="1"/>
  <c r="C36" i="11"/>
  <c r="B36" i="11"/>
  <c r="D33" i="11"/>
  <c r="W33" i="11" s="1"/>
  <c r="C33" i="11"/>
  <c r="B33" i="11"/>
  <c r="D30" i="11"/>
  <c r="W30" i="11" s="1"/>
  <c r="C30" i="11"/>
  <c r="B30" i="11"/>
  <c r="D27" i="11"/>
  <c r="W27" i="11" s="1"/>
  <c r="C27" i="11"/>
  <c r="B27" i="11"/>
  <c r="D24" i="11"/>
  <c r="W24" i="11" s="1"/>
  <c r="C24" i="11"/>
  <c r="B24" i="11"/>
  <c r="C21" i="11"/>
  <c r="D18" i="11"/>
  <c r="W18" i="11" s="1"/>
  <c r="C18" i="11"/>
  <c r="B18" i="11"/>
  <c r="D15" i="11"/>
  <c r="W15" i="11" s="1"/>
  <c r="C15" i="11"/>
  <c r="D12" i="11"/>
  <c r="C12" i="11"/>
  <c r="N11" i="11"/>
  <c r="O11" i="11" s="1"/>
  <c r="N10" i="11"/>
  <c r="O10" i="11" s="1"/>
  <c r="B66" i="7"/>
  <c r="B63" i="7"/>
  <c r="B60" i="7"/>
  <c r="B57" i="7"/>
  <c r="B54" i="7"/>
  <c r="B51" i="7"/>
  <c r="B48" i="7"/>
  <c r="B45" i="7"/>
  <c r="B42" i="7"/>
  <c r="B39" i="7"/>
  <c r="B36" i="7"/>
  <c r="B33" i="7"/>
  <c r="B30" i="7"/>
  <c r="B27" i="7"/>
  <c r="B24" i="7"/>
  <c r="B24" i="6" s="1"/>
  <c r="B21" i="7"/>
  <c r="B18" i="7"/>
  <c r="B15" i="7"/>
  <c r="B15" i="11" s="1"/>
  <c r="B12" i="7"/>
  <c r="B12" i="11" s="1"/>
  <c r="B9" i="7"/>
  <c r="M67" i="11" l="1"/>
  <c r="Q67" i="11" s="1"/>
  <c r="O21" i="11"/>
  <c r="R21" i="11"/>
  <c r="S21" i="11" s="1"/>
  <c r="M44" i="11"/>
  <c r="Q44" i="11" s="1"/>
  <c r="O33" i="11"/>
  <c r="R33" i="11"/>
  <c r="S33" i="11" s="1"/>
  <c r="O36" i="11"/>
  <c r="R36" i="11"/>
  <c r="S36" i="11" s="1"/>
  <c r="M26" i="11"/>
  <c r="Q26" i="11" s="1"/>
  <c r="O18" i="11"/>
  <c r="R18" i="11"/>
  <c r="S18" i="11" s="1"/>
  <c r="O27" i="11"/>
  <c r="R27" i="11"/>
  <c r="S27" i="11" s="1"/>
  <c r="O42" i="11"/>
  <c r="R42" i="11"/>
  <c r="S42" i="11" s="1"/>
  <c r="O24" i="11"/>
  <c r="R24" i="11"/>
  <c r="S24" i="11" s="1"/>
  <c r="O45" i="11"/>
  <c r="R45" i="11"/>
  <c r="S45" i="11" s="1"/>
  <c r="O66" i="11"/>
  <c r="R66" i="11"/>
  <c r="S66" i="11" s="1"/>
  <c r="M48" i="11"/>
  <c r="Q48" i="11" s="1"/>
  <c r="R48" i="11"/>
  <c r="S48" i="11" s="1"/>
  <c r="M51" i="11"/>
  <c r="Q51" i="11" s="1"/>
  <c r="R51" i="11"/>
  <c r="S51" i="11" s="1"/>
  <c r="O30" i="11"/>
  <c r="R30" i="11"/>
  <c r="S30" i="11" s="1"/>
  <c r="M39" i="11"/>
  <c r="Q39" i="11" s="1"/>
  <c r="R39" i="11"/>
  <c r="S39" i="11" s="1"/>
  <c r="O57" i="11"/>
  <c r="R57" i="11"/>
  <c r="S57" i="11" s="1"/>
  <c r="M63" i="11"/>
  <c r="Q63" i="11" s="1"/>
  <c r="R63" i="11"/>
  <c r="S63" i="11" s="1"/>
  <c r="O41" i="11"/>
  <c r="O54" i="11"/>
  <c r="R54" i="11"/>
  <c r="S54" i="11" s="1"/>
  <c r="O60" i="11"/>
  <c r="R60" i="11"/>
  <c r="S60" i="11" s="1"/>
  <c r="M64" i="11"/>
  <c r="Q64" i="11" s="1"/>
  <c r="M15" i="11"/>
  <c r="Q15" i="11" s="1"/>
  <c r="R15" i="11"/>
  <c r="S15" i="11" s="1"/>
  <c r="O51" i="11"/>
  <c r="M49" i="11"/>
  <c r="Q49" i="11" s="1"/>
  <c r="M10" i="11"/>
  <c r="Q10" i="11" s="1"/>
  <c r="M65" i="11"/>
  <c r="Q65" i="11" s="1"/>
  <c r="O63" i="11"/>
  <c r="M11" i="11"/>
  <c r="Q11" i="11" s="1"/>
  <c r="O48" i="11"/>
  <c r="O29" i="11"/>
  <c r="O40" i="11"/>
  <c r="O61" i="11"/>
  <c r="M68" i="11"/>
  <c r="Q68" i="11" s="1"/>
  <c r="M21" i="11"/>
  <c r="Q21" i="11" s="1"/>
  <c r="M36" i="11"/>
  <c r="Q36" i="11" s="1"/>
  <c r="M56" i="11"/>
  <c r="Q56" i="11" s="1"/>
  <c r="M19" i="11"/>
  <c r="Q19" i="11" s="1"/>
  <c r="M58" i="11"/>
  <c r="Q58" i="11" s="1"/>
  <c r="M20" i="11"/>
  <c r="Q20" i="11" s="1"/>
  <c r="O50" i="11"/>
  <c r="M59" i="11"/>
  <c r="Q59" i="11" s="1"/>
  <c r="O15" i="11"/>
  <c r="M62" i="11"/>
  <c r="Q62" i="11" s="1"/>
  <c r="M55" i="11"/>
  <c r="Q55" i="11" s="1"/>
  <c r="O52" i="11"/>
  <c r="M53" i="11"/>
  <c r="Q53" i="11" s="1"/>
  <c r="O46" i="11"/>
  <c r="M43" i="11"/>
  <c r="Q43" i="11" s="1"/>
  <c r="M37" i="11"/>
  <c r="Q37" i="11" s="1"/>
  <c r="M38" i="11"/>
  <c r="Q38" i="11" s="1"/>
  <c r="O34" i="11"/>
  <c r="M35" i="11"/>
  <c r="Q35" i="11" s="1"/>
  <c r="O31" i="11"/>
  <c r="M32" i="11"/>
  <c r="Q32" i="11" s="1"/>
  <c r="O28" i="11"/>
  <c r="M25" i="11"/>
  <c r="Q25" i="11" s="1"/>
  <c r="M23" i="11"/>
  <c r="Q23" i="11" s="1"/>
  <c r="M66" i="11"/>
  <c r="Q66" i="11" s="1"/>
  <c r="M60" i="11"/>
  <c r="Q60" i="11" s="1"/>
  <c r="M57" i="11"/>
  <c r="Q57" i="11" s="1"/>
  <c r="M54" i="11"/>
  <c r="Q54" i="11" s="1"/>
  <c r="M45" i="11"/>
  <c r="Q45" i="11" s="1"/>
  <c r="M42" i="11"/>
  <c r="Q42" i="11" s="1"/>
  <c r="M30" i="11"/>
  <c r="Q30" i="11" s="1"/>
  <c r="M27" i="11"/>
  <c r="Q27" i="11" s="1"/>
  <c r="M24" i="11"/>
  <c r="Q24" i="11" s="1"/>
  <c r="M18" i="11"/>
  <c r="Q18" i="11" s="1"/>
  <c r="G66" i="10"/>
  <c r="G63" i="10"/>
  <c r="G60" i="10"/>
  <c r="G57" i="10"/>
  <c r="G54" i="10"/>
  <c r="G51" i="10"/>
  <c r="G48" i="10"/>
  <c r="G45" i="10"/>
  <c r="G42" i="10"/>
  <c r="G39" i="10"/>
  <c r="G36" i="10"/>
  <c r="G33" i="10"/>
  <c r="G30" i="10"/>
  <c r="G27" i="10"/>
  <c r="G18" i="10"/>
  <c r="G12" i="10"/>
  <c r="F66" i="10"/>
  <c r="F63" i="10"/>
  <c r="F60" i="10"/>
  <c r="F57" i="10"/>
  <c r="F54" i="10"/>
  <c r="F51" i="10"/>
  <c r="F48" i="10"/>
  <c r="F45" i="10"/>
  <c r="F42" i="10"/>
  <c r="F39" i="10"/>
  <c r="F36" i="10"/>
  <c r="F33" i="10"/>
  <c r="F30" i="10"/>
  <c r="F27" i="10"/>
  <c r="F24" i="10"/>
  <c r="F21" i="10"/>
  <c r="F18" i="10"/>
  <c r="F15" i="10"/>
  <c r="F12" i="10"/>
  <c r="F9" i="10"/>
  <c r="C66" i="10"/>
  <c r="C63" i="10"/>
  <c r="C60" i="10"/>
  <c r="C57" i="10"/>
  <c r="C54" i="10"/>
  <c r="C51" i="10"/>
  <c r="C48" i="10"/>
  <c r="C45" i="10"/>
  <c r="C42" i="10"/>
  <c r="C39" i="10"/>
  <c r="C36" i="10"/>
  <c r="C33" i="10"/>
  <c r="C30" i="10"/>
  <c r="C27" i="10"/>
  <c r="C24" i="10"/>
  <c r="C21" i="10"/>
  <c r="C18" i="10"/>
  <c r="C15" i="10"/>
  <c r="C12" i="10"/>
  <c r="C9" i="10"/>
  <c r="C66" i="9"/>
  <c r="C63" i="9"/>
  <c r="C60" i="9"/>
  <c r="C57" i="9"/>
  <c r="C54" i="9"/>
  <c r="C51" i="9"/>
  <c r="C48" i="9"/>
  <c r="C45" i="9"/>
  <c r="C42" i="9"/>
  <c r="C39" i="9"/>
  <c r="C36" i="9"/>
  <c r="C33" i="9"/>
  <c r="C30" i="9"/>
  <c r="C27" i="9"/>
  <c r="C24" i="9"/>
  <c r="C21" i="9"/>
  <c r="C18" i="9"/>
  <c r="C15" i="9"/>
  <c r="C12" i="9"/>
  <c r="C9" i="9"/>
  <c r="V66" i="11" l="1"/>
  <c r="T66" i="11"/>
  <c r="V60" i="11"/>
  <c r="T60" i="11"/>
  <c r="V45" i="11"/>
  <c r="T45" i="11"/>
  <c r="V24" i="11"/>
  <c r="T24" i="11"/>
  <c r="V42" i="11"/>
  <c r="T42" i="11"/>
  <c r="V63" i="11"/>
  <c r="T63" i="11"/>
  <c r="V27" i="11"/>
  <c r="T27" i="11"/>
  <c r="V57" i="11"/>
  <c r="T57" i="11"/>
  <c r="V18" i="11"/>
  <c r="T18" i="11"/>
  <c r="V54" i="11"/>
  <c r="T54" i="11"/>
  <c r="V39" i="11"/>
  <c r="T39" i="11"/>
  <c r="V36" i="11"/>
  <c r="T36" i="11"/>
  <c r="T30" i="11"/>
  <c r="V30" i="11"/>
  <c r="V33" i="11"/>
  <c r="T33" i="11"/>
  <c r="V51" i="11"/>
  <c r="T51" i="11"/>
  <c r="T48" i="11"/>
  <c r="V48" i="11"/>
  <c r="V21" i="11"/>
  <c r="T21" i="11"/>
  <c r="T15" i="11"/>
  <c r="V15" i="11"/>
  <c r="AH66" i="1"/>
  <c r="M66" i="1"/>
  <c r="J66" i="1"/>
  <c r="I66" i="1"/>
  <c r="H66" i="1"/>
  <c r="G66" i="1"/>
  <c r="F66" i="1"/>
  <c r="E66" i="1"/>
  <c r="D66" i="1"/>
  <c r="AH63" i="1"/>
  <c r="M63" i="1"/>
  <c r="J63" i="1"/>
  <c r="I63" i="1"/>
  <c r="H63" i="1"/>
  <c r="G63" i="1"/>
  <c r="F63" i="1"/>
  <c r="E63" i="1"/>
  <c r="D63" i="1"/>
  <c r="AH60" i="1"/>
  <c r="M60" i="1"/>
  <c r="J60" i="1"/>
  <c r="I60" i="1"/>
  <c r="H60" i="1"/>
  <c r="G60" i="1"/>
  <c r="F60" i="1"/>
  <c r="E60" i="1"/>
  <c r="D60" i="1"/>
  <c r="AH57" i="1"/>
  <c r="M57" i="1"/>
  <c r="J57" i="1"/>
  <c r="I57" i="1"/>
  <c r="H57" i="1"/>
  <c r="G57" i="1"/>
  <c r="F57" i="1"/>
  <c r="E57" i="1"/>
  <c r="D57" i="1"/>
  <c r="AH54" i="1"/>
  <c r="M54" i="1"/>
  <c r="J54" i="1"/>
  <c r="I54" i="1"/>
  <c r="H54" i="1"/>
  <c r="G54" i="1"/>
  <c r="F54" i="1"/>
  <c r="E54" i="1"/>
  <c r="D54" i="1"/>
  <c r="AH51" i="1"/>
  <c r="M51" i="1"/>
  <c r="J51" i="1"/>
  <c r="I51" i="1"/>
  <c r="H51" i="1"/>
  <c r="G51" i="1"/>
  <c r="F51" i="1"/>
  <c r="E51" i="1"/>
  <c r="D51" i="1"/>
  <c r="AH48" i="1"/>
  <c r="M48" i="1"/>
  <c r="J48" i="1"/>
  <c r="I48" i="1"/>
  <c r="H48" i="1"/>
  <c r="G48" i="1"/>
  <c r="F48" i="1"/>
  <c r="E48" i="1"/>
  <c r="D48" i="1"/>
  <c r="AH45" i="1"/>
  <c r="M45" i="1"/>
  <c r="J45" i="1"/>
  <c r="I45" i="1"/>
  <c r="H45" i="1"/>
  <c r="G45" i="1"/>
  <c r="F45" i="1"/>
  <c r="E45" i="1"/>
  <c r="D45" i="1"/>
  <c r="AH42" i="1"/>
  <c r="M42" i="1"/>
  <c r="J42" i="1"/>
  <c r="I42" i="1"/>
  <c r="H42" i="1"/>
  <c r="G42" i="1"/>
  <c r="F42" i="1"/>
  <c r="E42" i="1"/>
  <c r="D42" i="1"/>
  <c r="AH39" i="1"/>
  <c r="M39" i="1"/>
  <c r="J39" i="1"/>
  <c r="I39" i="1"/>
  <c r="H39" i="1"/>
  <c r="G39" i="1"/>
  <c r="F39" i="1"/>
  <c r="E39" i="1"/>
  <c r="D39" i="1"/>
  <c r="AH36" i="1"/>
  <c r="M36" i="1"/>
  <c r="J36" i="1"/>
  <c r="I36" i="1"/>
  <c r="H36" i="1"/>
  <c r="G36" i="1"/>
  <c r="F36" i="1"/>
  <c r="E36" i="1"/>
  <c r="D36" i="1"/>
  <c r="AH33" i="1"/>
  <c r="M33" i="1"/>
  <c r="J33" i="1"/>
  <c r="I33" i="1"/>
  <c r="H33" i="1"/>
  <c r="G33" i="1"/>
  <c r="F33" i="1"/>
  <c r="E33" i="1"/>
  <c r="D33" i="1"/>
  <c r="AH30" i="1"/>
  <c r="M30" i="1"/>
  <c r="J30" i="1"/>
  <c r="I30" i="1"/>
  <c r="H30" i="1"/>
  <c r="G30" i="1"/>
  <c r="F30" i="1"/>
  <c r="E30" i="1"/>
  <c r="D30" i="1"/>
  <c r="AH27" i="1"/>
  <c r="M27" i="1"/>
  <c r="J27" i="1"/>
  <c r="I27" i="1"/>
  <c r="H27" i="1"/>
  <c r="G27" i="1"/>
  <c r="F27" i="1"/>
  <c r="E27" i="1"/>
  <c r="D27" i="1"/>
  <c r="AH24" i="1"/>
  <c r="M24" i="1"/>
  <c r="J24" i="1"/>
  <c r="I24" i="1"/>
  <c r="H24" i="1"/>
  <c r="G24" i="1"/>
  <c r="F24" i="1"/>
  <c r="E24" i="1"/>
  <c r="D24" i="1"/>
  <c r="AH21" i="1"/>
  <c r="M21" i="1"/>
  <c r="J21" i="1"/>
  <c r="I21" i="1"/>
  <c r="H21" i="1"/>
  <c r="G21" i="1"/>
  <c r="F21" i="1"/>
  <c r="E21" i="1"/>
  <c r="D21" i="1"/>
  <c r="AH18" i="1"/>
  <c r="M18" i="1"/>
  <c r="J18" i="1"/>
  <c r="I18" i="1"/>
  <c r="H18" i="1"/>
  <c r="G18" i="1"/>
  <c r="F18" i="1"/>
  <c r="E18" i="1"/>
  <c r="D18" i="1"/>
  <c r="AH15" i="1"/>
  <c r="M15" i="1"/>
  <c r="J15" i="1"/>
  <c r="I15" i="1"/>
  <c r="H15" i="1"/>
  <c r="G15" i="1"/>
  <c r="F15" i="1"/>
  <c r="E15" i="1"/>
  <c r="D15" i="1"/>
  <c r="AH12" i="1"/>
  <c r="M12" i="1"/>
  <c r="J12" i="1"/>
  <c r="I12" i="1"/>
  <c r="H12" i="1"/>
  <c r="G12" i="1"/>
  <c r="F12" i="1"/>
  <c r="E12" i="1"/>
  <c r="D12" i="1"/>
  <c r="M9" i="1"/>
  <c r="N12" i="11"/>
  <c r="R12" i="11" s="1"/>
  <c r="S12" i="11" s="1"/>
  <c r="D9" i="11"/>
  <c r="C9" i="11"/>
  <c r="B9" i="11"/>
  <c r="J66" i="6"/>
  <c r="J63" i="6"/>
  <c r="D63" i="6"/>
  <c r="C63" i="6"/>
  <c r="B63" i="6"/>
  <c r="J60" i="6"/>
  <c r="D60" i="6"/>
  <c r="C60" i="6"/>
  <c r="B60" i="6"/>
  <c r="J57" i="6"/>
  <c r="D57" i="6"/>
  <c r="C57" i="6"/>
  <c r="B57" i="6"/>
  <c r="J54" i="6"/>
  <c r="C54" i="6"/>
  <c r="B54" i="6"/>
  <c r="J51" i="6"/>
  <c r="D51" i="6"/>
  <c r="C51" i="6"/>
  <c r="B51" i="6"/>
  <c r="J48" i="6"/>
  <c r="D48" i="6"/>
  <c r="C48" i="6"/>
  <c r="B48" i="6"/>
  <c r="J45" i="6"/>
  <c r="D45" i="6"/>
  <c r="C45" i="6"/>
  <c r="B45" i="6"/>
  <c r="J42" i="6"/>
  <c r="D42" i="6"/>
  <c r="C42" i="6"/>
  <c r="B42" i="6"/>
  <c r="J39" i="6"/>
  <c r="D39" i="6"/>
  <c r="C39" i="6"/>
  <c r="B39" i="6"/>
  <c r="J36" i="6"/>
  <c r="D36" i="6"/>
  <c r="C36" i="6"/>
  <c r="B36" i="6"/>
  <c r="J33" i="6"/>
  <c r="D33" i="6"/>
  <c r="C33" i="6"/>
  <c r="B33" i="6"/>
  <c r="J30" i="6"/>
  <c r="D30" i="6"/>
  <c r="C30" i="6"/>
  <c r="B30" i="6"/>
  <c r="J27" i="6"/>
  <c r="B27" i="6"/>
  <c r="J24" i="6"/>
  <c r="D24" i="6"/>
  <c r="C24" i="6"/>
  <c r="J21" i="6"/>
  <c r="D21" i="6"/>
  <c r="C21" i="6"/>
  <c r="B21" i="6"/>
  <c r="J18" i="6"/>
  <c r="D18" i="6"/>
  <c r="C18" i="6"/>
  <c r="B18" i="6"/>
  <c r="J15" i="6"/>
  <c r="D15" i="6"/>
  <c r="C15" i="6"/>
  <c r="B15" i="6"/>
  <c r="J12" i="6"/>
  <c r="D12" i="6"/>
  <c r="C12" i="6"/>
  <c r="B12" i="6"/>
  <c r="D9" i="6"/>
  <c r="C9" i="6"/>
  <c r="B9" i="6"/>
  <c r="E66" i="9"/>
  <c r="Y66" i="9" s="1"/>
  <c r="Z66" i="9" s="1"/>
  <c r="D66" i="9"/>
  <c r="B66" i="9"/>
  <c r="E63" i="9"/>
  <c r="Y63" i="9" s="1"/>
  <c r="Z63" i="9" s="1"/>
  <c r="D63" i="9"/>
  <c r="B63" i="9"/>
  <c r="E60" i="9"/>
  <c r="Y60" i="9" s="1"/>
  <c r="Z60" i="9" s="1"/>
  <c r="D60" i="9"/>
  <c r="B60" i="9"/>
  <c r="E57" i="9"/>
  <c r="Y57" i="9" s="1"/>
  <c r="Z57" i="9" s="1"/>
  <c r="D57" i="9"/>
  <c r="B57" i="9"/>
  <c r="E54" i="9"/>
  <c r="Y54" i="9" s="1"/>
  <c r="Z54" i="9" s="1"/>
  <c r="D54" i="9"/>
  <c r="B54" i="9"/>
  <c r="E51" i="9"/>
  <c r="Y51" i="9" s="1"/>
  <c r="Z51" i="9" s="1"/>
  <c r="D51" i="9"/>
  <c r="B51" i="9"/>
  <c r="E48" i="9"/>
  <c r="Y48" i="9" s="1"/>
  <c r="Z48" i="9" s="1"/>
  <c r="D48" i="9"/>
  <c r="B48" i="9"/>
  <c r="E45" i="9"/>
  <c r="Y45" i="9" s="1"/>
  <c r="Z45" i="9" s="1"/>
  <c r="D45" i="9"/>
  <c r="B45" i="9"/>
  <c r="E42" i="9"/>
  <c r="Y42" i="9" s="1"/>
  <c r="Z42" i="9" s="1"/>
  <c r="D42" i="9"/>
  <c r="B42" i="9"/>
  <c r="E39" i="9"/>
  <c r="Y39" i="9" s="1"/>
  <c r="Z39" i="9" s="1"/>
  <c r="D39" i="9"/>
  <c r="B39" i="9"/>
  <c r="E36" i="9"/>
  <c r="Y36" i="9" s="1"/>
  <c r="Z36" i="9" s="1"/>
  <c r="D36" i="9"/>
  <c r="B36" i="9"/>
  <c r="E33" i="9"/>
  <c r="Y33" i="9" s="1"/>
  <c r="Z33" i="9" s="1"/>
  <c r="D33" i="9"/>
  <c r="B33" i="9"/>
  <c r="E30" i="9"/>
  <c r="Y30" i="9" s="1"/>
  <c r="Z30" i="9" s="1"/>
  <c r="D30" i="9"/>
  <c r="B30" i="9"/>
  <c r="E27" i="9"/>
  <c r="Y27" i="9" s="1"/>
  <c r="Z27" i="9" s="1"/>
  <c r="D27" i="9"/>
  <c r="B27" i="9"/>
  <c r="E24" i="9"/>
  <c r="Y24" i="9" s="1"/>
  <c r="Z24" i="9" s="1"/>
  <c r="D24" i="9"/>
  <c r="B24" i="9"/>
  <c r="N21" i="7"/>
  <c r="E21" i="9"/>
  <c r="Y21" i="9" s="1"/>
  <c r="Z21" i="9" s="1"/>
  <c r="D21" i="9"/>
  <c r="B21" i="9"/>
  <c r="E18" i="9"/>
  <c r="Y18" i="9" s="1"/>
  <c r="Z18" i="9" s="1"/>
  <c r="D18" i="9"/>
  <c r="B18" i="9"/>
  <c r="E15" i="9"/>
  <c r="Y15" i="9" s="1"/>
  <c r="Z15" i="9" s="1"/>
  <c r="D15" i="9"/>
  <c r="B15" i="9"/>
  <c r="E12" i="9"/>
  <c r="Y12" i="9" s="1"/>
  <c r="Z12" i="9" s="1"/>
  <c r="D12" i="9"/>
  <c r="B12" i="9"/>
  <c r="E9" i="9"/>
  <c r="Y9" i="9" s="1"/>
  <c r="Z9" i="9" s="1"/>
  <c r="D9" i="9"/>
  <c r="B9" i="9"/>
  <c r="N66" i="7"/>
  <c r="N66" i="1" s="1"/>
  <c r="N63" i="7"/>
  <c r="N63" i="1" s="1"/>
  <c r="N60" i="7"/>
  <c r="N60" i="1" s="1"/>
  <c r="N57" i="7"/>
  <c r="N57" i="1" s="1"/>
  <c r="N54" i="7"/>
  <c r="N54" i="1" s="1"/>
  <c r="N51" i="7"/>
  <c r="N51" i="1" s="1"/>
  <c r="N48" i="7"/>
  <c r="N48" i="1" s="1"/>
  <c r="N45" i="7"/>
  <c r="N45" i="1" s="1"/>
  <c r="N42" i="7"/>
  <c r="N42" i="1" s="1"/>
  <c r="N39" i="7"/>
  <c r="N39" i="1" s="1"/>
  <c r="N36" i="7"/>
  <c r="N36" i="1" s="1"/>
  <c r="N33" i="7"/>
  <c r="N33" i="1" s="1"/>
  <c r="N30" i="7"/>
  <c r="N30" i="1" s="1"/>
  <c r="N27" i="7"/>
  <c r="N27" i="1" s="1"/>
  <c r="N24" i="7"/>
  <c r="N24" i="1" s="1"/>
  <c r="S16" i="6" l="1"/>
  <c r="U16" i="6" s="1"/>
  <c r="Q23" i="1"/>
  <c r="Q22" i="1"/>
  <c r="Q21" i="1"/>
  <c r="Z21" i="1"/>
  <c r="Y21" i="1"/>
  <c r="X21" i="1"/>
  <c r="Z22" i="1"/>
  <c r="X22" i="1"/>
  <c r="Y23" i="1"/>
  <c r="Z23" i="1"/>
  <c r="X23" i="1"/>
  <c r="Y22" i="1"/>
  <c r="Q28" i="1"/>
  <c r="Q27" i="1"/>
  <c r="Q29" i="1"/>
  <c r="Y28" i="1"/>
  <c r="Y29" i="1"/>
  <c r="X28" i="1"/>
  <c r="Z27" i="1"/>
  <c r="Y27" i="1"/>
  <c r="X27" i="1"/>
  <c r="Z28" i="1"/>
  <c r="Z29" i="1"/>
  <c r="X29" i="1"/>
  <c r="Q48" i="1"/>
  <c r="Q49" i="1"/>
  <c r="Q50" i="1"/>
  <c r="Z48" i="1"/>
  <c r="Y48" i="1"/>
  <c r="X48" i="1"/>
  <c r="X50" i="1"/>
  <c r="Z50" i="1"/>
  <c r="Y49" i="1"/>
  <c r="Y50" i="1"/>
  <c r="Z49" i="1"/>
  <c r="X49" i="1"/>
  <c r="Q16" i="1"/>
  <c r="Q15" i="1"/>
  <c r="Q17" i="1"/>
  <c r="Q42" i="1"/>
  <c r="Q44" i="1"/>
  <c r="Q43" i="1"/>
  <c r="X42" i="1"/>
  <c r="Z44" i="1"/>
  <c r="Y43" i="1"/>
  <c r="Z42" i="1"/>
  <c r="Y44" i="1"/>
  <c r="X44" i="1"/>
  <c r="Z43" i="1"/>
  <c r="X43" i="1"/>
  <c r="Y42" i="1"/>
  <c r="Q38" i="1"/>
  <c r="Q37" i="1"/>
  <c r="Q36" i="1"/>
  <c r="Z36" i="1"/>
  <c r="Z38" i="1"/>
  <c r="Y38" i="1"/>
  <c r="X38" i="1"/>
  <c r="Z37" i="1"/>
  <c r="X36" i="1"/>
  <c r="Y37" i="1"/>
  <c r="X37" i="1"/>
  <c r="Y36" i="1"/>
  <c r="Q64" i="1"/>
  <c r="Q65" i="1"/>
  <c r="Q63" i="1"/>
  <c r="Y63" i="1"/>
  <c r="Z65" i="1"/>
  <c r="Y65" i="1"/>
  <c r="X65" i="1"/>
  <c r="Z64" i="1"/>
  <c r="Y64" i="1"/>
  <c r="X64" i="1"/>
  <c r="Z63" i="1"/>
  <c r="X63" i="1"/>
  <c r="Q32" i="1"/>
  <c r="Q30" i="1"/>
  <c r="Q31" i="1"/>
  <c r="Z32" i="1"/>
  <c r="Y32" i="1"/>
  <c r="X32" i="1"/>
  <c r="X30" i="1"/>
  <c r="Z31" i="1"/>
  <c r="Y31" i="1"/>
  <c r="X31" i="1"/>
  <c r="Z30" i="1"/>
  <c r="Y30" i="1"/>
  <c r="Q54" i="1"/>
  <c r="Q56" i="1"/>
  <c r="Q55" i="1"/>
  <c r="Y55" i="1"/>
  <c r="X55" i="1"/>
  <c r="Z54" i="1"/>
  <c r="Y54" i="1"/>
  <c r="X54" i="1"/>
  <c r="X56" i="1"/>
  <c r="Z56" i="1"/>
  <c r="Y56" i="1"/>
  <c r="Z55" i="1"/>
  <c r="Q57" i="1"/>
  <c r="Q59" i="1"/>
  <c r="Q58" i="1"/>
  <c r="Z59" i="1"/>
  <c r="Y59" i="1"/>
  <c r="X59" i="1"/>
  <c r="Z58" i="1"/>
  <c r="Y58" i="1"/>
  <c r="X58" i="1"/>
  <c r="Z57" i="1"/>
  <c r="Y57" i="1"/>
  <c r="X57" i="1"/>
  <c r="Q26" i="1"/>
  <c r="Q25" i="1"/>
  <c r="Q24" i="1"/>
  <c r="Z26" i="1"/>
  <c r="Y26" i="1"/>
  <c r="X26" i="1"/>
  <c r="Z25" i="1"/>
  <c r="Y25" i="1"/>
  <c r="X25" i="1"/>
  <c r="Z24" i="1"/>
  <c r="Y24" i="1"/>
  <c r="X24" i="1"/>
  <c r="Q51" i="1"/>
  <c r="Q53" i="1"/>
  <c r="Q52" i="1"/>
  <c r="Z53" i="1"/>
  <c r="Y53" i="1"/>
  <c r="X53" i="1"/>
  <c r="Z52" i="1"/>
  <c r="Y52" i="1"/>
  <c r="X52" i="1"/>
  <c r="Z51" i="1"/>
  <c r="Y51" i="1"/>
  <c r="X51" i="1"/>
  <c r="Q20" i="1"/>
  <c r="Q19" i="1"/>
  <c r="Q18" i="1"/>
  <c r="Q61" i="1"/>
  <c r="Q62" i="1"/>
  <c r="Q60" i="1"/>
  <c r="X62" i="1"/>
  <c r="Z61" i="1"/>
  <c r="Y61" i="1"/>
  <c r="Z62" i="1"/>
  <c r="X61" i="1"/>
  <c r="Z60" i="1"/>
  <c r="Y60" i="1"/>
  <c r="X60" i="1"/>
  <c r="Y62" i="1"/>
  <c r="Q47" i="1"/>
  <c r="Q46" i="1"/>
  <c r="Q45" i="1"/>
  <c r="Z47" i="1"/>
  <c r="Y47" i="1"/>
  <c r="X47" i="1"/>
  <c r="Z46" i="1"/>
  <c r="Y46" i="1"/>
  <c r="X46" i="1"/>
  <c r="Z45" i="1"/>
  <c r="Y45" i="1"/>
  <c r="X45" i="1"/>
  <c r="Q13" i="1"/>
  <c r="Q12" i="1"/>
  <c r="Q14" i="1"/>
  <c r="Q35" i="1"/>
  <c r="Q34" i="1"/>
  <c r="Q33" i="1"/>
  <c r="X35" i="1"/>
  <c r="Y35" i="1"/>
  <c r="Z34" i="1"/>
  <c r="Y34" i="1"/>
  <c r="X34" i="1"/>
  <c r="Z33" i="1"/>
  <c r="Y33" i="1"/>
  <c r="X33" i="1"/>
  <c r="Z35" i="1"/>
  <c r="Q41" i="1"/>
  <c r="Q40" i="1"/>
  <c r="Q39" i="1"/>
  <c r="Z41" i="1"/>
  <c r="Y41" i="1"/>
  <c r="X41" i="1"/>
  <c r="Z40" i="1"/>
  <c r="Y40" i="1"/>
  <c r="X40" i="1"/>
  <c r="Z39" i="1"/>
  <c r="Y39" i="1"/>
  <c r="X39" i="1"/>
  <c r="Q68" i="1"/>
  <c r="Q67" i="1"/>
  <c r="Q66" i="1"/>
  <c r="Z68" i="1"/>
  <c r="Y68" i="1"/>
  <c r="X68" i="1"/>
  <c r="Z67" i="1"/>
  <c r="Y67" i="1"/>
  <c r="X67" i="1"/>
  <c r="Z66" i="1"/>
  <c r="Y66" i="1"/>
  <c r="X66" i="1"/>
  <c r="N12" i="7"/>
  <c r="N12" i="1" s="1"/>
  <c r="N18" i="7"/>
  <c r="N18" i="1" s="1"/>
  <c r="X20" i="1"/>
  <c r="Z19" i="1"/>
  <c r="Y19" i="1"/>
  <c r="X19" i="1"/>
  <c r="X18" i="1"/>
  <c r="Z18" i="1"/>
  <c r="Y18" i="1"/>
  <c r="Z20" i="1"/>
  <c r="Y20" i="1"/>
  <c r="X13" i="1"/>
  <c r="X12" i="1"/>
  <c r="X14" i="1"/>
  <c r="Y13" i="1"/>
  <c r="Z12" i="1"/>
  <c r="Y12" i="1"/>
  <c r="Z14" i="1"/>
  <c r="Y14" i="1"/>
  <c r="Z13" i="1"/>
  <c r="Y15" i="1"/>
  <c r="X15" i="1"/>
  <c r="Y17" i="1"/>
  <c r="X17" i="1"/>
  <c r="Y16" i="1"/>
  <c r="Z16" i="1"/>
  <c r="X16" i="1"/>
  <c r="Z17" i="1"/>
  <c r="Z15" i="1"/>
  <c r="S63" i="6"/>
  <c r="U63" i="6" s="1"/>
  <c r="T63" i="6"/>
  <c r="V63" i="6" s="1"/>
  <c r="T27" i="6"/>
  <c r="V27" i="6" s="1"/>
  <c r="S27" i="6"/>
  <c r="U27" i="6" s="1"/>
  <c r="S33" i="6"/>
  <c r="U33" i="6" s="1"/>
  <c r="T33" i="6"/>
  <c r="V33" i="6" s="1"/>
  <c r="S39" i="6"/>
  <c r="U39" i="6" s="1"/>
  <c r="T39" i="6"/>
  <c r="V39" i="6" s="1"/>
  <c r="S45" i="6"/>
  <c r="U45" i="6" s="1"/>
  <c r="T45" i="6"/>
  <c r="V45" i="6" s="1"/>
  <c r="T51" i="6"/>
  <c r="V51" i="6" s="1"/>
  <c r="S51" i="6"/>
  <c r="U51" i="6" s="1"/>
  <c r="T66" i="6"/>
  <c r="V66" i="6" s="1"/>
  <c r="S66" i="6"/>
  <c r="U66" i="6" s="1"/>
  <c r="T15" i="6"/>
  <c r="V15" i="6" s="1"/>
  <c r="S15" i="6"/>
  <c r="U15" i="6" s="1"/>
  <c r="T54" i="6"/>
  <c r="V54" i="6" s="1"/>
  <c r="S54" i="6"/>
  <c r="U54" i="6" s="1"/>
  <c r="T60" i="6"/>
  <c r="V60" i="6" s="1"/>
  <c r="S60" i="6"/>
  <c r="U60" i="6" s="1"/>
  <c r="T30" i="6"/>
  <c r="V30" i="6" s="1"/>
  <c r="S30" i="6"/>
  <c r="U30" i="6" s="1"/>
  <c r="T36" i="6"/>
  <c r="V36" i="6" s="1"/>
  <c r="S36" i="6"/>
  <c r="U36" i="6" s="1"/>
  <c r="T42" i="6"/>
  <c r="V42" i="6" s="1"/>
  <c r="S42" i="6"/>
  <c r="U42" i="6" s="1"/>
  <c r="T48" i="6"/>
  <c r="V48" i="6" s="1"/>
  <c r="S48" i="6"/>
  <c r="U48" i="6" s="1"/>
  <c r="T24" i="6"/>
  <c r="V24" i="6" s="1"/>
  <c r="S24" i="6"/>
  <c r="U24" i="6" s="1"/>
  <c r="S57" i="6"/>
  <c r="U57" i="6" s="1"/>
  <c r="T57" i="6"/>
  <c r="V57" i="6" s="1"/>
  <c r="T12" i="6"/>
  <c r="V12" i="6" s="1"/>
  <c r="AC27" i="1"/>
  <c r="AE27" i="1"/>
  <c r="W29" i="1"/>
  <c r="T28" i="1"/>
  <c r="T27" i="1"/>
  <c r="R27" i="1"/>
  <c r="W28" i="1"/>
  <c r="W27" i="1"/>
  <c r="R28" i="1"/>
  <c r="U29" i="1"/>
  <c r="U28" i="1"/>
  <c r="U27" i="1"/>
  <c r="S29" i="1"/>
  <c r="V29" i="1"/>
  <c r="S28" i="1"/>
  <c r="S27" i="1"/>
  <c r="AA28" i="1"/>
  <c r="AA27" i="1"/>
  <c r="AA29" i="1"/>
  <c r="V28" i="1"/>
  <c r="V27" i="1"/>
  <c r="R29" i="1"/>
  <c r="T29" i="1"/>
  <c r="AC33" i="1"/>
  <c r="AE33" i="1"/>
  <c r="S35" i="1"/>
  <c r="R35" i="1"/>
  <c r="V35" i="1"/>
  <c r="U33" i="1"/>
  <c r="S34" i="1"/>
  <c r="R34" i="1"/>
  <c r="W33" i="1"/>
  <c r="AA35" i="1"/>
  <c r="V34" i="1"/>
  <c r="R33" i="1"/>
  <c r="AA34" i="1"/>
  <c r="T35" i="1"/>
  <c r="S33" i="1"/>
  <c r="W35" i="1"/>
  <c r="V33" i="1"/>
  <c r="T34" i="1"/>
  <c r="AA33" i="1"/>
  <c r="W34" i="1"/>
  <c r="U35" i="1"/>
  <c r="T33" i="1"/>
  <c r="U34" i="1"/>
  <c r="AE39" i="1"/>
  <c r="AC39" i="1"/>
  <c r="W41" i="1"/>
  <c r="T40" i="1"/>
  <c r="W40" i="1"/>
  <c r="S39" i="1"/>
  <c r="V39" i="1"/>
  <c r="U41" i="1"/>
  <c r="R41" i="1"/>
  <c r="AA39" i="1"/>
  <c r="U40" i="1"/>
  <c r="R40" i="1"/>
  <c r="T39" i="1"/>
  <c r="S41" i="1"/>
  <c r="R39" i="1"/>
  <c r="W39" i="1"/>
  <c r="V41" i="1"/>
  <c r="S40" i="1"/>
  <c r="T41" i="1"/>
  <c r="AA41" i="1"/>
  <c r="V40" i="1"/>
  <c r="AA40" i="1"/>
  <c r="U39" i="1"/>
  <c r="AC45" i="1"/>
  <c r="AE45" i="1"/>
  <c r="V45" i="1"/>
  <c r="S47" i="1"/>
  <c r="AA45" i="1"/>
  <c r="V47" i="1"/>
  <c r="S46" i="1"/>
  <c r="AA47" i="1"/>
  <c r="V46" i="1"/>
  <c r="T45" i="1"/>
  <c r="AA46" i="1"/>
  <c r="W45" i="1"/>
  <c r="T47" i="1"/>
  <c r="W47" i="1"/>
  <c r="T46" i="1"/>
  <c r="R47" i="1"/>
  <c r="W46" i="1"/>
  <c r="U45" i="1"/>
  <c r="R46" i="1"/>
  <c r="U46" i="1"/>
  <c r="U47" i="1"/>
  <c r="R45" i="1"/>
  <c r="S45" i="1"/>
  <c r="AC51" i="1"/>
  <c r="AE51" i="1"/>
  <c r="W53" i="1"/>
  <c r="T52" i="1"/>
  <c r="T51" i="1"/>
  <c r="R51" i="1"/>
  <c r="W52" i="1"/>
  <c r="W51" i="1"/>
  <c r="U53" i="1"/>
  <c r="U52" i="1"/>
  <c r="U51" i="1"/>
  <c r="S53" i="1"/>
  <c r="R52" i="1"/>
  <c r="V53" i="1"/>
  <c r="S52" i="1"/>
  <c r="S51" i="1"/>
  <c r="AA52" i="1"/>
  <c r="AA53" i="1"/>
  <c r="V52" i="1"/>
  <c r="V51" i="1"/>
  <c r="R53" i="1"/>
  <c r="AA51" i="1"/>
  <c r="T53" i="1"/>
  <c r="AC57" i="1"/>
  <c r="AE57" i="1"/>
  <c r="S59" i="1"/>
  <c r="R59" i="1"/>
  <c r="V59" i="1"/>
  <c r="U57" i="1"/>
  <c r="S58" i="1"/>
  <c r="R58" i="1"/>
  <c r="AA59" i="1"/>
  <c r="V58" i="1"/>
  <c r="R57" i="1"/>
  <c r="AA58" i="1"/>
  <c r="T59" i="1"/>
  <c r="S57" i="1"/>
  <c r="W59" i="1"/>
  <c r="V57" i="1"/>
  <c r="T58" i="1"/>
  <c r="AA57" i="1"/>
  <c r="W58" i="1"/>
  <c r="W57" i="1"/>
  <c r="U59" i="1"/>
  <c r="T57" i="1"/>
  <c r="U58" i="1"/>
  <c r="AC63" i="1"/>
  <c r="AE63" i="1"/>
  <c r="W65" i="1"/>
  <c r="T64" i="1"/>
  <c r="W64" i="1"/>
  <c r="S63" i="1"/>
  <c r="V63" i="1"/>
  <c r="U65" i="1"/>
  <c r="R65" i="1"/>
  <c r="T65" i="1"/>
  <c r="AA63" i="1"/>
  <c r="U64" i="1"/>
  <c r="R64" i="1"/>
  <c r="T63" i="1"/>
  <c r="S65" i="1"/>
  <c r="R63" i="1"/>
  <c r="W63" i="1"/>
  <c r="V65" i="1"/>
  <c r="S64" i="1"/>
  <c r="U63" i="1"/>
  <c r="AA65" i="1"/>
  <c r="V64" i="1"/>
  <c r="AA64" i="1"/>
  <c r="AA26" i="1"/>
  <c r="AA24" i="1"/>
  <c r="V25" i="1"/>
  <c r="AA25" i="1"/>
  <c r="T26" i="1"/>
  <c r="T24" i="1"/>
  <c r="R26" i="1"/>
  <c r="S25" i="1"/>
  <c r="W26" i="1"/>
  <c r="W24" i="1"/>
  <c r="T25" i="1"/>
  <c r="R25" i="1"/>
  <c r="W25" i="1"/>
  <c r="R24" i="1"/>
  <c r="U26" i="1"/>
  <c r="U24" i="1"/>
  <c r="U25" i="1"/>
  <c r="V24" i="1"/>
  <c r="S26" i="1"/>
  <c r="S24" i="1"/>
  <c r="V26" i="1"/>
  <c r="AE30" i="1"/>
  <c r="AC30" i="1"/>
  <c r="W30" i="1"/>
  <c r="U32" i="1"/>
  <c r="U31" i="1"/>
  <c r="U30" i="1"/>
  <c r="S32" i="1"/>
  <c r="V32" i="1"/>
  <c r="S31" i="1"/>
  <c r="R32" i="1"/>
  <c r="AA32" i="1"/>
  <c r="V31" i="1"/>
  <c r="S30" i="1"/>
  <c r="R31" i="1"/>
  <c r="AA31" i="1"/>
  <c r="V30" i="1"/>
  <c r="T32" i="1"/>
  <c r="R30" i="1"/>
  <c r="T30" i="1"/>
  <c r="AA30" i="1"/>
  <c r="W32" i="1"/>
  <c r="T31" i="1"/>
  <c r="W31" i="1"/>
  <c r="AE36" i="1"/>
  <c r="AC36" i="1"/>
  <c r="AA38" i="1"/>
  <c r="V37" i="1"/>
  <c r="U36" i="1"/>
  <c r="AA37" i="1"/>
  <c r="T38" i="1"/>
  <c r="W38" i="1"/>
  <c r="T37" i="1"/>
  <c r="S36" i="1"/>
  <c r="R36" i="1"/>
  <c r="W37" i="1"/>
  <c r="V36" i="1"/>
  <c r="AA36" i="1"/>
  <c r="U38" i="1"/>
  <c r="U37" i="1"/>
  <c r="T36" i="1"/>
  <c r="R38" i="1"/>
  <c r="V38" i="1"/>
  <c r="S37" i="1"/>
  <c r="W36" i="1"/>
  <c r="S38" i="1"/>
  <c r="R37" i="1"/>
  <c r="AC42" i="1"/>
  <c r="AE42" i="1"/>
  <c r="U44" i="1"/>
  <c r="S42" i="1"/>
  <c r="R43" i="1"/>
  <c r="V42" i="1"/>
  <c r="U43" i="1"/>
  <c r="R42" i="1"/>
  <c r="AA42" i="1"/>
  <c r="S44" i="1"/>
  <c r="V44" i="1"/>
  <c r="T42" i="1"/>
  <c r="S43" i="1"/>
  <c r="AA44" i="1"/>
  <c r="W42" i="1"/>
  <c r="V43" i="1"/>
  <c r="AA43" i="1"/>
  <c r="T44" i="1"/>
  <c r="W43" i="1"/>
  <c r="W44" i="1"/>
  <c r="U42" i="1"/>
  <c r="T43" i="1"/>
  <c r="R44" i="1"/>
  <c r="AC48" i="1"/>
  <c r="AE48" i="1"/>
  <c r="AA50" i="1"/>
  <c r="AA48" i="1"/>
  <c r="V49" i="1"/>
  <c r="AA49" i="1"/>
  <c r="T50" i="1"/>
  <c r="T48" i="1"/>
  <c r="R50" i="1"/>
  <c r="W50" i="1"/>
  <c r="W48" i="1"/>
  <c r="T49" i="1"/>
  <c r="R49" i="1"/>
  <c r="W49" i="1"/>
  <c r="R48" i="1"/>
  <c r="V48" i="1"/>
  <c r="U50" i="1"/>
  <c r="U48" i="1"/>
  <c r="U49" i="1"/>
  <c r="S50" i="1"/>
  <c r="S48" i="1"/>
  <c r="V50" i="1"/>
  <c r="S49" i="1"/>
  <c r="AE54" i="1"/>
  <c r="AC54" i="1"/>
  <c r="W54" i="1"/>
  <c r="U56" i="1"/>
  <c r="U55" i="1"/>
  <c r="U54" i="1"/>
  <c r="S56" i="1"/>
  <c r="V56" i="1"/>
  <c r="S55" i="1"/>
  <c r="R56" i="1"/>
  <c r="AA56" i="1"/>
  <c r="V55" i="1"/>
  <c r="S54" i="1"/>
  <c r="R55" i="1"/>
  <c r="T54" i="1"/>
  <c r="AA55" i="1"/>
  <c r="V54" i="1"/>
  <c r="T56" i="1"/>
  <c r="R54" i="1"/>
  <c r="AA54" i="1"/>
  <c r="W56" i="1"/>
  <c r="T55" i="1"/>
  <c r="W55" i="1"/>
  <c r="AE60" i="1"/>
  <c r="AC60" i="1"/>
  <c r="AA62" i="1"/>
  <c r="V61" i="1"/>
  <c r="U60" i="1"/>
  <c r="AA61" i="1"/>
  <c r="T62" i="1"/>
  <c r="W62" i="1"/>
  <c r="T61" i="1"/>
  <c r="S60" i="1"/>
  <c r="S61" i="1"/>
  <c r="W61" i="1"/>
  <c r="V60" i="1"/>
  <c r="AA60" i="1"/>
  <c r="U62" i="1"/>
  <c r="U61" i="1"/>
  <c r="T60" i="1"/>
  <c r="R62" i="1"/>
  <c r="V62" i="1"/>
  <c r="R60" i="1"/>
  <c r="W60" i="1"/>
  <c r="S62" i="1"/>
  <c r="R61" i="1"/>
  <c r="AC66" i="1"/>
  <c r="U68" i="1"/>
  <c r="S66" i="1"/>
  <c r="R67" i="1"/>
  <c r="V66" i="1"/>
  <c r="U67" i="1"/>
  <c r="R66" i="1"/>
  <c r="AA66" i="1"/>
  <c r="S68" i="1"/>
  <c r="R68" i="1"/>
  <c r="V68" i="1"/>
  <c r="T66" i="1"/>
  <c r="S67" i="1"/>
  <c r="AA68" i="1"/>
  <c r="W66" i="1"/>
  <c r="V67" i="1"/>
  <c r="AA67" i="1"/>
  <c r="T68" i="1"/>
  <c r="W67" i="1"/>
  <c r="W68" i="1"/>
  <c r="U66" i="1"/>
  <c r="T67" i="1"/>
  <c r="V12" i="11"/>
  <c r="T12" i="11"/>
  <c r="V23" i="1"/>
  <c r="T23" i="1"/>
  <c r="R21" i="1"/>
  <c r="V22" i="1"/>
  <c r="V21" i="1"/>
  <c r="W23" i="1"/>
  <c r="U23" i="1"/>
  <c r="S23" i="1"/>
  <c r="S21" i="1"/>
  <c r="AA23" i="1"/>
  <c r="AA21" i="1"/>
  <c r="W22" i="1"/>
  <c r="W21" i="1"/>
  <c r="U22" i="1"/>
  <c r="U21" i="1"/>
  <c r="S22" i="1"/>
  <c r="T21" i="1"/>
  <c r="AA22" i="1"/>
  <c r="R23" i="1"/>
  <c r="R22" i="1"/>
  <c r="T22" i="1"/>
  <c r="AA12" i="1"/>
  <c r="W12" i="1"/>
  <c r="U12" i="1"/>
  <c r="R13" i="1"/>
  <c r="W14" i="1"/>
  <c r="U14" i="1"/>
  <c r="S14" i="1"/>
  <c r="AA14" i="1"/>
  <c r="W13" i="1"/>
  <c r="U13" i="1"/>
  <c r="S13" i="1"/>
  <c r="AA13" i="1"/>
  <c r="V12" i="1"/>
  <c r="T12" i="1"/>
  <c r="R12" i="1"/>
  <c r="V13" i="1"/>
  <c r="T13" i="1"/>
  <c r="S12" i="1"/>
  <c r="R14" i="1"/>
  <c r="V14" i="1"/>
  <c r="T14" i="1"/>
  <c r="W17" i="1"/>
  <c r="U17" i="1"/>
  <c r="S17" i="1"/>
  <c r="W16" i="1"/>
  <c r="U16" i="1"/>
  <c r="AA16" i="1"/>
  <c r="V15" i="1"/>
  <c r="T15" i="1"/>
  <c r="V17" i="1"/>
  <c r="T17" i="1"/>
  <c r="R17" i="1"/>
  <c r="V16" i="1"/>
  <c r="T16" i="1"/>
  <c r="R16" i="1"/>
  <c r="AA15" i="1"/>
  <c r="W15" i="1"/>
  <c r="U15" i="1"/>
  <c r="S15" i="1"/>
  <c r="R15" i="1"/>
  <c r="AA17" i="1"/>
  <c r="S16" i="1"/>
  <c r="AA19" i="1"/>
  <c r="V20" i="1"/>
  <c r="V18" i="1"/>
  <c r="T20" i="1"/>
  <c r="T18" i="1"/>
  <c r="R19" i="1"/>
  <c r="V19" i="1"/>
  <c r="T19" i="1"/>
  <c r="R18" i="1"/>
  <c r="S18" i="1"/>
  <c r="AA18" i="1"/>
  <c r="W20" i="1"/>
  <c r="W18" i="1"/>
  <c r="U20" i="1"/>
  <c r="U18" i="1"/>
  <c r="S20" i="1"/>
  <c r="AA20" i="1"/>
  <c r="W19" i="1"/>
  <c r="U19" i="1"/>
  <c r="S19" i="1"/>
  <c r="R20" i="1"/>
  <c r="M12" i="11"/>
  <c r="Q12" i="11" s="1"/>
  <c r="T21" i="6"/>
  <c r="V21" i="6" s="1"/>
  <c r="AD30" i="1"/>
  <c r="AB36" i="1"/>
  <c r="AD54" i="1"/>
  <c r="AB60" i="1"/>
  <c r="T18" i="6"/>
  <c r="V18" i="6" s="1"/>
  <c r="N21" i="1"/>
  <c r="N15" i="7"/>
  <c r="AB33" i="1"/>
  <c r="AD39" i="1"/>
  <c r="AD63" i="1"/>
  <c r="AB27" i="1"/>
  <c r="AB45" i="1"/>
  <c r="AB57" i="1"/>
  <c r="AD45" i="1"/>
  <c r="AD27" i="1"/>
  <c r="AB51" i="1"/>
  <c r="AB54" i="1"/>
  <c r="AD51" i="1"/>
  <c r="AD36" i="1"/>
  <c r="AB42" i="1"/>
  <c r="AD60" i="1"/>
  <c r="AB66" i="1"/>
  <c r="AD42" i="1"/>
  <c r="AB48" i="1"/>
  <c r="AD33" i="1"/>
  <c r="AB39" i="1"/>
  <c r="AD57" i="1"/>
  <c r="AB63" i="1"/>
  <c r="AB30" i="1"/>
  <c r="AD48" i="1"/>
  <c r="O12" i="11"/>
  <c r="N15" i="1" l="1"/>
  <c r="AF39" i="1"/>
  <c r="AF30" i="1"/>
  <c r="AF54" i="1"/>
  <c r="AF36" i="1"/>
  <c r="AF60" i="1"/>
  <c r="AF63" i="1"/>
  <c r="AF33" i="1"/>
  <c r="AF27" i="1"/>
  <c r="AF45" i="1"/>
  <c r="AF57" i="1"/>
  <c r="AF51" i="1"/>
  <c r="AF42" i="1"/>
  <c r="AF48" i="1"/>
  <c r="J12" i="14"/>
  <c r="I12" i="14"/>
  <c r="J9" i="14"/>
  <c r="I9" i="14"/>
  <c r="H12" i="14"/>
  <c r="G12" i="14"/>
  <c r="H9" i="14"/>
  <c r="G9" i="14"/>
  <c r="E9" i="14"/>
  <c r="F9" i="14"/>
  <c r="E12" i="14"/>
  <c r="F12" i="14"/>
  <c r="E15" i="14"/>
  <c r="J66" i="14"/>
  <c r="I66" i="14"/>
  <c r="H66" i="14"/>
  <c r="G66" i="14"/>
  <c r="F66" i="14"/>
  <c r="E66" i="14"/>
  <c r="J63" i="14"/>
  <c r="I63" i="14"/>
  <c r="H63" i="14"/>
  <c r="G63" i="14"/>
  <c r="F63" i="14"/>
  <c r="E63" i="14"/>
  <c r="J60" i="14"/>
  <c r="I60" i="14"/>
  <c r="H60" i="14"/>
  <c r="G60" i="14"/>
  <c r="F60" i="14"/>
  <c r="E60" i="14"/>
  <c r="J57" i="14"/>
  <c r="I57" i="14"/>
  <c r="H57" i="14"/>
  <c r="G57" i="14"/>
  <c r="F57" i="14"/>
  <c r="E57" i="14"/>
  <c r="J54" i="14"/>
  <c r="I54" i="14"/>
  <c r="H54" i="14"/>
  <c r="G54" i="14"/>
  <c r="F54" i="14"/>
  <c r="E54" i="14"/>
  <c r="J51" i="14"/>
  <c r="I51" i="14"/>
  <c r="H51" i="14"/>
  <c r="G51" i="14"/>
  <c r="F51" i="14"/>
  <c r="E51" i="14"/>
  <c r="J48" i="14"/>
  <c r="I48" i="14"/>
  <c r="H48" i="14"/>
  <c r="G48" i="14"/>
  <c r="F48" i="14"/>
  <c r="E48" i="14"/>
  <c r="J45" i="14"/>
  <c r="I45" i="14"/>
  <c r="H45" i="14"/>
  <c r="G45" i="14"/>
  <c r="F45" i="14"/>
  <c r="E45" i="14"/>
  <c r="J42" i="14"/>
  <c r="I42" i="14"/>
  <c r="H42" i="14"/>
  <c r="G42" i="14"/>
  <c r="F42" i="14"/>
  <c r="E42" i="14"/>
  <c r="J39" i="14"/>
  <c r="I39" i="14"/>
  <c r="H39" i="14"/>
  <c r="G39" i="14"/>
  <c r="F39" i="14"/>
  <c r="E39" i="14"/>
  <c r="J36" i="14"/>
  <c r="I36" i="14"/>
  <c r="H36" i="14"/>
  <c r="G36" i="14"/>
  <c r="F36" i="14"/>
  <c r="E36" i="14"/>
  <c r="J33" i="14"/>
  <c r="I33" i="14"/>
  <c r="H33" i="14"/>
  <c r="G33" i="14"/>
  <c r="F33" i="14"/>
  <c r="E33" i="14"/>
  <c r="J30" i="14"/>
  <c r="I30" i="14"/>
  <c r="H30" i="14"/>
  <c r="G30" i="14"/>
  <c r="F30" i="14"/>
  <c r="E30" i="14"/>
  <c r="J27" i="14"/>
  <c r="I27" i="14"/>
  <c r="H27" i="14"/>
  <c r="G27" i="14"/>
  <c r="F27" i="14"/>
  <c r="E27" i="14"/>
  <c r="J24" i="14"/>
  <c r="I24" i="14"/>
  <c r="H24" i="14"/>
  <c r="G24" i="14"/>
  <c r="F24" i="14"/>
  <c r="E24" i="14"/>
  <c r="J21" i="14"/>
  <c r="I21" i="14"/>
  <c r="H21" i="14"/>
  <c r="G21" i="14"/>
  <c r="F21" i="14"/>
  <c r="E21" i="14"/>
  <c r="J18" i="14"/>
  <c r="I18" i="14"/>
  <c r="H18" i="14"/>
  <c r="G18" i="14"/>
  <c r="F18" i="14"/>
  <c r="E18" i="14"/>
  <c r="J15" i="14"/>
  <c r="I15" i="14"/>
  <c r="H15" i="14"/>
  <c r="G15" i="14"/>
  <c r="F15" i="14"/>
  <c r="E69" i="14" l="1"/>
  <c r="E71" i="14" s="1"/>
  <c r="G69" i="14"/>
  <c r="G71" i="14" s="1"/>
  <c r="F69" i="14"/>
  <c r="F71" i="14" s="1"/>
  <c r="I69" i="14"/>
  <c r="I71" i="14" s="1"/>
  <c r="H69" i="14"/>
  <c r="H71" i="14" s="1"/>
  <c r="J69" i="14"/>
  <c r="J71" i="14" s="1"/>
  <c r="AE2" i="3" l="1"/>
  <c r="J66" i="10" l="1"/>
  <c r="E66" i="10"/>
  <c r="D66" i="10"/>
  <c r="B66" i="10"/>
  <c r="J63" i="10"/>
  <c r="E63" i="10"/>
  <c r="D63" i="10"/>
  <c r="B63" i="10"/>
  <c r="J60" i="10"/>
  <c r="E60" i="10"/>
  <c r="D60" i="10"/>
  <c r="B60" i="10"/>
  <c r="J57" i="10"/>
  <c r="E57" i="10"/>
  <c r="D57" i="10"/>
  <c r="B57" i="10"/>
  <c r="J54" i="10"/>
  <c r="E54" i="10"/>
  <c r="D54" i="10"/>
  <c r="B54" i="10"/>
  <c r="J51" i="10"/>
  <c r="E51" i="10"/>
  <c r="D51" i="10"/>
  <c r="B51" i="10"/>
  <c r="J48" i="10"/>
  <c r="E48" i="10"/>
  <c r="D48" i="10"/>
  <c r="B48" i="10"/>
  <c r="J45" i="10"/>
  <c r="E45" i="10"/>
  <c r="D45" i="10"/>
  <c r="B45" i="10"/>
  <c r="J42" i="10"/>
  <c r="E42" i="10"/>
  <c r="D42" i="10"/>
  <c r="B42" i="10"/>
  <c r="J39" i="10"/>
  <c r="E39" i="10"/>
  <c r="D39" i="10"/>
  <c r="B39" i="10"/>
  <c r="J36" i="10"/>
  <c r="E36" i="10"/>
  <c r="D36" i="10"/>
  <c r="B36" i="10"/>
  <c r="J33" i="10"/>
  <c r="E33" i="10"/>
  <c r="D33" i="10"/>
  <c r="B33" i="10"/>
  <c r="J30" i="10"/>
  <c r="E30" i="10"/>
  <c r="D30" i="10"/>
  <c r="B30" i="10"/>
  <c r="J27" i="10"/>
  <c r="E27" i="10"/>
  <c r="D27" i="10"/>
  <c r="B27" i="10"/>
  <c r="J24" i="10"/>
  <c r="E24" i="10"/>
  <c r="D24" i="10"/>
  <c r="B24" i="10"/>
  <c r="J21" i="10"/>
  <c r="E21" i="10"/>
  <c r="D21" i="10"/>
  <c r="J18" i="10"/>
  <c r="E18" i="10"/>
  <c r="D18" i="10"/>
  <c r="J15" i="10"/>
  <c r="E15" i="10"/>
  <c r="D15" i="10"/>
  <c r="B15" i="10"/>
  <c r="J12" i="10"/>
  <c r="E12" i="10"/>
  <c r="D12" i="10"/>
  <c r="B12" i="10"/>
  <c r="B66" i="1"/>
  <c r="B63" i="1"/>
  <c r="B60" i="1"/>
  <c r="B57" i="1"/>
  <c r="B54" i="1"/>
  <c r="B51" i="1"/>
  <c r="B48" i="1"/>
  <c r="B45" i="1"/>
  <c r="B42" i="1"/>
  <c r="B39" i="1"/>
  <c r="B36" i="1"/>
  <c r="B33" i="1"/>
  <c r="B30" i="1"/>
  <c r="B27" i="1"/>
  <c r="B24" i="1"/>
  <c r="B18" i="1"/>
  <c r="B15" i="1"/>
  <c r="B12" i="1"/>
  <c r="D66" i="4"/>
  <c r="D66" i="14" s="1"/>
  <c r="C66" i="4"/>
  <c r="C66" i="14" s="1"/>
  <c r="D63" i="4"/>
  <c r="D63" i="14" s="1"/>
  <c r="C63" i="4"/>
  <c r="C63" i="14" s="1"/>
  <c r="D60" i="4"/>
  <c r="D60" i="14" s="1"/>
  <c r="C60" i="4"/>
  <c r="C60" i="14" s="1"/>
  <c r="D57" i="4"/>
  <c r="D57" i="14" s="1"/>
  <c r="C57" i="4"/>
  <c r="C57" i="14" s="1"/>
  <c r="D54" i="4"/>
  <c r="D54" i="14" s="1"/>
  <c r="C54" i="4"/>
  <c r="C54" i="14" s="1"/>
  <c r="D51" i="4"/>
  <c r="D51" i="14" s="1"/>
  <c r="C51" i="4"/>
  <c r="C51" i="14" s="1"/>
  <c r="D48" i="4"/>
  <c r="D48" i="14" s="1"/>
  <c r="C48" i="4"/>
  <c r="C48" i="14" s="1"/>
  <c r="D45" i="4"/>
  <c r="D45" i="14" s="1"/>
  <c r="C45" i="4"/>
  <c r="C45" i="14" s="1"/>
  <c r="D42" i="4"/>
  <c r="D42" i="14" s="1"/>
  <c r="C42" i="4"/>
  <c r="C42" i="14" s="1"/>
  <c r="D39" i="4"/>
  <c r="D39" i="14" s="1"/>
  <c r="C39" i="4"/>
  <c r="C39" i="14" s="1"/>
  <c r="D36" i="4"/>
  <c r="D36" i="14" s="1"/>
  <c r="C36" i="4"/>
  <c r="C36" i="14" s="1"/>
  <c r="D33" i="4"/>
  <c r="D33" i="14" s="1"/>
  <c r="C33" i="4"/>
  <c r="C33" i="14" s="1"/>
  <c r="D30" i="4"/>
  <c r="D30" i="14" s="1"/>
  <c r="C30" i="4"/>
  <c r="C30" i="14" s="1"/>
  <c r="D27" i="4"/>
  <c r="D27" i="14" s="1"/>
  <c r="C27" i="4"/>
  <c r="C27" i="14" s="1"/>
  <c r="D24" i="4"/>
  <c r="D24" i="14" s="1"/>
  <c r="C24" i="4"/>
  <c r="C24" i="14" s="1"/>
  <c r="D21" i="4"/>
  <c r="D21" i="14" s="1"/>
  <c r="C21" i="4"/>
  <c r="C21" i="14" s="1"/>
  <c r="D18" i="4"/>
  <c r="D18" i="14" s="1"/>
  <c r="C18" i="4"/>
  <c r="C18" i="14" s="1"/>
  <c r="D15" i="4"/>
  <c r="D15" i="14" s="1"/>
  <c r="C15" i="4"/>
  <c r="C15" i="14" s="1"/>
  <c r="D12" i="4"/>
  <c r="D12" i="14" s="1"/>
  <c r="C12" i="4"/>
  <c r="C12" i="14" s="1"/>
  <c r="D9" i="4"/>
  <c r="D9" i="14" s="1"/>
  <c r="C9" i="4"/>
  <c r="C9" i="14" s="1"/>
  <c r="F69" i="4"/>
  <c r="J69" i="4"/>
  <c r="M69" i="4"/>
  <c r="Q69" i="4"/>
  <c r="T69" i="4"/>
  <c r="O66" i="7"/>
  <c r="O66" i="1" s="1"/>
  <c r="AE66" i="1" s="1"/>
  <c r="AD66" i="1" s="1"/>
  <c r="AF66" i="1" s="1"/>
  <c r="K66" i="7"/>
  <c r="K66" i="1" s="1"/>
  <c r="O63" i="7"/>
  <c r="O63" i="1" s="1"/>
  <c r="K63" i="7"/>
  <c r="K63" i="1" s="1"/>
  <c r="O60" i="7"/>
  <c r="O60" i="1" s="1"/>
  <c r="K60" i="7"/>
  <c r="K60" i="1" s="1"/>
  <c r="O57" i="7"/>
  <c r="O57" i="1" s="1"/>
  <c r="K57" i="7"/>
  <c r="K57" i="1" s="1"/>
  <c r="O54" i="7"/>
  <c r="O54" i="1" s="1"/>
  <c r="K54" i="7"/>
  <c r="K54" i="1" s="1"/>
  <c r="B21" i="10" l="1"/>
  <c r="B21" i="1"/>
  <c r="B63" i="4"/>
  <c r="B63" i="14" s="1"/>
  <c r="B18" i="10"/>
  <c r="B57" i="4"/>
  <c r="B57" i="14" s="1"/>
  <c r="L66" i="7"/>
  <c r="L66" i="1" s="1"/>
  <c r="P66" i="7"/>
  <c r="P66" i="1" s="1"/>
  <c r="P57" i="7"/>
  <c r="P57" i="1" s="1"/>
  <c r="P60" i="7"/>
  <c r="P60" i="1" s="1"/>
  <c r="L54" i="7"/>
  <c r="L54" i="1" s="1"/>
  <c r="P54" i="7"/>
  <c r="P54" i="1" s="1"/>
  <c r="L63" i="7"/>
  <c r="L63" i="1" s="1"/>
  <c r="P63" i="7"/>
  <c r="P63" i="1" s="1"/>
  <c r="B60" i="4"/>
  <c r="B60" i="14" s="1"/>
  <c r="B66" i="4"/>
  <c r="B66" i="14" s="1"/>
  <c r="B54" i="4"/>
  <c r="B54" i="14" s="1"/>
  <c r="L57" i="7"/>
  <c r="L57" i="1" s="1"/>
  <c r="L60" i="7"/>
  <c r="L60" i="1" s="1"/>
  <c r="I8" i="5"/>
  <c r="C10" i="5"/>
  <c r="C8" i="5"/>
  <c r="AH9" i="1"/>
  <c r="N9" i="11" l="1"/>
  <c r="O9" i="11" l="1"/>
  <c r="R9" i="11"/>
  <c r="S9" i="11" s="1"/>
  <c r="M9" i="11"/>
  <c r="Q9" i="11" s="1"/>
  <c r="J9" i="1"/>
  <c r="I9" i="1"/>
  <c r="H9" i="1"/>
  <c r="G9" i="1"/>
  <c r="F9" i="1"/>
  <c r="E9" i="1"/>
  <c r="D9" i="1"/>
  <c r="K51" i="7"/>
  <c r="K51" i="1" s="1"/>
  <c r="K48" i="7"/>
  <c r="K48" i="1" s="1"/>
  <c r="K45" i="7"/>
  <c r="K45" i="1" s="1"/>
  <c r="K42" i="7"/>
  <c r="K42" i="1" s="1"/>
  <c r="K39" i="7"/>
  <c r="K39" i="1" s="1"/>
  <c r="K36" i="7"/>
  <c r="K36" i="1" s="1"/>
  <c r="K33" i="7"/>
  <c r="K33" i="1" s="1"/>
  <c r="K30" i="7"/>
  <c r="K30" i="1" s="1"/>
  <c r="K27" i="7"/>
  <c r="K27" i="1" s="1"/>
  <c r="K24" i="7"/>
  <c r="K21" i="7"/>
  <c r="K21" i="1" s="1"/>
  <c r="K18" i="7"/>
  <c r="K18" i="1" s="1"/>
  <c r="K15" i="7"/>
  <c r="K12" i="7"/>
  <c r="K24" i="1" l="1"/>
  <c r="G24" i="10"/>
  <c r="Q10" i="1"/>
  <c r="Q9" i="1"/>
  <c r="Q11" i="1"/>
  <c r="K12" i="1"/>
  <c r="W12" i="11"/>
  <c r="Y9" i="1"/>
  <c r="Z11" i="1"/>
  <c r="X9" i="1"/>
  <c r="Y11" i="1"/>
  <c r="X11" i="1"/>
  <c r="Y10" i="1"/>
  <c r="X10" i="1"/>
  <c r="Z9" i="1"/>
  <c r="Z10" i="1"/>
  <c r="V9" i="11"/>
  <c r="T9" i="11"/>
  <c r="V11" i="1"/>
  <c r="T11" i="1"/>
  <c r="T10" i="1"/>
  <c r="R11" i="1"/>
  <c r="R10" i="1"/>
  <c r="W11" i="1"/>
  <c r="U11" i="1"/>
  <c r="S11" i="1"/>
  <c r="R9" i="1"/>
  <c r="AA11" i="1"/>
  <c r="W10" i="1"/>
  <c r="V9" i="1"/>
  <c r="U10" i="1"/>
  <c r="T9" i="1"/>
  <c r="AA9" i="1"/>
  <c r="W9" i="1"/>
  <c r="V10" i="1"/>
  <c r="U9" i="1"/>
  <c r="S10" i="1"/>
  <c r="AA10" i="1"/>
  <c r="K15" i="1"/>
  <c r="P48" i="7"/>
  <c r="P48" i="1" s="1"/>
  <c r="P27" i="7"/>
  <c r="P27" i="1" s="1"/>
  <c r="L51" i="7"/>
  <c r="L51" i="1" s="1"/>
  <c r="P51" i="7"/>
  <c r="P51" i="1" s="1"/>
  <c r="L18" i="7"/>
  <c r="P18" i="7"/>
  <c r="P18" i="1" s="1"/>
  <c r="L45" i="7"/>
  <c r="L45" i="1" s="1"/>
  <c r="P45" i="7"/>
  <c r="P45" i="1" s="1"/>
  <c r="L24" i="7"/>
  <c r="L24" i="1" s="1"/>
  <c r="AC24" i="1" s="1"/>
  <c r="AB24" i="1" s="1"/>
  <c r="P24" i="7"/>
  <c r="P24" i="1" s="1"/>
  <c r="P30" i="7"/>
  <c r="P30" i="1" s="1"/>
  <c r="L30" i="7"/>
  <c r="L30" i="1" s="1"/>
  <c r="P12" i="7"/>
  <c r="P12" i="1" s="1"/>
  <c r="L42" i="7"/>
  <c r="L42" i="1" s="1"/>
  <c r="P42" i="7"/>
  <c r="P42" i="1" s="1"/>
  <c r="L21" i="7"/>
  <c r="P21" i="7"/>
  <c r="P33" i="7"/>
  <c r="P33" i="1" s="1"/>
  <c r="L33" i="7"/>
  <c r="L33" i="1" s="1"/>
  <c r="P36" i="7"/>
  <c r="P36" i="1" s="1"/>
  <c r="P15" i="7"/>
  <c r="L39" i="7"/>
  <c r="L39" i="1" s="1"/>
  <c r="P39" i="7"/>
  <c r="P39" i="1" s="1"/>
  <c r="L36" i="7"/>
  <c r="L36" i="1" s="1"/>
  <c r="L48" i="7"/>
  <c r="L48" i="1" s="1"/>
  <c r="L27" i="7"/>
  <c r="L27" i="1" s="1"/>
  <c r="L15" i="7"/>
  <c r="L15" i="1" s="1"/>
  <c r="AC15" i="1" s="1"/>
  <c r="AB15" i="1" s="1"/>
  <c r="L12" i="7"/>
  <c r="L12" i="1" l="1"/>
  <c r="S12" i="6"/>
  <c r="U12" i="6" s="1"/>
  <c r="P15" i="1"/>
  <c r="G15" i="10"/>
  <c r="L18" i="1"/>
  <c r="S18" i="6"/>
  <c r="L21" i="1"/>
  <c r="S21" i="6"/>
  <c r="P21" i="1"/>
  <c r="G21" i="10"/>
  <c r="AC12" i="1" l="1"/>
  <c r="AB12" i="1" s="1"/>
  <c r="U21" i="6"/>
  <c r="S22" i="6"/>
  <c r="U18" i="6"/>
  <c r="S20" i="6"/>
  <c r="U20" i="6" s="1"/>
  <c r="AC18" i="1" s="1"/>
  <c r="J9" i="10"/>
  <c r="E9" i="10"/>
  <c r="D9" i="10"/>
  <c r="B9" i="10"/>
  <c r="B51" i="4"/>
  <c r="B51" i="14" s="1"/>
  <c r="B48" i="4"/>
  <c r="B48" i="14" s="1"/>
  <c r="B45" i="4"/>
  <c r="B45" i="14" s="1"/>
  <c r="B42" i="4"/>
  <c r="B42" i="14" s="1"/>
  <c r="B36" i="4"/>
  <c r="B36" i="14" s="1"/>
  <c r="B33" i="4"/>
  <c r="B33" i="14" s="1"/>
  <c r="B30" i="4"/>
  <c r="B30" i="14" s="1"/>
  <c r="B27" i="4"/>
  <c r="B27" i="14" s="1"/>
  <c r="B24" i="4"/>
  <c r="B24" i="14" s="1"/>
  <c r="B21" i="4"/>
  <c r="B21" i="14" s="1"/>
  <c r="B18" i="4"/>
  <c r="B18" i="14" s="1"/>
  <c r="B15" i="4"/>
  <c r="B15" i="14" s="1"/>
  <c r="U22" i="6" l="1"/>
  <c r="S23" i="6"/>
  <c r="U23" i="6" s="1"/>
  <c r="AC21" i="1" s="1"/>
  <c r="B39" i="4"/>
  <c r="B39" i="14" s="1"/>
  <c r="B12" i="4"/>
  <c r="B12" i="14" s="1"/>
  <c r="B9" i="4"/>
  <c r="B9" i="14" s="1"/>
  <c r="O51" i="7"/>
  <c r="O51" i="1" s="1"/>
  <c r="O39" i="7"/>
  <c r="O39" i="1" s="1"/>
  <c r="O42" i="7"/>
  <c r="O42" i="1" s="1"/>
  <c r="O45" i="7"/>
  <c r="O45" i="1" s="1"/>
  <c r="O48" i="7"/>
  <c r="O48" i="1" s="1"/>
  <c r="N9" i="7" l="1"/>
  <c r="N9" i="1" s="1"/>
  <c r="X69" i="4"/>
  <c r="AK9" i="1"/>
  <c r="B9" i="1"/>
  <c r="J9" i="6"/>
  <c r="S9" i="1" s="1"/>
  <c r="O36" i="7"/>
  <c r="O36" i="1" s="1"/>
  <c r="O33" i="7"/>
  <c r="O33" i="1" s="1"/>
  <c r="O30" i="7"/>
  <c r="O30" i="1" s="1"/>
  <c r="O27" i="7"/>
  <c r="O27" i="1" s="1"/>
  <c r="O24" i="7"/>
  <c r="O24" i="1" s="1"/>
  <c r="AE24" i="1" s="1"/>
  <c r="AD24" i="1" s="1"/>
  <c r="AF24" i="1" s="1"/>
  <c r="O21" i="7"/>
  <c r="O21" i="1" s="1"/>
  <c r="AE21" i="1" s="1"/>
  <c r="O12" i="7"/>
  <c r="K9" i="7"/>
  <c r="W9" i="11" s="1"/>
  <c r="O12" i="1" l="1"/>
  <c r="T13" i="6"/>
  <c r="AB21" i="1"/>
  <c r="AD21" i="1"/>
  <c r="P9" i="7"/>
  <c r="G9" i="10" s="1"/>
  <c r="O9" i="7"/>
  <c r="O9" i="1" s="1"/>
  <c r="L9" i="7"/>
  <c r="L9" i="1" s="1"/>
  <c r="K9" i="1"/>
  <c r="O15" i="7"/>
  <c r="O15" i="1" s="1"/>
  <c r="AE15" i="1" s="1"/>
  <c r="AD15" i="1" s="1"/>
  <c r="AF15" i="1" s="1"/>
  <c r="O18" i="7"/>
  <c r="S9" i="6" l="1"/>
  <c r="V13" i="6"/>
  <c r="T14" i="6"/>
  <c r="V14" i="6" s="1"/>
  <c r="AE12" i="1" s="1"/>
  <c r="AD12" i="1" s="1"/>
  <c r="AF12" i="1" s="1"/>
  <c r="O18" i="1"/>
  <c r="T19" i="6"/>
  <c r="V19" i="6" s="1"/>
  <c r="AE18" i="1" s="1"/>
  <c r="AD18" i="1" s="1"/>
  <c r="T9" i="6"/>
  <c r="V9" i="6" s="1"/>
  <c r="S10" i="6"/>
  <c r="U10" i="6" s="1"/>
  <c r="U9" i="6"/>
  <c r="T10" i="6"/>
  <c r="AF21" i="1"/>
  <c r="AB18" i="1"/>
  <c r="P9" i="1"/>
  <c r="AC9" i="1" l="1"/>
  <c r="AB9" i="1" s="1"/>
  <c r="V10" i="6"/>
  <c r="T11" i="6"/>
  <c r="V11" i="6" s="1"/>
  <c r="AE9" i="1" s="1"/>
  <c r="AD9" i="1" s="1"/>
  <c r="AF18" i="1"/>
  <c r="AF9" i="1" l="1"/>
</calcChain>
</file>

<file path=xl/comments1.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b/>
            <sz val="9"/>
            <color indexed="81"/>
            <rFont val="Tahoma"/>
            <family val="2"/>
          </rPr>
          <t xml:space="preserve">Descripción del Riesgo: Se recomienda la siguiente estructura que facilita su redacción y claridad, iniciando con la frase POSIBILIDAD DE:
Descripción del Riesgo = Impacto + Causa Inmediata + Causa Raiz </t>
        </r>
      </text>
    </comment>
    <comment ref="Q7" authorId="0" shapeId="0">
      <text>
        <r>
          <rPr>
            <b/>
            <sz val="9"/>
            <color indexed="81"/>
            <rFont val="Tahoma"/>
            <family val="2"/>
          </rPr>
          <t>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b/>
            <sz val="9"/>
            <color indexed="81"/>
            <rFont val="Tahoma"/>
            <family val="2"/>
          </rPr>
          <t>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b/>
            <sz val="9"/>
            <color indexed="81"/>
            <rFont val="Tahoma"/>
            <family val="2"/>
          </rPr>
          <t xml:space="preserve">Capacidad del Riesgo: Es el máximo valor del nivel de riesgo que una entidad puede soportar y a partir del cual la alta dirección consideran que no sería posible el logro de los objetivos de la entidad.
</t>
        </r>
      </text>
    </comment>
    <comment ref="T7" authorId="0" shapeId="0">
      <text>
        <r>
          <rPr>
            <b/>
            <sz val="9"/>
            <color indexed="81"/>
            <rFont val="Tahoma"/>
            <family val="2"/>
          </rPr>
          <t>Unidad de Medida: Registre la unidad de medida que representa los valores de apetito, tolerancia y capacidad del riesgo (ejemplo: unidad, porcentaje, etc).
Recuerde que la unidad de medida es la misma para el apetito, tolerancia y capacidad del riesgo.</t>
        </r>
      </text>
    </comment>
  </commentList>
</comments>
</file>

<file path=xl/comments2.xml><?xml version="1.0" encoding="utf-8"?>
<comments xmlns="http://schemas.openxmlformats.org/spreadsheetml/2006/main">
  <authors>
    <author>Carlos Ivan Rueda Blanco</author>
  </authors>
  <commentList>
    <comment ref="E7" authorId="0" shapeId="0">
      <text>
        <r>
          <rPr>
            <b/>
            <sz val="9"/>
            <color indexed="81"/>
            <rFont val="Tahoma"/>
            <family val="2"/>
          </rPr>
          <t>Responsable de ejecutar el control: Cargo del servidor que ejecuta el control, en caso de que sean controles automáticos se identificará el sistema que realiza la actividad.</t>
        </r>
      </text>
    </comment>
    <comment ref="F7" authorId="0" shapeId="0">
      <text>
        <r>
          <rPr>
            <b/>
            <sz val="9"/>
            <color indexed="81"/>
            <rFont val="Tahoma"/>
            <family val="2"/>
          </rPr>
          <t>Acción: se determina mediante verbos que indican la acción que deben realizar como parte del control.</t>
        </r>
      </text>
    </comment>
    <comment ref="G7" authorId="0" shapeId="0">
      <text>
        <r>
          <rPr>
            <b/>
            <sz val="9"/>
            <color indexed="81"/>
            <rFont val="Tahoma"/>
            <family val="2"/>
          </rPr>
          <t>Complemento: corresponde a los detalles que permiten identificar claramente el objeto del control.</t>
        </r>
      </text>
    </comment>
    <comment ref="H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comments3.xml><?xml version="1.0" encoding="utf-8"?>
<comments xmlns="http://schemas.openxmlformats.org/spreadsheetml/2006/main">
  <authors>
    <author>Carlos Ivan Rueda Blanco</author>
  </authors>
  <commentList>
    <comment ref="E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List>
</comments>
</file>

<file path=xl/comments4.xml><?xml version="1.0" encoding="utf-8"?>
<comments xmlns="http://schemas.openxmlformats.org/spreadsheetml/2006/main">
  <authors>
    <author>Carlos Ivan Rueda Blanco</author>
  </authors>
  <commentList>
    <comment ref="C7" authorId="0" shapeId="0">
      <text>
        <r>
          <rPr>
            <b/>
            <sz val="9"/>
            <color indexed="81"/>
            <rFont val="Tahoma"/>
            <family val="2"/>
          </rPr>
          <t>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b/>
            <sz val="9"/>
            <color indexed="81"/>
            <rFont val="Tahoma"/>
            <family val="2"/>
          </rPr>
          <t>Impacto: las consecuencias que puede ocasionar a la organización la materialización del riesgo.</t>
        </r>
      </text>
    </comment>
    <comment ref="E7" authorId="0" shapeId="0">
      <text>
        <r>
          <rPr>
            <b/>
            <sz val="9"/>
            <color indexed="81"/>
            <rFont val="Tahoma"/>
            <family val="2"/>
          </rPr>
          <t>Causa inmediata: circunstancias o situaciones más evidentes sobre las cuales se presenta el riesgo, las mismas no constituyen la causa principal o base para que se presente el riesgo.</t>
        </r>
      </text>
    </comment>
    <comment ref="F7" authorId="0" shapeId="0">
      <text>
        <r>
          <rPr>
            <b/>
            <sz val="9"/>
            <color indexed="81"/>
            <rFont val="Tahoma"/>
            <family val="2"/>
          </rPr>
          <t>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b/>
            <sz val="9"/>
            <color indexed="81"/>
            <rFont val="Tahoma"/>
            <family val="2"/>
          </rPr>
          <t>La Estructura para describir un control es la siguiente: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R8" authorId="0" shapeId="0">
      <text>
        <r>
          <rPr>
            <b/>
            <sz val="9"/>
            <color indexed="81"/>
            <rFont val="Tahoma"/>
            <family val="2"/>
          </rPr>
          <t>Los tipos de controles son: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T8" authorId="0" shapeId="0">
      <text>
        <r>
          <rPr>
            <b/>
            <sz val="9"/>
            <color indexed="81"/>
            <rFont val="Tahoma"/>
            <family val="2"/>
          </rPr>
          <t>Las maneras en que se ejecutan los controles son:
* Control manual: controles que son ejecutados por personas.
* Control automático: son ejecutados por un sistema.</t>
        </r>
      </text>
    </comment>
  </commentList>
</comments>
</file>

<file path=xl/sharedStrings.xml><?xml version="1.0" encoding="utf-8"?>
<sst xmlns="http://schemas.openxmlformats.org/spreadsheetml/2006/main" count="757" uniqueCount="475">
  <si>
    <t>Plan de Acción</t>
  </si>
  <si>
    <t>Descripción del Riesgo</t>
  </si>
  <si>
    <t>Clasificación del Riesgo</t>
  </si>
  <si>
    <t>Probabilidad Inherente</t>
  </si>
  <si>
    <t>%</t>
  </si>
  <si>
    <t>Impacto 
Inherente</t>
  </si>
  <si>
    <t>Zona de Riesgo Inherente</t>
  </si>
  <si>
    <t>Descripción del Control</t>
  </si>
  <si>
    <t>Afectación</t>
  </si>
  <si>
    <t>Probabilidad Residual</t>
  </si>
  <si>
    <t>Fórmula del Indicador</t>
  </si>
  <si>
    <t>Implementación</t>
  </si>
  <si>
    <t>Frecuencia</t>
  </si>
  <si>
    <t>Evidencia</t>
  </si>
  <si>
    <t>Gestión</t>
  </si>
  <si>
    <t>Trámites, OPAs y Consultas de Acceso a la Información Pública</t>
  </si>
  <si>
    <t>Lavado de Activos</t>
  </si>
  <si>
    <t>Financiación del Terrorismo</t>
  </si>
  <si>
    <t>Relaciones Laborales</t>
  </si>
  <si>
    <r>
      <rPr>
        <b/>
        <sz val="11"/>
        <color theme="1"/>
        <rFont val="Calibri"/>
        <family val="2"/>
        <scheme val="minor"/>
      </rPr>
      <t>Muy Alta:</t>
    </r>
    <r>
      <rPr>
        <sz val="11"/>
        <color theme="1"/>
        <rFont val="Calibri"/>
        <family val="2"/>
        <scheme val="minor"/>
      </rPr>
      <t xml:space="preserve"> La actividad que conlleva el riesgo se ejecuta más de 5000 veces por año</t>
    </r>
  </si>
  <si>
    <r>
      <rPr>
        <b/>
        <sz val="11"/>
        <color theme="1"/>
        <rFont val="Calibri"/>
        <family val="2"/>
        <scheme val="minor"/>
      </rPr>
      <t>Alta:</t>
    </r>
    <r>
      <rPr>
        <sz val="11"/>
        <color theme="1"/>
        <rFont val="Calibri"/>
        <family val="2"/>
        <scheme val="minor"/>
      </rPr>
      <t xml:space="preserve"> La actividad que conlleva el riesgo se ejecuta mínimo 500 veces al año y máximo 5000 veces por año</t>
    </r>
  </si>
  <si>
    <r>
      <rPr>
        <b/>
        <sz val="11"/>
        <color theme="1"/>
        <rFont val="Calibri"/>
        <family val="2"/>
        <scheme val="minor"/>
      </rPr>
      <t>Media:</t>
    </r>
    <r>
      <rPr>
        <sz val="11"/>
        <color theme="1"/>
        <rFont val="Calibri"/>
        <family val="2"/>
        <scheme val="minor"/>
      </rPr>
      <t xml:space="preserve"> La actividad que conlleva el riesgo se ejecuta de 24 a 500 veces por año</t>
    </r>
  </si>
  <si>
    <r>
      <rPr>
        <b/>
        <sz val="11"/>
        <color theme="1"/>
        <rFont val="Calibri"/>
        <family val="2"/>
        <scheme val="minor"/>
      </rPr>
      <t>Baja:</t>
    </r>
    <r>
      <rPr>
        <sz val="11"/>
        <color theme="1"/>
        <rFont val="Calibri"/>
        <family val="2"/>
        <scheme val="minor"/>
      </rPr>
      <t xml:space="preserve"> La actividad que conlleva el riesgo se ejecuta de 3 a 24 veces por año</t>
    </r>
  </si>
  <si>
    <t>Probabilidad</t>
  </si>
  <si>
    <r>
      <rPr>
        <b/>
        <sz val="11"/>
        <color theme="1"/>
        <rFont val="Calibri"/>
        <family val="2"/>
        <scheme val="minor"/>
      </rPr>
      <t>Reputacional:</t>
    </r>
    <r>
      <rPr>
        <sz val="11"/>
        <color theme="1"/>
        <rFont val="Calibri"/>
        <family val="2"/>
        <scheme val="minor"/>
      </rPr>
      <t xml:space="preserve"> El riesgo afecta la imagen de la entidad a nivel nacional, con efecto publicitarios sostenible a nivel país</t>
    </r>
  </si>
  <si>
    <r>
      <rPr>
        <b/>
        <sz val="11"/>
        <color theme="1"/>
        <rFont val="Calibri"/>
        <family val="2"/>
        <scheme val="minor"/>
      </rPr>
      <t>Reputacional:</t>
    </r>
    <r>
      <rPr>
        <sz val="11"/>
        <color theme="1"/>
        <rFont val="Calibri"/>
        <family val="2"/>
        <scheme val="minor"/>
      </rPr>
      <t xml:space="preserve"> El riesgo afecta la imagen de de la entidad con efecto publicitario sostenido a nivel de sector administrativo, nivel departamental o municipal</t>
    </r>
  </si>
  <si>
    <r>
      <rPr>
        <b/>
        <sz val="11"/>
        <color theme="1"/>
        <rFont val="Calibri"/>
        <family val="2"/>
        <scheme val="minor"/>
      </rPr>
      <t>Reputacional:</t>
    </r>
    <r>
      <rPr>
        <sz val="11"/>
        <color theme="1"/>
        <rFont val="Calibri"/>
        <family val="2"/>
        <scheme val="minor"/>
      </rPr>
      <t xml:space="preserve"> El riesgo afecta la imagen de la entidad con algunos usuarios de relevancia frente al logro de los objetivos</t>
    </r>
  </si>
  <si>
    <r>
      <rPr>
        <b/>
        <sz val="11"/>
        <color theme="1"/>
        <rFont val="Calibri"/>
        <family val="2"/>
        <scheme val="minor"/>
      </rPr>
      <t>Reputacional:</t>
    </r>
    <r>
      <rPr>
        <sz val="11"/>
        <color theme="1"/>
        <rFont val="Calibri"/>
        <family val="2"/>
        <scheme val="minor"/>
      </rPr>
      <t xml:space="preserve"> El riesgo afecta la imagen de alguna área de la organización</t>
    </r>
  </si>
  <si>
    <t>Tipo de Impacto</t>
  </si>
  <si>
    <t>Descripción de Impacto</t>
  </si>
  <si>
    <t>REPORTE DE LOS AVANCES DE LAS ACCIONES EJECUTADAS</t>
  </si>
  <si>
    <t>EVIDENCIAS / PRODUCTOS ENTREGADOS</t>
  </si>
  <si>
    <t>DESCRIPCION DEL MONITOREO (ACOMPAÑAMIENTO)</t>
  </si>
  <si>
    <t>PRIMERA LINEA DE DEFENSA
 (DIRECTIVOS - RESPONSABLES DE LOS PROCESOS)</t>
  </si>
  <si>
    <t>SEGUNDA LÍNEA DE DEFENSA
(OFICINA ASESORA DE PLANEACIÓN)</t>
  </si>
  <si>
    <t>TERCERA LÍNEA DE DEFENSA
(OFICINA DE CONTROL INTERNO)</t>
  </si>
  <si>
    <t>% DE AVANCE</t>
  </si>
  <si>
    <t>DESCRIPCION DEL SEGUIMIENTO</t>
  </si>
  <si>
    <t>EVIDENCIA DEL SEGUIMIENTO</t>
  </si>
  <si>
    <t>Proceso</t>
  </si>
  <si>
    <t>Direccionamiento Estratégico</t>
  </si>
  <si>
    <t>Tecnologías de la Información y las Comunicaciones</t>
  </si>
  <si>
    <t>Conocimiento del Riesgo y Efectos del Cambio Climático</t>
  </si>
  <si>
    <t>Reducción del Riesgo y Adaptación al Cambio Climático</t>
  </si>
  <si>
    <t>Manejo de Emergencias y Desastres</t>
  </si>
  <si>
    <t>Gestión del Talento Humano</t>
  </si>
  <si>
    <t>Comunicaciones e Información Pública</t>
  </si>
  <si>
    <t>Conocimiento e Innovación</t>
  </si>
  <si>
    <t>Gestión Administrativa</t>
  </si>
  <si>
    <t>Gestión Contractual</t>
  </si>
  <si>
    <t>Gestión Jurídica</t>
  </si>
  <si>
    <t>Gestión Financiera</t>
  </si>
  <si>
    <t>Gestión Documental</t>
  </si>
  <si>
    <t>Atención al Ciudadano</t>
  </si>
  <si>
    <t>Evaluación independiente</t>
  </si>
  <si>
    <t>Control Disciplinario Interno</t>
  </si>
  <si>
    <t>Tipo de Control</t>
  </si>
  <si>
    <t>Correctivo</t>
  </si>
  <si>
    <t>Preventivo</t>
  </si>
  <si>
    <t>Detectivo</t>
  </si>
  <si>
    <t>Manual</t>
  </si>
  <si>
    <t>Documentado</t>
  </si>
  <si>
    <t>Sin Documentar</t>
  </si>
  <si>
    <t>Continua</t>
  </si>
  <si>
    <t>Con registro</t>
  </si>
  <si>
    <t>Sin registro</t>
  </si>
  <si>
    <t>Opciones de Tratamiento</t>
  </si>
  <si>
    <t>Aceptar</t>
  </si>
  <si>
    <t>Evitar</t>
  </si>
  <si>
    <t>Reducir (Mitigar)</t>
  </si>
  <si>
    <t>Objetivo del Proceso:</t>
  </si>
  <si>
    <t>Proceso (Seleccione):</t>
  </si>
  <si>
    <t>Debilidades</t>
  </si>
  <si>
    <t>Fortalezas</t>
  </si>
  <si>
    <t>Amenazas</t>
  </si>
  <si>
    <t>Oportunidades</t>
  </si>
  <si>
    <t>Objetivo del Proceso</t>
  </si>
  <si>
    <t>Impacto
¿Qué?</t>
  </si>
  <si>
    <t>Causa Inmediata
¿Cómo?</t>
  </si>
  <si>
    <t>Causa Raíz
¿Por qué?</t>
  </si>
  <si>
    <t>Afectación Reputacional</t>
  </si>
  <si>
    <t>Alcance del Proceso:</t>
  </si>
  <si>
    <t>Fraude Interno</t>
  </si>
  <si>
    <t>Fraude Externo</t>
  </si>
  <si>
    <t>Fallas Tecnológicas</t>
  </si>
  <si>
    <t>Usuarios, productos y practicas, organizacionales</t>
  </si>
  <si>
    <t>Tipo de Riesgo</t>
  </si>
  <si>
    <r>
      <rPr>
        <b/>
        <sz val="11"/>
        <color theme="1"/>
        <rFont val="Calibri"/>
        <family val="2"/>
        <scheme val="minor"/>
      </rPr>
      <t>Muy Baja:</t>
    </r>
    <r>
      <rPr>
        <sz val="11"/>
        <color theme="1"/>
        <rFont val="Calibri"/>
        <family val="2"/>
        <scheme val="minor"/>
      </rPr>
      <t xml:space="preserve"> La actividad que conlleva el riesgo se ejecuta como máximo 2 veces por año</t>
    </r>
  </si>
  <si>
    <t>Ítem</t>
  </si>
  <si>
    <t>Objetivo Estratégico</t>
  </si>
  <si>
    <t>Afectación Económica o Presupuestal</t>
  </si>
  <si>
    <t>Daños Activos Físicos por Desastres Naturales o Eventos Externos</t>
  </si>
  <si>
    <r>
      <rPr>
        <b/>
        <sz val="11"/>
        <color theme="1"/>
        <rFont val="Calibri"/>
        <family val="2"/>
        <scheme val="minor"/>
      </rPr>
      <t>Económico:</t>
    </r>
    <r>
      <rPr>
        <sz val="11"/>
        <color theme="1"/>
        <rFont val="Calibri"/>
        <family val="2"/>
        <scheme val="minor"/>
      </rPr>
      <t xml:space="preserve"> Afectación menor a 10 SMLMV</t>
    </r>
  </si>
  <si>
    <t>Ejecución y Administración de procesos</t>
  </si>
  <si>
    <r>
      <rPr>
        <b/>
        <sz val="11"/>
        <color theme="1"/>
        <rFont val="Calibri"/>
        <family val="2"/>
        <scheme val="minor"/>
      </rPr>
      <t>Económico:</t>
    </r>
    <r>
      <rPr>
        <sz val="11"/>
        <color theme="1"/>
        <rFont val="Calibri"/>
        <family val="2"/>
        <scheme val="minor"/>
      </rPr>
      <t xml:space="preserve"> Entre 10 y 50 SMLMV</t>
    </r>
  </si>
  <si>
    <t>Aleatoria</t>
  </si>
  <si>
    <t>Afectación Económica (o presupuestal) y Reputacional</t>
  </si>
  <si>
    <t>Estratégico</t>
  </si>
  <si>
    <r>
      <rPr>
        <b/>
        <sz val="11"/>
        <color theme="1"/>
        <rFont val="Calibri"/>
        <family val="2"/>
        <scheme val="minor"/>
      </rPr>
      <t>Económico:</t>
    </r>
    <r>
      <rPr>
        <sz val="11"/>
        <color theme="1"/>
        <rFont val="Calibri"/>
        <family val="2"/>
        <scheme val="minor"/>
      </rPr>
      <t xml:space="preserve"> Entre 50 y 100 SMLMV</t>
    </r>
  </si>
  <si>
    <r>
      <rPr>
        <b/>
        <sz val="11"/>
        <color theme="1"/>
        <rFont val="Calibri"/>
        <family val="2"/>
        <scheme val="minor"/>
      </rPr>
      <t>Económico:</t>
    </r>
    <r>
      <rPr>
        <sz val="11"/>
        <color theme="1"/>
        <rFont val="Calibri"/>
        <family val="2"/>
        <scheme val="minor"/>
      </rPr>
      <t xml:space="preserve"> Entre 100 y 500 SMLMV</t>
    </r>
  </si>
  <si>
    <r>
      <rPr>
        <b/>
        <sz val="11"/>
        <color theme="1"/>
        <rFont val="Calibri"/>
        <family val="2"/>
        <scheme val="minor"/>
      </rPr>
      <t>Económico:</t>
    </r>
    <r>
      <rPr>
        <sz val="11"/>
        <color theme="1"/>
        <rFont val="Calibri"/>
        <family val="2"/>
        <scheme val="minor"/>
      </rPr>
      <t xml:space="preserve"> Mayor a 500 SMLMV</t>
    </r>
  </si>
  <si>
    <r>
      <rPr>
        <b/>
        <sz val="11"/>
        <color theme="1"/>
        <rFont val="Calibri"/>
        <family val="2"/>
        <scheme val="minor"/>
      </rPr>
      <t>Reputacional:</t>
    </r>
    <r>
      <rPr>
        <sz val="11"/>
        <color theme="1"/>
        <rFont val="Calibri"/>
        <family val="2"/>
        <scheme val="minor"/>
      </rPr>
      <t xml:space="preserve"> El riesgo afecta la imagen de la entidad internamente, de conocimiento general, nivel interno, de junta directiva y accionistas y/o de proveedores</t>
    </r>
  </si>
  <si>
    <t>Tipo de Implementación del Control</t>
  </si>
  <si>
    <t>Documentación del Control</t>
  </si>
  <si>
    <t>Atributos de Eficiencia</t>
  </si>
  <si>
    <t>Frecuencia de Aplicación del Control</t>
  </si>
  <si>
    <t>Evidencia del Control</t>
  </si>
  <si>
    <t>Valoración de Controles</t>
  </si>
  <si>
    <t>Análisis del Riesgo Inherente</t>
  </si>
  <si>
    <t>Identificación del Riesgo</t>
  </si>
  <si>
    <t>Impacto Residual</t>
  </si>
  <si>
    <t>Zona de Riesgo Residual</t>
  </si>
  <si>
    <t>Reducir (Transferir)</t>
  </si>
  <si>
    <t>Evaluación del Riesgo - Nivel del Riesgo Residual</t>
  </si>
  <si>
    <t>Estrategias para Combatir el Riesgo</t>
  </si>
  <si>
    <t>Fecha de Implementación
(El monitoreo y seguimiento será cuatrimestral)</t>
  </si>
  <si>
    <t>Mapa de Riesgos Institucional                                                                                                                                                                                                                         Mapa de Riesgos Institucional</t>
  </si>
  <si>
    <t>Corrupción</t>
  </si>
  <si>
    <t>SI</t>
  </si>
  <si>
    <t>NO</t>
  </si>
  <si>
    <t>SI / NO</t>
  </si>
  <si>
    <t>Criterios para Calificar el Riesgo de Corrupción</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</si>
  <si>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</si>
  <si>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</si>
  <si>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</si>
  <si>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</si>
  <si>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¿Afecta la prestación del servicio?</t>
  </si>
  <si>
    <t>¿Afecta a los funcionarios del proceso?</t>
  </si>
  <si>
    <t>¿Da lugar al detrimento de la calidad de vida de la comunidad?</t>
  </si>
  <si>
    <t>¿Genera perdida de la información de la Entidad?</t>
  </si>
  <si>
    <t>¿Da lugar a procesos sancionatorios?</t>
  </si>
  <si>
    <t>¿Da lugar a procesos disciplinarios?</t>
  </si>
  <si>
    <t>¿Da lugar a procesos fiscales?</t>
  </si>
  <si>
    <t>¿Da lugar a procesos penales?</t>
  </si>
  <si>
    <t>¿Genera perdida de credibilidad del sector?</t>
  </si>
  <si>
    <t>¿Afecta la imagen regional?</t>
  </si>
  <si>
    <t>¿Afecta la imagen nacional?</t>
  </si>
  <si>
    <t>¿Genera daño ambiental?</t>
  </si>
  <si>
    <t>¿Genera perdida de recursos económicos?</t>
  </si>
  <si>
    <t>¿Genera intervención de los órganos de control, Fiscalía u otros?</t>
  </si>
  <si>
    <t>¿Ocasiona lesiones físicas o perdidas de vidas humanas?</t>
  </si>
  <si>
    <t>Respuestas Positivas</t>
  </si>
  <si>
    <t>Criterios de Impacto
(No aplica para riesgos de corrupción)</t>
  </si>
  <si>
    <t>Seguridad de la Información (Pérdida de Confidencialidad)</t>
  </si>
  <si>
    <t>Seguridad de la Información (Pérdida de la Integridad)</t>
  </si>
  <si>
    <t>Seguridad de la Información (Pérdida de la Disponibilidad)</t>
  </si>
  <si>
    <t>Activo de Información</t>
  </si>
  <si>
    <t>Tipo de Activo de Información</t>
  </si>
  <si>
    <t>Amenaza
(Situación)</t>
  </si>
  <si>
    <t>Vulnerabilidad
(Causa)</t>
  </si>
  <si>
    <t>Tipo Activos de Información</t>
  </si>
  <si>
    <t>Información</t>
  </si>
  <si>
    <t>Software</t>
  </si>
  <si>
    <t>Hardware</t>
  </si>
  <si>
    <t>Servicios</t>
  </si>
  <si>
    <t>Intangibles</t>
  </si>
  <si>
    <t>Componentes de Red</t>
  </si>
  <si>
    <t>Personas</t>
  </si>
  <si>
    <t>Instalaciones</t>
  </si>
  <si>
    <t>Explicación Tipo de Activo de Información</t>
  </si>
  <si>
    <t>Explicación de la Estrategia para Combatir el Riesgo</t>
  </si>
  <si>
    <t>Caracteristicas del Riesgo de Seguridad de la Información</t>
  </si>
  <si>
    <t>MAPA DE RIESGOS INSTITUCIONAL</t>
  </si>
  <si>
    <t>Frecuencia con la cual se realiza la actividad / Se presenta el evento (para riesgos de corrupción)</t>
  </si>
  <si>
    <r>
      <rPr>
        <b/>
        <sz val="11"/>
        <color theme="1"/>
        <rFont val="Calibri"/>
        <family val="2"/>
        <scheme val="minor"/>
      </rPr>
      <t>Casi seguro:</t>
    </r>
    <r>
      <rPr>
        <sz val="11"/>
        <color theme="1"/>
        <rFont val="Calibri"/>
        <family val="2"/>
        <scheme val="minor"/>
      </rPr>
      <t xml:space="preserve"> Mas de una vez al año.</t>
    </r>
  </si>
  <si>
    <r>
      <rPr>
        <b/>
        <sz val="11"/>
        <color theme="1"/>
        <rFont val="Calibri"/>
        <family val="2"/>
        <scheme val="minor"/>
      </rPr>
      <t>Probable:</t>
    </r>
    <r>
      <rPr>
        <sz val="11"/>
        <color theme="1"/>
        <rFont val="Calibri"/>
        <family val="2"/>
        <scheme val="minor"/>
      </rPr>
      <t xml:space="preserve"> Al menos una vez en el ultimo año.</t>
    </r>
  </si>
  <si>
    <r>
      <rPr>
        <b/>
        <sz val="11"/>
        <color theme="1"/>
        <rFont val="Calibri"/>
        <family val="2"/>
        <scheme val="minor"/>
      </rPr>
      <t>Posible:</t>
    </r>
    <r>
      <rPr>
        <sz val="11"/>
        <color theme="1"/>
        <rFont val="Calibri"/>
        <family val="2"/>
        <scheme val="minor"/>
      </rPr>
      <t xml:space="preserve"> Al menos una vez en los últimos dos años.</t>
    </r>
  </si>
  <si>
    <r>
      <rPr>
        <b/>
        <sz val="11"/>
        <color theme="1"/>
        <rFont val="Calibri"/>
        <family val="2"/>
        <scheme val="minor"/>
      </rPr>
      <t>Improbable:</t>
    </r>
    <r>
      <rPr>
        <sz val="11"/>
        <color theme="1"/>
        <rFont val="Calibri"/>
        <family val="2"/>
        <scheme val="minor"/>
      </rPr>
      <t xml:space="preserve"> Al menos una vez en los últimos 5 años.</t>
    </r>
  </si>
  <si>
    <r>
      <rPr>
        <b/>
        <sz val="11"/>
        <color theme="1"/>
        <rFont val="Calibri"/>
        <family val="2"/>
        <scheme val="minor"/>
      </rPr>
      <t>Rara vez:</t>
    </r>
    <r>
      <rPr>
        <sz val="11"/>
        <color theme="1"/>
        <rFont val="Calibri"/>
        <family val="2"/>
        <scheme val="minor"/>
      </rPr>
      <t xml:space="preserve"> No se ha presentado en los últimos cinco años.</t>
    </r>
  </si>
  <si>
    <t>Mensaje</t>
  </si>
  <si>
    <t>Automático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</si>
  <si>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</si>
  <si>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</si>
  <si>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</si>
  <si>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</si>
  <si>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</si>
  <si>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</si>
  <si>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Diligencie la columna anterior.</t>
  </si>
  <si>
    <t>Responsable 1</t>
  </si>
  <si>
    <t>Segregación</t>
  </si>
  <si>
    <t>Periodicidad</t>
  </si>
  <si>
    <t>Proposito</t>
  </si>
  <si>
    <t>Como se realiza la Act</t>
  </si>
  <si>
    <t>Desviaciones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</si>
  <si>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</si>
  <si>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</si>
  <si>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</si>
  <si>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</si>
  <si>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</si>
  <si>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</si>
  <si>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</si>
  <si>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</si>
  <si>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</si>
  <si>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</si>
  <si>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</si>
  <si>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</si>
  <si>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</si>
  <si>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</si>
  <si>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</si>
  <si>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</si>
  <si>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Describa el control.</t>
  </si>
  <si>
    <t>Atributo</t>
  </si>
  <si>
    <t>Valor</t>
  </si>
  <si>
    <t>Calificación del Diseño del Control</t>
  </si>
  <si>
    <t>Rango de Calificación del Diseño del Control</t>
  </si>
  <si>
    <t>Acción a Realizar</t>
  </si>
  <si>
    <t>Rango de Calificación de la Ejecución del Control</t>
  </si>
  <si>
    <t>Rango Ejecución Control Corrupción</t>
  </si>
  <si>
    <r>
      <rPr>
        <b/>
        <sz val="11"/>
        <color theme="1"/>
        <rFont val="Calibri"/>
        <family val="2"/>
        <scheme val="minor"/>
      </rPr>
      <t>Fuerte =</t>
    </r>
    <r>
      <rPr>
        <sz val="11"/>
        <color theme="1"/>
        <rFont val="Calibri"/>
        <family val="2"/>
        <scheme val="minor"/>
      </rPr>
      <t xml:space="preserve"> El control se ejecuta de manera consistente por parte del responsable.</t>
    </r>
  </si>
  <si>
    <r>
      <rPr>
        <b/>
        <sz val="11"/>
        <color theme="1"/>
        <rFont val="Calibri"/>
        <family val="2"/>
        <scheme val="minor"/>
      </rPr>
      <t>Moderado =</t>
    </r>
    <r>
      <rPr>
        <sz val="11"/>
        <color theme="1"/>
        <rFont val="Calibri"/>
        <family val="2"/>
        <scheme val="minor"/>
      </rPr>
      <t xml:space="preserve"> El control se ejecuta algunas veces por parte del responsable.</t>
    </r>
  </si>
  <si>
    <r>
      <rPr>
        <b/>
        <sz val="11"/>
        <color theme="1"/>
        <rFont val="Calibri"/>
        <family val="2"/>
        <scheme val="minor"/>
      </rPr>
      <t>Débil =</t>
    </r>
    <r>
      <rPr>
        <sz val="11"/>
        <color theme="1"/>
        <rFont val="Calibri"/>
        <family val="2"/>
        <scheme val="minor"/>
      </rPr>
      <t xml:space="preserve"> El control no se ejecuta por parte del responsable.</t>
    </r>
  </si>
  <si>
    <t>Requiere Acciones para Fortalecer</t>
  </si>
  <si>
    <t>Solidez del Control</t>
  </si>
  <si>
    <t>Desplazamientos de Probabilidad e Impacto</t>
  </si>
  <si>
    <t>El control ayuda a disminuir directamente tanto la probabilidad como el impacto.</t>
  </si>
  <si>
    <t>El control ayuda a disminuir directamente la probabilidad e indirectamente el impacto.</t>
  </si>
  <si>
    <t>El control ayuda a disminuir directamente la probabilidad y el impacto no disminuye.</t>
  </si>
  <si>
    <t>El control no disminuye la probabilidad y el impacto disminuye directamente.</t>
  </si>
  <si>
    <t>El Control Ayuda a:</t>
  </si>
  <si>
    <t># de Filas que se Desplaza la Probabilidad en el Mapa de Calor / Riesgo</t>
  </si>
  <si>
    <t>¿Se deja evidencia o rastro de la ejecución del control, que permita a cualquier tercero con la evidencia, llegar a la misma conclusión?</t>
  </si>
  <si>
    <t>Reducir</t>
  </si>
  <si>
    <t>Compartir</t>
  </si>
  <si>
    <t>Acciones para mitigar el nivel de riesgo
(Indique al frente de la actividad, su peso porcentual) (Diligencie todas las acciones dentro de la misma celda)</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</si>
  <si>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</si>
  <si>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</si>
  <si>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</si>
  <si>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</si>
  <si>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</si>
  <si>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</si>
  <si>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</si>
  <si>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</si>
  <si>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</si>
  <si>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</si>
  <si>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</si>
  <si>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</si>
  <si>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</si>
  <si>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Desde la identificación y caracterización de escenarios de riesgo, el análisis de riesgos de manera general y detallada, definición de medidas de reducción de riesgo, incluidas las acciones de monitoreo de riesgos en la ciudad.</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</si>
  <si>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</si>
  <si>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</si>
  <si>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</si>
  <si>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</si>
  <si>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</si>
  <si>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</si>
  <si>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</si>
  <si>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</si>
  <si>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</si>
  <si>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</si>
  <si>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</si>
  <si>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</si>
  <si>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</si>
  <si>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</si>
  <si>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</si>
  <si>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</si>
  <si>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</si>
  <si>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</si>
  <si>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2: Fortalecer y promover el conocimiento del riesgo de desastres y efectos del cambio climático para la toma de decisiones frente a las medidas de reducción, manejo y adaptación en el Distrito de Capital.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</si>
  <si>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</si>
  <si>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No. 7: Fortalecer los procesos estratégicos, de apoyo y evaluación mediante la implementación de lineamientos que soporten la gestión misional en cumplimiento de los objetivos institucionales en el marco de la mejora continua.</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</si>
  <si>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</si>
  <si>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No. 4: Fortalecer la identificación y ejecución de acciones de reducción del riesgo al igual que las medidas de adaptación al cambio climático en Bogotá D.C.</t>
  </si>
  <si>
    <t>No. 5: Fortalecer el manejo de emergencias, calamidades y/o desastres en el marco del SDGR – CC en Bogotá D.C.</t>
  </si>
  <si>
    <t>No. 3: Modernizar el sistema de Información de Gestión de Riesgos y Cambio Climático con enfoque de escenarios.</t>
  </si>
  <si>
    <r>
      <rPr>
        <b/>
        <sz val="10"/>
        <color theme="1"/>
        <rFont val="Arial"/>
        <family val="2"/>
      </rPr>
      <t>Versión:</t>
    </r>
    <r>
      <rPr>
        <sz val="10"/>
        <color theme="1"/>
        <rFont val="Arial"/>
        <family val="2"/>
      </rPr>
      <t xml:space="preserve"> 14</t>
    </r>
  </si>
  <si>
    <r>
      <rPr>
        <b/>
        <sz val="10"/>
        <color theme="1"/>
        <rFont val="Arial"/>
        <family val="2"/>
      </rPr>
      <t>Código:</t>
    </r>
    <r>
      <rPr>
        <sz val="10"/>
        <color theme="1"/>
        <rFont val="Arial"/>
        <family val="2"/>
      </rPr>
      <t xml:space="preserve"> DE-FT-13</t>
    </r>
  </si>
  <si>
    <t>Generar conocimiento del Riesgo y los efectos de cambio climático mediante el análisis de información general y detallada para definir acciones de reducción de riesgo, adaptación al cambio climático y manejo de desastres en la
ciudad.</t>
  </si>
  <si>
    <t>Dependencia(s) / Grupo(s) Responsable(s)</t>
  </si>
  <si>
    <t>Valoración de Controles de Corrupción                                                                                                                                                                                                                                          Valoración de Controles de Corrupción</t>
  </si>
  <si>
    <t>PRIMER REPORTE 1 DE ENERO A 30 DE ABRIL DE 2022</t>
  </si>
  <si>
    <t>SEGUNDO REPORTE 1 DE MAYO A 31 DE AGOSTO DE 2022</t>
  </si>
  <si>
    <t>TERCER REPORTE 1 DE SEPTIEMBRE A 31 DE DICIEMBRE DE 2022</t>
  </si>
  <si>
    <t>Proyecto de Inversión</t>
  </si>
  <si>
    <t>Plan de Acción Anual por Proceso</t>
  </si>
  <si>
    <t>Plan de Acción Acuerdo 790 de 2020</t>
  </si>
  <si>
    <t>Plan Anual de Adquisiciones</t>
  </si>
  <si>
    <t>Plan Anual de Vacantes</t>
  </si>
  <si>
    <t>Plan de Previsión de Recursos Humanos</t>
  </si>
  <si>
    <t>Plan Institucional de Archivo - PINAR</t>
  </si>
  <si>
    <t>Plan Institucional de Capacitación</t>
  </si>
  <si>
    <t>Plan de Incentivos Institucionales</t>
  </si>
  <si>
    <t>Plan de Trabajo Anual en Seguridad y Salud en el Trabajo</t>
  </si>
  <si>
    <t>Plan Anticorrupción y de Atención al Ciudadano</t>
  </si>
  <si>
    <t>Plan de Tratamiento de Riesgos de Seguridad y Privacidad de la Información</t>
  </si>
  <si>
    <t>Plan de Seguridad y Privacidad de la Información</t>
  </si>
  <si>
    <t>Plan de Mejoramiento Institucional</t>
  </si>
  <si>
    <t>Plan de Mejoramiento de Entes de Control</t>
  </si>
  <si>
    <t>Plan de Participación Ciudadana</t>
  </si>
  <si>
    <t>Plan Anual de Auditoría</t>
  </si>
  <si>
    <t>Plan de Acción MIPG - SGC</t>
  </si>
  <si>
    <t>Otros:</t>
  </si>
  <si>
    <t>Plan Estratégico de TIC - PETI</t>
  </si>
  <si>
    <t>Plan Estratégico Institucional - PEI</t>
  </si>
  <si>
    <t>Plan Estratégico de Talento Humano</t>
  </si>
  <si>
    <t>Plan Estadístico Distrital</t>
  </si>
  <si>
    <t>Plan Distrital de Gestión del Riesgo de Desastres y del Cambio Climático</t>
  </si>
  <si>
    <t>Objetivo Estratégico Asociado al Proceso:</t>
  </si>
  <si>
    <t>Plan de Emergencias de la Entidad</t>
  </si>
  <si>
    <t>Marque con una "X" los planes, programas o proyectos asociados al Proceso:</t>
  </si>
  <si>
    <t xml:space="preserve">Otros: </t>
  </si>
  <si>
    <t>Fuga de Capital Intelectual</t>
  </si>
  <si>
    <t>Para Bloqueo de Listas</t>
  </si>
  <si>
    <t>Plan de Gestión Integral de Residuos</t>
  </si>
  <si>
    <t>PROMEDIO CUMPLIMIENTO DEL PLAN  (EFICACIA)</t>
  </si>
  <si>
    <t>PORCENTAJE PROGRAMADO POR CUATRIMESTRE</t>
  </si>
  <si>
    <t xml:space="preserve">EFICIENCIA EN LA EJECUCION DEL PLAN </t>
  </si>
  <si>
    <t>1er Cuatrimestre</t>
  </si>
  <si>
    <t>2do Cuatrimestre</t>
  </si>
  <si>
    <t>3er Cuatrimestre</t>
  </si>
  <si>
    <t>% de Avance del Proceso</t>
  </si>
  <si>
    <t>% de Avance OCI</t>
  </si>
  <si>
    <r>
      <rPr>
        <b/>
        <sz val="10"/>
        <color theme="1"/>
        <rFont val="Arial"/>
        <family val="2"/>
      </rPr>
      <t>Página:</t>
    </r>
    <r>
      <rPr>
        <sz val="10"/>
        <color theme="1"/>
        <rFont val="Arial"/>
        <family val="2"/>
      </rPr>
      <t xml:space="preserve"> 9 de 9</t>
    </r>
  </si>
  <si>
    <r>
      <rPr>
        <b/>
        <sz val="10"/>
        <color theme="1"/>
        <rFont val="Arial"/>
        <family val="2"/>
      </rPr>
      <t>Página:</t>
    </r>
    <r>
      <rPr>
        <sz val="10"/>
        <color theme="1"/>
        <rFont val="Arial"/>
        <family val="2"/>
      </rPr>
      <t xml:space="preserve"> 8 de 9</t>
    </r>
  </si>
  <si>
    <r>
      <rPr>
        <b/>
        <sz val="10"/>
        <color theme="1"/>
        <rFont val="Arial"/>
        <family val="2"/>
      </rPr>
      <t>Página:</t>
    </r>
    <r>
      <rPr>
        <sz val="10"/>
        <color theme="1"/>
        <rFont val="Arial"/>
        <family val="2"/>
      </rPr>
      <t xml:space="preserve"> 7 de 9</t>
    </r>
  </si>
  <si>
    <r>
      <rPr>
        <b/>
        <sz val="10"/>
        <color theme="1"/>
        <rFont val="Arial"/>
        <family val="2"/>
      </rPr>
      <t>Página:</t>
    </r>
    <r>
      <rPr>
        <sz val="10"/>
        <color theme="1"/>
        <rFont val="Arial"/>
        <family val="2"/>
      </rPr>
      <t xml:space="preserve"> 6 de 9</t>
    </r>
  </si>
  <si>
    <r>
      <rPr>
        <b/>
        <sz val="10"/>
        <color theme="1"/>
        <rFont val="Arial"/>
        <family val="2"/>
      </rPr>
      <t>Página:</t>
    </r>
    <r>
      <rPr>
        <sz val="10"/>
        <color theme="1"/>
        <rFont val="Arial"/>
        <family val="2"/>
      </rPr>
      <t xml:space="preserve"> 5 de 9</t>
    </r>
  </si>
  <si>
    <r>
      <rPr>
        <b/>
        <sz val="10"/>
        <color theme="1"/>
        <rFont val="Arial"/>
        <family val="2"/>
      </rPr>
      <t>Página:</t>
    </r>
    <r>
      <rPr>
        <sz val="10"/>
        <color theme="1"/>
        <rFont val="Arial"/>
        <family val="2"/>
      </rPr>
      <t xml:space="preserve"> 4 de 9</t>
    </r>
  </si>
  <si>
    <r>
      <rPr>
        <b/>
        <sz val="10"/>
        <color theme="1"/>
        <rFont val="Arial"/>
        <family val="2"/>
      </rPr>
      <t>Página:</t>
    </r>
    <r>
      <rPr>
        <sz val="10"/>
        <color theme="1"/>
        <rFont val="Arial"/>
        <family val="2"/>
      </rPr>
      <t xml:space="preserve"> 3 de 9</t>
    </r>
  </si>
  <si>
    <r>
      <rPr>
        <b/>
        <sz val="10"/>
        <color theme="1"/>
        <rFont val="Arial"/>
        <family val="2"/>
      </rPr>
      <t>Página:</t>
    </r>
    <r>
      <rPr>
        <sz val="10"/>
        <color theme="1"/>
        <rFont val="Arial"/>
        <family val="2"/>
      </rPr>
      <t xml:space="preserve"> 2 de 9</t>
    </r>
  </si>
  <si>
    <r>
      <rPr>
        <b/>
        <sz val="10"/>
        <color theme="1"/>
        <rFont val="Arial"/>
        <family val="2"/>
      </rPr>
      <t>Página:</t>
    </r>
    <r>
      <rPr>
        <sz val="10"/>
        <color theme="1"/>
        <rFont val="Arial"/>
        <family val="2"/>
      </rPr>
      <t xml:space="preserve"> 1 de 9</t>
    </r>
  </si>
  <si>
    <t>Punto de Riesgo</t>
  </si>
  <si>
    <t>Analisis del Riesgo Inherente</t>
  </si>
  <si>
    <t>Criterios de Impacto
(No aplica para riesgos de corrupción, LA/FT y corrupción en Trámites, OPA's y CAIP)</t>
  </si>
  <si>
    <t>% de Probabilidad Inicial</t>
  </si>
  <si>
    <t>% de Impacto Inicial</t>
  </si>
  <si>
    <t>Calculo de Probabilidad Residual (%)</t>
  </si>
  <si>
    <t>Calculo de Impacto Residual (%)</t>
  </si>
  <si>
    <t>% Inicial de Valoración del Control</t>
  </si>
  <si>
    <t>Solidez del Conjunto de  Controles</t>
  </si>
  <si>
    <t>Promedio de la Solidez del Conjunto de  Controles</t>
  </si>
  <si>
    <t>Acciones para Mitigar el Nivel de Riesgo</t>
  </si>
  <si>
    <t>Factores Internos (Análisis DOFA)</t>
  </si>
  <si>
    <t>Factores Externos (Análisis DOFA)</t>
  </si>
  <si>
    <t>Factores Políticos</t>
  </si>
  <si>
    <t>Factores Sociales</t>
  </si>
  <si>
    <t>Factores Legales</t>
  </si>
  <si>
    <t>Plan Estratégico de Seguridad Vial</t>
  </si>
  <si>
    <t>Factores Económicos</t>
  </si>
  <si>
    <t>Factores Tecnológicos</t>
  </si>
  <si>
    <t>Factores Ecológicos</t>
  </si>
  <si>
    <t>Factores Externos (Análisis PESTEL)</t>
  </si>
  <si>
    <t>Análisis Cuantitativo del Apetito, Tolerancia y Capacidad del Riesgo</t>
  </si>
  <si>
    <t>Unidad de Medida
del Apetito, Tolerancia y Capacidad del Riesgo</t>
  </si>
  <si>
    <t>Justificación
(Explique los argumentos que justifican los valores establecidos de apetito, tolerancia y capacidad del riesgo)</t>
  </si>
  <si>
    <t>Apetito del Riesgo
(Rango de Valores)</t>
  </si>
  <si>
    <t>Tolerancia del Riesgo
(Rango de Valores)</t>
  </si>
  <si>
    <t>Capacidad del Riesgo
(Rango de Valores)</t>
  </si>
  <si>
    <t>Periodo de Tiempo de la Capacidad del Riesgo</t>
  </si>
  <si>
    <t>Responsable de Ejecutar el Control</t>
  </si>
  <si>
    <t>Complemento</t>
  </si>
  <si>
    <t>Sin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</si>
  <si>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</si>
  <si>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</si>
  <si>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</si>
  <si>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Atributos Informativos / Cualitativos (No afectan la valoración)</t>
  </si>
  <si>
    <t>Acción a Ejecutar</t>
  </si>
  <si>
    <r>
      <rPr>
        <b/>
        <sz val="10"/>
        <color theme="1"/>
        <rFont val="Arial"/>
        <family val="2"/>
      </rPr>
      <t>Vigente desde:</t>
    </r>
    <r>
      <rPr>
        <sz val="10"/>
        <color theme="1"/>
        <rFont val="Arial"/>
        <family val="2"/>
      </rPr>
      <t xml:space="preserve"> 08/06/2022</t>
    </r>
  </si>
  <si>
    <t>Pérdida de memoria institucional con los cambios de personal</t>
  </si>
  <si>
    <t>Tiempos de revisión extensos</t>
  </si>
  <si>
    <t>Baja comunicación de las dependencias con el área de comunicaciones (redactar)</t>
  </si>
  <si>
    <t>Envío de material para piezas gráficas sin depurar</t>
  </si>
  <si>
    <t>Sentido de pertenencia del equipo</t>
  </si>
  <si>
    <t>Trabajo en equipo</t>
  </si>
  <si>
    <t>Adecuada remuneración</t>
  </si>
  <si>
    <t>Credibilidad</t>
  </si>
  <si>
    <t>Personal de planta competente</t>
  </si>
  <si>
    <t>Personal contratista competente</t>
  </si>
  <si>
    <t>Equipos técnicos y tecnológicos adecuados</t>
  </si>
  <si>
    <t>Comunidad insatisfecha</t>
  </si>
  <si>
    <t>Cambio Climático</t>
  </si>
  <si>
    <t>Vacíos de información y falta de suministro a medios de comunicación</t>
  </si>
  <si>
    <t>Acceso a medios de comunicación</t>
  </si>
  <si>
    <t>Incremento del conocimiento</t>
  </si>
  <si>
    <t>Posibilidad de alianzas estratégicas</t>
  </si>
  <si>
    <t>Nuevas tecnologías</t>
  </si>
  <si>
    <t>Posicionamiento institucional</t>
  </si>
  <si>
    <t>Coordinación del SDGR-CC</t>
  </si>
  <si>
    <t>Normatividad adecuada</t>
  </si>
  <si>
    <t>Respuestas a tiempo de derechos de petición solicitados por personajes políticos no responder adecudadamente o a tiempo</t>
  </si>
  <si>
    <t>Presupuesto insuficiente asignado</t>
  </si>
  <si>
    <t>Acompañamiento pertinente con autoridades de seguridad</t>
  </si>
  <si>
    <t>Licencias desactualizadas</t>
  </si>
  <si>
    <t>Seguridad de la información</t>
  </si>
  <si>
    <t>Ataques informáticos</t>
  </si>
  <si>
    <t>Falta acompañamiento jurídico</t>
  </si>
  <si>
    <t>Publicar al interior de la entidad información de interés.</t>
  </si>
  <si>
    <t>Publicar las campañas e información relevante a la ciudadanía en los canales externos.</t>
  </si>
  <si>
    <t>Media: La actividad que conlleva el riesgo se ejecuta de 24 a 500 veces por año</t>
  </si>
  <si>
    <t>Reputacional: El riesgo afecta la imagen de alguna área de la organización</t>
  </si>
  <si>
    <t>Reputacional: El riesgo afecta la imagen de la entidad con algunos usuarios de relevancia frente al logro de los objetivos</t>
  </si>
  <si>
    <t>Entre 1 y 20</t>
  </si>
  <si>
    <t>Entre 21 y 25</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</si>
  <si>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</si>
  <si>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</si>
  <si>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Asesor en Comunicación</t>
  </si>
  <si>
    <t>Para validar la fecha de recepción y el proceso en el que se encuentra.</t>
  </si>
  <si>
    <t>Google drive: Diseño gráfico: https://docs.google.com/spreadsheets/d/1A2biAIXK_bGs7oBLCazbHn2KO6tb5Qvn/edit?pli=1#gid=245663263
Audiovisual: https://docs.google.com/spreadsheets/d/1D9NS6zXkKkXj935_k0deF4v27kbkdtPM/edit?pli=1#gid=281839572</t>
  </si>
  <si>
    <t>Asesor y equipo de Comunicaciones</t>
  </si>
  <si>
    <t>Se generan observaciones en el cuadro de seguimiento de las solicitudes.</t>
  </si>
  <si>
    <t>Recurso humano insuficiente.
Fallas tecnológicas.</t>
  </si>
  <si>
    <r>
      <t xml:space="preserve">Recurso humano insuficiente.
</t>
    </r>
    <r>
      <rPr>
        <sz val="11"/>
        <rFont val="Arial Narrow"/>
        <family val="2"/>
      </rPr>
      <t>Fallas tecnológicas en los canales oficiales y redes sociales.</t>
    </r>
  </si>
  <si>
    <t>Gran cantidad de solicitudes de las áreas e ideas propias para diseñar, editar y divulgar.</t>
  </si>
  <si>
    <t>Gran cantidad de solicitudes de las dependencias de la entidad, estrategias de comunicación propias.</t>
  </si>
  <si>
    <t>X</t>
  </si>
  <si>
    <t>Posibilidad de afectación reputacional al área por no divulgar información al interior del IDIGER; debido a la falta de recurso humano suficiente en el área o por fallas tecnológicas.</t>
  </si>
  <si>
    <t>Posibilidad de afectación reputacional a la entidad por no divulgar información de interés a la ciudadanía; por no contar con recurso humano suficiente, fallas tecnológicas en los canales oficiales y redes sociales.</t>
  </si>
  <si>
    <t>realiza seguimiento semanal a las solicitudes recibidas desde las dependencias.</t>
  </si>
  <si>
    <t xml:space="preserve">se recomienda que el seguimiento que se realiza de manera semanal al estado de las solitudes que llegan al área de comunicaciones, se pueda evidenciar a través de correos electrónicos donde se priorice el diseño de las solicitudes de acuerdo a las fechas de recepción y a la urgencia con que se requieren divulgar, o quede constancia de a través de un acta con el numeral puntual sobre las solicitudes tanto internas como externas y su seguimiento correspondiente.
De igual manera se sugiere que para el siguiente cuatrimestre en la tabla Excel denominda control de tráfico diseño gráfico, se pueda evidenciar la fecha en la cual las dependencias requieren la piezas gráficas y/o audivisuales  y la fecha de entrega por parte del área de comunicaciones.
</t>
  </si>
  <si>
    <t xml:space="preserve">Se realiza seguimiento a través de reuniones semanales lideradas por el Asesor en comunicaciones para conocer el estado de las solicitudes internas </t>
  </si>
  <si>
    <t>Se realiza seguimiento a través de reuniones semanales lideradas por el Asesor en comunicaciones para conocer el estado de las solicitudes que se divulgan al exterior de la entidad</t>
  </si>
  <si>
    <t>Tabla en formato Excel</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</si>
  <si>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</si>
  <si>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</si>
  <si>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</si>
  <si>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</si>
  <si>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</si>
  <si>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</si>
  <si>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</si>
  <si>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</si>
  <si>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de la entidad con efecto publicitario sostenido a nivel de sector administrativo, nivel departamental o municipal</t>
  </si>
  <si>
    <t>Reputacional: El riesgo afecta la imagen de la entidad internamente, de conocimiento general, nivel interno, de junta directiva y accionistas y/o de proveedores</t>
  </si>
  <si>
    <t>1 a 7</t>
  </si>
  <si>
    <t>8 a 10</t>
  </si>
  <si>
    <t>50</t>
  </si>
  <si>
    <t>Unidad</t>
  </si>
  <si>
    <t>1 a 30</t>
  </si>
  <si>
    <t>31 a 35</t>
  </si>
  <si>
    <t>800</t>
  </si>
  <si>
    <t>La capacidad se definió de acuerdo al número de desvinculaciones, traslados, licencias, incapacidades y vacaciones que historicamente se han generado en la Entidad, dividido en tres para determinar la capacidad por cuatrimestre.</t>
  </si>
  <si>
    <t>Se calculó con el número de contratistas de prestación de servicios, multiplicado por 12 meses, con el fin de determinar la capacidad del riesgo.</t>
  </si>
  <si>
    <t>El Jefe Inmediato</t>
  </si>
  <si>
    <t>verifica el acta de entrega de puesto de trabajo con sus respectivos soportes,</t>
  </si>
  <si>
    <t>remitida por el funcionario al momento de una desvinculación o traslado laboral.</t>
  </si>
  <si>
    <t>El funcionario</t>
  </si>
  <si>
    <t>realiza el informe o charla en la que transfiere el conocimiento adquirido,</t>
  </si>
  <si>
    <t>producto de una capacitación brindada por el IDIGER mediante su Plan Institucional de Capacitación.</t>
  </si>
  <si>
    <t>El Supervisor del contrato</t>
  </si>
  <si>
    <t>verifica el informe de actividades y soportes entregados por el Contratista de prestación de servicios,</t>
  </si>
  <si>
    <t>de manera mensual.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</si>
  <si>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</si>
  <si>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</si>
  <si>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</si>
  <si>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Capacitación presencial o virtual para transferir el conocimiento a los funcionarios de la Entidad, o Elaboración de informe de los conocimientos adquiridos en la capacitación recibida.</t>
  </si>
  <si>
    <t>El control no permite identificar desviaciones o diferencias.</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</si>
  <si>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</si>
  <si>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</si>
  <si>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</si>
  <si>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1) Identificación y diligenciamiento del mapa de conocimiento tacito y explicito por procesos (100%).</t>
  </si>
  <si>
    <t>1) 31/12/2022</t>
  </si>
  <si>
    <t>Oficina Asesora de Comunicaciones</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</si>
  <si>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</si>
  <si>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</si>
  <si>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</si>
  <si>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</si>
  <si>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Muy Alta: La actividad que conlleva el riesgo se ejecuta más de 5000 veces por año</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</si>
  <si>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</si>
  <si>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</si>
  <si>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</si>
  <si>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</si>
  <si>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1% al 5%</t>
  </si>
  <si>
    <t>6% al 10%</t>
  </si>
  <si>
    <t>100%</t>
  </si>
  <si>
    <t>Porcentaje de accesos no autorizados o de solicitudes de actualización no realizadas</t>
  </si>
  <si>
    <t>Porcentaje de instalaciones de software malicioso</t>
  </si>
  <si>
    <t>Se determinó la unidad de medida de manera porcentual, de acuerdo al historico de casos de los que se tienen conocimiento desde la Oficina TIC</t>
  </si>
  <si>
    <t>Carpeta compartida del proceso que contiene información y los instrumentos de control para el desarrollo de las actividades del proceso.</t>
  </si>
  <si>
    <t>Información que reposa en los computadores personales de los colaboradores cuando realizan trabajo en casa y teletrabajo.</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</si>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</sst>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name val="Arial Narrow"/>
      <family val="2"/>
    </font>
    <font>
      <sz val="10"/>
      <color theme="1"/>
      <name val="Arial Narrow"/>
      <family val="2"/>
    </font>
    <font>
      <b/>
      <sz val="14"/>
      <name val="Arial Narrow"/>
      <family val="2"/>
    </font>
    <font>
      <b/>
      <sz val="11"/>
      <name val="Arial Narrow"/>
      <family val="2"/>
    </font>
    <font>
      <sz val="9"/>
      <name val="Century Gothic"/>
      <family val="2"/>
    </font>
    <font>
      <b/>
      <sz val="22"/>
      <color theme="0"/>
      <name val="Calibri"/>
      <family val="2"/>
      <scheme val="minor"/>
    </font>
    <font>
      <sz val="16"/>
      <color theme="1"/>
      <name val="Calibri"/>
      <family val="2"/>
      <scheme val="minor"/>
    </font>
    <font>
      <sz val="10"/>
      <color theme="1"/>
      <name val="Calibri"/>
      <family val="2"/>
      <scheme val="minor"/>
    </font>
    <font>
      <b/>
      <sz val="12"/>
      <name val="Calibri"/>
      <family val="2"/>
      <scheme val="minor"/>
    </font>
    <font>
      <sz val="11"/>
      <color theme="0"/>
      <name val="Calibri"/>
      <family val="2"/>
      <scheme val="minor"/>
    </font>
    <font>
      <b/>
      <sz val="9"/>
      <color indexed="81"/>
      <name val="Tahoma"/>
      <family val="2"/>
    </font>
    <font>
      <b/>
      <sz val="11"/>
      <color theme="0"/>
      <name val="Arial Narrow"/>
      <family val="2"/>
    </font>
    <font>
      <b/>
      <sz val="8"/>
      <color theme="0"/>
      <name val="Arial Narrow"/>
      <family val="2"/>
    </font>
    <font>
      <b/>
      <sz val="12"/>
      <color theme="0"/>
      <name val="Calibri"/>
      <family val="2"/>
      <scheme val="minor"/>
    </font>
    <font>
      <sz val="8"/>
      <color theme="1"/>
      <name val="Century Gothic"/>
      <family val="2"/>
    </font>
    <font>
      <b/>
      <sz val="11"/>
      <color theme="1"/>
      <name val="Century Gothic"/>
      <family val="2"/>
    </font>
    <font>
      <b/>
      <sz val="10"/>
      <color theme="1"/>
      <name val="Arial"/>
      <family val="2"/>
    </font>
    <font>
      <sz val="10"/>
      <color theme="1"/>
      <name val="Arial"/>
      <family val="2"/>
    </font>
    <font>
      <b/>
      <sz val="10"/>
      <name val="Arial"/>
      <family val="2"/>
    </font>
    <font>
      <b/>
      <sz val="22"/>
      <name val="Arial Narrow"/>
      <family val="2"/>
    </font>
    <font>
      <b/>
      <sz val="10"/>
      <color theme="0"/>
      <name val="Arial"/>
      <family val="2"/>
    </font>
    <font>
      <b/>
      <sz val="10"/>
      <color theme="0"/>
      <name val="Arial Narrow"/>
      <family val="2"/>
    </font>
    <font>
      <sz val="11"/>
      <color theme="1"/>
      <name val="Arial"/>
      <family val="2"/>
    </font>
    <font>
      <b/>
      <sz val="9"/>
      <color theme="1"/>
      <name val="Century Gothic"/>
      <family val="2"/>
    </font>
    <font>
      <sz val="7"/>
      <color theme="1"/>
      <name val="Arial"/>
      <family val="2"/>
    </font>
    <font>
      <sz val="7"/>
      <color theme="1"/>
      <name val="Century Gothic"/>
      <family val="2"/>
    </font>
    <font>
      <b/>
      <sz val="14"/>
      <color theme="1"/>
      <name val="Arial Narrow"/>
      <family val="2"/>
    </font>
    <font>
      <sz val="9"/>
      <color theme="0"/>
      <name val="Century Gothic"/>
      <family val="2"/>
    </font>
    <font>
      <b/>
      <sz val="9"/>
      <color theme="0"/>
      <name val="Century Gothic"/>
      <family val="2"/>
    </font>
    <font>
      <b/>
      <sz val="13"/>
      <name val="Arial Narrow"/>
      <family val="2"/>
    </font>
    <font>
      <sz val="13"/>
      <name val="Calibri"/>
      <family val="2"/>
      <scheme val="minor"/>
    </font>
    <font>
      <b/>
      <sz val="9"/>
      <name val="Arial Narrow"/>
      <family val="2"/>
    </font>
    <font>
      <b/>
      <sz val="9"/>
      <name val="Calibri"/>
      <family val="2"/>
      <scheme val="minor"/>
    </font>
    <font>
      <sz val="9"/>
      <color theme="1"/>
      <name val="Arial Narrow"/>
      <family val="2"/>
    </font>
    <font>
      <sz val="9"/>
      <color theme="1"/>
      <name val="Calibri"/>
      <family val="2"/>
      <scheme val="minor"/>
    </font>
    <font>
      <b/>
      <sz val="12"/>
      <color theme="1"/>
      <name val="Calibri"/>
      <family val="2"/>
      <scheme val="minor"/>
    </font>
    <font>
      <sz val="11"/>
      <color rgb="FF000000"/>
      <name val="Arial"/>
      <family val="2"/>
    </font>
    <font>
      <b/>
      <sz val="10"/>
      <color theme="1"/>
      <name val="Arial Narrow"/>
      <family val="2"/>
    </font>
    <font>
      <b/>
      <sz val="13"/>
      <color theme="1"/>
      <name val="Arial Narrow"/>
      <family val="2"/>
    </font>
    <font>
      <sz val="10"/>
      <color theme="1"/>
      <name val="Calibri"/>
      <family val="2"/>
    </font>
    <font>
      <sz val="11"/>
      <name val="Calibri"/>
      <family val="2"/>
    </font>
    <font>
      <sz val="11"/>
      <color theme="1"/>
      <name val="Arial Narrow"/>
      <family val="2"/>
    </font>
    <font>
      <sz val="11"/>
      <name val="Calibri"/>
      <family val="2"/>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F0"/>
        <bgColor rgb="FFA7CA56"/>
      </patternFill>
    </fill>
    <fill>
      <patternFill patternType="solid">
        <fgColor theme="0" tint="-4.9989318521683403E-2"/>
        <bgColor indexed="64"/>
      </patternFill>
    </fill>
    <fill>
      <patternFill patternType="solid">
        <fgColor rgb="FF00B050"/>
        <bgColor indexed="64"/>
      </patternFill>
    </fill>
    <fill>
      <patternFill patternType="solid">
        <fgColor theme="0" tint="-4.9989318521683403E-2"/>
        <bgColor rgb="FFFEF2CB"/>
      </patternFill>
    </fill>
    <fill>
      <patternFill patternType="solid">
        <fgColor rgb="FF002060"/>
        <bgColor rgb="FFA7CA56"/>
      </patternFill>
    </fill>
    <fill>
      <patternFill patternType="solid">
        <fgColor rgb="FF00B050"/>
        <bgColor rgb="FFA7CA56"/>
      </patternFill>
    </fill>
    <fill>
      <patternFill patternType="solid">
        <fgColor theme="0" tint="-4.9989318521683403E-2"/>
        <bgColor rgb="FFA7CA56"/>
      </patternFill>
    </fill>
    <fill>
      <patternFill patternType="solid">
        <fgColor theme="0" tint="-4.9989318521683403E-2"/>
        <bgColor rgb="FFEFEFEF"/>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27" fillId="0" borderId="0"/>
    <xf numFmtId="0" fontId="41" fillId="0" borderId="0"/>
    <xf numFmtId="9" fontId="41" fillId="0" borderId="0" applyFont="0" applyFill="0" applyBorder="0" applyAlignment="0" applyProtection="0"/>
  </cellStyleXfs>
  <cellXfs count="239">
    <xf numFmtId="0" fontId="0" fillId="0" borderId="0" xfId="0"/>
    <xf numFmtId="0" fontId="22" fillId="0" borderId="1" xfId="0" applyFont="1" applyFill="1" applyBorder="1" applyAlignment="1" applyProtection="1">
      <alignment horizontal="left" vertical="center"/>
      <protection hidden="1"/>
    </xf>
    <xf numFmtId="0" fontId="3" fillId="0" borderId="0" xfId="0" applyFont="1" applyProtection="1">
      <protection hidden="1"/>
    </xf>
    <xf numFmtId="0" fontId="3" fillId="2" borderId="0" xfId="0" applyFont="1" applyFill="1" applyProtection="1">
      <protection hidden="1"/>
    </xf>
    <xf numFmtId="0" fontId="0" fillId="0" borderId="0" xfId="0" applyBorder="1" applyProtection="1">
      <protection hidden="1"/>
    </xf>
    <xf numFmtId="0" fontId="22" fillId="0" borderId="1" xfId="0" applyFont="1" applyFill="1" applyBorder="1" applyAlignment="1" applyProtection="1">
      <alignment horizontal="left" vertical="center" wrapText="1"/>
      <protection hidden="1"/>
    </xf>
    <xf numFmtId="14" fontId="22" fillId="0" borderId="1" xfId="0" applyNumberFormat="1" applyFont="1" applyFill="1" applyBorder="1" applyAlignment="1" applyProtection="1">
      <alignment horizontal="left" vertical="center" wrapText="1"/>
      <protection hidden="1"/>
    </xf>
    <xf numFmtId="0" fontId="3" fillId="6" borderId="1"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9" fillId="4"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center"/>
      <protection hidden="1"/>
    </xf>
    <xf numFmtId="0" fontId="2" fillId="6"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protection hidden="1"/>
    </xf>
    <xf numFmtId="0" fontId="28" fillId="8" borderId="1" xfId="2" applyFont="1" applyFill="1" applyBorder="1" applyAlignment="1" applyProtection="1">
      <alignment horizontal="center" vertical="center" wrapText="1"/>
      <protection hidden="1"/>
    </xf>
    <xf numFmtId="0" fontId="28" fillId="8" borderId="1" xfId="2" applyFont="1" applyFill="1" applyBorder="1" applyAlignment="1" applyProtection="1">
      <alignment horizontal="center" vertical="center"/>
      <protection hidden="1"/>
    </xf>
    <xf numFmtId="0" fontId="29" fillId="0" borderId="0" xfId="2" applyFont="1" applyProtection="1">
      <protection hidden="1"/>
    </xf>
    <xf numFmtId="0" fontId="30" fillId="6" borderId="1" xfId="2" applyFont="1" applyFill="1" applyBorder="1" applyAlignment="1" applyProtection="1">
      <alignment horizontal="left" vertical="center" wrapText="1"/>
      <protection hidden="1"/>
    </xf>
    <xf numFmtId="0" fontId="30" fillId="0" borderId="1" xfId="2" applyFont="1" applyBorder="1" applyAlignment="1" applyProtection="1">
      <alignment horizontal="justify" vertical="center" wrapText="1"/>
      <protection hidden="1"/>
    </xf>
    <xf numFmtId="0" fontId="29" fillId="0" borderId="0" xfId="2" applyFont="1" applyAlignment="1" applyProtection="1">
      <alignment horizontal="justify"/>
      <protection hidden="1"/>
    </xf>
    <xf numFmtId="0" fontId="30" fillId="0" borderId="1" xfId="2" applyFont="1" applyBorder="1" applyAlignment="1" applyProtection="1">
      <alignment horizontal="justify" vertical="center"/>
      <protection hidden="1"/>
    </xf>
    <xf numFmtId="0" fontId="29" fillId="0" borderId="0" xfId="2" applyFont="1" applyAlignment="1" applyProtection="1">
      <alignment wrapText="1"/>
      <protection hidden="1"/>
    </xf>
    <xf numFmtId="9" fontId="31" fillId="7" borderId="11" xfId="1" applyFont="1" applyFill="1" applyBorder="1" applyAlignment="1" applyProtection="1">
      <alignment horizontal="center" vertical="center"/>
      <protection hidden="1"/>
    </xf>
    <xf numFmtId="0" fontId="32" fillId="9"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40" fillId="0" borderId="9"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9" fontId="2" fillId="6" borderId="1" xfId="1" applyFont="1" applyFill="1" applyBorder="1" applyAlignment="1" applyProtection="1">
      <alignment horizontal="center" vertical="center"/>
      <protection hidden="1"/>
    </xf>
    <xf numFmtId="10" fontId="2" fillId="6" borderId="1" xfId="4"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hidden="1"/>
    </xf>
    <xf numFmtId="9" fontId="5" fillId="0" borderId="1" xfId="1"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locked="0"/>
    </xf>
    <xf numFmtId="0" fontId="3" fillId="6" borderId="1" xfId="0" applyFont="1" applyFill="1" applyBorder="1" applyAlignment="1" applyProtection="1">
      <alignment horizontal="center" vertical="center"/>
      <protection hidden="1"/>
    </xf>
    <xf numFmtId="0" fontId="8" fillId="6"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164" fontId="5" fillId="0" borderId="1" xfId="1"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hidden="1"/>
    </xf>
    <xf numFmtId="0" fontId="22" fillId="0" borderId="1" xfId="0" applyFont="1" applyFill="1" applyBorder="1" applyAlignment="1" applyProtection="1">
      <alignment vertical="center"/>
      <protection hidden="1"/>
    </xf>
    <xf numFmtId="0" fontId="16" fillId="3"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justify" vertical="center" wrapText="1"/>
      <protection hidden="1"/>
    </xf>
    <xf numFmtId="0" fontId="6" fillId="0" borderId="1" xfId="0" applyFont="1" applyFill="1" applyBorder="1" applyAlignment="1" applyProtection="1">
      <alignment horizontal="justify" vertical="center"/>
      <protection hidden="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justify" vertical="center" wrapText="1"/>
      <protection locked="0"/>
    </xf>
    <xf numFmtId="0" fontId="18" fillId="3" borderId="6" xfId="0" applyFont="1" applyFill="1" applyBorder="1" applyAlignment="1" applyProtection="1">
      <alignment horizontal="center" vertical="center" wrapText="1"/>
      <protection hidden="1"/>
    </xf>
    <xf numFmtId="0" fontId="18" fillId="3" borderId="7" xfId="0" applyFont="1" applyFill="1" applyBorder="1" applyAlignment="1" applyProtection="1">
      <alignment horizontal="center" vertical="center" wrapText="1"/>
      <protection hidden="1"/>
    </xf>
    <xf numFmtId="0" fontId="18" fillId="3" borderId="10" xfId="0" applyFont="1" applyFill="1" applyBorder="1" applyAlignment="1" applyProtection="1">
      <alignment horizontal="center" vertical="center" wrapText="1"/>
      <protection hidden="1"/>
    </xf>
    <xf numFmtId="0" fontId="18" fillId="3" borderId="1" xfId="0" applyFont="1" applyFill="1" applyBorder="1" applyAlignment="1" applyProtection="1">
      <alignment horizontal="center" vertical="center" wrapText="1"/>
      <protection hidden="1"/>
    </xf>
    <xf numFmtId="0" fontId="44" fillId="0" borderId="17" xfId="0" applyFont="1" applyBorder="1" applyAlignment="1" applyProtection="1">
      <alignment horizontal="left" vertical="center" wrapText="1"/>
      <protection locked="0"/>
    </xf>
    <xf numFmtId="0" fontId="45" fillId="0" borderId="18" xfId="0" applyFont="1" applyBorder="1" applyProtection="1">
      <protection locked="0"/>
    </xf>
    <xf numFmtId="0" fontId="45" fillId="0" borderId="19" xfId="0" applyFont="1" applyBorder="1" applyProtection="1">
      <protection locked="0"/>
    </xf>
    <xf numFmtId="0" fontId="18" fillId="3" borderId="3"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0" fontId="18" fillId="3" borderId="9" xfId="0" applyFont="1" applyFill="1" applyBorder="1" applyAlignment="1" applyProtection="1">
      <alignment horizontal="center" vertical="center" wrapText="1"/>
      <protection hidden="1"/>
    </xf>
    <xf numFmtId="0" fontId="12" fillId="0" borderId="3"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0" fillId="0"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justify" vertical="center"/>
      <protection hidden="1"/>
    </xf>
    <xf numFmtId="0" fontId="13" fillId="6" borderId="2" xfId="0" applyFont="1" applyFill="1" applyBorder="1" applyAlignment="1" applyProtection="1">
      <alignment horizontal="center" vertical="center" wrapText="1"/>
      <protection hidden="1"/>
    </xf>
    <xf numFmtId="0" fontId="12" fillId="0" borderId="2" xfId="0" applyFont="1" applyBorder="1" applyAlignment="1" applyProtection="1">
      <alignment horizontal="justify" vertical="center"/>
      <protection hidden="1"/>
    </xf>
    <xf numFmtId="0" fontId="23" fillId="0" borderId="6"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13" fillId="6" borderId="1" xfId="0" applyFont="1" applyFill="1" applyBorder="1" applyAlignment="1" applyProtection="1">
      <alignment horizontal="center" vertical="center"/>
      <protection hidden="1"/>
    </xf>
    <xf numFmtId="0" fontId="12" fillId="0" borderId="1" xfId="0" applyFont="1" applyBorder="1" applyAlignment="1" applyProtection="1">
      <alignment horizontal="justify" vertical="center" wrapText="1"/>
      <protection hidden="1"/>
    </xf>
    <xf numFmtId="0" fontId="5"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3" fillId="0" borderId="1" xfId="0" applyNumberFormat="1" applyFont="1" applyFill="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9" fontId="6" fillId="0"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45" fillId="2" borderId="21" xfId="0" applyFont="1" applyFill="1" applyBorder="1" applyProtection="1">
      <protection locked="0"/>
    </xf>
    <xf numFmtId="0" fontId="45" fillId="2" borderId="22" xfId="0" applyFont="1" applyFill="1" applyBorder="1" applyProtection="1">
      <protection locked="0"/>
    </xf>
    <xf numFmtId="0" fontId="3" fillId="2" borderId="20"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3" fillId="0" borderId="20" xfId="0" applyFont="1" applyBorder="1" applyAlignment="1" applyProtection="1">
      <alignment horizontal="center" vertical="center" wrapText="1"/>
      <protection locked="0"/>
    </xf>
    <xf numFmtId="0" fontId="45" fillId="0" borderId="21" xfId="0" applyFont="1" applyBorder="1" applyProtection="1">
      <protection locked="0"/>
    </xf>
    <xf numFmtId="0" fontId="45" fillId="0" borderId="22" xfId="0" applyFont="1" applyBorder="1" applyProtection="1">
      <protection locked="0"/>
    </xf>
    <xf numFmtId="0" fontId="3" fillId="0" borderId="20"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9" fillId="0" borderId="1" xfId="0" applyFont="1" applyFill="1" applyBorder="1" applyAlignment="1" applyProtection="1">
      <alignment horizontal="center"/>
      <protection hidden="1"/>
    </xf>
    <xf numFmtId="0" fontId="16" fillId="3" borderId="12"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wrapText="1"/>
      <protection hidden="1"/>
    </xf>
    <xf numFmtId="0" fontId="16" fillId="3" borderId="4"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34" fillId="6" borderId="1" xfId="0"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center" vertical="center" textRotation="90"/>
      <protection hidden="1"/>
    </xf>
    <xf numFmtId="0" fontId="7" fillId="6" borderId="12" xfId="0" applyFont="1" applyFill="1" applyBorder="1" applyAlignment="1" applyProtection="1">
      <alignment horizontal="center" vertical="center" textRotation="90"/>
      <protection hidden="1"/>
    </xf>
    <xf numFmtId="0" fontId="7" fillId="6" borderId="4" xfId="0" applyFont="1" applyFill="1" applyBorder="1" applyAlignment="1" applyProtection="1">
      <alignment horizontal="center" vertical="center" textRotation="90"/>
      <protection hidden="1"/>
    </xf>
    <xf numFmtId="0" fontId="8" fillId="6" borderId="2"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8" fillId="6" borderId="4" xfId="0" applyFont="1" applyFill="1" applyBorder="1" applyAlignment="1" applyProtection="1">
      <alignment horizontal="center" vertical="center"/>
      <protection hidden="1"/>
    </xf>
    <xf numFmtId="17" fontId="3" fillId="0" borderId="20" xfId="0" applyNumberFormat="1" applyFont="1" applyBorder="1" applyAlignment="1" applyProtection="1">
      <alignment horizontal="center" vertical="center" wrapText="1"/>
      <protection locked="0"/>
    </xf>
    <xf numFmtId="0" fontId="47" fillId="0" borderId="21" xfId="0" applyFont="1" applyBorder="1" applyProtection="1">
      <protection locked="0"/>
    </xf>
    <xf numFmtId="0" fontId="47" fillId="0" borderId="22" xfId="0" applyFont="1" applyBorder="1" applyProtection="1">
      <protection locked="0"/>
    </xf>
    <xf numFmtId="49" fontId="5" fillId="0" borderId="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3" fillId="6" borderId="1" xfId="0" applyFont="1" applyFill="1" applyBorder="1" applyAlignment="1" applyProtection="1">
      <alignment horizontal="center" vertical="center"/>
      <protection hidden="1"/>
    </xf>
    <xf numFmtId="0" fontId="5"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horizontal="center" vertical="center"/>
      <protection hidden="1"/>
    </xf>
    <xf numFmtId="0" fontId="22" fillId="0" borderId="3" xfId="0" applyFont="1" applyFill="1" applyBorder="1" applyAlignment="1" applyProtection="1">
      <alignment horizontal="left" vertical="center"/>
      <protection hidden="1"/>
    </xf>
    <xf numFmtId="0" fontId="22" fillId="0" borderId="8" xfId="0" applyFont="1" applyFill="1" applyBorder="1" applyAlignment="1" applyProtection="1">
      <alignment horizontal="left" vertical="center"/>
      <protection hidden="1"/>
    </xf>
    <xf numFmtId="0" fontId="22" fillId="0" borderId="9" xfId="0" applyFont="1" applyFill="1" applyBorder="1" applyAlignment="1" applyProtection="1">
      <alignment horizontal="left" vertical="center"/>
      <protection hidden="1"/>
    </xf>
    <xf numFmtId="0" fontId="24" fillId="0" borderId="1" xfId="0" applyFont="1" applyFill="1" applyBorder="1" applyAlignment="1" applyProtection="1">
      <alignment horizontal="center" vertical="center"/>
      <protection hidden="1"/>
    </xf>
    <xf numFmtId="0" fontId="17" fillId="3" borderId="1" xfId="0" applyFont="1" applyFill="1" applyBorder="1" applyAlignment="1" applyProtection="1">
      <alignment horizontal="center" vertical="center" wrapText="1"/>
      <protection hidden="1"/>
    </xf>
    <xf numFmtId="0" fontId="7" fillId="6" borderId="1" xfId="0" applyFont="1" applyFill="1" applyBorder="1" applyAlignment="1" applyProtection="1">
      <alignment horizontal="center" vertical="center" textRotation="90"/>
      <protection hidden="1"/>
    </xf>
    <xf numFmtId="0" fontId="34" fillId="6" borderId="3" xfId="0" applyFont="1" applyFill="1" applyBorder="1" applyAlignment="1" applyProtection="1">
      <alignment horizontal="center" vertical="center"/>
      <protection hidden="1"/>
    </xf>
    <xf numFmtId="0" fontId="34" fillId="6" borderId="8" xfId="0" applyFont="1" applyFill="1" applyBorder="1" applyAlignment="1" applyProtection="1">
      <alignment horizontal="center" vertical="center"/>
      <protection hidden="1"/>
    </xf>
    <xf numFmtId="0" fontId="34" fillId="6" borderId="9" xfId="0" applyFont="1" applyFill="1" applyBorder="1" applyAlignment="1" applyProtection="1">
      <alignment horizontal="center" vertical="center"/>
      <protection hidden="1"/>
    </xf>
    <xf numFmtId="0" fontId="3" fillId="0" borderId="1" xfId="0" applyFont="1" applyFill="1" applyBorder="1" applyAlignment="1" applyProtection="1">
      <alignment horizontal="justify" vertical="center" wrapText="1"/>
      <protection hidden="1"/>
    </xf>
    <xf numFmtId="0" fontId="24" fillId="0" borderId="6" xfId="0" applyFont="1" applyFill="1" applyBorder="1" applyAlignment="1" applyProtection="1">
      <alignment horizontal="center" vertical="center"/>
      <protection hidden="1"/>
    </xf>
    <xf numFmtId="0" fontId="24" fillId="0" borderId="10" xfId="0" applyFont="1" applyFill="1" applyBorder="1" applyAlignment="1" applyProtection="1">
      <alignment horizontal="center" vertical="center"/>
      <protection hidden="1"/>
    </xf>
    <xf numFmtId="0" fontId="24" fillId="0" borderId="5" xfId="0" applyFont="1" applyFill="1" applyBorder="1" applyAlignment="1" applyProtection="1">
      <alignment horizontal="center" vertical="center"/>
      <protection hidden="1"/>
    </xf>
    <xf numFmtId="0" fontId="24" fillId="0" borderId="16" xfId="0" applyFont="1" applyFill="1" applyBorder="1" applyAlignment="1" applyProtection="1">
      <alignment horizontal="center" vertical="center"/>
      <protection hidden="1"/>
    </xf>
    <xf numFmtId="0" fontId="24" fillId="0" borderId="13" xfId="0" applyFont="1" applyFill="1" applyBorder="1" applyAlignment="1" applyProtection="1">
      <alignment horizontal="center" vertical="center"/>
      <protection hidden="1"/>
    </xf>
    <xf numFmtId="0" fontId="24" fillId="0" borderId="15" xfId="0" applyFont="1" applyFill="1" applyBorder="1" applyAlignment="1" applyProtection="1">
      <alignment horizontal="center" vertical="center"/>
      <protection hidden="1"/>
    </xf>
    <xf numFmtId="0" fontId="22" fillId="0" borderId="1" xfId="0" applyFont="1" applyFill="1" applyBorder="1" applyAlignment="1" applyProtection="1">
      <alignment horizontal="left" vertical="center"/>
      <protection hidden="1"/>
    </xf>
    <xf numFmtId="0" fontId="6" fillId="0" borderId="1"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14" xfId="0" applyFont="1" applyFill="1" applyBorder="1" applyAlignment="1" applyProtection="1">
      <alignment horizontal="center" vertical="center" wrapText="1"/>
      <protection hidden="1"/>
    </xf>
    <xf numFmtId="0" fontId="8" fillId="6" borderId="15" xfId="0" applyFont="1" applyFill="1" applyBorder="1" applyAlignment="1" applyProtection="1">
      <alignment horizontal="center" vertical="center" wrapText="1"/>
      <protection hidden="1"/>
    </xf>
    <xf numFmtId="0" fontId="8" fillId="6" borderId="3"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65" fontId="3" fillId="0" borderId="2" xfId="0" applyNumberFormat="1" applyFont="1" applyFill="1" applyBorder="1" applyAlignment="1" applyProtection="1">
      <alignment horizontal="center" vertical="center" wrapText="1"/>
      <protection hidden="1"/>
    </xf>
    <xf numFmtId="165" fontId="3" fillId="0" borderId="12" xfId="0" applyNumberFormat="1" applyFont="1" applyFill="1" applyBorder="1" applyAlignment="1" applyProtection="1">
      <alignment horizontal="center" vertical="center" wrapText="1"/>
      <protection hidden="1"/>
    </xf>
    <xf numFmtId="165" fontId="3" fillId="0" borderId="4" xfId="0" applyNumberFormat="1"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0" fontId="5" fillId="0" borderId="2" xfId="1" applyNumberFormat="1" applyFont="1" applyFill="1" applyBorder="1" applyAlignment="1" applyProtection="1">
      <alignment horizontal="center" vertical="center" wrapText="1"/>
      <protection hidden="1"/>
    </xf>
    <xf numFmtId="0" fontId="5" fillId="0" borderId="12" xfId="1" applyNumberFormat="1" applyFont="1" applyFill="1" applyBorder="1" applyAlignment="1" applyProtection="1">
      <alignment horizontal="center" vertical="center" wrapText="1"/>
      <protection hidden="1"/>
    </xf>
    <xf numFmtId="0" fontId="5" fillId="0" borderId="4" xfId="1" applyNumberFormat="1"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4" fillId="0" borderId="4"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locked="0"/>
    </xf>
    <xf numFmtId="164" fontId="3" fillId="0" borderId="1" xfId="1" applyNumberFormat="1" applyFont="1" applyFill="1" applyBorder="1" applyAlignment="1" applyProtection="1">
      <alignment horizontal="center" vertical="center" wrapText="1"/>
      <protection hidden="1"/>
    </xf>
    <xf numFmtId="164" fontId="0" fillId="0" borderId="1" xfId="1" applyNumberFormat="1"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0" fontId="3" fillId="0" borderId="1" xfId="0" applyFont="1" applyFill="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34" fillId="6" borderId="1" xfId="0" applyFont="1" applyFill="1" applyBorder="1" applyAlignment="1" applyProtection="1">
      <alignment horizontal="center" vertical="center" wrapText="1"/>
      <protection hidden="1"/>
    </xf>
    <xf numFmtId="0" fontId="35" fillId="6" borderId="1"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4" xfId="0" applyFont="1" applyFill="1" applyBorder="1" applyAlignment="1" applyProtection="1">
      <alignment horizontal="justify" vertical="center" wrapText="1"/>
      <protection locked="0"/>
    </xf>
    <xf numFmtId="0" fontId="25" fillId="0" borderId="6" xfId="0" applyFont="1" applyFill="1" applyBorder="1" applyAlignment="1" applyProtection="1">
      <alignment horizontal="center" vertical="center"/>
      <protection hidden="1"/>
    </xf>
    <xf numFmtId="0" fontId="25" fillId="0" borderId="7" xfId="0" applyFont="1" applyFill="1" applyBorder="1" applyAlignment="1" applyProtection="1">
      <alignment horizontal="center" vertical="center"/>
      <protection hidden="1"/>
    </xf>
    <xf numFmtId="0" fontId="25" fillId="0" borderId="10" xfId="0" applyFont="1" applyFill="1" applyBorder="1" applyAlignment="1" applyProtection="1">
      <alignment horizontal="center" vertical="center"/>
      <protection hidden="1"/>
    </xf>
    <xf numFmtId="0" fontId="25" fillId="0" borderId="5"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5" fillId="0" borderId="16" xfId="0" applyFont="1" applyFill="1" applyBorder="1" applyAlignment="1" applyProtection="1">
      <alignment horizontal="center" vertical="center"/>
      <protection hidden="1"/>
    </xf>
    <xf numFmtId="0" fontId="25" fillId="0" borderId="13" xfId="0" applyFont="1" applyFill="1" applyBorder="1" applyAlignment="1" applyProtection="1">
      <alignment horizontal="center" vertical="center"/>
      <protection hidden="1"/>
    </xf>
    <xf numFmtId="0" fontId="25" fillId="0" borderId="14" xfId="0" applyFont="1" applyFill="1" applyBorder="1" applyAlignment="1" applyProtection="1">
      <alignment horizontal="center" vertical="center"/>
      <protection hidden="1"/>
    </xf>
    <xf numFmtId="0" fontId="25" fillId="0" borderId="15"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hidden="1"/>
    </xf>
    <xf numFmtId="0" fontId="38" fillId="0" borderId="1"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hidden="1"/>
    </xf>
    <xf numFmtId="0" fontId="37" fillId="6" borderId="1" xfId="0" applyFont="1" applyFill="1" applyBorder="1" applyAlignment="1" applyProtection="1">
      <alignment horizontal="center" vertical="center" wrapText="1"/>
      <protection hidden="1"/>
    </xf>
    <xf numFmtId="0" fontId="33" fillId="7" borderId="1" xfId="0"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textRotation="90"/>
      <protection hidden="1"/>
    </xf>
    <xf numFmtId="0" fontId="8" fillId="6" borderId="3" xfId="0" applyFont="1" applyFill="1" applyBorder="1" applyAlignment="1" applyProtection="1">
      <alignment horizontal="center" vertical="center"/>
      <protection hidden="1"/>
    </xf>
    <xf numFmtId="9" fontId="3" fillId="0" borderId="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hidden="1"/>
    </xf>
    <xf numFmtId="14" fontId="38" fillId="0" borderId="4" xfId="0" applyNumberFormat="1" applyFont="1" applyFill="1" applyBorder="1" applyAlignment="1" applyProtection="1">
      <alignment horizontal="center" vertical="center" wrapText="1"/>
      <protection locked="0"/>
    </xf>
    <xf numFmtId="0" fontId="42" fillId="11" borderId="1" xfId="3" applyFont="1" applyFill="1" applyBorder="1" applyAlignment="1" applyProtection="1">
      <alignment horizontal="center" vertical="center" wrapText="1"/>
      <protection hidden="1"/>
    </xf>
    <xf numFmtId="9" fontId="3" fillId="0" borderId="4" xfId="1" applyFont="1" applyFill="1" applyBorder="1" applyAlignment="1" applyProtection="1">
      <alignment horizontal="center" vertical="center" wrapText="1"/>
      <protection hidden="1"/>
    </xf>
    <xf numFmtId="9" fontId="0" fillId="0" borderId="1" xfId="1" applyFont="1" applyFill="1" applyBorder="1" applyAlignment="1" applyProtection="1">
      <alignment horizontal="center" vertical="center" wrapText="1"/>
      <protection hidden="1"/>
    </xf>
    <xf numFmtId="9" fontId="0" fillId="0" borderId="2" xfId="1" applyFont="1" applyFill="1" applyBorder="1" applyAlignment="1" applyProtection="1">
      <alignment horizontal="center" vertical="center" wrapText="1"/>
      <protection hidden="1"/>
    </xf>
    <xf numFmtId="0" fontId="2" fillId="12" borderId="1" xfId="3" applyFont="1" applyFill="1" applyBorder="1" applyAlignment="1" applyProtection="1">
      <alignment horizontal="center" vertical="center" wrapText="1"/>
      <protection hidden="1"/>
    </xf>
  </cellXfs>
  <cellStyles count="5">
    <cellStyle name="Normal" xfId="0" builtinId="0"/>
    <cellStyle name="Normal 2" xfId="2"/>
    <cellStyle name="Normal 2 2" xfId="3"/>
    <cellStyle name="Porcentaje" xfId="1" builtinId="5"/>
    <cellStyle name="Porcentaje 2" xfId="4"/>
  </cellStyles>
  <dxfs count="332">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font>
        <color theme="0"/>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ont>
        <b/>
        <i val="0"/>
        <color theme="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patternType="solid">
          <fgColor rgb="FFFF0000"/>
          <bgColor rgb="FFFF0000"/>
        </patternFill>
      </fill>
    </dxf>
    <dxf>
      <font>
        <color rgb="FFFF0000"/>
      </font>
      <fill>
        <patternFill>
          <bgColor rgb="FFFF0000"/>
        </patternFill>
      </fill>
    </dxf>
    <dxf>
      <font>
        <color rgb="FFFF0000"/>
      </font>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1er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1"/>
          <c:order val="1"/>
          <c:tx>
            <c:strRef>
              <c:f>'9. Seguimiento Consolidado'!$E$7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1</c:v>
                </c:pt>
                <c:pt idx="4">
                  <c:v>1</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930F-474B-8743-AF8510DE379F}"/>
            </c:ext>
          </c:extLst>
        </c:ser>
        <c:ser>
          <c:idx val="2"/>
          <c:order val="2"/>
          <c:tx>
            <c:strRef>
              <c:f>'9. Seguimiento Consolidado'!$F$7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930F-474B-8743-AF8510DE379F}"/>
            </c:ext>
          </c:extLst>
        </c:ser>
        <c:dLbls>
          <c:showLegendKey val="0"/>
          <c:showVal val="0"/>
          <c:showCatName val="0"/>
          <c:showSerName val="0"/>
          <c:showPercent val="0"/>
          <c:showBubbleSize val="0"/>
        </c:dLbls>
        <c:gapWidth val="150"/>
        <c:shape val="box"/>
        <c:axId val="432441528"/>
        <c:axId val="432443488"/>
        <c:axId val="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'9. Seguimiento Consolidado'!$D$7</c15:sqref>
                        </c15:formulaRef>
                      </c:ext>
                    </c:extLst>
                    <c:strCache>
                      <c:ptCount val="1"/>
                      <c:pt idx="0">
                        <c:v>Tipo de Riesgo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numRef>
                    <c:extLst xmlns:c16r2="http://schemas.microsoft.com/office/drawing/2015/06/chart">
                      <c:ext uri="{02D57815-91ED-43cb-92C2-25804820EDAC}">
                        <c15:formulaRef>
                          <c15:sqref>'9. Seguimiento Consolidado'!$A$9:$A$68</c15:sqref>
                        </c15:formulaRef>
                      </c:ext>
                    </c:extLst>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extLst xmlns:c16r2="http://schemas.microsoft.com/office/drawing/2015/06/chart">
                      <c:ext uri="{02D57815-91ED-43cb-92C2-25804820EDAC}">
                        <c15:formulaRef>
                          <c15:sqref>'9. Seguimiento Consolidado'!$D$8:$D$68</c15:sqref>
                        </c15:formulaRef>
                      </c:ext>
                    </c:extLst>
                    <c:numCache>
                      <c:formatCode>General</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2-930F-474B-8743-AF8510DE379F}"/>
                  </c:ext>
                </c:extLst>
              </c15:ser>
            </c15:filteredBarSeries>
          </c:ext>
        </c:extLst>
      </c:bar3DChart>
      <c:catAx>
        <c:axId val="432441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32443488"/>
        <c:crosses val="autoZero"/>
        <c:auto val="1"/>
        <c:lblAlgn val="ctr"/>
        <c:lblOffset val="100"/>
        <c:noMultiLvlLbl val="0"/>
      </c:catAx>
      <c:valAx>
        <c:axId val="432443488"/>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32441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2do</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Consolidado'!$G$7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FD65-4D1D-9EE3-7A3DEA9B63C0}"/>
            </c:ext>
          </c:extLst>
        </c:ser>
        <c:ser>
          <c:idx val="1"/>
          <c:order val="1"/>
          <c:tx>
            <c:strRef>
              <c:f>'9. Seguimiento Consolidado'!$H$7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FD65-4D1D-9EE3-7A3DEA9B63C0}"/>
            </c:ext>
          </c:extLst>
        </c:ser>
        <c:dLbls>
          <c:showLegendKey val="0"/>
          <c:showVal val="0"/>
          <c:showCatName val="0"/>
          <c:showSerName val="0"/>
          <c:showPercent val="0"/>
          <c:showBubbleSize val="0"/>
        </c:dLbls>
        <c:gapWidth val="150"/>
        <c:shape val="box"/>
        <c:axId val="432442704"/>
        <c:axId val="432443096"/>
        <c:axId val="0"/>
        <c:extLst xmlns:c16r2="http://schemas.microsoft.com/office/drawing/2015/06/chart"/>
      </c:bar3DChart>
      <c:catAx>
        <c:axId val="432442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32443096"/>
        <c:crosses val="autoZero"/>
        <c:auto val="1"/>
        <c:lblAlgn val="ctr"/>
        <c:lblOffset val="100"/>
        <c:noMultiLvlLbl val="0"/>
      </c:catAx>
      <c:valAx>
        <c:axId val="432443096"/>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3244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 de Avance 3er</a:t>
            </a:r>
            <a:r>
              <a:rPr lang="es-CO" baseline="0"/>
              <a:t> Cuatrimestre</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'9. Seguimiento Consolidado'!$I$7</c:f>
              <c:strCache>
                <c:ptCount val="1"/>
                <c:pt idx="0">
                  <c:v>% de Avance del Proceso</c:v>
                </c:pt>
              </c:strCache>
            </c:strRef>
          </c:tx>
          <c:spPr>
            <a:solidFill>
              <a:srgbClr val="FFFF00"/>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0-4EAE-4DB2-BEF9-5C220837D303}"/>
            </c:ext>
          </c:extLst>
        </c:ser>
        <c:ser>
          <c:idx val="1"/>
          <c:order val="1"/>
          <c:tx>
            <c:strRef>
              <c:f>'9. Seguimiento Consolidado'!$J$7</c:f>
              <c:strCache>
                <c:ptCount val="1"/>
                <c:pt idx="0">
                  <c:v>% de Avance OCI</c:v>
                </c:pt>
              </c:strCache>
            </c:strRef>
          </c:tx>
          <c:spPr>
            <a:solidFill>
              <a:schemeClr val="bg1"/>
            </a:solidFill>
            <a:ln>
              <a:noFill/>
            </a:ln>
            <a:effectLst>
              <a:outerShdw blurRad="57150" dist="19050" dir="5400000" algn="ctr" rotWithShape="0">
                <a:srgbClr val="000000">
                  <a:alpha val="63000"/>
                </a:srgbClr>
              </a:outerShdw>
            </a:effectLst>
            <a:sp3d/>
          </c:spPr>
          <c:invertIfNegative val="0"/>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xmlns:c16r2="http://schemas.microsoft.com/office/drawing/2015/06/chart">
            <c:ext xmlns:c16="http://schemas.microsoft.com/office/drawing/2014/chart" uri="{C3380CC4-5D6E-409C-BE32-E72D297353CC}">
              <c16:uniqueId val="{00000001-4EAE-4DB2-BEF9-5C220837D303}"/>
            </c:ext>
          </c:extLst>
        </c:ser>
        <c:dLbls>
          <c:showLegendKey val="0"/>
          <c:showVal val="0"/>
          <c:showCatName val="0"/>
          <c:showSerName val="0"/>
          <c:showPercent val="0"/>
          <c:showBubbleSize val="0"/>
        </c:dLbls>
        <c:gapWidth val="150"/>
        <c:shape val="box"/>
        <c:axId val="428384912"/>
        <c:axId val="428384520"/>
        <c:axId val="0"/>
        <c:extLst xmlns:c16r2="http://schemas.microsoft.com/office/drawing/2015/06/chart"/>
      </c:bar3DChart>
      <c:catAx>
        <c:axId val="4283849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8384520"/>
        <c:crosses val="autoZero"/>
        <c:auto val="1"/>
        <c:lblAlgn val="ctr"/>
        <c:lblOffset val="100"/>
        <c:noMultiLvlLbl val="0"/>
      </c:catAx>
      <c:valAx>
        <c:axId val="42838452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428384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0</xdr:row>
      <xdr:rowOff>59531</xdr:rowOff>
    </xdr:from>
    <xdr:to>
      <xdr:col>1</xdr:col>
      <xdr:colOff>904874</xdr:colOff>
      <xdr:row>3</xdr:row>
      <xdr:rowOff>171489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59531"/>
          <a:ext cx="595312" cy="719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211406</xdr:colOff>
      <xdr:row>0</xdr:row>
      <xdr:rowOff>96489</xdr:rowOff>
    </xdr:from>
    <xdr:to>
      <xdr:col>1</xdr:col>
      <xdr:colOff>717241</xdr:colOff>
      <xdr:row>3</xdr:row>
      <xdr:rowOff>95251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3549" y="96489"/>
          <a:ext cx="505835" cy="611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130969</xdr:colOff>
      <xdr:row>0</xdr:row>
      <xdr:rowOff>59531</xdr:rowOff>
    </xdr:from>
    <xdr:to>
      <xdr:col>1</xdr:col>
      <xdr:colOff>857250</xdr:colOff>
      <xdr:row>3</xdr:row>
      <xdr:rowOff>186834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7" y="59531"/>
          <a:ext cx="726281" cy="8773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107156</xdr:colOff>
      <xdr:row>0</xdr:row>
      <xdr:rowOff>35718</xdr:rowOff>
    </xdr:from>
    <xdr:to>
      <xdr:col>1</xdr:col>
      <xdr:colOff>761999</xdr:colOff>
      <xdr:row>4</xdr:row>
      <xdr:rowOff>17188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35718"/>
          <a:ext cx="654843" cy="791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094" y="47625"/>
          <a:ext cx="654843" cy="7910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xdr:colOff>
      <xdr:row>0</xdr:row>
      <xdr:rowOff>47625</xdr:rowOff>
    </xdr:from>
    <xdr:to>
      <xdr:col>1</xdr:col>
      <xdr:colOff>761999</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856" y="47625"/>
          <a:ext cx="654843" cy="776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559593</xdr:colOff>
      <xdr:row>0</xdr:row>
      <xdr:rowOff>47625</xdr:rowOff>
    </xdr:from>
    <xdr:to>
      <xdr:col>2</xdr:col>
      <xdr:colOff>107155</xdr:colOff>
      <xdr:row>3</xdr:row>
      <xdr:rowOff>195782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531" y="47625"/>
          <a:ext cx="654843" cy="7910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429" y="54429"/>
          <a:ext cx="608232" cy="7347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163286</xdr:colOff>
      <xdr:row>0</xdr:row>
      <xdr:rowOff>54429</xdr:rowOff>
    </xdr:from>
    <xdr:to>
      <xdr:col>1</xdr:col>
      <xdr:colOff>771518</xdr:colOff>
      <xdr:row>3</xdr:row>
      <xdr:rowOff>176894</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986" y="54429"/>
          <a:ext cx="608232" cy="751115"/>
        </a:xfrm>
        <a:prstGeom prst="rect">
          <a:avLst/>
        </a:prstGeom>
      </xdr:spPr>
    </xdr:pic>
    <xdr:clientData/>
  </xdr:twoCellAnchor>
  <xdr:twoCellAnchor>
    <xdr:from>
      <xdr:col>10</xdr:col>
      <xdr:colOff>59530</xdr:colOff>
      <xdr:row>8</xdr:row>
      <xdr:rowOff>71445</xdr:rowOff>
    </xdr:from>
    <xdr:to>
      <xdr:col>17</xdr:col>
      <xdr:colOff>452437</xdr:colOff>
      <xdr:row>21</xdr:row>
      <xdr:rowOff>28583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71438</xdr:colOff>
      <xdr:row>21</xdr:row>
      <xdr:rowOff>71438</xdr:rowOff>
    </xdr:from>
    <xdr:to>
      <xdr:col>17</xdr:col>
      <xdr:colOff>464343</xdr:colOff>
      <xdr:row>34</xdr:row>
      <xdr:rowOff>28575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71438</xdr:colOff>
      <xdr:row>34</xdr:row>
      <xdr:rowOff>83343</xdr:rowOff>
    </xdr:from>
    <xdr:to>
      <xdr:col>17</xdr:col>
      <xdr:colOff>464343</xdr:colOff>
      <xdr:row>47</xdr:row>
      <xdr:rowOff>40481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76"/>
  <sheetViews>
    <sheetView tabSelected="1" zoomScale="50" zoomScaleNormal="50" workbookViewId="0">
      <selection sqref="A1:B4"/>
    </sheetView>
  </sheetViews>
  <sheetFormatPr baseColWidth="10" defaultColWidth="0" defaultRowHeight="16.5" x14ac:dyDescent="0.3"/>
  <cols>
    <col min="1" max="1" width="4.5703125" style="8" customWidth="1"/>
    <col min="2" max="2" width="24.5703125" style="8" customWidth="1"/>
    <col min="3" max="3" width="19.5703125" style="8" customWidth="1"/>
    <col min="4" max="4" width="4.85546875" style="8" customWidth="1"/>
    <col min="5" max="5" width="35.42578125" style="2" customWidth="1"/>
    <col min="6" max="6" width="22.140625" style="9" customWidth="1"/>
    <col min="7" max="7" width="5" style="2" customWidth="1"/>
    <col min="8" max="8" width="20.7109375" style="2" customWidth="1"/>
    <col min="9" max="9" width="27" style="2" customWidth="1"/>
    <col min="10" max="10" width="4.5703125" style="2" customWidth="1"/>
    <col min="11" max="11" width="28.5703125" style="2" customWidth="1"/>
    <col min="12" max="12" width="29.7109375" style="2" customWidth="1"/>
    <col min="13" max="13" width="8.85546875" style="2" customWidth="1"/>
    <col min="14" max="14" width="11.42578125" style="2" hidden="1" customWidth="1"/>
    <col min="15" max="16384" width="11.42578125" style="4" hidden="1"/>
  </cols>
  <sheetData>
    <row r="1" spans="1:14" ht="15.75" customHeight="1" x14ac:dyDescent="0.3">
      <c r="A1" s="88"/>
      <c r="B1" s="88"/>
      <c r="C1" s="94" t="s">
        <v>162</v>
      </c>
      <c r="D1" s="95"/>
      <c r="E1" s="95"/>
      <c r="F1" s="95"/>
      <c r="G1" s="95"/>
      <c r="H1" s="95"/>
      <c r="I1" s="95"/>
      <c r="J1" s="95"/>
      <c r="K1" s="96"/>
      <c r="L1" s="1" t="s">
        <v>264</v>
      </c>
      <c r="N1" s="3"/>
    </row>
    <row r="2" spans="1:14" ht="15.75" customHeight="1" x14ac:dyDescent="0.3">
      <c r="A2" s="88"/>
      <c r="B2" s="88"/>
      <c r="C2" s="97"/>
      <c r="D2" s="98"/>
      <c r="E2" s="98"/>
      <c r="F2" s="98"/>
      <c r="G2" s="98"/>
      <c r="H2" s="98"/>
      <c r="I2" s="98"/>
      <c r="J2" s="98"/>
      <c r="K2" s="99"/>
      <c r="L2" s="1" t="s">
        <v>263</v>
      </c>
      <c r="N2" s="3"/>
    </row>
    <row r="3" spans="1:14" ht="15.75" customHeight="1" x14ac:dyDescent="0.3">
      <c r="A3" s="88"/>
      <c r="B3" s="88"/>
      <c r="C3" s="97"/>
      <c r="D3" s="98"/>
      <c r="E3" s="98"/>
      <c r="F3" s="98"/>
      <c r="G3" s="98"/>
      <c r="H3" s="98"/>
      <c r="I3" s="98"/>
      <c r="J3" s="98"/>
      <c r="K3" s="99"/>
      <c r="L3" s="5" t="s">
        <v>318</v>
      </c>
      <c r="M3" s="4"/>
    </row>
    <row r="4" spans="1:14" ht="15.75" customHeight="1" x14ac:dyDescent="0.3">
      <c r="A4" s="88"/>
      <c r="B4" s="88"/>
      <c r="C4" s="100"/>
      <c r="D4" s="101"/>
      <c r="E4" s="101"/>
      <c r="F4" s="101"/>
      <c r="G4" s="101"/>
      <c r="H4" s="101"/>
      <c r="I4" s="101"/>
      <c r="J4" s="101"/>
      <c r="K4" s="102"/>
      <c r="L4" s="6" t="s">
        <v>355</v>
      </c>
      <c r="M4" s="4"/>
    </row>
    <row r="6" spans="1:14" ht="12.75" customHeight="1" x14ac:dyDescent="0.3">
      <c r="A6" s="75" t="s">
        <v>71</v>
      </c>
      <c r="B6" s="75"/>
      <c r="C6" s="89" t="s">
        <v>46</v>
      </c>
      <c r="D6" s="89"/>
      <c r="E6" s="89"/>
      <c r="F6" s="89"/>
      <c r="G6" s="89"/>
      <c r="H6" s="89"/>
      <c r="I6" s="103" t="s">
        <v>81</v>
      </c>
      <c r="J6" s="103"/>
      <c r="K6" s="103"/>
      <c r="L6" s="103"/>
    </row>
    <row r="7" spans="1:14" ht="12.75" customHeight="1" x14ac:dyDescent="0.3">
      <c r="A7" s="75"/>
      <c r="B7" s="75"/>
      <c r="C7" s="89"/>
      <c r="D7" s="89"/>
      <c r="E7" s="89"/>
      <c r="F7" s="89"/>
      <c r="G7" s="89"/>
      <c r="H7" s="89"/>
      <c r="I7" s="103"/>
      <c r="J7" s="103"/>
      <c r="K7" s="103"/>
      <c r="L7" s="103"/>
    </row>
    <row r="8" spans="1:14" ht="38.25" customHeight="1" x14ac:dyDescent="0.3">
      <c r="A8" s="90" t="s">
        <v>70</v>
      </c>
      <c r="B8" s="90"/>
      <c r="C8" s="91"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91"/>
      <c r="E8" s="91"/>
      <c r="F8" s="91"/>
      <c r="G8" s="91"/>
      <c r="H8" s="91"/>
      <c r="I8" s="104" t="str">
        <f>IFERROR(VLOOKUP(C6,'Datos Hoja 1'!$A$1:$D$17,3,FALSE),"")</f>
        <v>Inicia con la formulación del Plan Estratégico de Comunicaciones y finaliza con el desarrollo de campañas, estrategias, piezas y acciones comunicativas.</v>
      </c>
      <c r="J8" s="104"/>
      <c r="K8" s="104"/>
      <c r="L8" s="104"/>
    </row>
    <row r="9" spans="1:14" ht="42.75" customHeight="1" x14ac:dyDescent="0.3">
      <c r="A9" s="90"/>
      <c r="B9" s="90"/>
      <c r="C9" s="91"/>
      <c r="D9" s="91"/>
      <c r="E9" s="91"/>
      <c r="F9" s="91"/>
      <c r="G9" s="91"/>
      <c r="H9" s="91"/>
      <c r="I9" s="104"/>
      <c r="J9" s="104"/>
      <c r="K9" s="104"/>
      <c r="L9" s="104"/>
    </row>
    <row r="10" spans="1:14" ht="27.75" customHeight="1" x14ac:dyDescent="0.3">
      <c r="A10" s="90" t="s">
        <v>295</v>
      </c>
      <c r="B10" s="90"/>
      <c r="C10" s="91" t="str">
        <f>IFERROR(VLOOKUP(C6,'Datos Hoja 1'!$A$1:$D$17,4,FALSE),"")</f>
        <v>No. 3: Modernizar el sistema de Información de Gestión de Riesgos y Cambio Climático con enfoque de escenarios.</v>
      </c>
      <c r="D10" s="91"/>
      <c r="E10" s="91"/>
      <c r="F10" s="91"/>
      <c r="G10" s="91"/>
      <c r="H10" s="91"/>
      <c r="I10" s="104"/>
      <c r="J10" s="104"/>
      <c r="K10" s="104"/>
      <c r="L10" s="104"/>
    </row>
    <row r="11" spans="1:14" ht="27.75" customHeight="1" x14ac:dyDescent="0.3">
      <c r="A11" s="92"/>
      <c r="B11" s="92"/>
      <c r="C11" s="93"/>
      <c r="D11" s="93"/>
      <c r="E11" s="93"/>
      <c r="F11" s="93"/>
      <c r="G11" s="93"/>
      <c r="H11" s="93"/>
      <c r="I11" s="104"/>
      <c r="J11" s="104"/>
      <c r="K11" s="104"/>
      <c r="L11" s="104"/>
    </row>
    <row r="12" spans="1:14" ht="21" customHeight="1" x14ac:dyDescent="0.3">
      <c r="A12" s="75" t="s">
        <v>297</v>
      </c>
      <c r="B12" s="75"/>
      <c r="C12" s="75"/>
      <c r="D12" s="75"/>
      <c r="E12" s="75"/>
      <c r="F12" s="75"/>
      <c r="G12" s="75"/>
      <c r="H12" s="75"/>
      <c r="I12" s="75"/>
      <c r="J12" s="75"/>
      <c r="K12" s="75"/>
      <c r="L12" s="75"/>
    </row>
    <row r="13" spans="1:14" x14ac:dyDescent="0.3">
      <c r="A13" s="45"/>
      <c r="B13" s="84" t="s">
        <v>271</v>
      </c>
      <c r="C13" s="85"/>
      <c r="D13" s="44"/>
      <c r="E13" s="84" t="s">
        <v>274</v>
      </c>
      <c r="F13" s="85"/>
      <c r="G13" s="45"/>
      <c r="H13" s="84" t="s">
        <v>277</v>
      </c>
      <c r="I13" s="85"/>
      <c r="J13" s="44" t="s">
        <v>402</v>
      </c>
      <c r="K13" s="84" t="s">
        <v>281</v>
      </c>
      <c r="L13" s="85"/>
    </row>
    <row r="14" spans="1:14" x14ac:dyDescent="0.3">
      <c r="A14" s="45" t="s">
        <v>402</v>
      </c>
      <c r="B14" s="84" t="s">
        <v>272</v>
      </c>
      <c r="C14" s="85"/>
      <c r="D14" s="44"/>
      <c r="E14" s="84" t="s">
        <v>275</v>
      </c>
      <c r="F14" s="85"/>
      <c r="G14" s="45"/>
      <c r="H14" s="84" t="s">
        <v>278</v>
      </c>
      <c r="I14" s="85"/>
      <c r="J14" s="44"/>
      <c r="K14" s="84" t="s">
        <v>290</v>
      </c>
      <c r="L14" s="85"/>
    </row>
    <row r="15" spans="1:14" ht="25.5" customHeight="1" x14ac:dyDescent="0.3">
      <c r="A15" s="45" t="s">
        <v>402</v>
      </c>
      <c r="B15" s="84" t="s">
        <v>291</v>
      </c>
      <c r="C15" s="85"/>
      <c r="D15" s="44"/>
      <c r="E15" s="86" t="s">
        <v>280</v>
      </c>
      <c r="F15" s="87"/>
      <c r="G15" s="45"/>
      <c r="H15" s="84" t="s">
        <v>279</v>
      </c>
      <c r="I15" s="85"/>
      <c r="J15" s="44"/>
      <c r="K15" s="86" t="s">
        <v>282</v>
      </c>
      <c r="L15" s="87"/>
    </row>
    <row r="16" spans="1:14" x14ac:dyDescent="0.3">
      <c r="A16" s="45"/>
      <c r="B16" s="84" t="s">
        <v>273</v>
      </c>
      <c r="C16" s="85"/>
      <c r="D16" s="44"/>
      <c r="E16" s="84" t="s">
        <v>276</v>
      </c>
      <c r="F16" s="85"/>
      <c r="G16" s="45"/>
      <c r="H16" s="84" t="s">
        <v>292</v>
      </c>
      <c r="I16" s="85"/>
      <c r="J16" s="44"/>
      <c r="K16" s="84" t="s">
        <v>283</v>
      </c>
      <c r="L16" s="85"/>
    </row>
    <row r="17" spans="1:12" x14ac:dyDescent="0.3">
      <c r="A17" s="45"/>
      <c r="B17" s="84" t="s">
        <v>293</v>
      </c>
      <c r="C17" s="85"/>
      <c r="D17" s="44"/>
      <c r="E17" s="84" t="s">
        <v>284</v>
      </c>
      <c r="F17" s="85"/>
      <c r="G17" s="45"/>
      <c r="H17" s="84" t="s">
        <v>285</v>
      </c>
      <c r="I17" s="85"/>
      <c r="J17" s="44" t="s">
        <v>402</v>
      </c>
      <c r="K17" s="84" t="s">
        <v>286</v>
      </c>
      <c r="L17" s="85"/>
    </row>
    <row r="18" spans="1:12" ht="25.5" customHeight="1" x14ac:dyDescent="0.3">
      <c r="A18" s="45"/>
      <c r="B18" s="84" t="s">
        <v>287</v>
      </c>
      <c r="C18" s="85"/>
      <c r="D18" s="44" t="s">
        <v>402</v>
      </c>
      <c r="E18" s="86" t="s">
        <v>288</v>
      </c>
      <c r="F18" s="87"/>
      <c r="G18" s="45"/>
      <c r="H18" s="86" t="s">
        <v>294</v>
      </c>
      <c r="I18" s="87"/>
      <c r="J18" s="44"/>
      <c r="K18" s="84" t="s">
        <v>296</v>
      </c>
      <c r="L18" s="85"/>
    </row>
    <row r="19" spans="1:12" x14ac:dyDescent="0.3">
      <c r="A19" s="45"/>
      <c r="B19" s="84" t="s">
        <v>335</v>
      </c>
      <c r="C19" s="85"/>
      <c r="D19" s="44"/>
      <c r="E19" s="86" t="s">
        <v>301</v>
      </c>
      <c r="F19" s="87"/>
      <c r="G19" s="45"/>
      <c r="H19" s="82" t="s">
        <v>289</v>
      </c>
      <c r="I19" s="83"/>
      <c r="J19" s="44"/>
      <c r="K19" s="82" t="s">
        <v>289</v>
      </c>
      <c r="L19" s="83"/>
    </row>
    <row r="20" spans="1:12" x14ac:dyDescent="0.3">
      <c r="A20" s="45"/>
      <c r="B20" s="82" t="s">
        <v>289</v>
      </c>
      <c r="C20" s="83"/>
      <c r="D20" s="44"/>
      <c r="E20" s="82" t="s">
        <v>289</v>
      </c>
      <c r="F20" s="83"/>
      <c r="G20" s="45"/>
      <c r="H20" s="82" t="s">
        <v>289</v>
      </c>
      <c r="I20" s="83"/>
      <c r="J20" s="44"/>
      <c r="K20" s="82" t="s">
        <v>298</v>
      </c>
      <c r="L20" s="83"/>
    </row>
    <row r="21" spans="1:12" ht="21" customHeight="1" x14ac:dyDescent="0.3">
      <c r="A21" s="79" t="s">
        <v>330</v>
      </c>
      <c r="B21" s="80"/>
      <c r="C21" s="80"/>
      <c r="D21" s="80"/>
      <c r="E21" s="80"/>
      <c r="F21" s="80"/>
      <c r="G21" s="80"/>
      <c r="H21" s="80"/>
      <c r="I21" s="80"/>
      <c r="J21" s="80"/>
      <c r="K21" s="80"/>
      <c r="L21" s="81"/>
    </row>
    <row r="22" spans="1:12" ht="21" customHeight="1" x14ac:dyDescent="0.3">
      <c r="A22" s="72" t="s">
        <v>72</v>
      </c>
      <c r="B22" s="73"/>
      <c r="C22" s="73"/>
      <c r="D22" s="73"/>
      <c r="E22" s="73"/>
      <c r="F22" s="74"/>
      <c r="G22" s="75" t="s">
        <v>73</v>
      </c>
      <c r="H22" s="75"/>
      <c r="I22" s="75"/>
      <c r="J22" s="75"/>
      <c r="K22" s="75"/>
      <c r="L22" s="75"/>
    </row>
    <row r="23" spans="1:12" x14ac:dyDescent="0.3">
      <c r="A23" s="7">
        <v>1</v>
      </c>
      <c r="B23" s="76" t="s">
        <v>356</v>
      </c>
      <c r="C23" s="77"/>
      <c r="D23" s="77"/>
      <c r="E23" s="77"/>
      <c r="F23" s="78"/>
      <c r="G23" s="7">
        <v>1</v>
      </c>
      <c r="H23" s="76" t="s">
        <v>360</v>
      </c>
      <c r="I23" s="77"/>
      <c r="J23" s="77"/>
      <c r="K23" s="77"/>
      <c r="L23" s="78"/>
    </row>
    <row r="24" spans="1:12" x14ac:dyDescent="0.3">
      <c r="A24" s="7">
        <v>2</v>
      </c>
      <c r="B24" s="76" t="s">
        <v>357</v>
      </c>
      <c r="C24" s="77"/>
      <c r="D24" s="77"/>
      <c r="E24" s="77"/>
      <c r="F24" s="78"/>
      <c r="G24" s="7">
        <v>2</v>
      </c>
      <c r="H24" s="76" t="s">
        <v>361</v>
      </c>
      <c r="I24" s="77"/>
      <c r="J24" s="77"/>
      <c r="K24" s="77"/>
      <c r="L24" s="78"/>
    </row>
    <row r="25" spans="1:12" x14ac:dyDescent="0.3">
      <c r="A25" s="7">
        <v>3</v>
      </c>
      <c r="B25" s="76" t="s">
        <v>358</v>
      </c>
      <c r="C25" s="77"/>
      <c r="D25" s="77"/>
      <c r="E25" s="77"/>
      <c r="F25" s="78"/>
      <c r="G25" s="7">
        <v>3</v>
      </c>
      <c r="H25" s="76" t="s">
        <v>362</v>
      </c>
      <c r="I25" s="77"/>
      <c r="J25" s="77"/>
      <c r="K25" s="77"/>
      <c r="L25" s="78"/>
    </row>
    <row r="26" spans="1:12" x14ac:dyDescent="0.3">
      <c r="A26" s="7">
        <v>4</v>
      </c>
      <c r="B26" s="76" t="s">
        <v>359</v>
      </c>
      <c r="C26" s="77"/>
      <c r="D26" s="77"/>
      <c r="E26" s="77"/>
      <c r="F26" s="78"/>
      <c r="G26" s="7">
        <v>4</v>
      </c>
      <c r="H26" s="76" t="s">
        <v>363</v>
      </c>
      <c r="I26" s="77"/>
      <c r="J26" s="77"/>
      <c r="K26" s="77"/>
      <c r="L26" s="78"/>
    </row>
    <row r="27" spans="1:12" x14ac:dyDescent="0.3">
      <c r="A27" s="7">
        <v>5</v>
      </c>
      <c r="B27" s="71"/>
      <c r="C27" s="71"/>
      <c r="D27" s="71"/>
      <c r="E27" s="71"/>
      <c r="F27" s="71"/>
      <c r="G27" s="7">
        <v>5</v>
      </c>
      <c r="H27" s="76" t="s">
        <v>364</v>
      </c>
      <c r="I27" s="77"/>
      <c r="J27" s="77"/>
      <c r="K27" s="77"/>
      <c r="L27" s="78"/>
    </row>
    <row r="28" spans="1:12" x14ac:dyDescent="0.3">
      <c r="A28" s="7">
        <v>6</v>
      </c>
      <c r="B28" s="71"/>
      <c r="C28" s="71"/>
      <c r="D28" s="71"/>
      <c r="E28" s="71"/>
      <c r="F28" s="71"/>
      <c r="G28" s="7">
        <v>6</v>
      </c>
      <c r="H28" s="76" t="s">
        <v>365</v>
      </c>
      <c r="I28" s="77"/>
      <c r="J28" s="77"/>
      <c r="K28" s="77"/>
      <c r="L28" s="78"/>
    </row>
    <row r="29" spans="1:12" x14ac:dyDescent="0.3">
      <c r="A29" s="7">
        <v>7</v>
      </c>
      <c r="B29" s="71"/>
      <c r="C29" s="71"/>
      <c r="D29" s="71"/>
      <c r="E29" s="71"/>
      <c r="F29" s="71"/>
      <c r="G29" s="7">
        <v>7</v>
      </c>
      <c r="H29" s="76" t="s">
        <v>366</v>
      </c>
      <c r="I29" s="77"/>
      <c r="J29" s="77"/>
      <c r="K29" s="77"/>
      <c r="L29" s="78"/>
    </row>
    <row r="30" spans="1:12" x14ac:dyDescent="0.3">
      <c r="A30" s="7">
        <v>8</v>
      </c>
      <c r="B30" s="71"/>
      <c r="C30" s="71"/>
      <c r="D30" s="71"/>
      <c r="E30" s="71"/>
      <c r="F30" s="71"/>
      <c r="G30" s="7">
        <v>8</v>
      </c>
      <c r="H30" s="71"/>
      <c r="I30" s="71"/>
      <c r="J30" s="71"/>
      <c r="K30" s="71"/>
      <c r="L30" s="71"/>
    </row>
    <row r="31" spans="1:12" x14ac:dyDescent="0.3">
      <c r="A31" s="7">
        <v>9</v>
      </c>
      <c r="B31" s="71"/>
      <c r="C31" s="71"/>
      <c r="D31" s="71"/>
      <c r="E31" s="71"/>
      <c r="F31" s="71"/>
      <c r="G31" s="7">
        <v>9</v>
      </c>
      <c r="H31" s="71"/>
      <c r="I31" s="71"/>
      <c r="J31" s="71"/>
      <c r="K31" s="71"/>
      <c r="L31" s="71"/>
    </row>
    <row r="32" spans="1:12" x14ac:dyDescent="0.3">
      <c r="A32" s="7">
        <v>10</v>
      </c>
      <c r="B32" s="71"/>
      <c r="C32" s="71"/>
      <c r="D32" s="71"/>
      <c r="E32" s="71"/>
      <c r="F32" s="71"/>
      <c r="G32" s="7">
        <v>10</v>
      </c>
      <c r="H32" s="71"/>
      <c r="I32" s="71"/>
      <c r="J32" s="71"/>
      <c r="K32" s="71"/>
      <c r="L32" s="71"/>
    </row>
    <row r="33" spans="1:12" x14ac:dyDescent="0.3">
      <c r="A33" s="7">
        <v>11</v>
      </c>
      <c r="B33" s="71"/>
      <c r="C33" s="71"/>
      <c r="D33" s="71"/>
      <c r="E33" s="71"/>
      <c r="F33" s="71"/>
      <c r="G33" s="7">
        <v>11</v>
      </c>
      <c r="H33" s="71"/>
      <c r="I33" s="71"/>
      <c r="J33" s="71"/>
      <c r="K33" s="71"/>
      <c r="L33" s="71"/>
    </row>
    <row r="34" spans="1:12" x14ac:dyDescent="0.3">
      <c r="A34" s="7">
        <v>12</v>
      </c>
      <c r="B34" s="71"/>
      <c r="C34" s="71"/>
      <c r="D34" s="71"/>
      <c r="E34" s="71"/>
      <c r="F34" s="71"/>
      <c r="G34" s="7">
        <v>12</v>
      </c>
      <c r="H34" s="71"/>
      <c r="I34" s="71"/>
      <c r="J34" s="71"/>
      <c r="K34" s="71"/>
      <c r="L34" s="71"/>
    </row>
    <row r="35" spans="1:12" x14ac:dyDescent="0.3">
      <c r="A35" s="7">
        <v>13</v>
      </c>
      <c r="B35" s="71"/>
      <c r="C35" s="71"/>
      <c r="D35" s="71"/>
      <c r="E35" s="71"/>
      <c r="F35" s="71"/>
      <c r="G35" s="7">
        <v>13</v>
      </c>
      <c r="H35" s="71"/>
      <c r="I35" s="71"/>
      <c r="J35" s="71"/>
      <c r="K35" s="71"/>
      <c r="L35" s="71"/>
    </row>
    <row r="36" spans="1:12" x14ac:dyDescent="0.3">
      <c r="A36" s="7">
        <v>14</v>
      </c>
      <c r="B36" s="71"/>
      <c r="C36" s="71"/>
      <c r="D36" s="71"/>
      <c r="E36" s="71"/>
      <c r="F36" s="71"/>
      <c r="G36" s="7">
        <v>14</v>
      </c>
      <c r="H36" s="71"/>
      <c r="I36" s="71"/>
      <c r="J36" s="71"/>
      <c r="K36" s="71"/>
      <c r="L36" s="71"/>
    </row>
    <row r="37" spans="1:12" x14ac:dyDescent="0.3">
      <c r="A37" s="7">
        <v>15</v>
      </c>
      <c r="B37" s="71"/>
      <c r="C37" s="71"/>
      <c r="D37" s="71"/>
      <c r="E37" s="71"/>
      <c r="F37" s="71"/>
      <c r="G37" s="7">
        <v>15</v>
      </c>
      <c r="H37" s="71"/>
      <c r="I37" s="71"/>
      <c r="J37" s="71"/>
      <c r="K37" s="71"/>
      <c r="L37" s="71"/>
    </row>
    <row r="38" spans="1:12" ht="16.5" customHeight="1" x14ac:dyDescent="0.3">
      <c r="A38" s="79" t="s">
        <v>331</v>
      </c>
      <c r="B38" s="80"/>
      <c r="C38" s="80"/>
      <c r="D38" s="80"/>
      <c r="E38" s="80"/>
      <c r="F38" s="80"/>
      <c r="G38" s="80"/>
      <c r="H38" s="80"/>
      <c r="I38" s="80"/>
      <c r="J38" s="80"/>
      <c r="K38" s="80"/>
      <c r="L38" s="81"/>
    </row>
    <row r="39" spans="1:12" ht="21" customHeight="1" x14ac:dyDescent="0.3">
      <c r="A39" s="72" t="s">
        <v>74</v>
      </c>
      <c r="B39" s="73"/>
      <c r="C39" s="73"/>
      <c r="D39" s="73"/>
      <c r="E39" s="73"/>
      <c r="F39" s="74"/>
      <c r="G39" s="75" t="s">
        <v>75</v>
      </c>
      <c r="H39" s="75"/>
      <c r="I39" s="75"/>
      <c r="J39" s="75"/>
      <c r="K39" s="75"/>
      <c r="L39" s="75"/>
    </row>
    <row r="40" spans="1:12" x14ac:dyDescent="0.3">
      <c r="A40" s="7">
        <v>1</v>
      </c>
      <c r="B40" s="76" t="s">
        <v>367</v>
      </c>
      <c r="C40" s="77"/>
      <c r="D40" s="77"/>
      <c r="E40" s="77"/>
      <c r="F40" s="78"/>
      <c r="G40" s="7">
        <v>1</v>
      </c>
      <c r="H40" s="76" t="s">
        <v>370</v>
      </c>
      <c r="I40" s="77"/>
      <c r="J40" s="77"/>
      <c r="K40" s="77"/>
      <c r="L40" s="78"/>
    </row>
    <row r="41" spans="1:12" x14ac:dyDescent="0.3">
      <c r="A41" s="7">
        <v>2</v>
      </c>
      <c r="B41" s="76" t="s">
        <v>368</v>
      </c>
      <c r="C41" s="77"/>
      <c r="D41" s="77"/>
      <c r="E41" s="77"/>
      <c r="F41" s="78"/>
      <c r="G41" s="7">
        <v>2</v>
      </c>
      <c r="H41" s="76" t="s">
        <v>371</v>
      </c>
      <c r="I41" s="77"/>
      <c r="J41" s="77"/>
      <c r="K41" s="77"/>
      <c r="L41" s="78"/>
    </row>
    <row r="42" spans="1:12" x14ac:dyDescent="0.3">
      <c r="A42" s="7">
        <v>3</v>
      </c>
      <c r="B42" s="76" t="s">
        <v>369</v>
      </c>
      <c r="C42" s="77"/>
      <c r="D42" s="77"/>
      <c r="E42" s="77"/>
      <c r="F42" s="78"/>
      <c r="G42" s="7">
        <v>3</v>
      </c>
      <c r="H42" s="76" t="s">
        <v>372</v>
      </c>
      <c r="I42" s="77"/>
      <c r="J42" s="77"/>
      <c r="K42" s="77"/>
      <c r="L42" s="78"/>
    </row>
    <row r="43" spans="1:12" x14ac:dyDescent="0.3">
      <c r="A43" s="7">
        <v>4</v>
      </c>
      <c r="B43" s="71"/>
      <c r="C43" s="71"/>
      <c r="D43" s="71"/>
      <c r="E43" s="71"/>
      <c r="F43" s="71"/>
      <c r="G43" s="7">
        <v>4</v>
      </c>
      <c r="H43" s="76" t="s">
        <v>373</v>
      </c>
      <c r="I43" s="77"/>
      <c r="J43" s="77"/>
      <c r="K43" s="77"/>
      <c r="L43" s="78"/>
    </row>
    <row r="44" spans="1:12" x14ac:dyDescent="0.3">
      <c r="A44" s="7">
        <v>5</v>
      </c>
      <c r="B44" s="71"/>
      <c r="C44" s="71"/>
      <c r="D44" s="71"/>
      <c r="E44" s="71"/>
      <c r="F44" s="71"/>
      <c r="G44" s="7">
        <v>5</v>
      </c>
      <c r="H44" s="76" t="s">
        <v>374</v>
      </c>
      <c r="I44" s="77"/>
      <c r="J44" s="77"/>
      <c r="K44" s="77"/>
      <c r="L44" s="78"/>
    </row>
    <row r="45" spans="1:12" x14ac:dyDescent="0.3">
      <c r="A45" s="7">
        <v>6</v>
      </c>
      <c r="B45" s="71"/>
      <c r="C45" s="71"/>
      <c r="D45" s="71"/>
      <c r="E45" s="71"/>
      <c r="F45" s="71"/>
      <c r="G45" s="7">
        <v>6</v>
      </c>
      <c r="H45" s="76" t="s">
        <v>375</v>
      </c>
      <c r="I45" s="77"/>
      <c r="J45" s="77"/>
      <c r="K45" s="77"/>
      <c r="L45" s="78"/>
    </row>
    <row r="46" spans="1:12" x14ac:dyDescent="0.3">
      <c r="A46" s="7">
        <v>7</v>
      </c>
      <c r="B46" s="71"/>
      <c r="C46" s="71"/>
      <c r="D46" s="71"/>
      <c r="E46" s="71"/>
      <c r="F46" s="71"/>
      <c r="G46" s="7">
        <v>7</v>
      </c>
      <c r="H46" s="76" t="s">
        <v>376</v>
      </c>
      <c r="I46" s="77"/>
      <c r="J46" s="77"/>
      <c r="K46" s="77"/>
      <c r="L46" s="78"/>
    </row>
    <row r="47" spans="1:12" x14ac:dyDescent="0.3">
      <c r="A47" s="7">
        <v>8</v>
      </c>
      <c r="B47" s="71"/>
      <c r="C47" s="71"/>
      <c r="D47" s="71"/>
      <c r="E47" s="71"/>
      <c r="F47" s="71"/>
      <c r="G47" s="7">
        <v>8</v>
      </c>
      <c r="H47" s="71"/>
      <c r="I47" s="71"/>
      <c r="J47" s="71"/>
      <c r="K47" s="71"/>
      <c r="L47" s="71"/>
    </row>
    <row r="48" spans="1:12" x14ac:dyDescent="0.3">
      <c r="A48" s="7">
        <v>9</v>
      </c>
      <c r="B48" s="71"/>
      <c r="C48" s="71"/>
      <c r="D48" s="71"/>
      <c r="E48" s="71"/>
      <c r="F48" s="71"/>
      <c r="G48" s="7">
        <v>9</v>
      </c>
      <c r="H48" s="71"/>
      <c r="I48" s="71"/>
      <c r="J48" s="71"/>
      <c r="K48" s="71"/>
      <c r="L48" s="71"/>
    </row>
    <row r="49" spans="1:12" x14ac:dyDescent="0.3">
      <c r="A49" s="7">
        <v>10</v>
      </c>
      <c r="B49" s="71"/>
      <c r="C49" s="71"/>
      <c r="D49" s="71"/>
      <c r="E49" s="71"/>
      <c r="F49" s="71"/>
      <c r="G49" s="7">
        <v>10</v>
      </c>
      <c r="H49" s="71"/>
      <c r="I49" s="71"/>
      <c r="J49" s="71"/>
      <c r="K49" s="71"/>
      <c r="L49" s="71"/>
    </row>
    <row r="50" spans="1:12" x14ac:dyDescent="0.3">
      <c r="A50" s="7">
        <v>11</v>
      </c>
      <c r="B50" s="71"/>
      <c r="C50" s="71"/>
      <c r="D50" s="71"/>
      <c r="E50" s="71"/>
      <c r="F50" s="71"/>
      <c r="G50" s="7">
        <v>11</v>
      </c>
      <c r="H50" s="71"/>
      <c r="I50" s="71"/>
      <c r="J50" s="71"/>
      <c r="K50" s="71"/>
      <c r="L50" s="71"/>
    </row>
    <row r="51" spans="1:12" x14ac:dyDescent="0.3">
      <c r="A51" s="7">
        <v>12</v>
      </c>
      <c r="B51" s="71"/>
      <c r="C51" s="71"/>
      <c r="D51" s="71"/>
      <c r="E51" s="71"/>
      <c r="F51" s="71"/>
      <c r="G51" s="7">
        <v>12</v>
      </c>
      <c r="H51" s="71"/>
      <c r="I51" s="71"/>
      <c r="J51" s="71"/>
      <c r="K51" s="71"/>
      <c r="L51" s="71"/>
    </row>
    <row r="52" spans="1:12" x14ac:dyDescent="0.3">
      <c r="A52" s="7">
        <v>13</v>
      </c>
      <c r="B52" s="71"/>
      <c r="C52" s="71"/>
      <c r="D52" s="71"/>
      <c r="E52" s="71"/>
      <c r="F52" s="71"/>
      <c r="G52" s="7">
        <v>13</v>
      </c>
      <c r="H52" s="71"/>
      <c r="I52" s="71"/>
      <c r="J52" s="71"/>
      <c r="K52" s="71"/>
      <c r="L52" s="71"/>
    </row>
    <row r="53" spans="1:12" x14ac:dyDescent="0.3">
      <c r="A53" s="7">
        <v>14</v>
      </c>
      <c r="B53" s="71"/>
      <c r="C53" s="71"/>
      <c r="D53" s="71"/>
      <c r="E53" s="71"/>
      <c r="F53" s="71"/>
      <c r="G53" s="7">
        <v>14</v>
      </c>
      <c r="H53" s="71"/>
      <c r="I53" s="71"/>
      <c r="J53" s="71"/>
      <c r="K53" s="71"/>
      <c r="L53" s="71"/>
    </row>
    <row r="54" spans="1:12" x14ac:dyDescent="0.3">
      <c r="A54" s="7">
        <v>15</v>
      </c>
      <c r="B54" s="71"/>
      <c r="C54" s="71"/>
      <c r="D54" s="71"/>
      <c r="E54" s="71"/>
      <c r="F54" s="71"/>
      <c r="G54" s="7">
        <v>15</v>
      </c>
      <c r="H54" s="71"/>
      <c r="I54" s="71"/>
      <c r="J54" s="71"/>
      <c r="K54" s="71"/>
      <c r="L54" s="71"/>
    </row>
    <row r="55" spans="1:12" ht="16.5" customHeight="1" x14ac:dyDescent="0.3">
      <c r="A55" s="79" t="s">
        <v>339</v>
      </c>
      <c r="B55" s="80"/>
      <c r="C55" s="80"/>
      <c r="D55" s="80"/>
      <c r="E55" s="80"/>
      <c r="F55" s="80"/>
      <c r="G55" s="80"/>
      <c r="H55" s="80"/>
      <c r="I55" s="80"/>
      <c r="J55" s="80"/>
      <c r="K55" s="80"/>
      <c r="L55" s="81"/>
    </row>
    <row r="56" spans="1:12" ht="21" customHeight="1" x14ac:dyDescent="0.3">
      <c r="A56" s="72" t="s">
        <v>332</v>
      </c>
      <c r="B56" s="73"/>
      <c r="C56" s="73"/>
      <c r="D56" s="73"/>
      <c r="E56" s="73"/>
      <c r="F56" s="74"/>
      <c r="G56" s="75" t="s">
        <v>336</v>
      </c>
      <c r="H56" s="75"/>
      <c r="I56" s="75"/>
      <c r="J56" s="75"/>
      <c r="K56" s="75"/>
      <c r="L56" s="75"/>
    </row>
    <row r="57" spans="1:12" x14ac:dyDescent="0.3">
      <c r="A57" s="54">
        <v>1</v>
      </c>
      <c r="B57" s="76" t="s">
        <v>377</v>
      </c>
      <c r="C57" s="77"/>
      <c r="D57" s="77"/>
      <c r="E57" s="77"/>
      <c r="F57" s="78"/>
      <c r="G57" s="54">
        <v>1</v>
      </c>
      <c r="H57" s="76" t="s">
        <v>378</v>
      </c>
      <c r="I57" s="77"/>
      <c r="J57" s="77"/>
      <c r="K57" s="77"/>
      <c r="L57" s="78"/>
    </row>
    <row r="58" spans="1:12" x14ac:dyDescent="0.3">
      <c r="A58" s="54">
        <v>2</v>
      </c>
      <c r="B58" s="71"/>
      <c r="C58" s="71"/>
      <c r="D58" s="71"/>
      <c r="E58" s="71"/>
      <c r="F58" s="71"/>
      <c r="G58" s="54">
        <v>2</v>
      </c>
      <c r="H58" s="71"/>
      <c r="I58" s="71"/>
      <c r="J58" s="71"/>
      <c r="K58" s="71"/>
      <c r="L58" s="71"/>
    </row>
    <row r="59" spans="1:12" x14ac:dyDescent="0.3">
      <c r="A59" s="54">
        <v>3</v>
      </c>
      <c r="B59" s="71"/>
      <c r="C59" s="71"/>
      <c r="D59" s="71"/>
      <c r="E59" s="71"/>
      <c r="F59" s="71"/>
      <c r="G59" s="54">
        <v>3</v>
      </c>
      <c r="H59" s="71"/>
      <c r="I59" s="71"/>
      <c r="J59" s="71"/>
      <c r="K59" s="71"/>
      <c r="L59" s="71"/>
    </row>
    <row r="60" spans="1:12" x14ac:dyDescent="0.3">
      <c r="A60" s="54">
        <v>4</v>
      </c>
      <c r="B60" s="71"/>
      <c r="C60" s="71"/>
      <c r="D60" s="71"/>
      <c r="E60" s="71"/>
      <c r="F60" s="71"/>
      <c r="G60" s="54">
        <v>4</v>
      </c>
      <c r="H60" s="71"/>
      <c r="I60" s="71"/>
      <c r="J60" s="71"/>
      <c r="K60" s="71"/>
      <c r="L60" s="71"/>
    </row>
    <row r="61" spans="1:12" x14ac:dyDescent="0.3">
      <c r="A61" s="54">
        <v>5</v>
      </c>
      <c r="B61" s="71"/>
      <c r="C61" s="71"/>
      <c r="D61" s="71"/>
      <c r="E61" s="71"/>
      <c r="F61" s="71"/>
      <c r="G61" s="54">
        <v>5</v>
      </c>
      <c r="H61" s="71"/>
      <c r="I61" s="71"/>
      <c r="J61" s="71"/>
      <c r="K61" s="71"/>
      <c r="L61" s="71"/>
    </row>
    <row r="62" spans="1:12" x14ac:dyDescent="0.3">
      <c r="A62" s="54">
        <v>6</v>
      </c>
      <c r="B62" s="71"/>
      <c r="C62" s="71"/>
      <c r="D62" s="71"/>
      <c r="E62" s="71"/>
      <c r="F62" s="71"/>
      <c r="G62" s="54">
        <v>6</v>
      </c>
      <c r="H62" s="71"/>
      <c r="I62" s="71"/>
      <c r="J62" s="71"/>
      <c r="K62" s="71"/>
      <c r="L62" s="71"/>
    </row>
    <row r="63" spans="1:12" ht="21" customHeight="1" x14ac:dyDescent="0.3">
      <c r="A63" s="72" t="s">
        <v>333</v>
      </c>
      <c r="B63" s="73"/>
      <c r="C63" s="73"/>
      <c r="D63" s="73"/>
      <c r="E63" s="73"/>
      <c r="F63" s="74"/>
      <c r="G63" s="75" t="s">
        <v>337</v>
      </c>
      <c r="H63" s="75"/>
      <c r="I63" s="75"/>
      <c r="J63" s="75"/>
      <c r="K63" s="75"/>
      <c r="L63" s="75"/>
    </row>
    <row r="64" spans="1:12" x14ac:dyDescent="0.3">
      <c r="A64" s="54">
        <v>1</v>
      </c>
      <c r="B64" s="76" t="s">
        <v>379</v>
      </c>
      <c r="C64" s="77"/>
      <c r="D64" s="77"/>
      <c r="E64" s="77"/>
      <c r="F64" s="78"/>
      <c r="G64" s="54">
        <v>1</v>
      </c>
      <c r="H64" s="76" t="s">
        <v>380</v>
      </c>
      <c r="I64" s="77"/>
      <c r="J64" s="77"/>
      <c r="K64" s="77"/>
      <c r="L64" s="78"/>
    </row>
    <row r="65" spans="1:12" x14ac:dyDescent="0.3">
      <c r="A65" s="54">
        <v>2</v>
      </c>
      <c r="B65" s="71"/>
      <c r="C65" s="71"/>
      <c r="D65" s="71"/>
      <c r="E65" s="71"/>
      <c r="F65" s="71"/>
      <c r="G65" s="54">
        <v>2</v>
      </c>
      <c r="H65" s="76" t="s">
        <v>381</v>
      </c>
      <c r="I65" s="77"/>
      <c r="J65" s="77"/>
      <c r="K65" s="77"/>
      <c r="L65" s="78"/>
    </row>
    <row r="66" spans="1:12" x14ac:dyDescent="0.3">
      <c r="A66" s="54">
        <v>3</v>
      </c>
      <c r="B66" s="71"/>
      <c r="C66" s="71"/>
      <c r="D66" s="71"/>
      <c r="E66" s="71"/>
      <c r="F66" s="71"/>
      <c r="G66" s="54">
        <v>3</v>
      </c>
      <c r="H66" s="76" t="s">
        <v>382</v>
      </c>
      <c r="I66" s="77"/>
      <c r="J66" s="77"/>
      <c r="K66" s="77"/>
      <c r="L66" s="78"/>
    </row>
    <row r="67" spans="1:12" x14ac:dyDescent="0.3">
      <c r="A67" s="54">
        <v>4</v>
      </c>
      <c r="B67" s="71"/>
      <c r="C67" s="71"/>
      <c r="D67" s="71"/>
      <c r="E67" s="71"/>
      <c r="F67" s="71"/>
      <c r="G67" s="54">
        <v>4</v>
      </c>
      <c r="H67" s="71"/>
      <c r="I67" s="71"/>
      <c r="J67" s="71"/>
      <c r="K67" s="71"/>
      <c r="L67" s="71"/>
    </row>
    <row r="68" spans="1:12" x14ac:dyDescent="0.3">
      <c r="A68" s="54">
        <v>5</v>
      </c>
      <c r="B68" s="71"/>
      <c r="C68" s="71"/>
      <c r="D68" s="71"/>
      <c r="E68" s="71"/>
      <c r="F68" s="71"/>
      <c r="G68" s="54">
        <v>5</v>
      </c>
      <c r="H68" s="71"/>
      <c r="I68" s="71"/>
      <c r="J68" s="71"/>
      <c r="K68" s="71"/>
      <c r="L68" s="71"/>
    </row>
    <row r="69" spans="1:12" x14ac:dyDescent="0.3">
      <c r="A69" s="54">
        <v>6</v>
      </c>
      <c r="B69" s="71"/>
      <c r="C69" s="71"/>
      <c r="D69" s="71"/>
      <c r="E69" s="71"/>
      <c r="F69" s="71"/>
      <c r="G69" s="54">
        <v>6</v>
      </c>
      <c r="H69" s="71"/>
      <c r="I69" s="71"/>
      <c r="J69" s="71"/>
      <c r="K69" s="71"/>
      <c r="L69" s="71"/>
    </row>
    <row r="70" spans="1:12" ht="21" customHeight="1" x14ac:dyDescent="0.3">
      <c r="A70" s="72" t="s">
        <v>338</v>
      </c>
      <c r="B70" s="73"/>
      <c r="C70" s="73"/>
      <c r="D70" s="73"/>
      <c r="E70" s="73"/>
      <c r="F70" s="74"/>
      <c r="G70" s="75" t="s">
        <v>334</v>
      </c>
      <c r="H70" s="75"/>
      <c r="I70" s="75"/>
      <c r="J70" s="75"/>
      <c r="K70" s="75"/>
      <c r="L70" s="75"/>
    </row>
    <row r="71" spans="1:12" x14ac:dyDescent="0.3">
      <c r="A71" s="54">
        <v>1</v>
      </c>
      <c r="B71" s="76" t="s">
        <v>368</v>
      </c>
      <c r="C71" s="77"/>
      <c r="D71" s="77"/>
      <c r="E71" s="77"/>
      <c r="F71" s="78"/>
      <c r="G71" s="54">
        <v>1</v>
      </c>
      <c r="H71" s="76" t="s">
        <v>383</v>
      </c>
      <c r="I71" s="77"/>
      <c r="J71" s="77"/>
      <c r="K71" s="77"/>
      <c r="L71" s="78"/>
    </row>
    <row r="72" spans="1:12" x14ac:dyDescent="0.3">
      <c r="A72" s="54">
        <v>2</v>
      </c>
      <c r="B72" s="71"/>
      <c r="C72" s="71"/>
      <c r="D72" s="71"/>
      <c r="E72" s="71"/>
      <c r="F72" s="71"/>
      <c r="G72" s="54">
        <v>2</v>
      </c>
      <c r="H72" s="71"/>
      <c r="I72" s="71"/>
      <c r="J72" s="71"/>
      <c r="K72" s="71"/>
      <c r="L72" s="71"/>
    </row>
    <row r="73" spans="1:12" x14ac:dyDescent="0.3">
      <c r="A73" s="54">
        <v>3</v>
      </c>
      <c r="B73" s="71"/>
      <c r="C73" s="71"/>
      <c r="D73" s="71"/>
      <c r="E73" s="71"/>
      <c r="F73" s="71"/>
      <c r="G73" s="54">
        <v>3</v>
      </c>
      <c r="H73" s="71"/>
      <c r="I73" s="71"/>
      <c r="J73" s="71"/>
      <c r="K73" s="71"/>
      <c r="L73" s="71"/>
    </row>
    <row r="74" spans="1:12" x14ac:dyDescent="0.3">
      <c r="A74" s="54">
        <v>4</v>
      </c>
      <c r="B74" s="71"/>
      <c r="C74" s="71"/>
      <c r="D74" s="71"/>
      <c r="E74" s="71"/>
      <c r="F74" s="71"/>
      <c r="G74" s="54">
        <v>4</v>
      </c>
      <c r="H74" s="71"/>
      <c r="I74" s="71"/>
      <c r="J74" s="71"/>
      <c r="K74" s="71"/>
      <c r="L74" s="71"/>
    </row>
    <row r="75" spans="1:12" x14ac:dyDescent="0.3">
      <c r="A75" s="54">
        <v>5</v>
      </c>
      <c r="B75" s="71"/>
      <c r="C75" s="71"/>
      <c r="D75" s="71"/>
      <c r="E75" s="71"/>
      <c r="F75" s="71"/>
      <c r="G75" s="54">
        <v>5</v>
      </c>
      <c r="H75" s="71"/>
      <c r="I75" s="71"/>
      <c r="J75" s="71"/>
      <c r="K75" s="71"/>
      <c r="L75" s="71"/>
    </row>
    <row r="76" spans="1:12" x14ac:dyDescent="0.3">
      <c r="A76" s="54">
        <v>6</v>
      </c>
      <c r="B76" s="71"/>
      <c r="C76" s="71"/>
      <c r="D76" s="71"/>
      <c r="E76" s="71"/>
      <c r="F76" s="71"/>
      <c r="G76" s="54">
        <v>6</v>
      </c>
      <c r="H76" s="71"/>
      <c r="I76" s="71"/>
      <c r="J76" s="71"/>
      <c r="K76" s="71"/>
      <c r="L76" s="71"/>
    </row>
  </sheetData>
  <sheetProtection algorithmName="SHA-512" hashValue="L+AA9YpmRW6qRp64X6xdvg2LvmuJ0rKwkHUUXQyz9MejwPaNfqPHiwipKIKvxoHF7AbGXqnqYdIAlp0EaYO+ow==" saltValue="ytmTCcgcZfxtBbF0/Q+hIA==" spinCount="100000" sheet="1" objects="1" scenarios="1" formatColumns="0" formatRows="0"/>
  <mergeCells count="152">
    <mergeCell ref="B54:F54"/>
    <mergeCell ref="H54:L54"/>
    <mergeCell ref="A12:L12"/>
    <mergeCell ref="I6:L7"/>
    <mergeCell ref="I8:L11"/>
    <mergeCell ref="B51:F51"/>
    <mergeCell ref="H51:L51"/>
    <mergeCell ref="B52:F52"/>
    <mergeCell ref="H52:L52"/>
    <mergeCell ref="B53:F53"/>
    <mergeCell ref="H53:L53"/>
    <mergeCell ref="B48:F48"/>
    <mergeCell ref="H48:L48"/>
    <mergeCell ref="B49:F49"/>
    <mergeCell ref="H49:L49"/>
    <mergeCell ref="B41:F41"/>
    <mergeCell ref="H41:L41"/>
    <mergeCell ref="B42:F42"/>
    <mergeCell ref="H42:L42"/>
    <mergeCell ref="B43:F43"/>
    <mergeCell ref="H43:L43"/>
    <mergeCell ref="B44:F44"/>
    <mergeCell ref="H44:L44"/>
    <mergeCell ref="B50:F50"/>
    <mergeCell ref="H50:L50"/>
    <mergeCell ref="B45:F45"/>
    <mergeCell ref="H45:L45"/>
    <mergeCell ref="B46:F46"/>
    <mergeCell ref="H46:L46"/>
    <mergeCell ref="B47:F47"/>
    <mergeCell ref="H47:L47"/>
    <mergeCell ref="B35:F35"/>
    <mergeCell ref="H35:L35"/>
    <mergeCell ref="B36:F36"/>
    <mergeCell ref="H36:L36"/>
    <mergeCell ref="B37:F37"/>
    <mergeCell ref="H37:L37"/>
    <mergeCell ref="A39:F39"/>
    <mergeCell ref="G39:L39"/>
    <mergeCell ref="B40:F40"/>
    <mergeCell ref="H40:L40"/>
    <mergeCell ref="A38:L38"/>
    <mergeCell ref="B30:F30"/>
    <mergeCell ref="H30:L30"/>
    <mergeCell ref="B31:F31"/>
    <mergeCell ref="H31:L31"/>
    <mergeCell ref="B32:F32"/>
    <mergeCell ref="H32:L32"/>
    <mergeCell ref="B33:F33"/>
    <mergeCell ref="H33:L33"/>
    <mergeCell ref="B34:F34"/>
    <mergeCell ref="H34:L34"/>
    <mergeCell ref="B25:F25"/>
    <mergeCell ref="H25:L25"/>
    <mergeCell ref="B26:F26"/>
    <mergeCell ref="H26:L26"/>
    <mergeCell ref="B27:F27"/>
    <mergeCell ref="H27:L27"/>
    <mergeCell ref="B28:F28"/>
    <mergeCell ref="H28:L28"/>
    <mergeCell ref="B29:F29"/>
    <mergeCell ref="H29:L29"/>
    <mergeCell ref="B23:F23"/>
    <mergeCell ref="H23:L23"/>
    <mergeCell ref="B24:F24"/>
    <mergeCell ref="H24:L24"/>
    <mergeCell ref="A1:B4"/>
    <mergeCell ref="A21:L21"/>
    <mergeCell ref="A22:F22"/>
    <mergeCell ref="G22:L22"/>
    <mergeCell ref="A6:B7"/>
    <mergeCell ref="C6:H7"/>
    <mergeCell ref="A8:B9"/>
    <mergeCell ref="C8:H9"/>
    <mergeCell ref="A10:B11"/>
    <mergeCell ref="C10:H11"/>
    <mergeCell ref="C1:K4"/>
    <mergeCell ref="H13:I13"/>
    <mergeCell ref="H14:I14"/>
    <mergeCell ref="H15:I15"/>
    <mergeCell ref="H16:I16"/>
    <mergeCell ref="K13:L13"/>
    <mergeCell ref="K14:L14"/>
    <mergeCell ref="K15:L15"/>
    <mergeCell ref="K16:L16"/>
    <mergeCell ref="B13:C13"/>
    <mergeCell ref="B14:C14"/>
    <mergeCell ref="B15:C15"/>
    <mergeCell ref="B16:C16"/>
    <mergeCell ref="E13:F13"/>
    <mergeCell ref="E14:F14"/>
    <mergeCell ref="E15:F15"/>
    <mergeCell ref="E16:F16"/>
    <mergeCell ref="B19:C19"/>
    <mergeCell ref="E19:F19"/>
    <mergeCell ref="H19:I19"/>
    <mergeCell ref="K19:L19"/>
    <mergeCell ref="B20:C20"/>
    <mergeCell ref="E20:F20"/>
    <mergeCell ref="H20:I20"/>
    <mergeCell ref="K20:L20"/>
    <mergeCell ref="B17:C17"/>
    <mergeCell ref="E17:F17"/>
    <mergeCell ref="H17:I17"/>
    <mergeCell ref="K17:L17"/>
    <mergeCell ref="B18:C18"/>
    <mergeCell ref="E18:F18"/>
    <mergeCell ref="H18:I18"/>
    <mergeCell ref="K18:L18"/>
    <mergeCell ref="B59:F59"/>
    <mergeCell ref="H59:L59"/>
    <mergeCell ref="B60:F60"/>
    <mergeCell ref="H60:L60"/>
    <mergeCell ref="B61:F61"/>
    <mergeCell ref="H61:L61"/>
    <mergeCell ref="B62:F62"/>
    <mergeCell ref="H62:L62"/>
    <mergeCell ref="A55:L55"/>
    <mergeCell ref="A56:F56"/>
    <mergeCell ref="G56:L56"/>
    <mergeCell ref="B57:F57"/>
    <mergeCell ref="H57:L57"/>
    <mergeCell ref="B58:F58"/>
    <mergeCell ref="H58:L58"/>
    <mergeCell ref="B64:F64"/>
    <mergeCell ref="H64:L64"/>
    <mergeCell ref="B65:F65"/>
    <mergeCell ref="H65:L65"/>
    <mergeCell ref="B66:F66"/>
    <mergeCell ref="H66:L66"/>
    <mergeCell ref="A63:F63"/>
    <mergeCell ref="G63:L63"/>
    <mergeCell ref="B67:F67"/>
    <mergeCell ref="H67:L67"/>
    <mergeCell ref="B73:F73"/>
    <mergeCell ref="H73:L73"/>
    <mergeCell ref="B74:F74"/>
    <mergeCell ref="H74:L74"/>
    <mergeCell ref="B75:F75"/>
    <mergeCell ref="H75:L75"/>
    <mergeCell ref="B76:F76"/>
    <mergeCell ref="H76:L76"/>
    <mergeCell ref="B68:F68"/>
    <mergeCell ref="H68:L68"/>
    <mergeCell ref="B69:F69"/>
    <mergeCell ref="H69:L69"/>
    <mergeCell ref="A70:F70"/>
    <mergeCell ref="G70:L70"/>
    <mergeCell ref="B71:F71"/>
    <mergeCell ref="H71:L71"/>
    <mergeCell ref="B72:F72"/>
    <mergeCell ref="H72:L7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Listas!$F$2:$F$17</xm:f>
          </x14:formula1>
          <xm:sqref>C6:H7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1"/>
  <sheetViews>
    <sheetView topLeftCell="H1" zoomScale="60" zoomScaleNormal="60" workbookViewId="0">
      <pane ySplit="8" topLeftCell="A9" activePane="bottomLeft" state="frozen"/>
      <selection activeCell="Y12" sqref="Y12:Y14"/>
      <selection pane="bottomLeft" activeCell="V24" sqref="V24:V26"/>
    </sheetView>
  </sheetViews>
  <sheetFormatPr baseColWidth="10" defaultColWidth="0" defaultRowHeight="16.5" zeroHeight="1" x14ac:dyDescent="0.3"/>
  <cols>
    <col min="1" max="1" width="4" style="8" bestFit="1" customWidth="1"/>
    <col min="2" max="3" width="18.85546875" style="8" customWidth="1"/>
    <col min="4" max="4" width="17.85546875" style="8" customWidth="1"/>
    <col min="5" max="5" width="35.7109375" style="8" customWidth="1"/>
    <col min="6" max="6" width="27.85546875" style="8" customWidth="1"/>
    <col min="7" max="7" width="50.7109375" style="8" customWidth="1"/>
    <col min="8" max="8" width="21.42578125" style="8" customWidth="1"/>
    <col min="9" max="9" width="22.28515625" style="9" customWidth="1"/>
    <col min="10" max="10" width="33.5703125" style="2" customWidth="1"/>
    <col min="11" max="11" width="16.5703125" style="2" customWidth="1"/>
    <col min="12" max="12" width="7.140625" style="2" bestFit="1" customWidth="1"/>
    <col min="13" max="13" width="40.85546875" style="2" customWidth="1"/>
    <col min="14" max="14" width="17.5703125" style="2" customWidth="1"/>
    <col min="15" max="15" width="6.28515625" style="2" bestFit="1" customWidth="1"/>
    <col min="16" max="16" width="16" style="2" customWidth="1"/>
    <col min="17" max="17" width="17" style="4" customWidth="1"/>
    <col min="18" max="18" width="18" style="4" customWidth="1"/>
    <col min="19" max="19" width="17.7109375" style="4" customWidth="1"/>
    <col min="20" max="20" width="20.85546875" style="4" customWidth="1"/>
    <col min="21" max="21" width="17.42578125" style="4" customWidth="1"/>
    <col min="22" max="22" width="48.7109375" style="4" customWidth="1"/>
    <col min="23" max="23" width="6.42578125" style="4" customWidth="1"/>
    <col min="24" max="28" width="11.42578125" style="4" hidden="1" customWidth="1"/>
    <col min="29" max="29" width="5.85546875" style="4" hidden="1" customWidth="1"/>
    <col min="30" max="16384" width="11.42578125" style="4" hidden="1"/>
  </cols>
  <sheetData>
    <row r="1" spans="1:22" ht="16.5" customHeight="1" x14ac:dyDescent="0.25">
      <c r="A1" s="126"/>
      <c r="B1" s="126"/>
      <c r="C1" s="154" t="s">
        <v>162</v>
      </c>
      <c r="D1" s="154"/>
      <c r="E1" s="154"/>
      <c r="F1" s="154"/>
      <c r="G1" s="154"/>
      <c r="H1" s="154"/>
      <c r="I1" s="154"/>
      <c r="J1" s="154"/>
      <c r="K1" s="154"/>
      <c r="L1" s="154"/>
      <c r="M1" s="154"/>
      <c r="N1" s="154"/>
      <c r="O1" s="154"/>
      <c r="P1" s="154"/>
      <c r="Q1" s="154"/>
      <c r="R1" s="154"/>
      <c r="S1" s="154"/>
      <c r="T1" s="154"/>
      <c r="U1" s="154"/>
      <c r="V1" s="61" t="s">
        <v>264</v>
      </c>
    </row>
    <row r="2" spans="1:22" ht="16.5" customHeight="1" x14ac:dyDescent="0.25">
      <c r="A2" s="126"/>
      <c r="B2" s="126"/>
      <c r="C2" s="154"/>
      <c r="D2" s="154"/>
      <c r="E2" s="154"/>
      <c r="F2" s="154"/>
      <c r="G2" s="154"/>
      <c r="H2" s="154"/>
      <c r="I2" s="154"/>
      <c r="J2" s="154"/>
      <c r="K2" s="154"/>
      <c r="L2" s="154"/>
      <c r="M2" s="154"/>
      <c r="N2" s="154"/>
      <c r="O2" s="154"/>
      <c r="P2" s="154"/>
      <c r="Q2" s="154"/>
      <c r="R2" s="154"/>
      <c r="S2" s="154"/>
      <c r="T2" s="154"/>
      <c r="U2" s="154"/>
      <c r="V2" s="61" t="s">
        <v>263</v>
      </c>
    </row>
    <row r="3" spans="1:22" ht="16.5" customHeight="1" x14ac:dyDescent="0.25">
      <c r="A3" s="126"/>
      <c r="B3" s="126"/>
      <c r="C3" s="154"/>
      <c r="D3" s="154"/>
      <c r="E3" s="154"/>
      <c r="F3" s="154"/>
      <c r="G3" s="154"/>
      <c r="H3" s="154"/>
      <c r="I3" s="154"/>
      <c r="J3" s="154"/>
      <c r="K3" s="154"/>
      <c r="L3" s="154"/>
      <c r="M3" s="154"/>
      <c r="N3" s="154"/>
      <c r="O3" s="154"/>
      <c r="P3" s="154"/>
      <c r="Q3" s="154"/>
      <c r="R3" s="154"/>
      <c r="S3" s="154"/>
      <c r="T3" s="154"/>
      <c r="U3" s="154"/>
      <c r="V3" s="61" t="s">
        <v>317</v>
      </c>
    </row>
    <row r="4" spans="1:22" ht="15.75" customHeight="1" x14ac:dyDescent="0.25">
      <c r="A4" s="126"/>
      <c r="B4" s="126"/>
      <c r="C4" s="154"/>
      <c r="D4" s="154"/>
      <c r="E4" s="154"/>
      <c r="F4" s="154"/>
      <c r="G4" s="154"/>
      <c r="H4" s="154"/>
      <c r="I4" s="154"/>
      <c r="J4" s="154"/>
      <c r="K4" s="154"/>
      <c r="L4" s="154"/>
      <c r="M4" s="154"/>
      <c r="N4" s="154"/>
      <c r="O4" s="154"/>
      <c r="P4" s="154"/>
      <c r="Q4" s="154"/>
      <c r="R4" s="154"/>
      <c r="S4" s="154"/>
      <c r="T4" s="154"/>
      <c r="U4" s="154"/>
      <c r="V4" s="61" t="s">
        <v>355</v>
      </c>
    </row>
    <row r="5" spans="1:22" ht="11.25" customHeight="1" x14ac:dyDescent="0.3">
      <c r="A5" s="10"/>
      <c r="B5" s="10"/>
      <c r="C5" s="10"/>
      <c r="D5" s="11"/>
      <c r="E5" s="11"/>
      <c r="F5" s="11"/>
      <c r="G5" s="11"/>
      <c r="H5" s="11"/>
      <c r="I5" s="11"/>
      <c r="J5" s="11"/>
      <c r="K5" s="11"/>
      <c r="L5" s="11"/>
      <c r="M5" s="11"/>
      <c r="N5" s="11"/>
      <c r="O5" s="11"/>
      <c r="P5" s="11"/>
      <c r="Q5" s="11"/>
      <c r="R5" s="11"/>
      <c r="S5" s="11"/>
      <c r="T5" s="11"/>
      <c r="U5" s="11"/>
      <c r="V5" s="11"/>
    </row>
    <row r="6" spans="1:22" ht="15" customHeight="1" x14ac:dyDescent="0.25">
      <c r="A6" s="135" t="s">
        <v>88</v>
      </c>
      <c r="B6" s="138" t="s">
        <v>39</v>
      </c>
      <c r="C6" s="131" t="s">
        <v>109</v>
      </c>
      <c r="D6" s="131"/>
      <c r="E6" s="131"/>
      <c r="F6" s="131"/>
      <c r="G6" s="131"/>
      <c r="H6" s="131"/>
      <c r="I6" s="131"/>
      <c r="J6" s="131"/>
      <c r="K6" s="131" t="s">
        <v>108</v>
      </c>
      <c r="L6" s="131"/>
      <c r="M6" s="131"/>
      <c r="N6" s="131"/>
      <c r="O6" s="131"/>
      <c r="P6" s="131"/>
      <c r="Q6" s="152" t="s">
        <v>340</v>
      </c>
      <c r="R6" s="152"/>
      <c r="S6" s="152"/>
      <c r="T6" s="152"/>
      <c r="U6" s="152"/>
      <c r="V6" s="152"/>
    </row>
    <row r="7" spans="1:22" ht="18" customHeight="1" x14ac:dyDescent="0.25">
      <c r="A7" s="136"/>
      <c r="B7" s="139"/>
      <c r="C7" s="127" t="s">
        <v>319</v>
      </c>
      <c r="D7" s="127" t="s">
        <v>77</v>
      </c>
      <c r="E7" s="127" t="s">
        <v>78</v>
      </c>
      <c r="F7" s="127" t="s">
        <v>79</v>
      </c>
      <c r="G7" s="129" t="s">
        <v>1</v>
      </c>
      <c r="H7" s="128" t="s">
        <v>86</v>
      </c>
      <c r="I7" s="128" t="s">
        <v>2</v>
      </c>
      <c r="J7" s="128" t="s">
        <v>163</v>
      </c>
      <c r="K7" s="132" t="s">
        <v>3</v>
      </c>
      <c r="L7" s="133" t="s">
        <v>4</v>
      </c>
      <c r="M7" s="134" t="s">
        <v>321</v>
      </c>
      <c r="N7" s="132" t="s">
        <v>5</v>
      </c>
      <c r="O7" s="133" t="s">
        <v>4</v>
      </c>
      <c r="P7" s="132" t="s">
        <v>6</v>
      </c>
      <c r="Q7" s="128" t="s">
        <v>343</v>
      </c>
      <c r="R7" s="128" t="s">
        <v>344</v>
      </c>
      <c r="S7" s="128" t="s">
        <v>345</v>
      </c>
      <c r="T7" s="128" t="s">
        <v>341</v>
      </c>
      <c r="U7" s="132" t="s">
        <v>346</v>
      </c>
      <c r="V7" s="128" t="s">
        <v>342</v>
      </c>
    </row>
    <row r="8" spans="1:22" ht="34.5" customHeight="1" x14ac:dyDescent="0.25">
      <c r="A8" s="137"/>
      <c r="B8" s="140"/>
      <c r="C8" s="128"/>
      <c r="D8" s="128"/>
      <c r="E8" s="128"/>
      <c r="F8" s="128"/>
      <c r="G8" s="130"/>
      <c r="H8" s="134"/>
      <c r="I8" s="134"/>
      <c r="J8" s="134"/>
      <c r="K8" s="132"/>
      <c r="L8" s="133"/>
      <c r="M8" s="134"/>
      <c r="N8" s="133"/>
      <c r="O8" s="133"/>
      <c r="P8" s="132"/>
      <c r="Q8" s="134"/>
      <c r="R8" s="134"/>
      <c r="S8" s="134"/>
      <c r="T8" s="134"/>
      <c r="U8" s="132"/>
      <c r="V8" s="134"/>
    </row>
    <row r="9" spans="1:22" ht="16.5" customHeight="1" x14ac:dyDescent="0.25">
      <c r="A9" s="113">
        <v>1</v>
      </c>
      <c r="B9" s="114" t="str">
        <f>IF(C9="","",
IF('1. Punto de Partida'!$C$6="","",'1. Punto de Partida'!$C$6))</f>
        <v>Comunicaciones e Información Pública</v>
      </c>
      <c r="C9" s="106" t="s">
        <v>384</v>
      </c>
      <c r="D9" s="121" t="s">
        <v>80</v>
      </c>
      <c r="E9" s="124" t="s">
        <v>400</v>
      </c>
      <c r="F9" s="125" t="s">
        <v>398</v>
      </c>
      <c r="G9" s="125" t="s">
        <v>403</v>
      </c>
      <c r="H9" s="115" t="s">
        <v>14</v>
      </c>
      <c r="I9" s="115" t="s">
        <v>93</v>
      </c>
      <c r="J9" s="115" t="s">
        <v>386</v>
      </c>
      <c r="K9" s="109" t="str">
        <f>IFERROR(MID(J9,1,SEARCH(":",J9,1)-1),"")</f>
        <v>Media</v>
      </c>
      <c r="L9" s="110">
        <f>IF(OR(K9="Rara vez",K9="Muy Baja"),0.2,
IF(OR(K9="Improbable",K9="Baja"),0.4,
IF(OR(K9="Posible",K9="Media"),0.6,
IF(OR(K9="Probable",K9="Alta"),0.8,
IF(OR(K9="Casi seguro",K9="Muy Alta"),1,"")))))</f>
        <v>0.6</v>
      </c>
      <c r="M9" s="112" t="s">
        <v>387</v>
      </c>
      <c r="N9" s="109"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110">
        <f>IF(N9="Leve",0.2,
IF(N9="Menor",0.4,
IF(N9="Moderado",0.6,
IF(N9="Mayor",0.8,
IF(N9="Catastrófico",1,"")))))</f>
        <v>0.2</v>
      </c>
      <c r="P9" s="111"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141" t="s">
        <v>389</v>
      </c>
      <c r="R9" s="121" t="s">
        <v>390</v>
      </c>
      <c r="S9" s="148">
        <v>80</v>
      </c>
      <c r="T9" s="121" t="s">
        <v>391</v>
      </c>
      <c r="U9" s="153" t="str">
        <f>IF(S9="","","Cuatrimestral")</f>
        <v>Cuatrimestral</v>
      </c>
      <c r="V9" s="149" t="s">
        <v>392</v>
      </c>
    </row>
    <row r="10" spans="1:22" ht="42" customHeight="1" x14ac:dyDescent="0.25">
      <c r="A10" s="113"/>
      <c r="B10" s="114"/>
      <c r="C10" s="107"/>
      <c r="D10" s="122"/>
      <c r="E10" s="122"/>
      <c r="F10" s="122"/>
      <c r="G10" s="122"/>
      <c r="H10" s="115"/>
      <c r="I10" s="115"/>
      <c r="J10" s="115"/>
      <c r="K10" s="109"/>
      <c r="L10" s="110"/>
      <c r="M10" s="112"/>
      <c r="N10" s="109"/>
      <c r="O10" s="110"/>
      <c r="P10" s="111"/>
      <c r="Q10" s="142"/>
      <c r="R10" s="142"/>
      <c r="S10" s="142"/>
      <c r="T10" s="142"/>
      <c r="U10" s="153"/>
      <c r="V10" s="150"/>
    </row>
    <row r="11" spans="1:22" ht="39.75" customHeight="1" x14ac:dyDescent="0.25">
      <c r="A11" s="113"/>
      <c r="B11" s="114"/>
      <c r="C11" s="108"/>
      <c r="D11" s="123"/>
      <c r="E11" s="123"/>
      <c r="F11" s="123"/>
      <c r="G11" s="123"/>
      <c r="H11" s="115"/>
      <c r="I11" s="115"/>
      <c r="J11" s="115"/>
      <c r="K11" s="109"/>
      <c r="L11" s="110"/>
      <c r="M11" s="112"/>
      <c r="N11" s="109"/>
      <c r="O11" s="110"/>
      <c r="P11" s="111"/>
      <c r="Q11" s="143"/>
      <c r="R11" s="143"/>
      <c r="S11" s="143"/>
      <c r="T11" s="143"/>
      <c r="U11" s="153"/>
      <c r="V11" s="151"/>
    </row>
    <row r="12" spans="1:22" ht="45" customHeight="1" x14ac:dyDescent="0.25">
      <c r="A12" s="113">
        <v>2</v>
      </c>
      <c r="B12" s="114" t="str">
        <f>IF(C12="","",
IF('1. Punto de Partida'!$C$6="","",'1. Punto de Partida'!$C$6))</f>
        <v>Comunicaciones e Información Pública</v>
      </c>
      <c r="C12" s="106" t="s">
        <v>385</v>
      </c>
      <c r="D12" s="116" t="s">
        <v>80</v>
      </c>
      <c r="E12" s="119" t="s">
        <v>401</v>
      </c>
      <c r="F12" s="119" t="s">
        <v>399</v>
      </c>
      <c r="G12" s="120" t="s">
        <v>404</v>
      </c>
      <c r="H12" s="115" t="s">
        <v>14</v>
      </c>
      <c r="I12" s="115" t="s">
        <v>93</v>
      </c>
      <c r="J12" s="115" t="s">
        <v>386</v>
      </c>
      <c r="K12" s="109" t="str">
        <f t="shared" ref="K12" si="0">IFERROR(MID(J12,1,SEARCH(":",J12,1)-1),"")</f>
        <v>Media</v>
      </c>
      <c r="L12" s="110">
        <f>IF(OR(K12="Rara vez",K12="Muy Baja"),0.2,
IF(OR(K12="Improbable",K12="Baja"),0.4,
IF(OR(K12="Posible",K12="Media"),0.6,
IF(OR(K12="Probable",K12="Alta"),0.8,
IF(OR(K12="Casi seguro",K12="Muy Alta"),1,"")))))</f>
        <v>0.6</v>
      </c>
      <c r="M12" s="112" t="s">
        <v>388</v>
      </c>
      <c r="N12" s="109"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10">
        <f t="shared" ref="O12" si="1">IF(N12="Leve",0.2,
IF(N12="Menor",0.4,
IF(N12="Moderado",0.6,
IF(N12="Mayor",0.8,
IF(N12="Catastrófico",1,"")))))</f>
        <v>0.6</v>
      </c>
      <c r="P12" s="111" t="str">
        <f t="shared" ref="P12" si="2">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141" t="s">
        <v>389</v>
      </c>
      <c r="R12" s="121" t="s">
        <v>390</v>
      </c>
      <c r="S12" s="148">
        <v>80</v>
      </c>
      <c r="T12" s="121" t="s">
        <v>391</v>
      </c>
      <c r="U12" s="153" t="str">
        <f>IF(S12="","","Cuatrimestral")</f>
        <v>Cuatrimestral</v>
      </c>
      <c r="V12" s="105" t="s">
        <v>392</v>
      </c>
    </row>
    <row r="13" spans="1:22" ht="31.5" customHeight="1" x14ac:dyDescent="0.25">
      <c r="A13" s="113"/>
      <c r="B13" s="114"/>
      <c r="C13" s="107"/>
      <c r="D13" s="117"/>
      <c r="E13" s="117"/>
      <c r="F13" s="117"/>
      <c r="G13" s="117"/>
      <c r="H13" s="115"/>
      <c r="I13" s="115"/>
      <c r="J13" s="115"/>
      <c r="K13" s="109"/>
      <c r="L13" s="110"/>
      <c r="M13" s="112"/>
      <c r="N13" s="109"/>
      <c r="O13" s="110"/>
      <c r="P13" s="111"/>
      <c r="Q13" s="142"/>
      <c r="R13" s="142"/>
      <c r="S13" s="142"/>
      <c r="T13" s="142"/>
      <c r="U13" s="153"/>
      <c r="V13" s="105"/>
    </row>
    <row r="14" spans="1:22" ht="30" customHeight="1" x14ac:dyDescent="0.25">
      <c r="A14" s="113"/>
      <c r="B14" s="114"/>
      <c r="C14" s="108"/>
      <c r="D14" s="118"/>
      <c r="E14" s="118"/>
      <c r="F14" s="118"/>
      <c r="G14" s="118"/>
      <c r="H14" s="115"/>
      <c r="I14" s="115"/>
      <c r="J14" s="115"/>
      <c r="K14" s="109"/>
      <c r="L14" s="110"/>
      <c r="M14" s="112"/>
      <c r="N14" s="109"/>
      <c r="O14" s="110"/>
      <c r="P14" s="111"/>
      <c r="Q14" s="143"/>
      <c r="R14" s="143"/>
      <c r="S14" s="143"/>
      <c r="T14" s="143"/>
      <c r="U14" s="153"/>
      <c r="V14" s="105"/>
    </row>
    <row r="15" spans="1:22" ht="16.5" customHeight="1" x14ac:dyDescent="0.25">
      <c r="A15" s="113">
        <v>3</v>
      </c>
      <c r="B15" s="114" t="str">
        <f>IF(C15="","",
IF('1. Punto de Partida'!$C$6="","",'1. Punto de Partida'!$C$6))</f>
        <v>Comunicaciones e Información Pública</v>
      </c>
      <c r="C15" s="106" t="s">
        <v>410</v>
      </c>
      <c r="D15" s="106" t="s">
        <v>96</v>
      </c>
      <c r="E15" s="106" t="s">
        <v>411</v>
      </c>
      <c r="F15" s="106" t="s">
        <v>412</v>
      </c>
      <c r="G15" s="105" t="s">
        <v>413</v>
      </c>
      <c r="H15" s="115" t="s">
        <v>299</v>
      </c>
      <c r="I15" s="115" t="s">
        <v>85</v>
      </c>
      <c r="J15" s="115" t="s">
        <v>386</v>
      </c>
      <c r="K15" s="109" t="str">
        <f t="shared" ref="K15" si="3">IFERROR(MID(J15,1,SEARCH(":",J15,1)-1),"")</f>
        <v>Media</v>
      </c>
      <c r="L15" s="110">
        <f t="shared" ref="L15" si="4">IF(OR(K15="Rara vez",K15="Muy Baja"),0.2,
IF(OR(K15="Improbable",K15="Baja"),0.4,
IF(OR(K15="Posible",K15="Media"),0.6,
IF(OR(K15="Probable",K15="Alta"),0.8,
IF(OR(K15="Casi seguro",K15="Muy Alta"),1,"")))))</f>
        <v>0.6</v>
      </c>
      <c r="M15" s="112" t="s">
        <v>418</v>
      </c>
      <c r="N15" s="109"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110">
        <f t="shared" ref="O15" si="5">IF(N15="Leve",0.2,
IF(N15="Menor",0.4,
IF(N15="Moderado",0.6,
IF(N15="Mayor",0.8,
IF(N15="Catastrófico",1,"")))))</f>
        <v>0.8</v>
      </c>
      <c r="P15" s="111" t="str">
        <f t="shared" ref="P15" si="6">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144" t="s">
        <v>420</v>
      </c>
      <c r="R15" s="144" t="s">
        <v>421</v>
      </c>
      <c r="S15" s="144" t="s">
        <v>422</v>
      </c>
      <c r="T15" s="144" t="s">
        <v>423</v>
      </c>
      <c r="U15" s="153" t="str">
        <f t="shared" ref="U15" si="7">IF(S15="","","Cuatrimestral")</f>
        <v>Cuatrimestral</v>
      </c>
      <c r="V15" s="149" t="s">
        <v>427</v>
      </c>
    </row>
    <row r="16" spans="1:22" ht="16.5" customHeight="1" x14ac:dyDescent="0.25">
      <c r="A16" s="113"/>
      <c r="B16" s="114"/>
      <c r="C16" s="107"/>
      <c r="D16" s="107"/>
      <c r="E16" s="107"/>
      <c r="F16" s="107"/>
      <c r="G16" s="105"/>
      <c r="H16" s="115"/>
      <c r="I16" s="115"/>
      <c r="J16" s="115"/>
      <c r="K16" s="109"/>
      <c r="L16" s="110"/>
      <c r="M16" s="112"/>
      <c r="N16" s="109"/>
      <c r="O16" s="110"/>
      <c r="P16" s="111"/>
      <c r="Q16" s="144"/>
      <c r="R16" s="144"/>
      <c r="S16" s="144"/>
      <c r="T16" s="144"/>
      <c r="U16" s="153"/>
      <c r="V16" s="150"/>
    </row>
    <row r="17" spans="1:22" ht="16.5" customHeight="1" x14ac:dyDescent="0.25">
      <c r="A17" s="113"/>
      <c r="B17" s="114"/>
      <c r="C17" s="108"/>
      <c r="D17" s="108"/>
      <c r="E17" s="108"/>
      <c r="F17" s="108"/>
      <c r="G17" s="105"/>
      <c r="H17" s="115"/>
      <c r="I17" s="115"/>
      <c r="J17" s="115"/>
      <c r="K17" s="109"/>
      <c r="L17" s="110"/>
      <c r="M17" s="112"/>
      <c r="N17" s="109"/>
      <c r="O17" s="110"/>
      <c r="P17" s="111"/>
      <c r="Q17" s="144"/>
      <c r="R17" s="144"/>
      <c r="S17" s="144"/>
      <c r="T17" s="144"/>
      <c r="U17" s="153"/>
      <c r="V17" s="151"/>
    </row>
    <row r="18" spans="1:22" ht="16.5" customHeight="1" x14ac:dyDescent="0.25">
      <c r="A18" s="113">
        <v>4</v>
      </c>
      <c r="B18" s="114" t="str">
        <f>IF(C18="","",
IF('1. Punto de Partida'!$C$6="","",'1. Punto de Partida'!$C$6))</f>
        <v>Comunicaciones e Información Pública</v>
      </c>
      <c r="C18" s="106" t="s">
        <v>414</v>
      </c>
      <c r="D18" s="106" t="s">
        <v>96</v>
      </c>
      <c r="E18" s="106" t="s">
        <v>415</v>
      </c>
      <c r="F18" s="106" t="s">
        <v>412</v>
      </c>
      <c r="G18" s="105" t="s">
        <v>416</v>
      </c>
      <c r="H18" s="115" t="s">
        <v>299</v>
      </c>
      <c r="I18" s="115" t="s">
        <v>85</v>
      </c>
      <c r="J18" s="115" t="s">
        <v>417</v>
      </c>
      <c r="K18" s="109" t="str">
        <f t="shared" ref="K18" si="8">IFERROR(MID(J18,1,SEARCH(":",J18,1)-1),"")</f>
        <v>Alta</v>
      </c>
      <c r="L18" s="110">
        <f t="shared" ref="L18" si="9">IF(OR(K18="Rara vez",K18="Muy Baja"),0.2,
IF(OR(K18="Improbable",K18="Baja"),0.4,
IF(OR(K18="Posible",K18="Media"),0.6,
IF(OR(K18="Probable",K18="Alta"),0.8,
IF(OR(K18="Casi seguro",K18="Muy Alta"),1,"")))))</f>
        <v>0.8</v>
      </c>
      <c r="M18" s="112" t="s">
        <v>419</v>
      </c>
      <c r="N18" s="109"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Menor</v>
      </c>
      <c r="O18" s="110">
        <f t="shared" ref="O18" si="10">IF(N18="Leve",0.2,
IF(N18="Menor",0.4,
IF(N18="Moderado",0.6,
IF(N18="Mayor",0.8,
IF(N18="Catastrófico",1,"")))))</f>
        <v>0.4</v>
      </c>
      <c r="P18" s="111" t="str">
        <f t="shared" ref="P18" si="11">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Moderado</v>
      </c>
      <c r="Q18" s="144" t="s">
        <v>424</v>
      </c>
      <c r="R18" s="144" t="s">
        <v>425</v>
      </c>
      <c r="S18" s="144" t="s">
        <v>426</v>
      </c>
      <c r="T18" s="144" t="s">
        <v>423</v>
      </c>
      <c r="U18" s="153" t="str">
        <f t="shared" ref="U18" si="12">IF(S18="","","Cuatrimestral")</f>
        <v>Cuatrimestral</v>
      </c>
      <c r="V18" s="105" t="s">
        <v>428</v>
      </c>
    </row>
    <row r="19" spans="1:22" ht="15" customHeight="1" x14ac:dyDescent="0.25">
      <c r="A19" s="113"/>
      <c r="B19" s="114"/>
      <c r="C19" s="107"/>
      <c r="D19" s="107"/>
      <c r="E19" s="107"/>
      <c r="F19" s="107"/>
      <c r="G19" s="105"/>
      <c r="H19" s="115"/>
      <c r="I19" s="115"/>
      <c r="J19" s="115"/>
      <c r="K19" s="109"/>
      <c r="L19" s="110"/>
      <c r="M19" s="112"/>
      <c r="N19" s="109"/>
      <c r="O19" s="110"/>
      <c r="P19" s="111"/>
      <c r="Q19" s="144"/>
      <c r="R19" s="144"/>
      <c r="S19" s="144"/>
      <c r="T19" s="144"/>
      <c r="U19" s="153"/>
      <c r="V19" s="105"/>
    </row>
    <row r="20" spans="1:22" ht="15" customHeight="1" x14ac:dyDescent="0.25">
      <c r="A20" s="113"/>
      <c r="B20" s="114"/>
      <c r="C20" s="108"/>
      <c r="D20" s="108"/>
      <c r="E20" s="108"/>
      <c r="F20" s="108"/>
      <c r="G20" s="105"/>
      <c r="H20" s="115"/>
      <c r="I20" s="115"/>
      <c r="J20" s="115"/>
      <c r="K20" s="109"/>
      <c r="L20" s="110"/>
      <c r="M20" s="112"/>
      <c r="N20" s="109"/>
      <c r="O20" s="110"/>
      <c r="P20" s="111"/>
      <c r="Q20" s="144"/>
      <c r="R20" s="144"/>
      <c r="S20" s="144"/>
      <c r="T20" s="144"/>
      <c r="U20" s="153"/>
      <c r="V20" s="105"/>
    </row>
    <row r="21" spans="1:22" ht="16.5" customHeight="1" x14ac:dyDescent="0.25">
      <c r="A21" s="113">
        <v>5</v>
      </c>
      <c r="B21" s="114" t="str">
        <f>IF(C21="","",
IF('1. Punto de Partida'!$C$6="","",'1. Punto de Partida'!$C$6))</f>
        <v>Comunicaciones e Información Pública</v>
      </c>
      <c r="C21" s="106" t="s">
        <v>449</v>
      </c>
      <c r="D21" s="106" t="s">
        <v>90</v>
      </c>
      <c r="E21" s="115" t="s">
        <v>450</v>
      </c>
      <c r="F21" s="115" t="s">
        <v>451</v>
      </c>
      <c r="G21" s="105" t="s">
        <v>452</v>
      </c>
      <c r="H21" s="115" t="s">
        <v>143</v>
      </c>
      <c r="I21" s="115" t="s">
        <v>85</v>
      </c>
      <c r="J21" s="115" t="s">
        <v>453</v>
      </c>
      <c r="K21" s="109" t="str">
        <f t="shared" ref="K21" si="13">IFERROR(MID(J21,1,SEARCH(":",J21,1)-1),"")</f>
        <v>Muy Alta</v>
      </c>
      <c r="L21" s="110">
        <f t="shared" ref="L21" si="14">IF(OR(K21="Rara vez",K21="Muy Baja"),0.2,
IF(OR(K21="Improbable",K21="Baja"),0.4,
IF(OR(K21="Posible",K21="Media"),0.6,
IF(OR(K21="Probable",K21="Alta"),0.8,
IF(OR(K21="Casi seguro",K21="Muy Alta"),1,"")))))</f>
        <v>1</v>
      </c>
      <c r="M21" s="112" t="s">
        <v>418</v>
      </c>
      <c r="N21" s="109"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110">
        <f t="shared" ref="O21" si="15">IF(N21="Leve",0.2,
IF(N21="Menor",0.4,
IF(N21="Moderado",0.6,
IF(N21="Mayor",0.8,
IF(N21="Catastrófico",1,"")))))</f>
        <v>0.8</v>
      </c>
      <c r="P21" s="111" t="str">
        <f t="shared" ref="P21" si="16">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144" t="s">
        <v>458</v>
      </c>
      <c r="R21" s="144" t="s">
        <v>459</v>
      </c>
      <c r="S21" s="144" t="s">
        <v>460</v>
      </c>
      <c r="T21" s="144" t="s">
        <v>461</v>
      </c>
      <c r="U21" s="153" t="str">
        <f t="shared" ref="U21" si="17">IF(S21="","","Cuatrimestral")</f>
        <v>Cuatrimestral</v>
      </c>
      <c r="V21" s="149" t="s">
        <v>463</v>
      </c>
    </row>
    <row r="22" spans="1:22" ht="15" customHeight="1" x14ac:dyDescent="0.25">
      <c r="A22" s="113"/>
      <c r="B22" s="114"/>
      <c r="C22" s="107"/>
      <c r="D22" s="107"/>
      <c r="E22" s="115"/>
      <c r="F22" s="115"/>
      <c r="G22" s="105"/>
      <c r="H22" s="115"/>
      <c r="I22" s="115"/>
      <c r="J22" s="115"/>
      <c r="K22" s="109"/>
      <c r="L22" s="110"/>
      <c r="M22" s="112"/>
      <c r="N22" s="109"/>
      <c r="O22" s="110"/>
      <c r="P22" s="111"/>
      <c r="Q22" s="144"/>
      <c r="R22" s="144"/>
      <c r="S22" s="144"/>
      <c r="T22" s="144"/>
      <c r="U22" s="153"/>
      <c r="V22" s="150"/>
    </row>
    <row r="23" spans="1:22" ht="15" customHeight="1" x14ac:dyDescent="0.25">
      <c r="A23" s="113"/>
      <c r="B23" s="114"/>
      <c r="C23" s="108"/>
      <c r="D23" s="108"/>
      <c r="E23" s="115"/>
      <c r="F23" s="115"/>
      <c r="G23" s="105"/>
      <c r="H23" s="115"/>
      <c r="I23" s="115"/>
      <c r="J23" s="115"/>
      <c r="K23" s="109"/>
      <c r="L23" s="110"/>
      <c r="M23" s="112"/>
      <c r="N23" s="109"/>
      <c r="O23" s="110"/>
      <c r="P23" s="111"/>
      <c r="Q23" s="144"/>
      <c r="R23" s="144"/>
      <c r="S23" s="144"/>
      <c r="T23" s="144"/>
      <c r="U23" s="153"/>
      <c r="V23" s="151"/>
    </row>
    <row r="24" spans="1:22" ht="16.5" customHeight="1" x14ac:dyDescent="0.25">
      <c r="A24" s="113">
        <v>6</v>
      </c>
      <c r="B24" s="114" t="str">
        <f>IF(C24="","",
IF('1. Punto de Partida'!$C$6="","",'1. Punto de Partida'!$C$6))</f>
        <v>Comunicaciones e Información Pública</v>
      </c>
      <c r="C24" s="106" t="s">
        <v>454</v>
      </c>
      <c r="D24" s="106" t="s">
        <v>96</v>
      </c>
      <c r="E24" s="106" t="s">
        <v>455</v>
      </c>
      <c r="F24" s="106" t="s">
        <v>456</v>
      </c>
      <c r="G24" s="105" t="s">
        <v>457</v>
      </c>
      <c r="H24" s="115" t="s">
        <v>144</v>
      </c>
      <c r="I24" s="115" t="s">
        <v>85</v>
      </c>
      <c r="J24" s="115" t="s">
        <v>453</v>
      </c>
      <c r="K24" s="109" t="str">
        <f t="shared" ref="K24" si="18">IFERROR(MID(J24,1,SEARCH(":",J24,1)-1),"")</f>
        <v>Muy Alta</v>
      </c>
      <c r="L24" s="110">
        <f t="shared" ref="L24" si="19">IF(OR(K24="Rara vez",K24="Muy Baja"),0.2,
IF(OR(K24="Improbable",K24="Baja"),0.4,
IF(OR(K24="Posible",K24="Media"),0.6,
IF(OR(K24="Probable",K24="Alta"),0.8,
IF(OR(K24="Casi seguro",K24="Muy Alta"),1,"")))))</f>
        <v>1</v>
      </c>
      <c r="M24" s="112" t="s">
        <v>418</v>
      </c>
      <c r="N24" s="109"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Mayor</v>
      </c>
      <c r="O24" s="110">
        <f t="shared" ref="O24" si="20">IF(N24="Leve",0.2,
IF(N24="Menor",0.4,
IF(N24="Moderado",0.6,
IF(N24="Mayor",0.8,
IF(N24="Catastrófico",1,"")))))</f>
        <v>0.8</v>
      </c>
      <c r="P24" s="111" t="str">
        <f t="shared" ref="P24" si="21">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Alto</v>
      </c>
      <c r="Q24" s="145" t="s">
        <v>458</v>
      </c>
      <c r="R24" s="145" t="s">
        <v>459</v>
      </c>
      <c r="S24" s="144" t="s">
        <v>460</v>
      </c>
      <c r="T24" s="144" t="s">
        <v>462</v>
      </c>
      <c r="U24" s="153" t="str">
        <f t="shared" ref="U24" si="22">IF(S24="","","Cuatrimestral")</f>
        <v>Cuatrimestral</v>
      </c>
      <c r="V24" s="105" t="s">
        <v>463</v>
      </c>
    </row>
    <row r="25" spans="1:22" ht="15" customHeight="1" x14ac:dyDescent="0.25">
      <c r="A25" s="113"/>
      <c r="B25" s="114"/>
      <c r="C25" s="107"/>
      <c r="D25" s="107"/>
      <c r="E25" s="107"/>
      <c r="F25" s="107"/>
      <c r="G25" s="105"/>
      <c r="H25" s="115"/>
      <c r="I25" s="115"/>
      <c r="J25" s="115"/>
      <c r="K25" s="109"/>
      <c r="L25" s="110"/>
      <c r="M25" s="112"/>
      <c r="N25" s="109"/>
      <c r="O25" s="110"/>
      <c r="P25" s="111"/>
      <c r="Q25" s="146"/>
      <c r="R25" s="146"/>
      <c r="S25" s="144"/>
      <c r="T25" s="144"/>
      <c r="U25" s="153"/>
      <c r="V25" s="105"/>
    </row>
    <row r="26" spans="1:22" ht="15" customHeight="1" x14ac:dyDescent="0.25">
      <c r="A26" s="113"/>
      <c r="B26" s="114"/>
      <c r="C26" s="108"/>
      <c r="D26" s="108"/>
      <c r="E26" s="108"/>
      <c r="F26" s="108"/>
      <c r="G26" s="105"/>
      <c r="H26" s="115"/>
      <c r="I26" s="115"/>
      <c r="J26" s="115"/>
      <c r="K26" s="109"/>
      <c r="L26" s="110"/>
      <c r="M26" s="112"/>
      <c r="N26" s="109"/>
      <c r="O26" s="110"/>
      <c r="P26" s="111"/>
      <c r="Q26" s="147"/>
      <c r="R26" s="147"/>
      <c r="S26" s="144"/>
      <c r="T26" s="144"/>
      <c r="U26" s="153"/>
      <c r="V26" s="105"/>
    </row>
    <row r="27" spans="1:22" ht="16.5" customHeight="1" x14ac:dyDescent="0.25">
      <c r="A27" s="113">
        <v>7</v>
      </c>
      <c r="B27" s="114" t="str">
        <f>IF(C27="","",
IF('1. Punto de Partida'!$C$6="","",'1. Punto de Partida'!$C$6))</f>
        <v/>
      </c>
      <c r="C27" s="106"/>
      <c r="D27" s="106"/>
      <c r="E27" s="106"/>
      <c r="F27" s="106"/>
      <c r="G27" s="105"/>
      <c r="H27" s="115"/>
      <c r="I27" s="115"/>
      <c r="J27" s="115"/>
      <c r="K27" s="109" t="str">
        <f t="shared" ref="K27" si="23">IFERROR(MID(J27,1,SEARCH(":",J27,1)-1),"")</f>
        <v/>
      </c>
      <c r="L27" s="110" t="str">
        <f t="shared" ref="L27" si="24">IF(OR(K27="Rara vez",K27="Muy Baja"),0.2,
IF(OR(K27="Improbable",K27="Baja"),0.4,
IF(OR(K27="Posible",K27="Media"),0.6,
IF(OR(K27="Probable",K27="Alta"),0.8,
IF(OR(K27="Casi seguro",K27="Muy Alta"),1,"")))))</f>
        <v/>
      </c>
      <c r="M27" s="112"/>
      <c r="N27" s="109"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10" t="str">
        <f t="shared" ref="O27" si="25">IF(N27="Leve",0.2,
IF(N27="Menor",0.4,
IF(N27="Moderado",0.6,
IF(N27="Mayor",0.8,
IF(N27="Catastrófico",1,"")))))</f>
        <v/>
      </c>
      <c r="P27" s="111" t="str">
        <f t="shared" ref="P27" si="26">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44"/>
      <c r="R27" s="144"/>
      <c r="S27" s="144"/>
      <c r="T27" s="144"/>
      <c r="U27" s="153" t="str">
        <f t="shared" ref="U27" si="27">IF(S27="","","Cuatrimestral")</f>
        <v/>
      </c>
      <c r="V27" s="105"/>
    </row>
    <row r="28" spans="1:22" ht="15" customHeight="1" x14ac:dyDescent="0.25">
      <c r="A28" s="113"/>
      <c r="B28" s="114"/>
      <c r="C28" s="107"/>
      <c r="D28" s="107"/>
      <c r="E28" s="107"/>
      <c r="F28" s="107"/>
      <c r="G28" s="105"/>
      <c r="H28" s="115"/>
      <c r="I28" s="115"/>
      <c r="J28" s="115"/>
      <c r="K28" s="109"/>
      <c r="L28" s="110"/>
      <c r="M28" s="112"/>
      <c r="N28" s="109"/>
      <c r="O28" s="110"/>
      <c r="P28" s="111"/>
      <c r="Q28" s="144"/>
      <c r="R28" s="144"/>
      <c r="S28" s="144"/>
      <c r="T28" s="144"/>
      <c r="U28" s="153"/>
      <c r="V28" s="105"/>
    </row>
    <row r="29" spans="1:22" ht="15" customHeight="1" x14ac:dyDescent="0.25">
      <c r="A29" s="113"/>
      <c r="B29" s="114"/>
      <c r="C29" s="108"/>
      <c r="D29" s="108"/>
      <c r="E29" s="108"/>
      <c r="F29" s="108"/>
      <c r="G29" s="105"/>
      <c r="H29" s="115"/>
      <c r="I29" s="115"/>
      <c r="J29" s="115"/>
      <c r="K29" s="109"/>
      <c r="L29" s="110"/>
      <c r="M29" s="112"/>
      <c r="N29" s="109"/>
      <c r="O29" s="110"/>
      <c r="P29" s="111"/>
      <c r="Q29" s="144"/>
      <c r="R29" s="144"/>
      <c r="S29" s="144"/>
      <c r="T29" s="144"/>
      <c r="U29" s="153"/>
      <c r="V29" s="105"/>
    </row>
    <row r="30" spans="1:22" ht="16.5" customHeight="1" x14ac:dyDescent="0.25">
      <c r="A30" s="113">
        <v>8</v>
      </c>
      <c r="B30" s="114" t="str">
        <f>IF(C30="","",
IF('1. Punto de Partida'!$C$6="","",'1. Punto de Partida'!$C$6))</f>
        <v/>
      </c>
      <c r="C30" s="106"/>
      <c r="D30" s="106"/>
      <c r="E30" s="106"/>
      <c r="F30" s="106"/>
      <c r="G30" s="105"/>
      <c r="H30" s="115"/>
      <c r="I30" s="115"/>
      <c r="J30" s="115"/>
      <c r="K30" s="109" t="str">
        <f t="shared" ref="K30" si="28">IFERROR(MID(J30,1,SEARCH(":",J30,1)-1),"")</f>
        <v/>
      </c>
      <c r="L30" s="110" t="str">
        <f t="shared" ref="L30" si="29">IF(OR(K30="Rara vez",K30="Muy Baja"),0.2,
IF(OR(K30="Improbable",K30="Baja"),0.4,
IF(OR(K30="Posible",K30="Media"),0.6,
IF(OR(K30="Probable",K30="Alta"),0.8,
IF(OR(K30="Casi seguro",K30="Muy Alta"),1,"")))))</f>
        <v/>
      </c>
      <c r="M30" s="112"/>
      <c r="N30" s="109"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10" t="str">
        <f t="shared" ref="O30" si="30">IF(N30="Leve",0.2,
IF(N30="Menor",0.4,
IF(N30="Moderado",0.6,
IF(N30="Mayor",0.8,
IF(N30="Catastrófico",1,"")))))</f>
        <v/>
      </c>
      <c r="P30" s="111" t="str">
        <f t="shared" ref="P30" si="31">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44"/>
      <c r="R30" s="144"/>
      <c r="S30" s="144"/>
      <c r="T30" s="144"/>
      <c r="U30" s="153" t="str">
        <f t="shared" ref="U30" si="32">IF(S30="","","Cuatrimestral")</f>
        <v/>
      </c>
      <c r="V30" s="105"/>
    </row>
    <row r="31" spans="1:22" ht="15" customHeight="1" x14ac:dyDescent="0.25">
      <c r="A31" s="113"/>
      <c r="B31" s="114"/>
      <c r="C31" s="107"/>
      <c r="D31" s="107"/>
      <c r="E31" s="107"/>
      <c r="F31" s="107"/>
      <c r="G31" s="105"/>
      <c r="H31" s="115"/>
      <c r="I31" s="115"/>
      <c r="J31" s="115"/>
      <c r="K31" s="109"/>
      <c r="L31" s="110"/>
      <c r="M31" s="112"/>
      <c r="N31" s="109"/>
      <c r="O31" s="110"/>
      <c r="P31" s="111"/>
      <c r="Q31" s="144"/>
      <c r="R31" s="144"/>
      <c r="S31" s="144"/>
      <c r="T31" s="144"/>
      <c r="U31" s="153"/>
      <c r="V31" s="105"/>
    </row>
    <row r="32" spans="1:22" ht="15" customHeight="1" x14ac:dyDescent="0.25">
      <c r="A32" s="113"/>
      <c r="B32" s="114"/>
      <c r="C32" s="108"/>
      <c r="D32" s="108"/>
      <c r="E32" s="108"/>
      <c r="F32" s="108"/>
      <c r="G32" s="105"/>
      <c r="H32" s="115"/>
      <c r="I32" s="115"/>
      <c r="J32" s="115"/>
      <c r="K32" s="109"/>
      <c r="L32" s="110"/>
      <c r="M32" s="112"/>
      <c r="N32" s="109"/>
      <c r="O32" s="110"/>
      <c r="P32" s="111"/>
      <c r="Q32" s="144"/>
      <c r="R32" s="144"/>
      <c r="S32" s="144"/>
      <c r="T32" s="144"/>
      <c r="U32" s="153"/>
      <c r="V32" s="105"/>
    </row>
    <row r="33" spans="1:22" ht="16.5" customHeight="1" x14ac:dyDescent="0.25">
      <c r="A33" s="113">
        <v>9</v>
      </c>
      <c r="B33" s="114" t="str">
        <f>IF(C33="","",
IF('1. Punto de Partida'!$C$6="","",'1. Punto de Partida'!$C$6))</f>
        <v/>
      </c>
      <c r="C33" s="106"/>
      <c r="D33" s="106"/>
      <c r="E33" s="106"/>
      <c r="F33" s="106"/>
      <c r="G33" s="105"/>
      <c r="H33" s="115"/>
      <c r="I33" s="115"/>
      <c r="J33" s="115"/>
      <c r="K33" s="109" t="str">
        <f t="shared" ref="K33" si="33">IFERROR(MID(J33,1,SEARCH(":",J33,1)-1),"")</f>
        <v/>
      </c>
      <c r="L33" s="110" t="str">
        <f t="shared" ref="L33" si="34">IF(OR(K33="Rara vez",K33="Muy Baja"),0.2,
IF(OR(K33="Improbable",K33="Baja"),0.4,
IF(OR(K33="Posible",K33="Media"),0.6,
IF(OR(K33="Probable",K33="Alta"),0.8,
IF(OR(K33="Casi seguro",K33="Muy Alta"),1,"")))))</f>
        <v/>
      </c>
      <c r="M33" s="112"/>
      <c r="N33" s="109"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10" t="str">
        <f t="shared" ref="O33" si="35">IF(N33="Leve",0.2,
IF(N33="Menor",0.4,
IF(N33="Moderado",0.6,
IF(N33="Mayor",0.8,
IF(N33="Catastrófico",1,"")))))</f>
        <v/>
      </c>
      <c r="P33" s="111" t="str">
        <f t="shared" ref="P33" si="36">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44"/>
      <c r="R33" s="144"/>
      <c r="S33" s="144"/>
      <c r="T33" s="144"/>
      <c r="U33" s="153" t="str">
        <f t="shared" ref="U33" si="37">IF(S33="","","Cuatrimestral")</f>
        <v/>
      </c>
      <c r="V33" s="105"/>
    </row>
    <row r="34" spans="1:22" ht="15" customHeight="1" x14ac:dyDescent="0.25">
      <c r="A34" s="113"/>
      <c r="B34" s="114"/>
      <c r="C34" s="107"/>
      <c r="D34" s="107"/>
      <c r="E34" s="107"/>
      <c r="F34" s="107"/>
      <c r="G34" s="105"/>
      <c r="H34" s="115"/>
      <c r="I34" s="115"/>
      <c r="J34" s="115"/>
      <c r="K34" s="109"/>
      <c r="L34" s="110"/>
      <c r="M34" s="112"/>
      <c r="N34" s="109"/>
      <c r="O34" s="110"/>
      <c r="P34" s="111"/>
      <c r="Q34" s="144"/>
      <c r="R34" s="144"/>
      <c r="S34" s="144"/>
      <c r="T34" s="144"/>
      <c r="U34" s="153"/>
      <c r="V34" s="105"/>
    </row>
    <row r="35" spans="1:22" ht="15" customHeight="1" x14ac:dyDescent="0.25">
      <c r="A35" s="113"/>
      <c r="B35" s="114"/>
      <c r="C35" s="108"/>
      <c r="D35" s="108"/>
      <c r="E35" s="108"/>
      <c r="F35" s="108"/>
      <c r="G35" s="105"/>
      <c r="H35" s="115"/>
      <c r="I35" s="115"/>
      <c r="J35" s="115"/>
      <c r="K35" s="109"/>
      <c r="L35" s="110"/>
      <c r="M35" s="112"/>
      <c r="N35" s="109"/>
      <c r="O35" s="110"/>
      <c r="P35" s="111"/>
      <c r="Q35" s="144"/>
      <c r="R35" s="144"/>
      <c r="S35" s="144"/>
      <c r="T35" s="144"/>
      <c r="U35" s="153"/>
      <c r="V35" s="105"/>
    </row>
    <row r="36" spans="1:22" ht="16.5" customHeight="1" x14ac:dyDescent="0.25">
      <c r="A36" s="113">
        <v>10</v>
      </c>
      <c r="B36" s="114" t="str">
        <f>IF(C36="","",
IF('1. Punto de Partida'!$C$6="","",'1. Punto de Partida'!$C$6))</f>
        <v/>
      </c>
      <c r="C36" s="106"/>
      <c r="D36" s="106"/>
      <c r="E36" s="106"/>
      <c r="F36" s="106"/>
      <c r="G36" s="105"/>
      <c r="H36" s="115"/>
      <c r="I36" s="115"/>
      <c r="J36" s="115"/>
      <c r="K36" s="109" t="str">
        <f t="shared" ref="K36" si="38">IFERROR(MID(J36,1,SEARCH(":",J36,1)-1),"")</f>
        <v/>
      </c>
      <c r="L36" s="110" t="str">
        <f t="shared" ref="L36" si="39">IF(OR(K36="Rara vez",K36="Muy Baja"),0.2,
IF(OR(K36="Improbable",K36="Baja"),0.4,
IF(OR(K36="Posible",K36="Media"),0.6,
IF(OR(K36="Probable",K36="Alta"),0.8,
IF(OR(K36="Casi seguro",K36="Muy Alta"),1,"")))))</f>
        <v/>
      </c>
      <c r="M36" s="112"/>
      <c r="N36" s="109"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10" t="str">
        <f t="shared" ref="O36" si="40">IF(N36="Leve",0.2,
IF(N36="Menor",0.4,
IF(N36="Moderado",0.6,
IF(N36="Mayor",0.8,
IF(N36="Catastrófico",1,"")))))</f>
        <v/>
      </c>
      <c r="P36" s="111" t="str">
        <f t="shared" ref="P36" si="41">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44"/>
      <c r="R36" s="144"/>
      <c r="S36" s="144"/>
      <c r="T36" s="144"/>
      <c r="U36" s="153" t="str">
        <f t="shared" ref="U36" si="42">IF(S36="","","Cuatrimestral")</f>
        <v/>
      </c>
      <c r="V36" s="105"/>
    </row>
    <row r="37" spans="1:22" ht="15" customHeight="1" x14ac:dyDescent="0.25">
      <c r="A37" s="113"/>
      <c r="B37" s="114"/>
      <c r="C37" s="107"/>
      <c r="D37" s="107"/>
      <c r="E37" s="107"/>
      <c r="F37" s="107"/>
      <c r="G37" s="105"/>
      <c r="H37" s="115"/>
      <c r="I37" s="115"/>
      <c r="J37" s="115"/>
      <c r="K37" s="109"/>
      <c r="L37" s="110"/>
      <c r="M37" s="112"/>
      <c r="N37" s="109"/>
      <c r="O37" s="110"/>
      <c r="P37" s="111"/>
      <c r="Q37" s="144"/>
      <c r="R37" s="144"/>
      <c r="S37" s="144"/>
      <c r="T37" s="144"/>
      <c r="U37" s="153"/>
      <c r="V37" s="105"/>
    </row>
    <row r="38" spans="1:22" ht="15" customHeight="1" x14ac:dyDescent="0.25">
      <c r="A38" s="113"/>
      <c r="B38" s="114"/>
      <c r="C38" s="108"/>
      <c r="D38" s="108"/>
      <c r="E38" s="108"/>
      <c r="F38" s="108"/>
      <c r="G38" s="105"/>
      <c r="H38" s="115"/>
      <c r="I38" s="115"/>
      <c r="J38" s="115"/>
      <c r="K38" s="109"/>
      <c r="L38" s="110"/>
      <c r="M38" s="112"/>
      <c r="N38" s="109"/>
      <c r="O38" s="110"/>
      <c r="P38" s="111"/>
      <c r="Q38" s="144"/>
      <c r="R38" s="144"/>
      <c r="S38" s="144"/>
      <c r="T38" s="144"/>
      <c r="U38" s="153"/>
      <c r="V38" s="105"/>
    </row>
    <row r="39" spans="1:22" ht="16.5" customHeight="1" x14ac:dyDescent="0.25">
      <c r="A39" s="113">
        <v>11</v>
      </c>
      <c r="B39" s="114" t="str">
        <f>IF(C39="","",
IF('1. Punto de Partida'!$C$6="","",'1. Punto de Partida'!$C$6))</f>
        <v/>
      </c>
      <c r="C39" s="106"/>
      <c r="D39" s="106"/>
      <c r="E39" s="106"/>
      <c r="F39" s="106"/>
      <c r="G39" s="105"/>
      <c r="H39" s="115"/>
      <c r="I39" s="115"/>
      <c r="J39" s="115"/>
      <c r="K39" s="109" t="str">
        <f t="shared" ref="K39" si="43">IFERROR(MID(J39,1,SEARCH(":",J39,1)-1),"")</f>
        <v/>
      </c>
      <c r="L39" s="110" t="str">
        <f t="shared" ref="L39" si="44">IF(OR(K39="Rara vez",K39="Muy Baja"),0.2,
IF(OR(K39="Improbable",K39="Baja"),0.4,
IF(OR(K39="Posible",K39="Media"),0.6,
IF(OR(K39="Probable",K39="Alta"),0.8,
IF(OR(K39="Casi seguro",K39="Muy Alta"),1,"")))))</f>
        <v/>
      </c>
      <c r="M39" s="112"/>
      <c r="N39" s="109"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10" t="str">
        <f t="shared" ref="O39" si="45">IF(N39="Leve",0.2,
IF(N39="Menor",0.4,
IF(N39="Moderado",0.6,
IF(N39="Mayor",0.8,
IF(N39="Catastrófico",1,"")))))</f>
        <v/>
      </c>
      <c r="P39" s="111" t="str">
        <f t="shared" ref="P39" si="46">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44"/>
      <c r="R39" s="144"/>
      <c r="S39" s="144"/>
      <c r="T39" s="144"/>
      <c r="U39" s="153" t="str">
        <f t="shared" ref="U39" si="47">IF(S39="","","Cuatrimestral")</f>
        <v/>
      </c>
      <c r="V39" s="105"/>
    </row>
    <row r="40" spans="1:22" ht="15" customHeight="1" x14ac:dyDescent="0.25">
      <c r="A40" s="113"/>
      <c r="B40" s="114"/>
      <c r="C40" s="107"/>
      <c r="D40" s="107"/>
      <c r="E40" s="107"/>
      <c r="F40" s="107"/>
      <c r="G40" s="105"/>
      <c r="H40" s="115"/>
      <c r="I40" s="115"/>
      <c r="J40" s="115"/>
      <c r="K40" s="109"/>
      <c r="L40" s="110"/>
      <c r="M40" s="112"/>
      <c r="N40" s="109"/>
      <c r="O40" s="110"/>
      <c r="P40" s="111"/>
      <c r="Q40" s="144"/>
      <c r="R40" s="144"/>
      <c r="S40" s="144"/>
      <c r="T40" s="144"/>
      <c r="U40" s="153"/>
      <c r="V40" s="105"/>
    </row>
    <row r="41" spans="1:22" ht="15" customHeight="1" x14ac:dyDescent="0.25">
      <c r="A41" s="113"/>
      <c r="B41" s="114"/>
      <c r="C41" s="108"/>
      <c r="D41" s="108"/>
      <c r="E41" s="108"/>
      <c r="F41" s="108"/>
      <c r="G41" s="105"/>
      <c r="H41" s="115"/>
      <c r="I41" s="115"/>
      <c r="J41" s="115"/>
      <c r="K41" s="109"/>
      <c r="L41" s="110"/>
      <c r="M41" s="112"/>
      <c r="N41" s="109"/>
      <c r="O41" s="110"/>
      <c r="P41" s="111"/>
      <c r="Q41" s="144"/>
      <c r="R41" s="144"/>
      <c r="S41" s="144"/>
      <c r="T41" s="144"/>
      <c r="U41" s="153"/>
      <c r="V41" s="105"/>
    </row>
    <row r="42" spans="1:22" ht="16.5" customHeight="1" x14ac:dyDescent="0.25">
      <c r="A42" s="113">
        <v>12</v>
      </c>
      <c r="B42" s="114" t="str">
        <f>IF(C42="","",
IF('1. Punto de Partida'!$C$6="","",'1. Punto de Partida'!$C$6))</f>
        <v/>
      </c>
      <c r="C42" s="106"/>
      <c r="D42" s="106"/>
      <c r="E42" s="106"/>
      <c r="F42" s="106"/>
      <c r="G42" s="105"/>
      <c r="H42" s="115"/>
      <c r="I42" s="115"/>
      <c r="J42" s="115"/>
      <c r="K42" s="109" t="str">
        <f t="shared" ref="K42" si="48">IFERROR(MID(J42,1,SEARCH(":",J42,1)-1),"")</f>
        <v/>
      </c>
      <c r="L42" s="110" t="str">
        <f t="shared" ref="L42" si="49">IF(OR(K42="Rara vez",K42="Muy Baja"),0.2,
IF(OR(K42="Improbable",K42="Baja"),0.4,
IF(OR(K42="Posible",K42="Media"),0.6,
IF(OR(K42="Probable",K42="Alta"),0.8,
IF(OR(K42="Casi seguro",K42="Muy Alta"),1,"")))))</f>
        <v/>
      </c>
      <c r="M42" s="112"/>
      <c r="N42" s="109"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10" t="str">
        <f t="shared" ref="O42" si="50">IF(N42="Leve",0.2,
IF(N42="Menor",0.4,
IF(N42="Moderado",0.6,
IF(N42="Mayor",0.8,
IF(N42="Catastrófico",1,"")))))</f>
        <v/>
      </c>
      <c r="P42" s="111" t="str">
        <f t="shared" ref="P42" si="51">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44"/>
      <c r="R42" s="144"/>
      <c r="S42" s="144"/>
      <c r="T42" s="144"/>
      <c r="U42" s="153" t="str">
        <f t="shared" ref="U42" si="52">IF(S42="","","Cuatrimestral")</f>
        <v/>
      </c>
      <c r="V42" s="105"/>
    </row>
    <row r="43" spans="1:22" ht="15" customHeight="1" x14ac:dyDescent="0.25">
      <c r="A43" s="113"/>
      <c r="B43" s="114"/>
      <c r="C43" s="107"/>
      <c r="D43" s="107"/>
      <c r="E43" s="107"/>
      <c r="F43" s="107"/>
      <c r="G43" s="105"/>
      <c r="H43" s="115"/>
      <c r="I43" s="115"/>
      <c r="J43" s="115"/>
      <c r="K43" s="109"/>
      <c r="L43" s="110"/>
      <c r="M43" s="112"/>
      <c r="N43" s="109"/>
      <c r="O43" s="110"/>
      <c r="P43" s="111"/>
      <c r="Q43" s="144"/>
      <c r="R43" s="144"/>
      <c r="S43" s="144"/>
      <c r="T43" s="144"/>
      <c r="U43" s="153"/>
      <c r="V43" s="105"/>
    </row>
    <row r="44" spans="1:22" ht="15" customHeight="1" x14ac:dyDescent="0.25">
      <c r="A44" s="113"/>
      <c r="B44" s="114"/>
      <c r="C44" s="108"/>
      <c r="D44" s="108"/>
      <c r="E44" s="108"/>
      <c r="F44" s="108"/>
      <c r="G44" s="105"/>
      <c r="H44" s="115"/>
      <c r="I44" s="115"/>
      <c r="J44" s="115"/>
      <c r="K44" s="109"/>
      <c r="L44" s="110"/>
      <c r="M44" s="112"/>
      <c r="N44" s="109"/>
      <c r="O44" s="110"/>
      <c r="P44" s="111"/>
      <c r="Q44" s="144"/>
      <c r="R44" s="144"/>
      <c r="S44" s="144"/>
      <c r="T44" s="144"/>
      <c r="U44" s="153"/>
      <c r="V44" s="105"/>
    </row>
    <row r="45" spans="1:22" ht="16.5" customHeight="1" x14ac:dyDescent="0.25">
      <c r="A45" s="113">
        <v>13</v>
      </c>
      <c r="B45" s="114" t="str">
        <f>IF(C45="","",
IF('1. Punto de Partida'!$C$6="","",'1. Punto de Partida'!$C$6))</f>
        <v/>
      </c>
      <c r="C45" s="106"/>
      <c r="D45" s="106"/>
      <c r="E45" s="106"/>
      <c r="F45" s="106"/>
      <c r="G45" s="105"/>
      <c r="H45" s="115"/>
      <c r="I45" s="115"/>
      <c r="J45" s="115"/>
      <c r="K45" s="109" t="str">
        <f t="shared" ref="K45" si="53">IFERROR(MID(J45,1,SEARCH(":",J45,1)-1),"")</f>
        <v/>
      </c>
      <c r="L45" s="110" t="str">
        <f t="shared" ref="L45" si="54">IF(OR(K45="Rara vez",K45="Muy Baja"),0.2,
IF(OR(K45="Improbable",K45="Baja"),0.4,
IF(OR(K45="Posible",K45="Media"),0.6,
IF(OR(K45="Probable",K45="Alta"),0.8,
IF(OR(K45="Casi seguro",K45="Muy Alta"),1,"")))))</f>
        <v/>
      </c>
      <c r="M45" s="112"/>
      <c r="N45" s="109"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10" t="str">
        <f t="shared" ref="O45" si="55">IF(N45="Leve",0.2,
IF(N45="Menor",0.4,
IF(N45="Moderado",0.6,
IF(N45="Mayor",0.8,
IF(N45="Catastrófico",1,"")))))</f>
        <v/>
      </c>
      <c r="P45" s="111" t="str">
        <f t="shared" ref="P45" si="56">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44"/>
      <c r="R45" s="144"/>
      <c r="S45" s="144"/>
      <c r="T45" s="144"/>
      <c r="U45" s="153" t="str">
        <f t="shared" ref="U45" si="57">IF(S45="","","Cuatrimestral")</f>
        <v/>
      </c>
      <c r="V45" s="105"/>
    </row>
    <row r="46" spans="1:22" ht="15" customHeight="1" x14ac:dyDescent="0.25">
      <c r="A46" s="113"/>
      <c r="B46" s="114"/>
      <c r="C46" s="107"/>
      <c r="D46" s="107"/>
      <c r="E46" s="107"/>
      <c r="F46" s="107"/>
      <c r="G46" s="105"/>
      <c r="H46" s="115"/>
      <c r="I46" s="115"/>
      <c r="J46" s="115"/>
      <c r="K46" s="109"/>
      <c r="L46" s="110"/>
      <c r="M46" s="112"/>
      <c r="N46" s="109"/>
      <c r="O46" s="110"/>
      <c r="P46" s="111"/>
      <c r="Q46" s="144"/>
      <c r="R46" s="144"/>
      <c r="S46" s="144"/>
      <c r="T46" s="144"/>
      <c r="U46" s="153"/>
      <c r="V46" s="105"/>
    </row>
    <row r="47" spans="1:22" ht="15" customHeight="1" x14ac:dyDescent="0.25">
      <c r="A47" s="113"/>
      <c r="B47" s="114"/>
      <c r="C47" s="108"/>
      <c r="D47" s="108"/>
      <c r="E47" s="108"/>
      <c r="F47" s="108"/>
      <c r="G47" s="105"/>
      <c r="H47" s="115"/>
      <c r="I47" s="115"/>
      <c r="J47" s="115"/>
      <c r="K47" s="109"/>
      <c r="L47" s="110"/>
      <c r="M47" s="112"/>
      <c r="N47" s="109"/>
      <c r="O47" s="110"/>
      <c r="P47" s="111"/>
      <c r="Q47" s="144"/>
      <c r="R47" s="144"/>
      <c r="S47" s="144"/>
      <c r="T47" s="144"/>
      <c r="U47" s="153"/>
      <c r="V47" s="105"/>
    </row>
    <row r="48" spans="1:22" ht="16.5" customHeight="1" x14ac:dyDescent="0.25">
      <c r="A48" s="113">
        <v>14</v>
      </c>
      <c r="B48" s="114" t="str">
        <f>IF(C48="","",
IF('1. Punto de Partida'!$C$6="","",'1. Punto de Partida'!$C$6))</f>
        <v/>
      </c>
      <c r="C48" s="106"/>
      <c r="D48" s="106"/>
      <c r="E48" s="106"/>
      <c r="F48" s="106"/>
      <c r="G48" s="105"/>
      <c r="H48" s="115"/>
      <c r="I48" s="115"/>
      <c r="J48" s="115"/>
      <c r="K48" s="109" t="str">
        <f t="shared" ref="K48" si="58">IFERROR(MID(J48,1,SEARCH(":",J48,1)-1),"")</f>
        <v/>
      </c>
      <c r="L48" s="110" t="str">
        <f t="shared" ref="L48" si="59">IF(OR(K48="Rara vez",K48="Muy Baja"),0.2,
IF(OR(K48="Improbable",K48="Baja"),0.4,
IF(OR(K48="Posible",K48="Media"),0.6,
IF(OR(K48="Probable",K48="Alta"),0.8,
IF(OR(K48="Casi seguro",K48="Muy Alta"),1,"")))))</f>
        <v/>
      </c>
      <c r="M48" s="112"/>
      <c r="N48" s="109"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10" t="str">
        <f t="shared" ref="O48" si="60">IF(N48="Leve",0.2,
IF(N48="Menor",0.4,
IF(N48="Moderado",0.6,
IF(N48="Mayor",0.8,
IF(N48="Catastrófico",1,"")))))</f>
        <v/>
      </c>
      <c r="P48" s="111" t="str">
        <f t="shared" ref="P48" si="61">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44"/>
      <c r="R48" s="144"/>
      <c r="S48" s="144"/>
      <c r="T48" s="144"/>
      <c r="U48" s="153" t="str">
        <f t="shared" ref="U48" si="62">IF(S48="","","Cuatrimestral")</f>
        <v/>
      </c>
      <c r="V48" s="105"/>
    </row>
    <row r="49" spans="1:22" ht="15" customHeight="1" x14ac:dyDescent="0.25">
      <c r="A49" s="113"/>
      <c r="B49" s="114"/>
      <c r="C49" s="107"/>
      <c r="D49" s="107"/>
      <c r="E49" s="107"/>
      <c r="F49" s="107"/>
      <c r="G49" s="105"/>
      <c r="H49" s="115"/>
      <c r="I49" s="115"/>
      <c r="J49" s="115"/>
      <c r="K49" s="109"/>
      <c r="L49" s="110"/>
      <c r="M49" s="112"/>
      <c r="N49" s="109"/>
      <c r="O49" s="110"/>
      <c r="P49" s="111"/>
      <c r="Q49" s="144"/>
      <c r="R49" s="144"/>
      <c r="S49" s="144"/>
      <c r="T49" s="144"/>
      <c r="U49" s="153"/>
      <c r="V49" s="105"/>
    </row>
    <row r="50" spans="1:22" ht="15" customHeight="1" x14ac:dyDescent="0.25">
      <c r="A50" s="113"/>
      <c r="B50" s="114"/>
      <c r="C50" s="108"/>
      <c r="D50" s="108"/>
      <c r="E50" s="108"/>
      <c r="F50" s="108"/>
      <c r="G50" s="105"/>
      <c r="H50" s="115"/>
      <c r="I50" s="115"/>
      <c r="J50" s="115"/>
      <c r="K50" s="109"/>
      <c r="L50" s="110"/>
      <c r="M50" s="112"/>
      <c r="N50" s="109"/>
      <c r="O50" s="110"/>
      <c r="P50" s="111"/>
      <c r="Q50" s="144"/>
      <c r="R50" s="144"/>
      <c r="S50" s="144"/>
      <c r="T50" s="144"/>
      <c r="U50" s="153"/>
      <c r="V50" s="105"/>
    </row>
    <row r="51" spans="1:22" ht="16.5" customHeight="1" x14ac:dyDescent="0.25">
      <c r="A51" s="113">
        <v>15</v>
      </c>
      <c r="B51" s="114" t="str">
        <f>IF(C51="","",
IF('1. Punto de Partida'!$C$6="","",'1. Punto de Partida'!$C$6))</f>
        <v/>
      </c>
      <c r="C51" s="106"/>
      <c r="D51" s="106"/>
      <c r="E51" s="106"/>
      <c r="F51" s="106"/>
      <c r="G51" s="105"/>
      <c r="H51" s="115"/>
      <c r="I51" s="115"/>
      <c r="J51" s="115"/>
      <c r="K51" s="109" t="str">
        <f t="shared" ref="K51" si="63">IFERROR(MID(J51,1,SEARCH(":",J51,1)-1),"")</f>
        <v/>
      </c>
      <c r="L51" s="110" t="str">
        <f t="shared" ref="L51" si="64">IF(OR(K51="Rara vez",K51="Muy Baja"),0.2,
IF(OR(K51="Improbable",K51="Baja"),0.4,
IF(OR(K51="Posible",K51="Media"),0.6,
IF(OR(K51="Probable",K51="Alta"),0.8,
IF(OR(K51="Casi seguro",K51="Muy Alta"),1,"")))))</f>
        <v/>
      </c>
      <c r="M51" s="112"/>
      <c r="N51" s="109"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10" t="str">
        <f t="shared" ref="O51" si="65">IF(N51="Leve",0.2,
IF(N51="Menor",0.4,
IF(N51="Moderado",0.6,
IF(N51="Mayor",0.8,
IF(N51="Catastrófico",1,"")))))</f>
        <v/>
      </c>
      <c r="P51" s="111" t="str">
        <f t="shared" ref="P51" si="66">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44"/>
      <c r="R51" s="144"/>
      <c r="S51" s="144"/>
      <c r="T51" s="144"/>
      <c r="U51" s="153" t="str">
        <f t="shared" ref="U51" si="67">IF(S51="","","Cuatrimestral")</f>
        <v/>
      </c>
      <c r="V51" s="105"/>
    </row>
    <row r="52" spans="1:22" ht="15" customHeight="1" x14ac:dyDescent="0.25">
      <c r="A52" s="113"/>
      <c r="B52" s="114"/>
      <c r="C52" s="107"/>
      <c r="D52" s="107"/>
      <c r="E52" s="107"/>
      <c r="F52" s="107"/>
      <c r="G52" s="105"/>
      <c r="H52" s="115"/>
      <c r="I52" s="115"/>
      <c r="J52" s="115"/>
      <c r="K52" s="109"/>
      <c r="L52" s="110"/>
      <c r="M52" s="112"/>
      <c r="N52" s="109"/>
      <c r="O52" s="110"/>
      <c r="P52" s="111"/>
      <c r="Q52" s="144"/>
      <c r="R52" s="144"/>
      <c r="S52" s="144"/>
      <c r="T52" s="144"/>
      <c r="U52" s="153"/>
      <c r="V52" s="105"/>
    </row>
    <row r="53" spans="1:22" ht="15" customHeight="1" x14ac:dyDescent="0.25">
      <c r="A53" s="113"/>
      <c r="B53" s="114"/>
      <c r="C53" s="108"/>
      <c r="D53" s="108"/>
      <c r="E53" s="108"/>
      <c r="F53" s="108"/>
      <c r="G53" s="105"/>
      <c r="H53" s="115"/>
      <c r="I53" s="115"/>
      <c r="J53" s="115"/>
      <c r="K53" s="109"/>
      <c r="L53" s="110"/>
      <c r="M53" s="112"/>
      <c r="N53" s="109"/>
      <c r="O53" s="110"/>
      <c r="P53" s="111"/>
      <c r="Q53" s="144"/>
      <c r="R53" s="144"/>
      <c r="S53" s="144"/>
      <c r="T53" s="144"/>
      <c r="U53" s="153"/>
      <c r="V53" s="105"/>
    </row>
    <row r="54" spans="1:22" ht="16.5" customHeight="1" x14ac:dyDescent="0.25">
      <c r="A54" s="113">
        <v>16</v>
      </c>
      <c r="B54" s="114" t="str">
        <f>IF(C54="","",
IF('1. Punto de Partida'!$C$6="","",'1. Punto de Partida'!$C$6))</f>
        <v/>
      </c>
      <c r="C54" s="106"/>
      <c r="D54" s="106"/>
      <c r="E54" s="106"/>
      <c r="F54" s="106"/>
      <c r="G54" s="105"/>
      <c r="H54" s="115"/>
      <c r="I54" s="115"/>
      <c r="J54" s="115"/>
      <c r="K54" s="109" t="str">
        <f t="shared" ref="K54" si="68">IFERROR(MID(J54,1,SEARCH(":",J54,1)-1),"")</f>
        <v/>
      </c>
      <c r="L54" s="110" t="str">
        <f t="shared" ref="L54" si="69">IF(OR(K54="Rara vez",K54="Muy Baja"),0.2,
IF(OR(K54="Improbable",K54="Baja"),0.4,
IF(OR(K54="Posible",K54="Media"),0.6,
IF(OR(K54="Probable",K54="Alta"),0.8,
IF(OR(K54="Casi seguro",K54="Muy Alta"),1,"")))))</f>
        <v/>
      </c>
      <c r="M54" s="112"/>
      <c r="N54" s="109"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10" t="str">
        <f t="shared" ref="O54" si="70">IF(N54="Leve",0.2,
IF(N54="Menor",0.4,
IF(N54="Moderado",0.6,
IF(N54="Mayor",0.8,
IF(N54="Catastrófico",1,"")))))</f>
        <v/>
      </c>
      <c r="P54" s="111" t="str">
        <f t="shared" ref="P54" si="71">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44"/>
      <c r="R54" s="144"/>
      <c r="S54" s="144"/>
      <c r="T54" s="144"/>
      <c r="U54" s="153" t="str">
        <f t="shared" ref="U54" si="72">IF(S54="","","Cuatrimestral")</f>
        <v/>
      </c>
      <c r="V54" s="105"/>
    </row>
    <row r="55" spans="1:22" ht="15" customHeight="1" x14ac:dyDescent="0.25">
      <c r="A55" s="113"/>
      <c r="B55" s="114"/>
      <c r="C55" s="107"/>
      <c r="D55" s="107"/>
      <c r="E55" s="107"/>
      <c r="F55" s="107"/>
      <c r="G55" s="105"/>
      <c r="H55" s="115"/>
      <c r="I55" s="115"/>
      <c r="J55" s="115"/>
      <c r="K55" s="109"/>
      <c r="L55" s="110"/>
      <c r="M55" s="112"/>
      <c r="N55" s="109"/>
      <c r="O55" s="110"/>
      <c r="P55" s="111"/>
      <c r="Q55" s="144"/>
      <c r="R55" s="144"/>
      <c r="S55" s="144"/>
      <c r="T55" s="144"/>
      <c r="U55" s="153"/>
      <c r="V55" s="105"/>
    </row>
    <row r="56" spans="1:22" ht="15" customHeight="1" x14ac:dyDescent="0.25">
      <c r="A56" s="113"/>
      <c r="B56" s="114"/>
      <c r="C56" s="108"/>
      <c r="D56" s="108"/>
      <c r="E56" s="108"/>
      <c r="F56" s="108"/>
      <c r="G56" s="105"/>
      <c r="H56" s="115"/>
      <c r="I56" s="115"/>
      <c r="J56" s="115"/>
      <c r="K56" s="109"/>
      <c r="L56" s="110"/>
      <c r="M56" s="112"/>
      <c r="N56" s="109"/>
      <c r="O56" s="110"/>
      <c r="P56" s="111"/>
      <c r="Q56" s="144"/>
      <c r="R56" s="144"/>
      <c r="S56" s="144"/>
      <c r="T56" s="144"/>
      <c r="U56" s="153"/>
      <c r="V56" s="105"/>
    </row>
    <row r="57" spans="1:22" ht="16.5" customHeight="1" x14ac:dyDescent="0.25">
      <c r="A57" s="113">
        <v>17</v>
      </c>
      <c r="B57" s="114" t="str">
        <f>IF(C57="","",
IF('1. Punto de Partida'!$C$6="","",'1. Punto de Partida'!$C$6))</f>
        <v/>
      </c>
      <c r="C57" s="106"/>
      <c r="D57" s="106"/>
      <c r="E57" s="106"/>
      <c r="F57" s="106"/>
      <c r="G57" s="105"/>
      <c r="H57" s="115"/>
      <c r="I57" s="115"/>
      <c r="J57" s="115"/>
      <c r="K57" s="109" t="str">
        <f t="shared" ref="K57" si="73">IFERROR(MID(J57,1,SEARCH(":",J57,1)-1),"")</f>
        <v/>
      </c>
      <c r="L57" s="110" t="str">
        <f t="shared" ref="L57" si="74">IF(OR(K57="Rara vez",K57="Muy Baja"),0.2,
IF(OR(K57="Improbable",K57="Baja"),0.4,
IF(OR(K57="Posible",K57="Media"),0.6,
IF(OR(K57="Probable",K57="Alta"),0.8,
IF(OR(K57="Casi seguro",K57="Muy Alta"),1,"")))))</f>
        <v/>
      </c>
      <c r="M57" s="112"/>
      <c r="N57" s="109"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10" t="str">
        <f t="shared" ref="O57" si="75">IF(N57="Leve",0.2,
IF(N57="Menor",0.4,
IF(N57="Moderado",0.6,
IF(N57="Mayor",0.8,
IF(N57="Catastrófico",1,"")))))</f>
        <v/>
      </c>
      <c r="P57" s="111" t="str">
        <f t="shared" ref="P57" si="76">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44"/>
      <c r="R57" s="144"/>
      <c r="S57" s="144"/>
      <c r="T57" s="144"/>
      <c r="U57" s="153" t="str">
        <f t="shared" ref="U57" si="77">IF(S57="","","Cuatrimestral")</f>
        <v/>
      </c>
      <c r="V57" s="105"/>
    </row>
    <row r="58" spans="1:22" ht="15" customHeight="1" x14ac:dyDescent="0.25">
      <c r="A58" s="113"/>
      <c r="B58" s="114"/>
      <c r="C58" s="107"/>
      <c r="D58" s="107"/>
      <c r="E58" s="107"/>
      <c r="F58" s="107"/>
      <c r="G58" s="105"/>
      <c r="H58" s="115"/>
      <c r="I58" s="115"/>
      <c r="J58" s="115"/>
      <c r="K58" s="109"/>
      <c r="L58" s="110"/>
      <c r="M58" s="112"/>
      <c r="N58" s="109"/>
      <c r="O58" s="110"/>
      <c r="P58" s="111"/>
      <c r="Q58" s="144"/>
      <c r="R58" s="144"/>
      <c r="S58" s="144"/>
      <c r="T58" s="144"/>
      <c r="U58" s="153"/>
      <c r="V58" s="105"/>
    </row>
    <row r="59" spans="1:22" ht="15" customHeight="1" x14ac:dyDescent="0.25">
      <c r="A59" s="113"/>
      <c r="B59" s="114"/>
      <c r="C59" s="108"/>
      <c r="D59" s="108"/>
      <c r="E59" s="108"/>
      <c r="F59" s="108"/>
      <c r="G59" s="105"/>
      <c r="H59" s="115"/>
      <c r="I59" s="115"/>
      <c r="J59" s="115"/>
      <c r="K59" s="109"/>
      <c r="L59" s="110"/>
      <c r="M59" s="112"/>
      <c r="N59" s="109"/>
      <c r="O59" s="110"/>
      <c r="P59" s="111"/>
      <c r="Q59" s="144"/>
      <c r="R59" s="144"/>
      <c r="S59" s="144"/>
      <c r="T59" s="144"/>
      <c r="U59" s="153"/>
      <c r="V59" s="105"/>
    </row>
    <row r="60" spans="1:22" ht="16.5" customHeight="1" x14ac:dyDescent="0.25">
      <c r="A60" s="113">
        <v>18</v>
      </c>
      <c r="B60" s="114" t="str">
        <f>IF(C60="","",
IF('1. Punto de Partida'!$C$6="","",'1. Punto de Partida'!$C$6))</f>
        <v/>
      </c>
      <c r="C60" s="106"/>
      <c r="D60" s="106"/>
      <c r="E60" s="106"/>
      <c r="F60" s="106"/>
      <c r="G60" s="105"/>
      <c r="H60" s="115"/>
      <c r="I60" s="115"/>
      <c r="J60" s="115"/>
      <c r="K60" s="109" t="str">
        <f t="shared" ref="K60" si="78">IFERROR(MID(J60,1,SEARCH(":",J60,1)-1),"")</f>
        <v/>
      </c>
      <c r="L60" s="110" t="str">
        <f t="shared" ref="L60" si="79">IF(OR(K60="Rara vez",K60="Muy Baja"),0.2,
IF(OR(K60="Improbable",K60="Baja"),0.4,
IF(OR(K60="Posible",K60="Media"),0.6,
IF(OR(K60="Probable",K60="Alta"),0.8,
IF(OR(K60="Casi seguro",K60="Muy Alta"),1,"")))))</f>
        <v/>
      </c>
      <c r="M60" s="112"/>
      <c r="N60" s="109"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10" t="str">
        <f t="shared" ref="O60" si="80">IF(N60="Leve",0.2,
IF(N60="Menor",0.4,
IF(N60="Moderado",0.6,
IF(N60="Mayor",0.8,
IF(N60="Catastrófico",1,"")))))</f>
        <v/>
      </c>
      <c r="P60" s="111" t="str">
        <f t="shared" ref="P60" si="81">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44"/>
      <c r="R60" s="144"/>
      <c r="S60" s="144"/>
      <c r="T60" s="144"/>
      <c r="U60" s="153" t="str">
        <f t="shared" ref="U60" si="82">IF(S60="","","Cuatrimestral")</f>
        <v/>
      </c>
      <c r="V60" s="105"/>
    </row>
    <row r="61" spans="1:22" ht="15" customHeight="1" x14ac:dyDescent="0.25">
      <c r="A61" s="113"/>
      <c r="B61" s="114"/>
      <c r="C61" s="107"/>
      <c r="D61" s="107"/>
      <c r="E61" s="107"/>
      <c r="F61" s="107"/>
      <c r="G61" s="105"/>
      <c r="H61" s="115"/>
      <c r="I61" s="115"/>
      <c r="J61" s="115"/>
      <c r="K61" s="109"/>
      <c r="L61" s="110"/>
      <c r="M61" s="112"/>
      <c r="N61" s="109"/>
      <c r="O61" s="110"/>
      <c r="P61" s="111"/>
      <c r="Q61" s="144"/>
      <c r="R61" s="144"/>
      <c r="S61" s="144"/>
      <c r="T61" s="144"/>
      <c r="U61" s="153"/>
      <c r="V61" s="105"/>
    </row>
    <row r="62" spans="1:22" ht="15" customHeight="1" x14ac:dyDescent="0.25">
      <c r="A62" s="113"/>
      <c r="B62" s="114"/>
      <c r="C62" s="108"/>
      <c r="D62" s="108"/>
      <c r="E62" s="108"/>
      <c r="F62" s="108"/>
      <c r="G62" s="105"/>
      <c r="H62" s="115"/>
      <c r="I62" s="115"/>
      <c r="J62" s="115"/>
      <c r="K62" s="109"/>
      <c r="L62" s="110"/>
      <c r="M62" s="112"/>
      <c r="N62" s="109"/>
      <c r="O62" s="110"/>
      <c r="P62" s="111"/>
      <c r="Q62" s="144"/>
      <c r="R62" s="144"/>
      <c r="S62" s="144"/>
      <c r="T62" s="144"/>
      <c r="U62" s="153"/>
      <c r="V62" s="105"/>
    </row>
    <row r="63" spans="1:22" ht="16.5" customHeight="1" x14ac:dyDescent="0.25">
      <c r="A63" s="113">
        <v>19</v>
      </c>
      <c r="B63" s="114" t="str">
        <f>IF(C63="","",
IF('1. Punto de Partida'!$C$6="","",'1. Punto de Partida'!$C$6))</f>
        <v/>
      </c>
      <c r="C63" s="106"/>
      <c r="D63" s="106"/>
      <c r="E63" s="106"/>
      <c r="F63" s="106"/>
      <c r="G63" s="105"/>
      <c r="H63" s="115"/>
      <c r="I63" s="115"/>
      <c r="J63" s="115"/>
      <c r="K63" s="109" t="str">
        <f t="shared" ref="K63" si="83">IFERROR(MID(J63,1,SEARCH(":",J63,1)-1),"")</f>
        <v/>
      </c>
      <c r="L63" s="110" t="str">
        <f t="shared" ref="L63" si="84">IF(OR(K63="Rara vez",K63="Muy Baja"),0.2,
IF(OR(K63="Improbable",K63="Baja"),0.4,
IF(OR(K63="Posible",K63="Media"),0.6,
IF(OR(K63="Probable",K63="Alta"),0.8,
IF(OR(K63="Casi seguro",K63="Muy Alta"),1,"")))))</f>
        <v/>
      </c>
      <c r="M63" s="112"/>
      <c r="N63" s="109"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10" t="str">
        <f t="shared" ref="O63" si="85">IF(N63="Leve",0.2,
IF(N63="Menor",0.4,
IF(N63="Moderado",0.6,
IF(N63="Mayor",0.8,
IF(N63="Catastrófico",1,"")))))</f>
        <v/>
      </c>
      <c r="P63" s="111" t="str">
        <f t="shared" ref="P63" si="86">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44"/>
      <c r="R63" s="144"/>
      <c r="S63" s="144"/>
      <c r="T63" s="144"/>
      <c r="U63" s="153" t="str">
        <f t="shared" ref="U63" si="87">IF(S63="","","Cuatrimestral")</f>
        <v/>
      </c>
      <c r="V63" s="105"/>
    </row>
    <row r="64" spans="1:22" ht="15" customHeight="1" x14ac:dyDescent="0.25">
      <c r="A64" s="113"/>
      <c r="B64" s="114"/>
      <c r="C64" s="107"/>
      <c r="D64" s="107"/>
      <c r="E64" s="107"/>
      <c r="F64" s="107"/>
      <c r="G64" s="105"/>
      <c r="H64" s="115"/>
      <c r="I64" s="115"/>
      <c r="J64" s="115"/>
      <c r="K64" s="109"/>
      <c r="L64" s="110"/>
      <c r="M64" s="112"/>
      <c r="N64" s="109"/>
      <c r="O64" s="110"/>
      <c r="P64" s="111"/>
      <c r="Q64" s="144"/>
      <c r="R64" s="144"/>
      <c r="S64" s="144"/>
      <c r="T64" s="144"/>
      <c r="U64" s="153"/>
      <c r="V64" s="105"/>
    </row>
    <row r="65" spans="1:22" ht="15" customHeight="1" x14ac:dyDescent="0.25">
      <c r="A65" s="113"/>
      <c r="B65" s="114"/>
      <c r="C65" s="108"/>
      <c r="D65" s="108"/>
      <c r="E65" s="108"/>
      <c r="F65" s="108"/>
      <c r="G65" s="105"/>
      <c r="H65" s="115"/>
      <c r="I65" s="115"/>
      <c r="J65" s="115"/>
      <c r="K65" s="109"/>
      <c r="L65" s="110"/>
      <c r="M65" s="112"/>
      <c r="N65" s="109"/>
      <c r="O65" s="110"/>
      <c r="P65" s="111"/>
      <c r="Q65" s="144"/>
      <c r="R65" s="144"/>
      <c r="S65" s="144"/>
      <c r="T65" s="144"/>
      <c r="U65" s="153"/>
      <c r="V65" s="105"/>
    </row>
    <row r="66" spans="1:22" ht="16.5" customHeight="1" x14ac:dyDescent="0.25">
      <c r="A66" s="113">
        <v>20</v>
      </c>
      <c r="B66" s="114" t="str">
        <f>IF(C66="","",
IF('1. Punto de Partida'!$C$6="","",'1. Punto de Partida'!$C$6))</f>
        <v/>
      </c>
      <c r="C66" s="106"/>
      <c r="D66" s="106"/>
      <c r="E66" s="106"/>
      <c r="F66" s="106"/>
      <c r="G66" s="105"/>
      <c r="H66" s="115"/>
      <c r="I66" s="115"/>
      <c r="J66" s="115"/>
      <c r="K66" s="109" t="str">
        <f t="shared" ref="K66" si="88">IFERROR(MID(J66,1,SEARCH(":",J66,1)-1),"")</f>
        <v/>
      </c>
      <c r="L66" s="110" t="str">
        <f t="shared" ref="L66" si="89">IF(OR(K66="Rara vez",K66="Muy Baja"),0.2,
IF(OR(K66="Improbable",K66="Baja"),0.4,
IF(OR(K66="Posible",K66="Media"),0.6,
IF(OR(K66="Probable",K66="Alta"),0.8,
IF(OR(K66="Casi seguro",K66="Muy Alta"),1,"")))))</f>
        <v/>
      </c>
      <c r="M66" s="112"/>
      <c r="N66" s="109"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10" t="str">
        <f t="shared" ref="O66" si="90">IF(N66="Leve",0.2,
IF(N66="Menor",0.4,
IF(N66="Moderado",0.6,
IF(N66="Mayor",0.8,
IF(N66="Catastrófico",1,"")))))</f>
        <v/>
      </c>
      <c r="P66" s="111" t="str">
        <f t="shared" ref="P66" si="91">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44"/>
      <c r="R66" s="144"/>
      <c r="S66" s="144"/>
      <c r="T66" s="144"/>
      <c r="U66" s="153" t="str">
        <f t="shared" ref="U66" si="92">IF(S66="","","Cuatrimestral")</f>
        <v/>
      </c>
      <c r="V66" s="105"/>
    </row>
    <row r="67" spans="1:22" ht="15" customHeight="1" x14ac:dyDescent="0.25">
      <c r="A67" s="113"/>
      <c r="B67" s="114"/>
      <c r="C67" s="107"/>
      <c r="D67" s="107"/>
      <c r="E67" s="107"/>
      <c r="F67" s="107"/>
      <c r="G67" s="105"/>
      <c r="H67" s="115"/>
      <c r="I67" s="115"/>
      <c r="J67" s="115"/>
      <c r="K67" s="109"/>
      <c r="L67" s="110"/>
      <c r="M67" s="112"/>
      <c r="N67" s="109"/>
      <c r="O67" s="110"/>
      <c r="P67" s="111"/>
      <c r="Q67" s="144"/>
      <c r="R67" s="144"/>
      <c r="S67" s="144"/>
      <c r="T67" s="144"/>
      <c r="U67" s="153"/>
      <c r="V67" s="105"/>
    </row>
    <row r="68" spans="1:22" ht="15" customHeight="1" x14ac:dyDescent="0.25">
      <c r="A68" s="113"/>
      <c r="B68" s="114"/>
      <c r="C68" s="108"/>
      <c r="D68" s="108"/>
      <c r="E68" s="108"/>
      <c r="F68" s="108"/>
      <c r="G68" s="105"/>
      <c r="H68" s="115"/>
      <c r="I68" s="115"/>
      <c r="J68" s="115"/>
      <c r="K68" s="109"/>
      <c r="L68" s="110"/>
      <c r="M68" s="112"/>
      <c r="N68" s="109"/>
      <c r="O68" s="110"/>
      <c r="P68" s="111"/>
      <c r="Q68" s="144"/>
      <c r="R68" s="144"/>
      <c r="S68" s="144"/>
      <c r="T68" s="144"/>
      <c r="U68" s="153"/>
      <c r="V68" s="105"/>
    </row>
    <row r="69" spans="1:22" x14ac:dyDescent="0.3"/>
    <row r="70" spans="1:22" x14ac:dyDescent="0.3"/>
    <row r="71" spans="1:22" x14ac:dyDescent="0.3"/>
  </sheetData>
  <sheetProtection algorithmName="SHA-512" hashValue="FHWdQ0EDFa/U3GioCXq4ssTFjWA3sW3e0TYBMCtGAo2tdutxMstoMtMIxAGDAKU86E2YgQjmeNuc+kBeXVxCiw==" saltValue="R/fk13VWVBDrboJpQxZ+eg==" spinCount="100000" sheet="1" objects="1" scenarios="1" formatColumns="0" formatRows="0"/>
  <mergeCells count="467">
    <mergeCell ref="U57:U59"/>
    <mergeCell ref="U60:U62"/>
    <mergeCell ref="U63:U65"/>
    <mergeCell ref="U66:U68"/>
    <mergeCell ref="V54:V56"/>
    <mergeCell ref="C1:U4"/>
    <mergeCell ref="U7:U8"/>
    <mergeCell ref="U9:U11"/>
    <mergeCell ref="U12:U14"/>
    <mergeCell ref="U15:U17"/>
    <mergeCell ref="U18:U20"/>
    <mergeCell ref="U21:U23"/>
    <mergeCell ref="U24:U26"/>
    <mergeCell ref="U27:U29"/>
    <mergeCell ref="U30:U32"/>
    <mergeCell ref="U33:U35"/>
    <mergeCell ref="U36:U38"/>
    <mergeCell ref="U39:U41"/>
    <mergeCell ref="U42:U44"/>
    <mergeCell ref="U45:U47"/>
    <mergeCell ref="U48:U50"/>
    <mergeCell ref="U51:U53"/>
    <mergeCell ref="U54:U56"/>
    <mergeCell ref="V45:V47"/>
    <mergeCell ref="R66:R68"/>
    <mergeCell ref="S66:S68"/>
    <mergeCell ref="T66:T68"/>
    <mergeCell ref="Q6:V6"/>
    <mergeCell ref="R57:R59"/>
    <mergeCell ref="S57:S59"/>
    <mergeCell ref="T57:T59"/>
    <mergeCell ref="R60:R62"/>
    <mergeCell ref="S60:S62"/>
    <mergeCell ref="T60:T62"/>
    <mergeCell ref="R63:R65"/>
    <mergeCell ref="S63:S65"/>
    <mergeCell ref="T63:T65"/>
    <mergeCell ref="R48:R50"/>
    <mergeCell ref="S48:S50"/>
    <mergeCell ref="T48:T50"/>
    <mergeCell ref="R51:R53"/>
    <mergeCell ref="S51:S53"/>
    <mergeCell ref="T51:T53"/>
    <mergeCell ref="V51:V53"/>
    <mergeCell ref="R54:R56"/>
    <mergeCell ref="S54:S56"/>
    <mergeCell ref="T54:T56"/>
    <mergeCell ref="V48:V50"/>
    <mergeCell ref="R30:R32"/>
    <mergeCell ref="S30:S32"/>
    <mergeCell ref="T30:T32"/>
    <mergeCell ref="V30:V32"/>
    <mergeCell ref="R33:R35"/>
    <mergeCell ref="S33:S35"/>
    <mergeCell ref="T33:T35"/>
    <mergeCell ref="V33:V35"/>
    <mergeCell ref="R36:R38"/>
    <mergeCell ref="S36:S38"/>
    <mergeCell ref="T36:T38"/>
    <mergeCell ref="V36:V38"/>
    <mergeCell ref="R39:R41"/>
    <mergeCell ref="S39:S41"/>
    <mergeCell ref="T39:T41"/>
    <mergeCell ref="V39:V41"/>
    <mergeCell ref="R42:R44"/>
    <mergeCell ref="S42:S44"/>
    <mergeCell ref="T42:T44"/>
    <mergeCell ref="V42:V44"/>
    <mergeCell ref="R45:R47"/>
    <mergeCell ref="S45:S47"/>
    <mergeCell ref="T45:T47"/>
    <mergeCell ref="S21:S23"/>
    <mergeCell ref="T21:T23"/>
    <mergeCell ref="V21:V23"/>
    <mergeCell ref="R24:R26"/>
    <mergeCell ref="S24:S26"/>
    <mergeCell ref="T24:T26"/>
    <mergeCell ref="V24:V26"/>
    <mergeCell ref="R27:R29"/>
    <mergeCell ref="S27:S29"/>
    <mergeCell ref="T27:T29"/>
    <mergeCell ref="V27:V29"/>
    <mergeCell ref="Q60:Q62"/>
    <mergeCell ref="Q63:Q65"/>
    <mergeCell ref="Q66:Q68"/>
    <mergeCell ref="R7:R8"/>
    <mergeCell ref="S7:S8"/>
    <mergeCell ref="T7:T8"/>
    <mergeCell ref="V7:V8"/>
    <mergeCell ref="R9:R11"/>
    <mergeCell ref="S9:S11"/>
    <mergeCell ref="T9:T11"/>
    <mergeCell ref="V9:V11"/>
    <mergeCell ref="R12:R14"/>
    <mergeCell ref="S12:S14"/>
    <mergeCell ref="T12:T14"/>
    <mergeCell ref="V12:V14"/>
    <mergeCell ref="R15:R17"/>
    <mergeCell ref="S15:S17"/>
    <mergeCell ref="T15:T17"/>
    <mergeCell ref="V15:V17"/>
    <mergeCell ref="R18:R20"/>
    <mergeCell ref="S18:S20"/>
    <mergeCell ref="T18:T20"/>
    <mergeCell ref="V18:V20"/>
    <mergeCell ref="R21:R23"/>
    <mergeCell ref="Q33:Q35"/>
    <mergeCell ref="Q36:Q38"/>
    <mergeCell ref="Q39:Q41"/>
    <mergeCell ref="Q42:Q44"/>
    <mergeCell ref="Q45:Q47"/>
    <mergeCell ref="Q48:Q50"/>
    <mergeCell ref="Q51:Q53"/>
    <mergeCell ref="Q54:Q56"/>
    <mergeCell ref="Q57:Q59"/>
    <mergeCell ref="Q7:Q8"/>
    <mergeCell ref="Q9:Q11"/>
    <mergeCell ref="Q12:Q14"/>
    <mergeCell ref="Q15:Q17"/>
    <mergeCell ref="Q18:Q20"/>
    <mergeCell ref="Q21:Q23"/>
    <mergeCell ref="Q24:Q26"/>
    <mergeCell ref="Q27:Q29"/>
    <mergeCell ref="Q30:Q32"/>
    <mergeCell ref="A1:B4"/>
    <mergeCell ref="D7:D8"/>
    <mergeCell ref="E7:E8"/>
    <mergeCell ref="F7:F8"/>
    <mergeCell ref="G7:G8"/>
    <mergeCell ref="K6:P6"/>
    <mergeCell ref="N7:N8"/>
    <mergeCell ref="O7:O8"/>
    <mergeCell ref="P7:P8"/>
    <mergeCell ref="H7:H8"/>
    <mergeCell ref="I7:I8"/>
    <mergeCell ref="J7:J8"/>
    <mergeCell ref="K7:K8"/>
    <mergeCell ref="L7:L8"/>
    <mergeCell ref="M7:M8"/>
    <mergeCell ref="A6:A8"/>
    <mergeCell ref="B6:B8"/>
    <mergeCell ref="C6:J6"/>
    <mergeCell ref="C7:C8"/>
    <mergeCell ref="P9:P11"/>
    <mergeCell ref="I9:I11"/>
    <mergeCell ref="J9:J11"/>
    <mergeCell ref="K9:K11"/>
    <mergeCell ref="L9:L11"/>
    <mergeCell ref="M9:M11"/>
    <mergeCell ref="N9:N11"/>
    <mergeCell ref="A9:A11"/>
    <mergeCell ref="B9:B11"/>
    <mergeCell ref="D9:D11"/>
    <mergeCell ref="E9:E11"/>
    <mergeCell ref="F9:F11"/>
    <mergeCell ref="G9:G11"/>
    <mergeCell ref="H9:H11"/>
    <mergeCell ref="O9:O11"/>
    <mergeCell ref="C9:C11"/>
    <mergeCell ref="P12:P14"/>
    <mergeCell ref="I12:I14"/>
    <mergeCell ref="J12:J14"/>
    <mergeCell ref="K12:K14"/>
    <mergeCell ref="L12:L14"/>
    <mergeCell ref="M12:M14"/>
    <mergeCell ref="N12:N14"/>
    <mergeCell ref="A12:A14"/>
    <mergeCell ref="B12:B14"/>
    <mergeCell ref="D12:D14"/>
    <mergeCell ref="E12:E14"/>
    <mergeCell ref="F12:F14"/>
    <mergeCell ref="G12:G14"/>
    <mergeCell ref="H12:H14"/>
    <mergeCell ref="O12:O14"/>
    <mergeCell ref="C12:C14"/>
    <mergeCell ref="P15:P17"/>
    <mergeCell ref="I15:I17"/>
    <mergeCell ref="J15:J17"/>
    <mergeCell ref="K15:K17"/>
    <mergeCell ref="L15:L17"/>
    <mergeCell ref="M15:M17"/>
    <mergeCell ref="N15:N17"/>
    <mergeCell ref="A15:A17"/>
    <mergeCell ref="B15:B17"/>
    <mergeCell ref="D15:D17"/>
    <mergeCell ref="E15:E17"/>
    <mergeCell ref="F15:F17"/>
    <mergeCell ref="G15:G17"/>
    <mergeCell ref="H15:H17"/>
    <mergeCell ref="O15:O17"/>
    <mergeCell ref="C15:C17"/>
    <mergeCell ref="P18:P20"/>
    <mergeCell ref="I18:I20"/>
    <mergeCell ref="J18:J20"/>
    <mergeCell ref="K18:K20"/>
    <mergeCell ref="L18:L20"/>
    <mergeCell ref="M18:M20"/>
    <mergeCell ref="N18:N20"/>
    <mergeCell ref="A18:A20"/>
    <mergeCell ref="B18:B20"/>
    <mergeCell ref="D18:D20"/>
    <mergeCell ref="E18:E20"/>
    <mergeCell ref="F18:F20"/>
    <mergeCell ref="G18:G20"/>
    <mergeCell ref="H18:H20"/>
    <mergeCell ref="O18:O20"/>
    <mergeCell ref="C18:C20"/>
    <mergeCell ref="P21:P23"/>
    <mergeCell ref="I21:I23"/>
    <mergeCell ref="J21:J23"/>
    <mergeCell ref="K21:K23"/>
    <mergeCell ref="L21:L23"/>
    <mergeCell ref="M21:M23"/>
    <mergeCell ref="N21:N23"/>
    <mergeCell ref="A21:A23"/>
    <mergeCell ref="B21:B23"/>
    <mergeCell ref="D21:D23"/>
    <mergeCell ref="E21:E23"/>
    <mergeCell ref="F21:F23"/>
    <mergeCell ref="G21:G23"/>
    <mergeCell ref="H21:H23"/>
    <mergeCell ref="O21:O23"/>
    <mergeCell ref="C21:C23"/>
    <mergeCell ref="P24:P26"/>
    <mergeCell ref="I24:I26"/>
    <mergeCell ref="J24:J26"/>
    <mergeCell ref="K24:K26"/>
    <mergeCell ref="L24:L26"/>
    <mergeCell ref="M24:M26"/>
    <mergeCell ref="N24:N26"/>
    <mergeCell ref="A24:A26"/>
    <mergeCell ref="B24:B26"/>
    <mergeCell ref="D24:D26"/>
    <mergeCell ref="E24:E26"/>
    <mergeCell ref="F24:F26"/>
    <mergeCell ref="G24:G26"/>
    <mergeCell ref="H24:H26"/>
    <mergeCell ref="O24:O26"/>
    <mergeCell ref="C24:C26"/>
    <mergeCell ref="P27:P29"/>
    <mergeCell ref="I27:I29"/>
    <mergeCell ref="J27:J29"/>
    <mergeCell ref="K27:K29"/>
    <mergeCell ref="L27:L29"/>
    <mergeCell ref="M27:M29"/>
    <mergeCell ref="N27:N29"/>
    <mergeCell ref="A27:A29"/>
    <mergeCell ref="B27:B29"/>
    <mergeCell ref="D27:D29"/>
    <mergeCell ref="E27:E29"/>
    <mergeCell ref="F27:F29"/>
    <mergeCell ref="G27:G29"/>
    <mergeCell ref="H27:H29"/>
    <mergeCell ref="O27:O29"/>
    <mergeCell ref="C27:C29"/>
    <mergeCell ref="P30:P32"/>
    <mergeCell ref="I30:I32"/>
    <mergeCell ref="J30:J32"/>
    <mergeCell ref="K30:K32"/>
    <mergeCell ref="L30:L32"/>
    <mergeCell ref="M30:M32"/>
    <mergeCell ref="N30:N32"/>
    <mergeCell ref="A30:A32"/>
    <mergeCell ref="B30:B32"/>
    <mergeCell ref="D30:D32"/>
    <mergeCell ref="E30:E32"/>
    <mergeCell ref="F30:F32"/>
    <mergeCell ref="G30:G32"/>
    <mergeCell ref="H30:H32"/>
    <mergeCell ref="O30:O32"/>
    <mergeCell ref="C30:C32"/>
    <mergeCell ref="P33:P35"/>
    <mergeCell ref="I33:I35"/>
    <mergeCell ref="J33:J35"/>
    <mergeCell ref="K33:K35"/>
    <mergeCell ref="L33:L35"/>
    <mergeCell ref="M33:M35"/>
    <mergeCell ref="N33:N35"/>
    <mergeCell ref="A33:A35"/>
    <mergeCell ref="B33:B35"/>
    <mergeCell ref="D33:D35"/>
    <mergeCell ref="E33:E35"/>
    <mergeCell ref="F33:F35"/>
    <mergeCell ref="G33:G35"/>
    <mergeCell ref="H33:H35"/>
    <mergeCell ref="O33:O35"/>
    <mergeCell ref="C33:C35"/>
    <mergeCell ref="P36:P38"/>
    <mergeCell ref="I36:I38"/>
    <mergeCell ref="J36:J38"/>
    <mergeCell ref="K36:K38"/>
    <mergeCell ref="L36:L38"/>
    <mergeCell ref="M36:M38"/>
    <mergeCell ref="N36:N38"/>
    <mergeCell ref="A36:A38"/>
    <mergeCell ref="B36:B38"/>
    <mergeCell ref="D36:D38"/>
    <mergeCell ref="E36:E38"/>
    <mergeCell ref="F36:F38"/>
    <mergeCell ref="G36:G38"/>
    <mergeCell ref="H36:H38"/>
    <mergeCell ref="O36:O38"/>
    <mergeCell ref="C36:C38"/>
    <mergeCell ref="P39:P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39:A41"/>
    <mergeCell ref="B39:B41"/>
    <mergeCell ref="D39:D41"/>
    <mergeCell ref="E39:E41"/>
    <mergeCell ref="F39:F41"/>
    <mergeCell ref="G39:G41"/>
    <mergeCell ref="K39:K41"/>
    <mergeCell ref="N39:N41"/>
    <mergeCell ref="B45:B47"/>
    <mergeCell ref="D45:D47"/>
    <mergeCell ref="E45:E47"/>
    <mergeCell ref="F45:F47"/>
    <mergeCell ref="G45:G47"/>
    <mergeCell ref="H45:H47"/>
    <mergeCell ref="I45:I47"/>
    <mergeCell ref="J45:J47"/>
    <mergeCell ref="D48:D50"/>
    <mergeCell ref="E48:E50"/>
    <mergeCell ref="F48:F50"/>
    <mergeCell ref="G48:G50"/>
    <mergeCell ref="H48:H50"/>
    <mergeCell ref="I48:I50"/>
    <mergeCell ref="J48:J50"/>
    <mergeCell ref="P45:P47"/>
    <mergeCell ref="A48:A50"/>
    <mergeCell ref="B48:B50"/>
    <mergeCell ref="O48:O50"/>
    <mergeCell ref="P48:P50"/>
    <mergeCell ref="A45:A47"/>
    <mergeCell ref="K54:K56"/>
    <mergeCell ref="L54:L56"/>
    <mergeCell ref="M54:M56"/>
    <mergeCell ref="N54:N56"/>
    <mergeCell ref="O54:O56"/>
    <mergeCell ref="P54:P56"/>
    <mergeCell ref="N45:N47"/>
    <mergeCell ref="O45:O47"/>
    <mergeCell ref="P51:P53"/>
    <mergeCell ref="A51:A53"/>
    <mergeCell ref="B51:B53"/>
    <mergeCell ref="D51:D53"/>
    <mergeCell ref="E51:E53"/>
    <mergeCell ref="F51:F53"/>
    <mergeCell ref="G51:G53"/>
    <mergeCell ref="H51:H53"/>
    <mergeCell ref="I51:I53"/>
    <mergeCell ref="J51:J53"/>
    <mergeCell ref="A54:A56"/>
    <mergeCell ref="B54:B56"/>
    <mergeCell ref="D54:D56"/>
    <mergeCell ref="E54:E56"/>
    <mergeCell ref="F54:F56"/>
    <mergeCell ref="G54:G56"/>
    <mergeCell ref="H54:H56"/>
    <mergeCell ref="I54:I56"/>
    <mergeCell ref="J54:J56"/>
    <mergeCell ref="L51:L53"/>
    <mergeCell ref="M51:M53"/>
    <mergeCell ref="N51:N53"/>
    <mergeCell ref="M39:M41"/>
    <mergeCell ref="H39:H41"/>
    <mergeCell ref="I39:I41"/>
    <mergeCell ref="J39:J41"/>
    <mergeCell ref="L39:L41"/>
    <mergeCell ref="O39:O41"/>
    <mergeCell ref="O51:O53"/>
    <mergeCell ref="K48:K50"/>
    <mergeCell ref="L48:L50"/>
    <mergeCell ref="K45:K47"/>
    <mergeCell ref="L45:L47"/>
    <mergeCell ref="M45:M47"/>
    <mergeCell ref="M48:M50"/>
    <mergeCell ref="N48:N50"/>
    <mergeCell ref="K51:K53"/>
    <mergeCell ref="O57:O59"/>
    <mergeCell ref="P57:P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D57:D59"/>
    <mergeCell ref="E57:E59"/>
    <mergeCell ref="F57:F59"/>
    <mergeCell ref="G57:G59"/>
    <mergeCell ref="L57:L59"/>
    <mergeCell ref="M57:M59"/>
    <mergeCell ref="H57:H59"/>
    <mergeCell ref="I57:I59"/>
    <mergeCell ref="J57:J59"/>
    <mergeCell ref="K63:K65"/>
    <mergeCell ref="L63:L65"/>
    <mergeCell ref="M63:M65"/>
    <mergeCell ref="N57:N59"/>
    <mergeCell ref="A63:A65"/>
    <mergeCell ref="B63:B65"/>
    <mergeCell ref="D63:D65"/>
    <mergeCell ref="E63:E65"/>
    <mergeCell ref="F63:F65"/>
    <mergeCell ref="G63:G65"/>
    <mergeCell ref="H63:H65"/>
    <mergeCell ref="I63:I65"/>
    <mergeCell ref="J63:J65"/>
    <mergeCell ref="A66:A68"/>
    <mergeCell ref="B66:B68"/>
    <mergeCell ref="D66:D68"/>
    <mergeCell ref="E66:E68"/>
    <mergeCell ref="F66:F68"/>
    <mergeCell ref="G66:G68"/>
    <mergeCell ref="H66:H68"/>
    <mergeCell ref="I66:I68"/>
    <mergeCell ref="J66:J68"/>
    <mergeCell ref="V57:V59"/>
    <mergeCell ref="V60:V62"/>
    <mergeCell ref="V63:V65"/>
    <mergeCell ref="V66:V68"/>
    <mergeCell ref="C66:C68"/>
    <mergeCell ref="C39:C41"/>
    <mergeCell ref="C42:C44"/>
    <mergeCell ref="C45:C47"/>
    <mergeCell ref="C48:C50"/>
    <mergeCell ref="C51:C53"/>
    <mergeCell ref="C54:C56"/>
    <mergeCell ref="C57:C59"/>
    <mergeCell ref="C60:C62"/>
    <mergeCell ref="C63:C65"/>
    <mergeCell ref="N63:N65"/>
    <mergeCell ref="O63:O65"/>
    <mergeCell ref="P63:P65"/>
    <mergeCell ref="K66:K68"/>
    <mergeCell ref="L66:L68"/>
    <mergeCell ref="M66:M68"/>
    <mergeCell ref="N66:N68"/>
    <mergeCell ref="O66:O68"/>
    <mergeCell ref="P66:P68"/>
    <mergeCell ref="K57:K59"/>
  </mergeCells>
  <conditionalFormatting sqref="K9">
    <cfRule type="cellIs" dxfId="331" priority="221" operator="equal">
      <formula>"Muy Alta"</formula>
    </cfRule>
    <cfRule type="cellIs" dxfId="330" priority="222" operator="equal">
      <formula>"Alta"</formula>
    </cfRule>
    <cfRule type="cellIs" dxfId="329" priority="223" operator="equal">
      <formula>"Media"</formula>
    </cfRule>
    <cfRule type="cellIs" dxfId="328" priority="224" operator="equal">
      <formula>"Baja"</formula>
    </cfRule>
    <cfRule type="cellIs" dxfId="327" priority="225" operator="equal">
      <formula>"Muy Baja"</formula>
    </cfRule>
  </conditionalFormatting>
  <conditionalFormatting sqref="N9">
    <cfRule type="cellIs" dxfId="326" priority="216" operator="equal">
      <formula>"Catastrófico"</formula>
    </cfRule>
    <cfRule type="cellIs" dxfId="325" priority="217" operator="equal">
      <formula>"Mayor"</formula>
    </cfRule>
    <cfRule type="cellIs" dxfId="324" priority="218" operator="equal">
      <formula>"Moderado"</formula>
    </cfRule>
    <cfRule type="cellIs" dxfId="323" priority="219" operator="equal">
      <formula>"Menor"</formula>
    </cfRule>
    <cfRule type="cellIs" dxfId="322" priority="220" operator="equal">
      <formula>"Leve"</formula>
    </cfRule>
  </conditionalFormatting>
  <conditionalFormatting sqref="P9">
    <cfRule type="cellIs" dxfId="321" priority="212" operator="equal">
      <formula>"Extremo"</formula>
    </cfRule>
    <cfRule type="cellIs" dxfId="320" priority="213" operator="equal">
      <formula>"Alto"</formula>
    </cfRule>
    <cfRule type="cellIs" dxfId="319" priority="214" operator="equal">
      <formula>"Moderado"</formula>
    </cfRule>
    <cfRule type="cellIs" dxfId="318" priority="215" operator="equal">
      <formula>"Bajo"</formula>
    </cfRule>
  </conditionalFormatting>
  <conditionalFormatting sqref="K12 K15 K18 K21 K24 K27 K30 K33 K36">
    <cfRule type="cellIs" dxfId="317" priority="193" operator="equal">
      <formula>"Muy Alta"</formula>
    </cfRule>
    <cfRule type="cellIs" dxfId="316" priority="194" operator="equal">
      <formula>"Alta"</formula>
    </cfRule>
    <cfRule type="cellIs" dxfId="315" priority="195" operator="equal">
      <formula>"Media"</formula>
    </cfRule>
    <cfRule type="cellIs" dxfId="314" priority="196" operator="equal">
      <formula>"Baja"</formula>
    </cfRule>
    <cfRule type="cellIs" dxfId="313" priority="197" operator="equal">
      <formula>"Muy Baja"</formula>
    </cfRule>
  </conditionalFormatting>
  <conditionalFormatting sqref="K39 K42 K45 K48 K51">
    <cfRule type="cellIs" dxfId="312" priority="141" operator="equal">
      <formula>"Muy Alta"</formula>
    </cfRule>
    <cfRule type="cellIs" dxfId="311" priority="142" operator="equal">
      <formula>"Alta"</formula>
    </cfRule>
    <cfRule type="cellIs" dxfId="310" priority="143" operator="equal">
      <formula>"Media"</formula>
    </cfRule>
    <cfRule type="cellIs" dxfId="309" priority="144" operator="equal">
      <formula>"Baja"</formula>
    </cfRule>
    <cfRule type="cellIs" dxfId="308" priority="145" operator="equal">
      <formula>"Muy Baja"</formula>
    </cfRule>
  </conditionalFormatting>
  <conditionalFormatting sqref="K9:K53">
    <cfRule type="expression" dxfId="307" priority="127">
      <formula>IF($K9="Casi seguro",1,0)</formula>
    </cfRule>
    <cfRule type="expression" dxfId="306" priority="128">
      <formula>IF($K9="Probable",1,0)</formula>
    </cfRule>
    <cfRule type="expression" dxfId="305" priority="129">
      <formula>IF($K9="Posible",1,0)</formula>
    </cfRule>
    <cfRule type="expression" dxfId="304" priority="130">
      <formula>IF($K9="Improbable",1,0)</formula>
    </cfRule>
    <cfRule type="expression" dxfId="303" priority="131">
      <formula>IF($K9="Rara vez",1,0)</formula>
    </cfRule>
  </conditionalFormatting>
  <conditionalFormatting sqref="K12 K15 K18 K21 K24 K27 K30 K33 K36 K39 K42 K45 K48 K51">
    <cfRule type="cellIs" dxfId="302" priority="122" operator="equal">
      <formula>"Muy Alta"</formula>
    </cfRule>
    <cfRule type="cellIs" dxfId="301" priority="123" operator="equal">
      <formula>"Alta"</formula>
    </cfRule>
    <cfRule type="cellIs" dxfId="300" priority="124" operator="equal">
      <formula>"Media"</formula>
    </cfRule>
    <cfRule type="cellIs" dxfId="299" priority="125" operator="equal">
      <formula>"Baja"</formula>
    </cfRule>
    <cfRule type="cellIs" dxfId="298" priority="126" operator="equal">
      <formula>"Muy Baja"</formula>
    </cfRule>
  </conditionalFormatting>
  <conditionalFormatting sqref="K54 K57 K60 K63 K66">
    <cfRule type="cellIs" dxfId="297" priority="89" operator="equal">
      <formula>"Muy Alta"</formula>
    </cfRule>
    <cfRule type="cellIs" dxfId="296" priority="90" operator="equal">
      <formula>"Alta"</formula>
    </cfRule>
    <cfRule type="cellIs" dxfId="295" priority="91" operator="equal">
      <formula>"Media"</formula>
    </cfRule>
    <cfRule type="cellIs" dxfId="294" priority="92" operator="equal">
      <formula>"Baja"</formula>
    </cfRule>
    <cfRule type="cellIs" dxfId="293" priority="93" operator="equal">
      <formula>"Muy Baja"</formula>
    </cfRule>
  </conditionalFormatting>
  <conditionalFormatting sqref="K54:K68">
    <cfRule type="expression" dxfId="292" priority="79">
      <formula>IF($K54="Casi seguro",1,0)</formula>
    </cfRule>
    <cfRule type="expression" dxfId="291" priority="80">
      <formula>IF($K54="Probable",1,0)</formula>
    </cfRule>
    <cfRule type="expression" dxfId="290" priority="81">
      <formula>IF($K54="Posible",1,0)</formula>
    </cfRule>
    <cfRule type="expression" dxfId="289" priority="82">
      <formula>IF($K54="Improbable",1,0)</formula>
    </cfRule>
    <cfRule type="expression" dxfId="288" priority="83">
      <formula>IF($K54="Rara vez",1,0)</formula>
    </cfRule>
  </conditionalFormatting>
  <conditionalFormatting sqref="K54 K57 K60 K63 K66">
    <cfRule type="cellIs" dxfId="287" priority="74" operator="equal">
      <formula>"Muy Alta"</formula>
    </cfRule>
    <cfRule type="cellIs" dxfId="286" priority="75" operator="equal">
      <formula>"Alta"</formula>
    </cfRule>
    <cfRule type="cellIs" dxfId="285" priority="76" operator="equal">
      <formula>"Media"</formula>
    </cfRule>
    <cfRule type="cellIs" dxfId="284" priority="77" operator="equal">
      <formula>"Baja"</formula>
    </cfRule>
    <cfRule type="cellIs" dxfId="283" priority="78" operator="equal">
      <formula>"Muy Baja"</formula>
    </cfRule>
  </conditionalFormatting>
  <conditionalFormatting sqref="P12 P15 P18 P21 P24 P27 P30 P33 P36 P39 P42 P45 P48 P51 P54 P57 P60 P63 P66">
    <cfRule type="cellIs" dxfId="282" priority="31" operator="equal">
      <formula>"Extremo"</formula>
    </cfRule>
    <cfRule type="cellIs" dxfId="281" priority="32" operator="equal">
      <formula>"Alto"</formula>
    </cfRule>
    <cfRule type="cellIs" dxfId="280" priority="33" operator="equal">
      <formula>"Moderado"</formula>
    </cfRule>
    <cfRule type="cellIs" dxfId="279" priority="34" operator="equal">
      <formula>"Bajo"</formula>
    </cfRule>
  </conditionalFormatting>
  <conditionalFormatting sqref="N12 N15 N18 N21 N24 N27 N30 N33 N36 N39 N42 N45 N48 N51 N54 N57 N60 N63 N66">
    <cfRule type="cellIs" dxfId="278" priority="16" operator="equal">
      <formula>"Catastrófico"</formula>
    </cfRule>
    <cfRule type="cellIs" dxfId="277" priority="17" operator="equal">
      <formula>"Mayor"</formula>
    </cfRule>
    <cfRule type="cellIs" dxfId="276" priority="18" operator="equal">
      <formula>"Moderado"</formula>
    </cfRule>
    <cfRule type="cellIs" dxfId="275" priority="19" operator="equal">
      <formula>"Menor"</formula>
    </cfRule>
    <cfRule type="cellIs" dxfId="274" priority="20" operator="equal">
      <formula>"Leve"</formula>
    </cfRule>
  </conditionalFormatting>
  <conditionalFormatting sqref="Q27:T68 V9:V14 V27:V68">
    <cfRule type="expression" dxfId="273" priority="13">
      <formula>IF(OR($H9="Corrupción",$H9="Lavado de Activos",$H9="Trámites, OPAs y Consultas de Acceso a la Información Pública",$H9="Financiación del Terrorismo"),1,0)</formula>
    </cfRule>
  </conditionalFormatting>
  <conditionalFormatting sqref="U9:U68">
    <cfRule type="expression" dxfId="272" priority="8">
      <formula>IF(OR($H9="Corrupción",$H9="Lavado de Activos",$H9="Trámites, OPAs y Consultas de Acceso a la Información Pública",$H9="Financiación del Terrorismo"),1,0)</formula>
    </cfRule>
  </conditionalFormatting>
  <conditionalFormatting sqref="Q9:T14">
    <cfRule type="expression" dxfId="271" priority="7">
      <formula>IF(OR($H9="Corrupción",$H9="Lavado de Activos",$H9="Trámites, OPAs y Consultas de Acceso a la Información Pública",$H9="Financiación del Terrorismo"),1,0)</formula>
    </cfRule>
  </conditionalFormatting>
  <conditionalFormatting sqref="Q15:T20">
    <cfRule type="expression" dxfId="270" priority="6">
      <formula>IF(OR($H15="Corrupción",$H15="Lavado de Activos",$H15="Trámites, OPAs y Consultas de Acceso a la Información Pública",$H15="Financiación del Terrorismo"),1,0)</formula>
    </cfRule>
  </conditionalFormatting>
  <conditionalFormatting sqref="V15:V20">
    <cfRule type="expression" dxfId="269" priority="5">
      <formula>IF(OR($H15="Corrupción",$H15="Lavado de Activos",$H15="Trámites, OPAs y Consultas de Acceso a la Información Pública",$H15="Financiación del Terrorismo"),1,0)</formula>
    </cfRule>
  </conditionalFormatting>
  <conditionalFormatting sqref="F21:F23">
    <cfRule type="expression" dxfId="268" priority="4">
      <formula>IF($E21="No aplica",1,0)</formula>
    </cfRule>
  </conditionalFormatting>
  <conditionalFormatting sqref="E21:E23">
    <cfRule type="expression" dxfId="267" priority="3">
      <formula>IF($E21="No aplica",1,0)</formula>
    </cfRule>
  </conditionalFormatting>
  <conditionalFormatting sqref="Q21:T26">
    <cfRule type="expression" dxfId="266" priority="2">
      <formula>IF(OR($H21="Corrupción",$H21="Lavado de Activos",$H21="Trámites, OPAs y Consultas de Acceso a la Información Pública",$H21="Financiación del Terrorismo"),1,0)</formula>
    </cfRule>
  </conditionalFormatting>
  <conditionalFormatting sqref="V21:V26">
    <cfRule type="expression" dxfId="265" priority="1">
      <formula>IF(OR($H21="Corrupción",$H21="Lavado de Activos",$H21="Trámites, OPAs y Consultas de Acceso a la Información Pública",$H21="Financiación del Terrorismo"),1,0)</formula>
    </cfRule>
  </conditionalFormatting>
  <dataValidations count="1">
    <dataValidation type="list" allowBlank="1" showInputMessage="1" showErrorMessage="1" sqref="J9:J68">
      <formula1>IF(OR($H9="Corrupción",$H9="Trámites, OPAs y Consultas de Acceso a la Información Pública",$H9="Lavado de Activos",$H9="Financiación del Terrorismo"),Corrupción,IF($H9="","",Probabilidad))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Listas!$C$2:$C$8</xm:f>
          </x14:formula1>
          <xm:sqref>I9:I68</xm:sqref>
        </x14:dataValidation>
        <x14:dataValidation type="list" allowBlank="1" showInputMessage="1" showErrorMessage="1">
          <x14:formula1>
            <xm:f>Listas!$A$2:$A$4</xm:f>
          </x14:formula1>
          <xm:sqref>D9:D68</xm:sqref>
        </x14:dataValidation>
        <x14:dataValidation type="list" allowBlank="1" showInputMessage="1" showErrorMessage="1">
          <x14:formula1>
            <xm:f>IF($G9&gt;0,TipoRiesgo,Listas!$R$2)</xm:f>
          </x14:formula1>
          <xm:sqref>H9:H68</xm:sqref>
        </x14:dataValidation>
        <x14:dataValidation type="list" allowBlank="1" showInputMessage="1" showErrorMessage="1">
          <x14:formula1>
            <xm:f>IF(OR($H9="",$H9="Corrupción",$H9="Trámites, OPAs y Consultas de Acceso a la Información Pública",$H9="Lavado de Activos",$H9="Financiación del Terrorismo"),Listas!$AE$2,CriteriosImpacto)</xm:f>
          </x14:formula1>
          <xm:sqref>M9:M68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zoomScale="80" zoomScaleNormal="80" workbookViewId="0">
      <pane ySplit="8" topLeftCell="A9" activePane="bottomLeft" state="frozen"/>
      <selection pane="bottomLeft" activeCell="A15" sqref="A15:A17"/>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1.140625" style="8" customWidth="1"/>
    <col min="6" max="6" width="13.85546875" style="8" customWidth="1"/>
    <col min="7" max="7" width="20.28515625" style="8" customWidth="1"/>
    <col min="8" max="8" width="14.5703125" style="8" customWidth="1"/>
    <col min="9" max="9" width="23.28515625" style="8" customWidth="1"/>
    <col min="10" max="10" width="19.7109375" style="8" customWidth="1"/>
    <col min="11" max="11" width="14.7109375" style="8" customWidth="1"/>
    <col min="12" max="12" width="11.28515625" style="8" customWidth="1"/>
    <col min="13" max="13" width="17.5703125" style="8" customWidth="1"/>
    <col min="14" max="14" width="17" style="8" customWidth="1"/>
    <col min="15" max="15" width="19.7109375" style="8" customWidth="1"/>
    <col min="16" max="16" width="16.28515625" style="8" customWidth="1"/>
    <col min="17" max="17" width="15.28515625" style="8" customWidth="1"/>
    <col min="18" max="18" width="11.7109375" style="8" customWidth="1"/>
    <col min="19" max="19" width="10.140625" style="8" customWidth="1"/>
    <col min="20" max="20" width="13.5703125" style="8" customWidth="1"/>
    <col min="21" max="21" width="15.7109375" style="8" customWidth="1"/>
    <col min="22" max="23" width="10.42578125" style="8" customWidth="1"/>
    <col min="24" max="24" width="11.7109375" style="8" customWidth="1"/>
    <col min="25" max="25" width="13.5703125" style="2" customWidth="1"/>
    <col min="26" max="27" width="11.42578125" style="2" customWidth="1"/>
    <col min="28" max="37" width="11.42578125" style="2" hidden="1" customWidth="1"/>
    <col min="38" max="16384" width="11.42578125" style="4" hidden="1"/>
  </cols>
  <sheetData>
    <row r="1" spans="1:37" ht="19.5" customHeight="1" x14ac:dyDescent="0.3">
      <c r="A1" s="159"/>
      <c r="B1" s="159"/>
      <c r="C1" s="155" t="s">
        <v>162</v>
      </c>
      <c r="D1" s="155"/>
      <c r="E1" s="155"/>
      <c r="F1" s="155"/>
      <c r="G1" s="155"/>
      <c r="H1" s="155"/>
      <c r="I1" s="155"/>
      <c r="J1" s="155"/>
      <c r="K1" s="155"/>
      <c r="L1" s="155"/>
      <c r="M1" s="155"/>
      <c r="N1" s="155"/>
      <c r="O1" s="155"/>
      <c r="P1" s="155"/>
      <c r="Q1" s="155"/>
      <c r="R1" s="155"/>
      <c r="S1" s="155"/>
      <c r="T1" s="155"/>
      <c r="U1" s="155"/>
      <c r="V1" s="155"/>
      <c r="W1" s="155"/>
      <c r="X1" s="156" t="s">
        <v>264</v>
      </c>
      <c r="Y1" s="157"/>
      <c r="Z1" s="158"/>
      <c r="AA1" s="3"/>
      <c r="AB1" s="3"/>
      <c r="AC1" s="3"/>
      <c r="AD1" s="3"/>
      <c r="AE1" s="3"/>
      <c r="AF1" s="3"/>
      <c r="AG1" s="3"/>
      <c r="AH1" s="3"/>
      <c r="AI1" s="3"/>
      <c r="AJ1" s="3"/>
      <c r="AK1" s="3"/>
    </row>
    <row r="2" spans="1:37" ht="19.5" customHeight="1" x14ac:dyDescent="0.3">
      <c r="A2" s="159"/>
      <c r="B2" s="159"/>
      <c r="C2" s="155"/>
      <c r="D2" s="155"/>
      <c r="E2" s="155"/>
      <c r="F2" s="155"/>
      <c r="G2" s="155"/>
      <c r="H2" s="155"/>
      <c r="I2" s="155"/>
      <c r="J2" s="155"/>
      <c r="K2" s="155"/>
      <c r="L2" s="155"/>
      <c r="M2" s="155"/>
      <c r="N2" s="155"/>
      <c r="O2" s="155"/>
      <c r="P2" s="155"/>
      <c r="Q2" s="155"/>
      <c r="R2" s="155"/>
      <c r="S2" s="155"/>
      <c r="T2" s="155"/>
      <c r="U2" s="155"/>
      <c r="V2" s="155"/>
      <c r="W2" s="155"/>
      <c r="X2" s="156" t="s">
        <v>263</v>
      </c>
      <c r="Y2" s="157"/>
      <c r="Z2" s="158"/>
      <c r="AA2" s="3"/>
      <c r="AB2" s="3"/>
      <c r="AC2" s="3"/>
      <c r="AD2" s="3"/>
      <c r="AE2" s="3"/>
      <c r="AF2" s="3"/>
      <c r="AG2" s="3"/>
      <c r="AH2" s="3"/>
      <c r="AI2" s="3"/>
      <c r="AJ2" s="3"/>
      <c r="AK2" s="3"/>
    </row>
    <row r="3" spans="1:37" ht="19.5" customHeight="1" x14ac:dyDescent="0.3">
      <c r="A3" s="159"/>
      <c r="B3" s="159"/>
      <c r="C3" s="155"/>
      <c r="D3" s="155"/>
      <c r="E3" s="155"/>
      <c r="F3" s="155"/>
      <c r="G3" s="155"/>
      <c r="H3" s="155"/>
      <c r="I3" s="155"/>
      <c r="J3" s="155"/>
      <c r="K3" s="155"/>
      <c r="L3" s="155"/>
      <c r="M3" s="155"/>
      <c r="N3" s="155"/>
      <c r="O3" s="155"/>
      <c r="P3" s="155"/>
      <c r="Q3" s="155"/>
      <c r="R3" s="155"/>
      <c r="S3" s="155"/>
      <c r="T3" s="155"/>
      <c r="U3" s="155"/>
      <c r="V3" s="155"/>
      <c r="W3" s="155"/>
      <c r="X3" s="156" t="s">
        <v>316</v>
      </c>
      <c r="Y3" s="157"/>
      <c r="Z3" s="158"/>
      <c r="AA3" s="3"/>
      <c r="AB3" s="3"/>
      <c r="AC3" s="3"/>
      <c r="AD3" s="3"/>
      <c r="AE3" s="3"/>
      <c r="AF3" s="3"/>
      <c r="AG3" s="3"/>
      <c r="AH3" s="3"/>
      <c r="AI3" s="3"/>
      <c r="AJ3" s="3"/>
      <c r="AK3" s="3"/>
    </row>
    <row r="4" spans="1:37" ht="19.5" customHeight="1" x14ac:dyDescent="0.3">
      <c r="A4" s="159"/>
      <c r="B4" s="159"/>
      <c r="C4" s="155"/>
      <c r="D4" s="155"/>
      <c r="E4" s="155"/>
      <c r="F4" s="155"/>
      <c r="G4" s="155"/>
      <c r="H4" s="155"/>
      <c r="I4" s="155"/>
      <c r="J4" s="155"/>
      <c r="K4" s="155"/>
      <c r="L4" s="155"/>
      <c r="M4" s="155"/>
      <c r="N4" s="155"/>
      <c r="O4" s="155"/>
      <c r="P4" s="155"/>
      <c r="Q4" s="155"/>
      <c r="R4" s="155"/>
      <c r="S4" s="155"/>
      <c r="T4" s="155"/>
      <c r="U4" s="155"/>
      <c r="V4" s="155"/>
      <c r="W4" s="155"/>
      <c r="X4" s="156" t="s">
        <v>355</v>
      </c>
      <c r="Y4" s="157"/>
      <c r="Z4" s="158"/>
      <c r="AA4" s="3"/>
      <c r="AB4" s="3"/>
      <c r="AC4" s="3"/>
      <c r="AD4" s="3"/>
      <c r="AE4" s="3"/>
      <c r="AF4" s="3"/>
      <c r="AG4" s="3"/>
      <c r="AH4" s="3"/>
      <c r="AI4" s="3"/>
      <c r="AJ4" s="3"/>
      <c r="AK4" s="3"/>
    </row>
    <row r="5" spans="1:37" x14ac:dyDescent="0.3">
      <c r="A5" s="12"/>
      <c r="B5" s="12"/>
      <c r="C5" s="12"/>
      <c r="D5" s="12"/>
      <c r="E5" s="12"/>
      <c r="F5" s="12"/>
      <c r="G5" s="12"/>
      <c r="H5" s="12"/>
      <c r="I5" s="12"/>
      <c r="J5" s="12"/>
      <c r="K5" s="12"/>
      <c r="L5" s="12"/>
      <c r="M5" s="12"/>
      <c r="N5" s="12"/>
      <c r="O5" s="12"/>
      <c r="P5" s="12"/>
      <c r="Q5" s="12"/>
      <c r="R5" s="12"/>
      <c r="S5" s="12"/>
      <c r="T5" s="12"/>
      <c r="U5" s="12"/>
      <c r="V5" s="12"/>
      <c r="W5" s="12"/>
      <c r="X5" s="12"/>
      <c r="Y5" s="3"/>
      <c r="Z5" s="3"/>
      <c r="AA5" s="3"/>
      <c r="AB5" s="3"/>
      <c r="AC5" s="3"/>
      <c r="AD5" s="3"/>
      <c r="AE5" s="3"/>
      <c r="AF5" s="3"/>
      <c r="AG5" s="3"/>
      <c r="AH5" s="3"/>
      <c r="AI5" s="3"/>
      <c r="AJ5" s="3"/>
      <c r="AK5" s="3"/>
    </row>
    <row r="6" spans="1:37" ht="15.75" customHeight="1" x14ac:dyDescent="0.3">
      <c r="A6" s="131" t="s">
        <v>109</v>
      </c>
      <c r="B6" s="131"/>
      <c r="C6" s="131"/>
      <c r="D6" s="131"/>
      <c r="E6" s="131"/>
      <c r="F6" s="131" t="s">
        <v>121</v>
      </c>
      <c r="G6" s="131"/>
      <c r="H6" s="131"/>
      <c r="I6" s="131"/>
      <c r="J6" s="131"/>
      <c r="K6" s="131"/>
      <c r="L6" s="131"/>
      <c r="M6" s="131"/>
      <c r="N6" s="131"/>
      <c r="O6" s="131"/>
      <c r="P6" s="131"/>
      <c r="Q6" s="131"/>
      <c r="R6" s="131"/>
      <c r="S6" s="131"/>
      <c r="T6" s="131"/>
      <c r="U6" s="131"/>
      <c r="V6" s="131"/>
      <c r="W6" s="131"/>
      <c r="X6" s="131"/>
      <c r="Y6" s="132" t="s">
        <v>141</v>
      </c>
      <c r="Z6" s="132" t="s">
        <v>5</v>
      </c>
      <c r="AA6" s="3"/>
      <c r="AB6" s="3"/>
      <c r="AC6" s="3"/>
      <c r="AD6" s="3"/>
      <c r="AE6" s="3"/>
      <c r="AF6" s="3"/>
      <c r="AG6" s="3"/>
      <c r="AH6" s="3"/>
      <c r="AI6" s="3"/>
      <c r="AJ6" s="3"/>
      <c r="AK6" s="3"/>
    </row>
    <row r="7" spans="1:37" ht="18" customHeight="1" x14ac:dyDescent="0.3">
      <c r="A7" s="161" t="s">
        <v>88</v>
      </c>
      <c r="B7" s="133" t="s">
        <v>39</v>
      </c>
      <c r="C7" s="133" t="s">
        <v>319</v>
      </c>
      <c r="D7" s="133" t="s">
        <v>1</v>
      </c>
      <c r="E7" s="133" t="s">
        <v>86</v>
      </c>
      <c r="F7" s="160" t="s">
        <v>127</v>
      </c>
      <c r="G7" s="160" t="s">
        <v>122</v>
      </c>
      <c r="H7" s="160" t="s">
        <v>123</v>
      </c>
      <c r="I7" s="160" t="s">
        <v>124</v>
      </c>
      <c r="J7" s="160" t="s">
        <v>125</v>
      </c>
      <c r="K7" s="160" t="s">
        <v>138</v>
      </c>
      <c r="L7" s="160" t="s">
        <v>126</v>
      </c>
      <c r="M7" s="160" t="s">
        <v>128</v>
      </c>
      <c r="N7" s="160" t="s">
        <v>129</v>
      </c>
      <c r="O7" s="160" t="s">
        <v>139</v>
      </c>
      <c r="P7" s="160" t="s">
        <v>130</v>
      </c>
      <c r="Q7" s="160" t="s">
        <v>131</v>
      </c>
      <c r="R7" s="160" t="s">
        <v>132</v>
      </c>
      <c r="S7" s="160" t="s">
        <v>133</v>
      </c>
      <c r="T7" s="160" t="s">
        <v>134</v>
      </c>
      <c r="U7" s="160" t="s">
        <v>140</v>
      </c>
      <c r="V7" s="160" t="s">
        <v>135</v>
      </c>
      <c r="W7" s="160" t="s">
        <v>136</v>
      </c>
      <c r="X7" s="160" t="s">
        <v>137</v>
      </c>
      <c r="Y7" s="132"/>
      <c r="Z7" s="132"/>
      <c r="AA7" s="3"/>
      <c r="AB7" s="3"/>
      <c r="AC7" s="3"/>
      <c r="AD7" s="3"/>
      <c r="AE7" s="3"/>
      <c r="AF7" s="3"/>
      <c r="AG7" s="3"/>
      <c r="AH7" s="3"/>
      <c r="AI7" s="3"/>
      <c r="AJ7" s="3"/>
      <c r="AK7" s="3"/>
    </row>
    <row r="8" spans="1:37" ht="35.25" customHeight="1" x14ac:dyDescent="0.25">
      <c r="A8" s="161"/>
      <c r="B8" s="133"/>
      <c r="C8" s="133"/>
      <c r="D8" s="133"/>
      <c r="E8" s="133"/>
      <c r="F8" s="160"/>
      <c r="G8" s="160"/>
      <c r="H8" s="160"/>
      <c r="I8" s="160"/>
      <c r="J8" s="160"/>
      <c r="K8" s="160"/>
      <c r="L8" s="160"/>
      <c r="M8" s="160"/>
      <c r="N8" s="160"/>
      <c r="O8" s="160"/>
      <c r="P8" s="160"/>
      <c r="Q8" s="160"/>
      <c r="R8" s="160"/>
      <c r="S8" s="160"/>
      <c r="T8" s="160"/>
      <c r="U8" s="160"/>
      <c r="V8" s="160"/>
      <c r="W8" s="160"/>
      <c r="X8" s="160"/>
      <c r="Y8" s="132"/>
      <c r="Z8" s="132"/>
      <c r="AA8" s="13"/>
      <c r="AB8" s="13"/>
      <c r="AC8" s="13"/>
      <c r="AD8" s="13"/>
      <c r="AE8" s="13"/>
      <c r="AF8" s="13"/>
      <c r="AG8" s="13"/>
      <c r="AH8" s="13"/>
      <c r="AI8" s="13"/>
      <c r="AJ8" s="13"/>
      <c r="AK8" s="13"/>
    </row>
    <row r="9" spans="1:37" ht="16.5" customHeight="1" x14ac:dyDescent="0.25">
      <c r="A9" s="113">
        <v>1</v>
      </c>
      <c r="B9" s="1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1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115"/>
      <c r="G9" s="115"/>
      <c r="H9" s="115"/>
      <c r="I9" s="115"/>
      <c r="J9" s="115"/>
      <c r="K9" s="115"/>
      <c r="L9" s="115"/>
      <c r="M9" s="115"/>
      <c r="N9" s="115"/>
      <c r="O9" s="115"/>
      <c r="P9" s="115"/>
      <c r="Q9" s="115"/>
      <c r="R9" s="115"/>
      <c r="S9" s="115"/>
      <c r="T9" s="115"/>
      <c r="U9" s="115"/>
      <c r="V9" s="115"/>
      <c r="W9" s="115"/>
      <c r="X9" s="115"/>
      <c r="Y9" s="114" t="str">
        <f>IF(OR(E9="",E9="No Aplica"),"",COUNTIF(F9:X11,"SI"))</f>
        <v/>
      </c>
      <c r="Z9" s="109"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4"/>
      <c r="AB9" s="14"/>
      <c r="AC9" s="14"/>
      <c r="AD9" s="14"/>
      <c r="AE9" s="14"/>
      <c r="AF9" s="14"/>
      <c r="AG9" s="14"/>
      <c r="AH9" s="14"/>
      <c r="AI9" s="14"/>
      <c r="AJ9" s="14"/>
      <c r="AK9" s="14"/>
    </row>
    <row r="10" spans="1:37" x14ac:dyDescent="0.3">
      <c r="A10" s="113"/>
      <c r="B10" s="153"/>
      <c r="C10" s="153"/>
      <c r="D10" s="153"/>
      <c r="E10" s="153"/>
      <c r="F10" s="115"/>
      <c r="G10" s="115"/>
      <c r="H10" s="115"/>
      <c r="I10" s="115"/>
      <c r="J10" s="115"/>
      <c r="K10" s="115"/>
      <c r="L10" s="115"/>
      <c r="M10" s="115"/>
      <c r="N10" s="115"/>
      <c r="O10" s="115"/>
      <c r="P10" s="115"/>
      <c r="Q10" s="115"/>
      <c r="R10" s="115"/>
      <c r="S10" s="115"/>
      <c r="T10" s="115"/>
      <c r="U10" s="115"/>
      <c r="V10" s="115"/>
      <c r="W10" s="115"/>
      <c r="X10" s="115"/>
      <c r="Y10" s="114"/>
      <c r="Z10" s="109"/>
      <c r="AA10" s="3"/>
      <c r="AB10" s="3"/>
      <c r="AC10" s="3"/>
      <c r="AD10" s="3"/>
      <c r="AE10" s="3"/>
      <c r="AF10" s="3"/>
      <c r="AG10" s="3"/>
      <c r="AH10" s="3"/>
      <c r="AI10" s="3"/>
      <c r="AJ10" s="3"/>
      <c r="AK10" s="3"/>
    </row>
    <row r="11" spans="1:37" x14ac:dyDescent="0.3">
      <c r="A11" s="113"/>
      <c r="B11" s="153"/>
      <c r="C11" s="153"/>
      <c r="D11" s="153"/>
      <c r="E11" s="153"/>
      <c r="F11" s="115"/>
      <c r="G11" s="115"/>
      <c r="H11" s="115"/>
      <c r="I11" s="115"/>
      <c r="J11" s="115"/>
      <c r="K11" s="115"/>
      <c r="L11" s="115"/>
      <c r="M11" s="115"/>
      <c r="N11" s="115"/>
      <c r="O11" s="115"/>
      <c r="P11" s="115"/>
      <c r="Q11" s="115"/>
      <c r="R11" s="115"/>
      <c r="S11" s="115"/>
      <c r="T11" s="115"/>
      <c r="U11" s="115"/>
      <c r="V11" s="115"/>
      <c r="W11" s="115"/>
      <c r="X11" s="115"/>
      <c r="Y11" s="114"/>
      <c r="Z11" s="109"/>
      <c r="AA11" s="3"/>
      <c r="AB11" s="3"/>
      <c r="AC11" s="3"/>
      <c r="AD11" s="3"/>
      <c r="AE11" s="3"/>
      <c r="AF11" s="3"/>
      <c r="AG11" s="3"/>
      <c r="AH11" s="3"/>
      <c r="AI11" s="3"/>
      <c r="AJ11" s="3"/>
      <c r="AK11" s="3"/>
    </row>
    <row r="12" spans="1:37" ht="16.5" customHeight="1" x14ac:dyDescent="0.3">
      <c r="A12" s="113">
        <v>2</v>
      </c>
      <c r="B12" s="1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1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115"/>
      <c r="G12" s="115"/>
      <c r="H12" s="115"/>
      <c r="I12" s="115"/>
      <c r="J12" s="115"/>
      <c r="K12" s="115"/>
      <c r="L12" s="115"/>
      <c r="M12" s="115"/>
      <c r="N12" s="115"/>
      <c r="O12" s="115"/>
      <c r="P12" s="115"/>
      <c r="Q12" s="115"/>
      <c r="R12" s="115"/>
      <c r="S12" s="115"/>
      <c r="T12" s="115"/>
      <c r="U12" s="115"/>
      <c r="V12" s="115"/>
      <c r="W12" s="115"/>
      <c r="X12" s="115"/>
      <c r="Y12" s="114" t="str">
        <f t="shared" ref="Y12" si="0">IF(OR(E12="",E12="No Aplica"),"",COUNTIF(F12:X14,"SI"))</f>
        <v/>
      </c>
      <c r="Z12" s="109" t="str">
        <f t="shared" ref="Z12" si="1">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x14ac:dyDescent="0.3">
      <c r="A13" s="113"/>
      <c r="B13" s="153"/>
      <c r="C13" s="153"/>
      <c r="D13" s="153"/>
      <c r="E13" s="153"/>
      <c r="F13" s="115"/>
      <c r="G13" s="115"/>
      <c r="H13" s="115"/>
      <c r="I13" s="115"/>
      <c r="J13" s="115"/>
      <c r="K13" s="115"/>
      <c r="L13" s="115"/>
      <c r="M13" s="115"/>
      <c r="N13" s="115"/>
      <c r="O13" s="115"/>
      <c r="P13" s="115"/>
      <c r="Q13" s="115"/>
      <c r="R13" s="115"/>
      <c r="S13" s="115"/>
      <c r="T13" s="115"/>
      <c r="U13" s="115"/>
      <c r="V13" s="115"/>
      <c r="W13" s="115"/>
      <c r="X13" s="115"/>
      <c r="Y13" s="114"/>
      <c r="Z13" s="109"/>
      <c r="AA13" s="3"/>
      <c r="AB13" s="3"/>
      <c r="AC13" s="3"/>
      <c r="AD13" s="3"/>
      <c r="AE13" s="3"/>
      <c r="AF13" s="3"/>
      <c r="AG13" s="3"/>
      <c r="AH13" s="3"/>
      <c r="AI13" s="3"/>
      <c r="AJ13" s="3"/>
      <c r="AK13" s="3"/>
    </row>
    <row r="14" spans="1:37" x14ac:dyDescent="0.3">
      <c r="A14" s="113"/>
      <c r="B14" s="153"/>
      <c r="C14" s="153"/>
      <c r="D14" s="153"/>
      <c r="E14" s="153"/>
      <c r="F14" s="115"/>
      <c r="G14" s="115"/>
      <c r="H14" s="115"/>
      <c r="I14" s="115"/>
      <c r="J14" s="115"/>
      <c r="K14" s="115"/>
      <c r="L14" s="115"/>
      <c r="M14" s="115"/>
      <c r="N14" s="115"/>
      <c r="O14" s="115"/>
      <c r="P14" s="115"/>
      <c r="Q14" s="115"/>
      <c r="R14" s="115"/>
      <c r="S14" s="115"/>
      <c r="T14" s="115"/>
      <c r="U14" s="115"/>
      <c r="V14" s="115"/>
      <c r="W14" s="115"/>
      <c r="X14" s="115"/>
      <c r="Y14" s="114"/>
      <c r="Z14" s="109"/>
      <c r="AA14" s="3"/>
      <c r="AB14" s="3"/>
      <c r="AC14" s="3"/>
      <c r="AD14" s="3"/>
      <c r="AE14" s="3"/>
      <c r="AF14" s="3"/>
      <c r="AG14" s="3"/>
      <c r="AH14" s="3"/>
      <c r="AI14" s="3"/>
      <c r="AJ14" s="3"/>
      <c r="AK14" s="3"/>
    </row>
    <row r="15" spans="1:37" ht="16.5" customHeight="1" x14ac:dyDescent="0.3">
      <c r="A15" s="113">
        <v>3</v>
      </c>
      <c r="B15" s="1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1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115"/>
      <c r="G15" s="115"/>
      <c r="H15" s="115"/>
      <c r="I15" s="115"/>
      <c r="J15" s="115"/>
      <c r="K15" s="115"/>
      <c r="L15" s="115"/>
      <c r="M15" s="115"/>
      <c r="N15" s="115"/>
      <c r="O15" s="115"/>
      <c r="P15" s="115"/>
      <c r="Q15" s="115"/>
      <c r="R15" s="115"/>
      <c r="S15" s="115"/>
      <c r="T15" s="115"/>
      <c r="U15" s="115"/>
      <c r="V15" s="115"/>
      <c r="W15" s="115"/>
      <c r="X15" s="115"/>
      <c r="Y15" s="114" t="str">
        <f t="shared" ref="Y15" si="2">IF(OR(E15="",E15="No Aplica"),"",COUNTIF(F15:X17,"SI"))</f>
        <v/>
      </c>
      <c r="Z15" s="109" t="str">
        <f t="shared" ref="Z15" si="3">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x14ac:dyDescent="0.3">
      <c r="A16" s="113"/>
      <c r="B16" s="153"/>
      <c r="C16" s="153"/>
      <c r="D16" s="153"/>
      <c r="E16" s="153"/>
      <c r="F16" s="115"/>
      <c r="G16" s="115"/>
      <c r="H16" s="115"/>
      <c r="I16" s="115"/>
      <c r="J16" s="115"/>
      <c r="K16" s="115"/>
      <c r="L16" s="115"/>
      <c r="M16" s="115"/>
      <c r="N16" s="115"/>
      <c r="O16" s="115"/>
      <c r="P16" s="115"/>
      <c r="Q16" s="115"/>
      <c r="R16" s="115"/>
      <c r="S16" s="115"/>
      <c r="T16" s="115"/>
      <c r="U16" s="115"/>
      <c r="V16" s="115"/>
      <c r="W16" s="115"/>
      <c r="X16" s="115"/>
      <c r="Y16" s="114"/>
      <c r="Z16" s="109"/>
      <c r="AA16" s="3"/>
      <c r="AB16" s="3"/>
      <c r="AC16" s="3"/>
      <c r="AD16" s="3"/>
      <c r="AE16" s="3"/>
      <c r="AF16" s="3"/>
      <c r="AG16" s="3"/>
      <c r="AH16" s="3"/>
      <c r="AI16" s="3"/>
      <c r="AJ16" s="3"/>
      <c r="AK16" s="3"/>
    </row>
    <row r="17" spans="1:37" x14ac:dyDescent="0.3">
      <c r="A17" s="113"/>
      <c r="B17" s="153"/>
      <c r="C17" s="153"/>
      <c r="D17" s="153"/>
      <c r="E17" s="153"/>
      <c r="F17" s="115"/>
      <c r="G17" s="115"/>
      <c r="H17" s="115"/>
      <c r="I17" s="115"/>
      <c r="J17" s="115"/>
      <c r="K17" s="115"/>
      <c r="L17" s="115"/>
      <c r="M17" s="115"/>
      <c r="N17" s="115"/>
      <c r="O17" s="115"/>
      <c r="P17" s="115"/>
      <c r="Q17" s="115"/>
      <c r="R17" s="115"/>
      <c r="S17" s="115"/>
      <c r="T17" s="115"/>
      <c r="U17" s="115"/>
      <c r="V17" s="115"/>
      <c r="W17" s="115"/>
      <c r="X17" s="115"/>
      <c r="Y17" s="114"/>
      <c r="Z17" s="109"/>
      <c r="AA17" s="3"/>
      <c r="AB17" s="3"/>
      <c r="AC17" s="3"/>
      <c r="AD17" s="3"/>
      <c r="AE17" s="3"/>
      <c r="AF17" s="3"/>
      <c r="AG17" s="3"/>
      <c r="AH17" s="3"/>
      <c r="AI17" s="3"/>
      <c r="AJ17" s="3"/>
      <c r="AK17" s="3"/>
    </row>
    <row r="18" spans="1:37" ht="16.5" customHeight="1" x14ac:dyDescent="0.3">
      <c r="A18" s="113">
        <v>4</v>
      </c>
      <c r="B18" s="1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1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F18" s="115"/>
      <c r="G18" s="115"/>
      <c r="H18" s="115"/>
      <c r="I18" s="115"/>
      <c r="J18" s="115"/>
      <c r="K18" s="115"/>
      <c r="L18" s="115"/>
      <c r="M18" s="115"/>
      <c r="N18" s="115"/>
      <c r="O18" s="115"/>
      <c r="P18" s="115"/>
      <c r="Q18" s="115"/>
      <c r="R18" s="115"/>
      <c r="S18" s="115"/>
      <c r="T18" s="115"/>
      <c r="U18" s="115"/>
      <c r="V18" s="115"/>
      <c r="W18" s="115"/>
      <c r="X18" s="115"/>
      <c r="Y18" s="114" t="str">
        <f t="shared" ref="Y18" si="4">IF(OR(E18="",E18="No Aplica"),"",COUNTIF(F18:X20,"SI"))</f>
        <v/>
      </c>
      <c r="Z18" s="109" t="str">
        <f t="shared" ref="Z18" si="5">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x14ac:dyDescent="0.3">
      <c r="A19" s="113"/>
      <c r="B19" s="153"/>
      <c r="C19" s="153"/>
      <c r="D19" s="153"/>
      <c r="E19" s="153"/>
      <c r="F19" s="115"/>
      <c r="G19" s="115"/>
      <c r="H19" s="115"/>
      <c r="I19" s="115"/>
      <c r="J19" s="115"/>
      <c r="K19" s="115"/>
      <c r="L19" s="115"/>
      <c r="M19" s="115"/>
      <c r="N19" s="115"/>
      <c r="O19" s="115"/>
      <c r="P19" s="115"/>
      <c r="Q19" s="115"/>
      <c r="R19" s="115"/>
      <c r="S19" s="115"/>
      <c r="T19" s="115"/>
      <c r="U19" s="115"/>
      <c r="V19" s="115"/>
      <c r="W19" s="115"/>
      <c r="X19" s="115"/>
      <c r="Y19" s="114"/>
      <c r="Z19" s="109"/>
      <c r="AA19" s="3"/>
      <c r="AB19" s="3"/>
      <c r="AC19" s="3"/>
      <c r="AD19" s="3"/>
      <c r="AE19" s="3"/>
      <c r="AF19" s="3"/>
      <c r="AG19" s="3"/>
      <c r="AH19" s="3"/>
      <c r="AI19" s="3"/>
      <c r="AJ19" s="3"/>
      <c r="AK19" s="3"/>
    </row>
    <row r="20" spans="1:37" x14ac:dyDescent="0.3">
      <c r="A20" s="113"/>
      <c r="B20" s="153"/>
      <c r="C20" s="153"/>
      <c r="D20" s="153"/>
      <c r="E20" s="153"/>
      <c r="F20" s="115"/>
      <c r="G20" s="115"/>
      <c r="H20" s="115"/>
      <c r="I20" s="115"/>
      <c r="J20" s="115"/>
      <c r="K20" s="115"/>
      <c r="L20" s="115"/>
      <c r="M20" s="115"/>
      <c r="N20" s="115"/>
      <c r="O20" s="115"/>
      <c r="P20" s="115"/>
      <c r="Q20" s="115"/>
      <c r="R20" s="115"/>
      <c r="S20" s="115"/>
      <c r="T20" s="115"/>
      <c r="U20" s="115"/>
      <c r="V20" s="115"/>
      <c r="W20" s="115"/>
      <c r="X20" s="115"/>
      <c r="Y20" s="114"/>
      <c r="Z20" s="109"/>
      <c r="AA20" s="3"/>
      <c r="AB20" s="3"/>
      <c r="AC20" s="3"/>
      <c r="AD20" s="3"/>
      <c r="AE20" s="3"/>
      <c r="AF20" s="3"/>
      <c r="AG20" s="3"/>
      <c r="AH20" s="3"/>
      <c r="AI20" s="3"/>
      <c r="AJ20" s="3"/>
      <c r="AK20" s="3"/>
    </row>
    <row r="21" spans="1:37" ht="16.5" customHeight="1" x14ac:dyDescent="0.3">
      <c r="A21" s="113">
        <v>5</v>
      </c>
      <c r="B21" s="1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1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115"/>
      <c r="G21" s="115"/>
      <c r="H21" s="115"/>
      <c r="I21" s="115"/>
      <c r="J21" s="115"/>
      <c r="K21" s="115"/>
      <c r="L21" s="115"/>
      <c r="M21" s="115"/>
      <c r="N21" s="115"/>
      <c r="O21" s="115"/>
      <c r="P21" s="115"/>
      <c r="Q21" s="115"/>
      <c r="R21" s="115"/>
      <c r="S21" s="115"/>
      <c r="T21" s="115"/>
      <c r="U21" s="115"/>
      <c r="V21" s="115"/>
      <c r="W21" s="115"/>
      <c r="X21" s="115"/>
      <c r="Y21" s="114" t="str">
        <f t="shared" ref="Y21" si="6">IF(OR(E21="",E21="No Aplica"),"",COUNTIF(F21:X23,"SI"))</f>
        <v/>
      </c>
      <c r="Z21" s="109" t="str">
        <f t="shared" ref="Z21" si="7">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x14ac:dyDescent="0.3">
      <c r="A22" s="113"/>
      <c r="B22" s="153"/>
      <c r="C22" s="153"/>
      <c r="D22" s="153"/>
      <c r="E22" s="153"/>
      <c r="F22" s="115"/>
      <c r="G22" s="115"/>
      <c r="H22" s="115"/>
      <c r="I22" s="115"/>
      <c r="J22" s="115"/>
      <c r="K22" s="115"/>
      <c r="L22" s="115"/>
      <c r="M22" s="115"/>
      <c r="N22" s="115"/>
      <c r="O22" s="115"/>
      <c r="P22" s="115"/>
      <c r="Q22" s="115"/>
      <c r="R22" s="115"/>
      <c r="S22" s="115"/>
      <c r="T22" s="115"/>
      <c r="U22" s="115"/>
      <c r="V22" s="115"/>
      <c r="W22" s="115"/>
      <c r="X22" s="115"/>
      <c r="Y22" s="114"/>
      <c r="Z22" s="109"/>
      <c r="AA22" s="3"/>
      <c r="AB22" s="3"/>
      <c r="AC22" s="3"/>
      <c r="AD22" s="3"/>
      <c r="AE22" s="3"/>
      <c r="AF22" s="3"/>
      <c r="AG22" s="3"/>
      <c r="AH22" s="3"/>
      <c r="AI22" s="3"/>
      <c r="AJ22" s="3"/>
      <c r="AK22" s="3"/>
    </row>
    <row r="23" spans="1:37" x14ac:dyDescent="0.3">
      <c r="A23" s="113"/>
      <c r="B23" s="153"/>
      <c r="C23" s="153"/>
      <c r="D23" s="153"/>
      <c r="E23" s="153"/>
      <c r="F23" s="115"/>
      <c r="G23" s="115"/>
      <c r="H23" s="115"/>
      <c r="I23" s="115"/>
      <c r="J23" s="115"/>
      <c r="K23" s="115"/>
      <c r="L23" s="115"/>
      <c r="M23" s="115"/>
      <c r="N23" s="115"/>
      <c r="O23" s="115"/>
      <c r="P23" s="115"/>
      <c r="Q23" s="115"/>
      <c r="R23" s="115"/>
      <c r="S23" s="115"/>
      <c r="T23" s="115"/>
      <c r="U23" s="115"/>
      <c r="V23" s="115"/>
      <c r="W23" s="115"/>
      <c r="X23" s="115"/>
      <c r="Y23" s="114"/>
      <c r="Z23" s="109"/>
      <c r="AA23" s="3"/>
      <c r="AB23" s="3"/>
      <c r="AC23" s="3"/>
      <c r="AD23" s="3"/>
      <c r="AE23" s="3"/>
      <c r="AF23" s="3"/>
      <c r="AG23" s="3"/>
      <c r="AH23" s="3"/>
      <c r="AI23" s="3"/>
      <c r="AJ23" s="3"/>
      <c r="AK23" s="3"/>
    </row>
    <row r="24" spans="1:37" ht="16.5" customHeight="1" x14ac:dyDescent="0.3">
      <c r="A24" s="113">
        <v>6</v>
      </c>
      <c r="B24" s="1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1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115"/>
      <c r="G24" s="115"/>
      <c r="H24" s="115"/>
      <c r="I24" s="115"/>
      <c r="J24" s="115"/>
      <c r="K24" s="115"/>
      <c r="L24" s="115"/>
      <c r="M24" s="115"/>
      <c r="N24" s="115"/>
      <c r="O24" s="115"/>
      <c r="P24" s="115"/>
      <c r="Q24" s="115"/>
      <c r="R24" s="115"/>
      <c r="S24" s="115"/>
      <c r="T24" s="115"/>
      <c r="U24" s="115"/>
      <c r="V24" s="115"/>
      <c r="W24" s="115"/>
      <c r="X24" s="115"/>
      <c r="Y24" s="114" t="str">
        <f t="shared" ref="Y24" si="8">IF(OR(E24="",E24="No Aplica"),"",COUNTIF(F24:X26,"SI"))</f>
        <v/>
      </c>
      <c r="Z24" s="109" t="str">
        <f t="shared" ref="Z24" si="9">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x14ac:dyDescent="0.3">
      <c r="A25" s="113"/>
      <c r="B25" s="153"/>
      <c r="C25" s="153"/>
      <c r="D25" s="153"/>
      <c r="E25" s="153"/>
      <c r="F25" s="115"/>
      <c r="G25" s="115"/>
      <c r="H25" s="115"/>
      <c r="I25" s="115"/>
      <c r="J25" s="115"/>
      <c r="K25" s="115"/>
      <c r="L25" s="115"/>
      <c r="M25" s="115"/>
      <c r="N25" s="115"/>
      <c r="O25" s="115"/>
      <c r="P25" s="115"/>
      <c r="Q25" s="115"/>
      <c r="R25" s="115"/>
      <c r="S25" s="115"/>
      <c r="T25" s="115"/>
      <c r="U25" s="115"/>
      <c r="V25" s="115"/>
      <c r="W25" s="115"/>
      <c r="X25" s="115"/>
      <c r="Y25" s="114"/>
      <c r="Z25" s="109"/>
      <c r="AA25" s="3"/>
      <c r="AB25" s="3"/>
      <c r="AC25" s="3"/>
      <c r="AD25" s="3"/>
      <c r="AE25" s="3"/>
      <c r="AF25" s="3"/>
      <c r="AG25" s="3"/>
      <c r="AH25" s="3"/>
      <c r="AI25" s="3"/>
      <c r="AJ25" s="3"/>
      <c r="AK25" s="3"/>
    </row>
    <row r="26" spans="1:37" x14ac:dyDescent="0.3">
      <c r="A26" s="113"/>
      <c r="B26" s="153"/>
      <c r="C26" s="153"/>
      <c r="D26" s="153"/>
      <c r="E26" s="153"/>
      <c r="F26" s="115"/>
      <c r="G26" s="115"/>
      <c r="H26" s="115"/>
      <c r="I26" s="115"/>
      <c r="J26" s="115"/>
      <c r="K26" s="115"/>
      <c r="L26" s="115"/>
      <c r="M26" s="115"/>
      <c r="N26" s="115"/>
      <c r="O26" s="115"/>
      <c r="P26" s="115"/>
      <c r="Q26" s="115"/>
      <c r="R26" s="115"/>
      <c r="S26" s="115"/>
      <c r="T26" s="115"/>
      <c r="U26" s="115"/>
      <c r="V26" s="115"/>
      <c r="W26" s="115"/>
      <c r="X26" s="115"/>
      <c r="Y26" s="114"/>
      <c r="Z26" s="109"/>
      <c r="AA26" s="3"/>
      <c r="AB26" s="3"/>
      <c r="AC26" s="3"/>
      <c r="AD26" s="3"/>
      <c r="AE26" s="3"/>
      <c r="AF26" s="3"/>
      <c r="AG26" s="3"/>
      <c r="AH26" s="3"/>
      <c r="AI26" s="3"/>
      <c r="AJ26" s="3"/>
      <c r="AK26" s="3"/>
    </row>
    <row r="27" spans="1:37" ht="16.5" customHeight="1" x14ac:dyDescent="0.3">
      <c r="A27" s="113">
        <v>7</v>
      </c>
      <c r="B27" s="1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1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1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1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115"/>
      <c r="G27" s="115"/>
      <c r="H27" s="115"/>
      <c r="I27" s="115"/>
      <c r="J27" s="115"/>
      <c r="K27" s="115"/>
      <c r="L27" s="115"/>
      <c r="M27" s="115"/>
      <c r="N27" s="115"/>
      <c r="O27" s="115"/>
      <c r="P27" s="115"/>
      <c r="Q27" s="115"/>
      <c r="R27" s="115"/>
      <c r="S27" s="115"/>
      <c r="T27" s="115"/>
      <c r="U27" s="115"/>
      <c r="V27" s="115"/>
      <c r="W27" s="115"/>
      <c r="X27" s="115"/>
      <c r="Y27" s="114" t="str">
        <f t="shared" ref="Y27" si="10">IF(OR(E27="",E27="No Aplica"),"",COUNTIF(F27:X29,"SI"))</f>
        <v/>
      </c>
      <c r="Z27" s="109" t="str">
        <f t="shared" ref="Z27" si="11">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x14ac:dyDescent="0.3">
      <c r="A28" s="113"/>
      <c r="B28" s="153"/>
      <c r="C28" s="153"/>
      <c r="D28" s="153"/>
      <c r="E28" s="153"/>
      <c r="F28" s="115"/>
      <c r="G28" s="115"/>
      <c r="H28" s="115"/>
      <c r="I28" s="115"/>
      <c r="J28" s="115"/>
      <c r="K28" s="115"/>
      <c r="L28" s="115"/>
      <c r="M28" s="115"/>
      <c r="N28" s="115"/>
      <c r="O28" s="115"/>
      <c r="P28" s="115"/>
      <c r="Q28" s="115"/>
      <c r="R28" s="115"/>
      <c r="S28" s="115"/>
      <c r="T28" s="115"/>
      <c r="U28" s="115"/>
      <c r="V28" s="115"/>
      <c r="W28" s="115"/>
      <c r="X28" s="115"/>
      <c r="Y28" s="114"/>
      <c r="Z28" s="109"/>
      <c r="AA28" s="3"/>
      <c r="AB28" s="3"/>
      <c r="AC28" s="3"/>
      <c r="AD28" s="3"/>
      <c r="AE28" s="3"/>
      <c r="AF28" s="3"/>
      <c r="AG28" s="3"/>
      <c r="AH28" s="3"/>
      <c r="AI28" s="3"/>
      <c r="AJ28" s="3"/>
      <c r="AK28" s="3"/>
    </row>
    <row r="29" spans="1:37" x14ac:dyDescent="0.3">
      <c r="A29" s="113"/>
      <c r="B29" s="153"/>
      <c r="C29" s="153"/>
      <c r="D29" s="153"/>
      <c r="E29" s="153"/>
      <c r="F29" s="115"/>
      <c r="G29" s="115"/>
      <c r="H29" s="115"/>
      <c r="I29" s="115"/>
      <c r="J29" s="115"/>
      <c r="K29" s="115"/>
      <c r="L29" s="115"/>
      <c r="M29" s="115"/>
      <c r="N29" s="115"/>
      <c r="O29" s="115"/>
      <c r="P29" s="115"/>
      <c r="Q29" s="115"/>
      <c r="R29" s="115"/>
      <c r="S29" s="115"/>
      <c r="T29" s="115"/>
      <c r="U29" s="115"/>
      <c r="V29" s="115"/>
      <c r="W29" s="115"/>
      <c r="X29" s="115"/>
      <c r="Y29" s="114"/>
      <c r="Z29" s="109"/>
      <c r="AA29" s="3"/>
      <c r="AB29" s="3"/>
      <c r="AC29" s="3"/>
      <c r="AD29" s="3"/>
      <c r="AE29" s="3"/>
      <c r="AF29" s="3"/>
      <c r="AG29" s="3"/>
      <c r="AH29" s="3"/>
      <c r="AI29" s="3"/>
      <c r="AJ29" s="3"/>
      <c r="AK29" s="3"/>
    </row>
    <row r="30" spans="1:37" ht="16.5" customHeight="1" x14ac:dyDescent="0.3">
      <c r="A30" s="113">
        <v>8</v>
      </c>
      <c r="B30" s="1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1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115"/>
      <c r="G30" s="115"/>
      <c r="H30" s="115"/>
      <c r="I30" s="115"/>
      <c r="J30" s="115"/>
      <c r="K30" s="115"/>
      <c r="L30" s="115"/>
      <c r="M30" s="115"/>
      <c r="N30" s="115"/>
      <c r="O30" s="115"/>
      <c r="P30" s="115"/>
      <c r="Q30" s="115"/>
      <c r="R30" s="115"/>
      <c r="S30" s="115"/>
      <c r="T30" s="115"/>
      <c r="U30" s="115"/>
      <c r="V30" s="115"/>
      <c r="W30" s="115"/>
      <c r="X30" s="115"/>
      <c r="Y30" s="114" t="str">
        <f t="shared" ref="Y30" si="12">IF(OR(E30="",E30="No Aplica"),"",COUNTIF(F30:X32,"SI"))</f>
        <v/>
      </c>
      <c r="Z30" s="109" t="str">
        <f t="shared" ref="Z30" si="13">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x14ac:dyDescent="0.3">
      <c r="A31" s="113"/>
      <c r="B31" s="153"/>
      <c r="C31" s="153"/>
      <c r="D31" s="153"/>
      <c r="E31" s="153"/>
      <c r="F31" s="115"/>
      <c r="G31" s="115"/>
      <c r="H31" s="115"/>
      <c r="I31" s="115"/>
      <c r="J31" s="115"/>
      <c r="K31" s="115"/>
      <c r="L31" s="115"/>
      <c r="M31" s="115"/>
      <c r="N31" s="115"/>
      <c r="O31" s="115"/>
      <c r="P31" s="115"/>
      <c r="Q31" s="115"/>
      <c r="R31" s="115"/>
      <c r="S31" s="115"/>
      <c r="T31" s="115"/>
      <c r="U31" s="115"/>
      <c r="V31" s="115"/>
      <c r="W31" s="115"/>
      <c r="X31" s="115"/>
      <c r="Y31" s="114"/>
      <c r="Z31" s="109"/>
      <c r="AA31" s="3"/>
      <c r="AB31" s="3"/>
      <c r="AC31" s="3"/>
      <c r="AD31" s="3"/>
      <c r="AE31" s="3"/>
      <c r="AF31" s="3"/>
      <c r="AG31" s="3"/>
      <c r="AH31" s="3"/>
      <c r="AI31" s="3"/>
      <c r="AJ31" s="3"/>
      <c r="AK31" s="3"/>
    </row>
    <row r="32" spans="1:37" x14ac:dyDescent="0.3">
      <c r="A32" s="113"/>
      <c r="B32" s="153"/>
      <c r="C32" s="153"/>
      <c r="D32" s="153"/>
      <c r="E32" s="153"/>
      <c r="F32" s="115"/>
      <c r="G32" s="115"/>
      <c r="H32" s="115"/>
      <c r="I32" s="115"/>
      <c r="J32" s="115"/>
      <c r="K32" s="115"/>
      <c r="L32" s="115"/>
      <c r="M32" s="115"/>
      <c r="N32" s="115"/>
      <c r="O32" s="115"/>
      <c r="P32" s="115"/>
      <c r="Q32" s="115"/>
      <c r="R32" s="115"/>
      <c r="S32" s="115"/>
      <c r="T32" s="115"/>
      <c r="U32" s="115"/>
      <c r="V32" s="115"/>
      <c r="W32" s="115"/>
      <c r="X32" s="115"/>
      <c r="Y32" s="114"/>
      <c r="Z32" s="109"/>
      <c r="AA32" s="3"/>
      <c r="AB32" s="3"/>
      <c r="AC32" s="3"/>
      <c r="AD32" s="3"/>
      <c r="AE32" s="3"/>
      <c r="AF32" s="3"/>
      <c r="AG32" s="3"/>
      <c r="AH32" s="3"/>
      <c r="AI32" s="3"/>
      <c r="AJ32" s="3"/>
      <c r="AK32" s="3"/>
    </row>
    <row r="33" spans="1:37" ht="16.5" customHeight="1" x14ac:dyDescent="0.3">
      <c r="A33" s="113">
        <v>9</v>
      </c>
      <c r="B33" s="1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1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115"/>
      <c r="G33" s="115"/>
      <c r="H33" s="115"/>
      <c r="I33" s="115"/>
      <c r="J33" s="115"/>
      <c r="K33" s="115"/>
      <c r="L33" s="115"/>
      <c r="M33" s="115"/>
      <c r="N33" s="115"/>
      <c r="O33" s="115"/>
      <c r="P33" s="115"/>
      <c r="Q33" s="115"/>
      <c r="R33" s="115"/>
      <c r="S33" s="115"/>
      <c r="T33" s="115"/>
      <c r="U33" s="115"/>
      <c r="V33" s="115"/>
      <c r="W33" s="115"/>
      <c r="X33" s="115"/>
      <c r="Y33" s="114" t="str">
        <f t="shared" ref="Y33" si="14">IF(OR(E33="",E33="No Aplica"),"",COUNTIF(F33:X35,"SI"))</f>
        <v/>
      </c>
      <c r="Z33" s="109" t="str">
        <f t="shared" ref="Z33" si="15">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x14ac:dyDescent="0.3">
      <c r="A34" s="113"/>
      <c r="B34" s="153"/>
      <c r="C34" s="153"/>
      <c r="D34" s="153"/>
      <c r="E34" s="153"/>
      <c r="F34" s="115"/>
      <c r="G34" s="115"/>
      <c r="H34" s="115"/>
      <c r="I34" s="115"/>
      <c r="J34" s="115"/>
      <c r="K34" s="115"/>
      <c r="L34" s="115"/>
      <c r="M34" s="115"/>
      <c r="N34" s="115"/>
      <c r="O34" s="115"/>
      <c r="P34" s="115"/>
      <c r="Q34" s="115"/>
      <c r="R34" s="115"/>
      <c r="S34" s="115"/>
      <c r="T34" s="115"/>
      <c r="U34" s="115"/>
      <c r="V34" s="115"/>
      <c r="W34" s="115"/>
      <c r="X34" s="115"/>
      <c r="Y34" s="114"/>
      <c r="Z34" s="109"/>
      <c r="AA34" s="3"/>
      <c r="AB34" s="3"/>
      <c r="AC34" s="3"/>
      <c r="AD34" s="3"/>
      <c r="AE34" s="3"/>
      <c r="AF34" s="3"/>
      <c r="AG34" s="3"/>
      <c r="AH34" s="3"/>
      <c r="AI34" s="3"/>
      <c r="AJ34" s="3"/>
      <c r="AK34" s="3"/>
    </row>
    <row r="35" spans="1:37" x14ac:dyDescent="0.3">
      <c r="A35" s="113"/>
      <c r="B35" s="153"/>
      <c r="C35" s="153"/>
      <c r="D35" s="153"/>
      <c r="E35" s="153"/>
      <c r="F35" s="115"/>
      <c r="G35" s="115"/>
      <c r="H35" s="115"/>
      <c r="I35" s="115"/>
      <c r="J35" s="115"/>
      <c r="K35" s="115"/>
      <c r="L35" s="115"/>
      <c r="M35" s="115"/>
      <c r="N35" s="115"/>
      <c r="O35" s="115"/>
      <c r="P35" s="115"/>
      <c r="Q35" s="115"/>
      <c r="R35" s="115"/>
      <c r="S35" s="115"/>
      <c r="T35" s="115"/>
      <c r="U35" s="115"/>
      <c r="V35" s="115"/>
      <c r="W35" s="115"/>
      <c r="X35" s="115"/>
      <c r="Y35" s="114"/>
      <c r="Z35" s="109"/>
      <c r="AA35" s="3"/>
      <c r="AB35" s="3"/>
      <c r="AC35" s="3"/>
      <c r="AD35" s="3"/>
      <c r="AE35" s="3"/>
      <c r="AF35" s="3"/>
      <c r="AG35" s="3"/>
      <c r="AH35" s="3"/>
      <c r="AI35" s="3"/>
      <c r="AJ35" s="3"/>
      <c r="AK35" s="3"/>
    </row>
    <row r="36" spans="1:37" ht="16.5" customHeight="1" x14ac:dyDescent="0.3">
      <c r="A36" s="113">
        <v>10</v>
      </c>
      <c r="B36" s="1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1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115"/>
      <c r="G36" s="115"/>
      <c r="H36" s="115"/>
      <c r="I36" s="115"/>
      <c r="J36" s="115"/>
      <c r="K36" s="115"/>
      <c r="L36" s="115"/>
      <c r="M36" s="115"/>
      <c r="N36" s="115"/>
      <c r="O36" s="115"/>
      <c r="P36" s="115"/>
      <c r="Q36" s="115"/>
      <c r="R36" s="115"/>
      <c r="S36" s="115"/>
      <c r="T36" s="115"/>
      <c r="U36" s="115"/>
      <c r="V36" s="115"/>
      <c r="W36" s="115"/>
      <c r="X36" s="115"/>
      <c r="Y36" s="114" t="str">
        <f t="shared" ref="Y36" si="16">IF(OR(E36="",E36="No Aplica"),"",COUNTIF(F36:X38,"SI"))</f>
        <v/>
      </c>
      <c r="Z36" s="109" t="str">
        <f t="shared" ref="Z36" si="17">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x14ac:dyDescent="0.3">
      <c r="A37" s="113"/>
      <c r="B37" s="153"/>
      <c r="C37" s="153"/>
      <c r="D37" s="153"/>
      <c r="E37" s="153"/>
      <c r="F37" s="115"/>
      <c r="G37" s="115"/>
      <c r="H37" s="115"/>
      <c r="I37" s="115"/>
      <c r="J37" s="115"/>
      <c r="K37" s="115"/>
      <c r="L37" s="115"/>
      <c r="M37" s="115"/>
      <c r="N37" s="115"/>
      <c r="O37" s="115"/>
      <c r="P37" s="115"/>
      <c r="Q37" s="115"/>
      <c r="R37" s="115"/>
      <c r="S37" s="115"/>
      <c r="T37" s="115"/>
      <c r="U37" s="115"/>
      <c r="V37" s="115"/>
      <c r="W37" s="115"/>
      <c r="X37" s="115"/>
      <c r="Y37" s="114"/>
      <c r="Z37" s="109"/>
    </row>
    <row r="38" spans="1:37" x14ac:dyDescent="0.3">
      <c r="A38" s="113"/>
      <c r="B38" s="153"/>
      <c r="C38" s="153"/>
      <c r="D38" s="153"/>
      <c r="E38" s="153"/>
      <c r="F38" s="115"/>
      <c r="G38" s="115"/>
      <c r="H38" s="115"/>
      <c r="I38" s="115"/>
      <c r="J38" s="115"/>
      <c r="K38" s="115"/>
      <c r="L38" s="115"/>
      <c r="M38" s="115"/>
      <c r="N38" s="115"/>
      <c r="O38" s="115"/>
      <c r="P38" s="115"/>
      <c r="Q38" s="115"/>
      <c r="R38" s="115"/>
      <c r="S38" s="115"/>
      <c r="T38" s="115"/>
      <c r="U38" s="115"/>
      <c r="V38" s="115"/>
      <c r="W38" s="115"/>
      <c r="X38" s="115"/>
      <c r="Y38" s="114"/>
      <c r="Z38" s="109"/>
    </row>
    <row r="39" spans="1:37" ht="16.5" customHeight="1" x14ac:dyDescent="0.3">
      <c r="A39" s="113">
        <v>11</v>
      </c>
      <c r="B39" s="1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1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115"/>
      <c r="G39" s="115"/>
      <c r="H39" s="115"/>
      <c r="I39" s="115"/>
      <c r="J39" s="115"/>
      <c r="K39" s="115"/>
      <c r="L39" s="115"/>
      <c r="M39" s="115"/>
      <c r="N39" s="115"/>
      <c r="O39" s="115"/>
      <c r="P39" s="115"/>
      <c r="Q39" s="115"/>
      <c r="R39" s="115"/>
      <c r="S39" s="115"/>
      <c r="T39" s="115"/>
      <c r="U39" s="115"/>
      <c r="V39" s="115"/>
      <c r="W39" s="115"/>
      <c r="X39" s="115"/>
      <c r="Y39" s="114" t="str">
        <f t="shared" ref="Y39" si="18">IF(OR(E39="",E39="No Aplica"),"",COUNTIF(F39:X41,"SI"))</f>
        <v/>
      </c>
      <c r="Z39" s="109" t="str">
        <f t="shared" ref="Z39" si="19">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x14ac:dyDescent="0.3">
      <c r="A40" s="113"/>
      <c r="B40" s="153"/>
      <c r="C40" s="153"/>
      <c r="D40" s="153"/>
      <c r="E40" s="153"/>
      <c r="F40" s="115"/>
      <c r="G40" s="115"/>
      <c r="H40" s="115"/>
      <c r="I40" s="115"/>
      <c r="J40" s="115"/>
      <c r="K40" s="115"/>
      <c r="L40" s="115"/>
      <c r="M40" s="115"/>
      <c r="N40" s="115"/>
      <c r="O40" s="115"/>
      <c r="P40" s="115"/>
      <c r="Q40" s="115"/>
      <c r="R40" s="115"/>
      <c r="S40" s="115"/>
      <c r="T40" s="115"/>
      <c r="U40" s="115"/>
      <c r="V40" s="115"/>
      <c r="W40" s="115"/>
      <c r="X40" s="115"/>
      <c r="Y40" s="114"/>
      <c r="Z40" s="109"/>
    </row>
    <row r="41" spans="1:37" x14ac:dyDescent="0.3">
      <c r="A41" s="113"/>
      <c r="B41" s="153"/>
      <c r="C41" s="153"/>
      <c r="D41" s="153"/>
      <c r="E41" s="153"/>
      <c r="F41" s="115"/>
      <c r="G41" s="115"/>
      <c r="H41" s="115"/>
      <c r="I41" s="115"/>
      <c r="J41" s="115"/>
      <c r="K41" s="115"/>
      <c r="L41" s="115"/>
      <c r="M41" s="115"/>
      <c r="N41" s="115"/>
      <c r="O41" s="115"/>
      <c r="P41" s="115"/>
      <c r="Q41" s="115"/>
      <c r="R41" s="115"/>
      <c r="S41" s="115"/>
      <c r="T41" s="115"/>
      <c r="U41" s="115"/>
      <c r="V41" s="115"/>
      <c r="W41" s="115"/>
      <c r="X41" s="115"/>
      <c r="Y41" s="114"/>
      <c r="Z41" s="109"/>
    </row>
    <row r="42" spans="1:37" ht="16.5" customHeight="1" x14ac:dyDescent="0.3">
      <c r="A42" s="113">
        <v>12</v>
      </c>
      <c r="B42" s="1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1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115"/>
      <c r="G42" s="115"/>
      <c r="H42" s="115"/>
      <c r="I42" s="115"/>
      <c r="J42" s="115"/>
      <c r="K42" s="115"/>
      <c r="L42" s="115"/>
      <c r="M42" s="115"/>
      <c r="N42" s="115"/>
      <c r="O42" s="115"/>
      <c r="P42" s="115"/>
      <c r="Q42" s="115"/>
      <c r="R42" s="115"/>
      <c r="S42" s="115"/>
      <c r="T42" s="115"/>
      <c r="U42" s="115"/>
      <c r="V42" s="115"/>
      <c r="W42" s="115"/>
      <c r="X42" s="115"/>
      <c r="Y42" s="114" t="str">
        <f t="shared" ref="Y42" si="20">IF(OR(E42="",E42="No Aplica"),"",COUNTIF(F42:X44,"SI"))</f>
        <v/>
      </c>
      <c r="Z42" s="109" t="str">
        <f t="shared" ref="Z42" si="21">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x14ac:dyDescent="0.3">
      <c r="A43" s="113"/>
      <c r="B43" s="153"/>
      <c r="C43" s="153"/>
      <c r="D43" s="153"/>
      <c r="E43" s="153"/>
      <c r="F43" s="115"/>
      <c r="G43" s="115"/>
      <c r="H43" s="115"/>
      <c r="I43" s="115"/>
      <c r="J43" s="115"/>
      <c r="K43" s="115"/>
      <c r="L43" s="115"/>
      <c r="M43" s="115"/>
      <c r="N43" s="115"/>
      <c r="O43" s="115"/>
      <c r="P43" s="115"/>
      <c r="Q43" s="115"/>
      <c r="R43" s="115"/>
      <c r="S43" s="115"/>
      <c r="T43" s="115"/>
      <c r="U43" s="115"/>
      <c r="V43" s="115"/>
      <c r="W43" s="115"/>
      <c r="X43" s="115"/>
      <c r="Y43" s="114"/>
      <c r="Z43" s="109"/>
    </row>
    <row r="44" spans="1:37" x14ac:dyDescent="0.3">
      <c r="A44" s="113"/>
      <c r="B44" s="153"/>
      <c r="C44" s="153"/>
      <c r="D44" s="153"/>
      <c r="E44" s="153"/>
      <c r="F44" s="115"/>
      <c r="G44" s="115"/>
      <c r="H44" s="115"/>
      <c r="I44" s="115"/>
      <c r="J44" s="115"/>
      <c r="K44" s="115"/>
      <c r="L44" s="115"/>
      <c r="M44" s="115"/>
      <c r="N44" s="115"/>
      <c r="O44" s="115"/>
      <c r="P44" s="115"/>
      <c r="Q44" s="115"/>
      <c r="R44" s="115"/>
      <c r="S44" s="115"/>
      <c r="T44" s="115"/>
      <c r="U44" s="115"/>
      <c r="V44" s="115"/>
      <c r="W44" s="115"/>
      <c r="X44" s="115"/>
      <c r="Y44" s="114"/>
      <c r="Z44" s="109"/>
    </row>
    <row r="45" spans="1:37" ht="16.5" customHeight="1" x14ac:dyDescent="0.3">
      <c r="A45" s="113">
        <v>13</v>
      </c>
      <c r="B45" s="1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1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115"/>
      <c r="G45" s="115"/>
      <c r="H45" s="115"/>
      <c r="I45" s="115"/>
      <c r="J45" s="115"/>
      <c r="K45" s="115"/>
      <c r="L45" s="115"/>
      <c r="M45" s="115"/>
      <c r="N45" s="115"/>
      <c r="O45" s="115"/>
      <c r="P45" s="115"/>
      <c r="Q45" s="115"/>
      <c r="R45" s="115"/>
      <c r="S45" s="115"/>
      <c r="T45" s="115"/>
      <c r="U45" s="115"/>
      <c r="V45" s="115"/>
      <c r="W45" s="115"/>
      <c r="X45" s="115"/>
      <c r="Y45" s="114" t="str">
        <f t="shared" ref="Y45" si="22">IF(OR(E45="",E45="No Aplica"),"",COUNTIF(F45:X47,"SI"))</f>
        <v/>
      </c>
      <c r="Z45" s="109" t="str">
        <f t="shared" ref="Z45" si="23">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x14ac:dyDescent="0.3">
      <c r="A46" s="113"/>
      <c r="B46" s="153"/>
      <c r="C46" s="153"/>
      <c r="D46" s="153"/>
      <c r="E46" s="153"/>
      <c r="F46" s="115"/>
      <c r="G46" s="115"/>
      <c r="H46" s="115"/>
      <c r="I46" s="115"/>
      <c r="J46" s="115"/>
      <c r="K46" s="115"/>
      <c r="L46" s="115"/>
      <c r="M46" s="115"/>
      <c r="N46" s="115"/>
      <c r="O46" s="115"/>
      <c r="P46" s="115"/>
      <c r="Q46" s="115"/>
      <c r="R46" s="115"/>
      <c r="S46" s="115"/>
      <c r="T46" s="115"/>
      <c r="U46" s="115"/>
      <c r="V46" s="115"/>
      <c r="W46" s="115"/>
      <c r="X46" s="115"/>
      <c r="Y46" s="114"/>
      <c r="Z46" s="109"/>
    </row>
    <row r="47" spans="1:37" x14ac:dyDescent="0.3">
      <c r="A47" s="113"/>
      <c r="B47" s="153"/>
      <c r="C47" s="153"/>
      <c r="D47" s="153"/>
      <c r="E47" s="153"/>
      <c r="F47" s="115"/>
      <c r="G47" s="115"/>
      <c r="H47" s="115"/>
      <c r="I47" s="115"/>
      <c r="J47" s="115"/>
      <c r="K47" s="115"/>
      <c r="L47" s="115"/>
      <c r="M47" s="115"/>
      <c r="N47" s="115"/>
      <c r="O47" s="115"/>
      <c r="P47" s="115"/>
      <c r="Q47" s="115"/>
      <c r="R47" s="115"/>
      <c r="S47" s="115"/>
      <c r="T47" s="115"/>
      <c r="U47" s="115"/>
      <c r="V47" s="115"/>
      <c r="W47" s="115"/>
      <c r="X47" s="115"/>
      <c r="Y47" s="114"/>
      <c r="Z47" s="109"/>
    </row>
    <row r="48" spans="1:37" ht="16.5" customHeight="1" x14ac:dyDescent="0.3">
      <c r="A48" s="113">
        <v>14</v>
      </c>
      <c r="B48" s="1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1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115"/>
      <c r="G48" s="115"/>
      <c r="H48" s="115"/>
      <c r="I48" s="115"/>
      <c r="J48" s="115"/>
      <c r="K48" s="115"/>
      <c r="L48" s="115"/>
      <c r="M48" s="115"/>
      <c r="N48" s="115"/>
      <c r="O48" s="115"/>
      <c r="P48" s="115"/>
      <c r="Q48" s="115"/>
      <c r="R48" s="115"/>
      <c r="S48" s="115"/>
      <c r="T48" s="115"/>
      <c r="U48" s="115"/>
      <c r="V48" s="115"/>
      <c r="W48" s="115"/>
      <c r="X48" s="115"/>
      <c r="Y48" s="114" t="str">
        <f t="shared" ref="Y48" si="24">IF(OR(E48="",E48="No Aplica"),"",COUNTIF(F48:X50,"SI"))</f>
        <v/>
      </c>
      <c r="Z48" s="109" t="str">
        <f t="shared" ref="Z48" si="25">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x14ac:dyDescent="0.3">
      <c r="A49" s="113"/>
      <c r="B49" s="153"/>
      <c r="C49" s="153"/>
      <c r="D49" s="153"/>
      <c r="E49" s="153"/>
      <c r="F49" s="115"/>
      <c r="G49" s="115"/>
      <c r="H49" s="115"/>
      <c r="I49" s="115"/>
      <c r="J49" s="115"/>
      <c r="K49" s="115"/>
      <c r="L49" s="115"/>
      <c r="M49" s="115"/>
      <c r="N49" s="115"/>
      <c r="O49" s="115"/>
      <c r="P49" s="115"/>
      <c r="Q49" s="115"/>
      <c r="R49" s="115"/>
      <c r="S49" s="115"/>
      <c r="T49" s="115"/>
      <c r="U49" s="115"/>
      <c r="V49" s="115"/>
      <c r="W49" s="115"/>
      <c r="X49" s="115"/>
      <c r="Y49" s="114"/>
      <c r="Z49" s="109"/>
    </row>
    <row r="50" spans="1:37" x14ac:dyDescent="0.3">
      <c r="A50" s="113"/>
      <c r="B50" s="153"/>
      <c r="C50" s="153"/>
      <c r="D50" s="153"/>
      <c r="E50" s="153"/>
      <c r="F50" s="115"/>
      <c r="G50" s="115"/>
      <c r="H50" s="115"/>
      <c r="I50" s="115"/>
      <c r="J50" s="115"/>
      <c r="K50" s="115"/>
      <c r="L50" s="115"/>
      <c r="M50" s="115"/>
      <c r="N50" s="115"/>
      <c r="O50" s="115"/>
      <c r="P50" s="115"/>
      <c r="Q50" s="115"/>
      <c r="R50" s="115"/>
      <c r="S50" s="115"/>
      <c r="T50" s="115"/>
      <c r="U50" s="115"/>
      <c r="V50" s="115"/>
      <c r="W50" s="115"/>
      <c r="X50" s="115"/>
      <c r="Y50" s="114"/>
      <c r="Z50" s="109"/>
    </row>
    <row r="51" spans="1:37" ht="16.5" customHeight="1" x14ac:dyDescent="0.3">
      <c r="A51" s="113">
        <v>15</v>
      </c>
      <c r="B51" s="1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1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115"/>
      <c r="G51" s="115"/>
      <c r="H51" s="115"/>
      <c r="I51" s="115"/>
      <c r="J51" s="115"/>
      <c r="K51" s="115"/>
      <c r="L51" s="115"/>
      <c r="M51" s="115"/>
      <c r="N51" s="115"/>
      <c r="O51" s="115"/>
      <c r="P51" s="115"/>
      <c r="Q51" s="115"/>
      <c r="R51" s="115"/>
      <c r="S51" s="115"/>
      <c r="T51" s="115"/>
      <c r="U51" s="115"/>
      <c r="V51" s="115"/>
      <c r="W51" s="115"/>
      <c r="X51" s="115"/>
      <c r="Y51" s="114" t="str">
        <f t="shared" ref="Y51" si="26">IF(OR(E51="",E51="No Aplica"),"",COUNTIF(F51:X53,"SI"))</f>
        <v/>
      </c>
      <c r="Z51" s="109" t="str">
        <f t="shared" ref="Z51" si="27">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x14ac:dyDescent="0.3">
      <c r="A52" s="113"/>
      <c r="B52" s="153"/>
      <c r="C52" s="153"/>
      <c r="D52" s="153"/>
      <c r="E52" s="153"/>
      <c r="F52" s="115"/>
      <c r="G52" s="115"/>
      <c r="H52" s="115"/>
      <c r="I52" s="115"/>
      <c r="J52" s="115"/>
      <c r="K52" s="115"/>
      <c r="L52" s="115"/>
      <c r="M52" s="115"/>
      <c r="N52" s="115"/>
      <c r="O52" s="115"/>
      <c r="P52" s="115"/>
      <c r="Q52" s="115"/>
      <c r="R52" s="115"/>
      <c r="S52" s="115"/>
      <c r="T52" s="115"/>
      <c r="U52" s="115"/>
      <c r="V52" s="115"/>
      <c r="W52" s="115"/>
      <c r="X52" s="115"/>
      <c r="Y52" s="114"/>
      <c r="Z52" s="109"/>
    </row>
    <row r="53" spans="1:37" x14ac:dyDescent="0.3">
      <c r="A53" s="113"/>
      <c r="B53" s="153"/>
      <c r="C53" s="153"/>
      <c r="D53" s="153"/>
      <c r="E53" s="153"/>
      <c r="F53" s="115"/>
      <c r="G53" s="115"/>
      <c r="H53" s="115"/>
      <c r="I53" s="115"/>
      <c r="J53" s="115"/>
      <c r="K53" s="115"/>
      <c r="L53" s="115"/>
      <c r="M53" s="115"/>
      <c r="N53" s="115"/>
      <c r="O53" s="115"/>
      <c r="P53" s="115"/>
      <c r="Q53" s="115"/>
      <c r="R53" s="115"/>
      <c r="S53" s="115"/>
      <c r="T53" s="115"/>
      <c r="U53" s="115"/>
      <c r="V53" s="115"/>
      <c r="W53" s="115"/>
      <c r="X53" s="115"/>
      <c r="Y53" s="114"/>
      <c r="Z53" s="109"/>
    </row>
    <row r="54" spans="1:37" ht="16.5" customHeight="1" x14ac:dyDescent="0.3">
      <c r="A54" s="113">
        <v>16</v>
      </c>
      <c r="B54" s="1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1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115"/>
      <c r="G54" s="115"/>
      <c r="H54" s="115"/>
      <c r="I54" s="115"/>
      <c r="J54" s="115"/>
      <c r="K54" s="115"/>
      <c r="L54" s="115"/>
      <c r="M54" s="115"/>
      <c r="N54" s="115"/>
      <c r="O54" s="115"/>
      <c r="P54" s="115"/>
      <c r="Q54" s="115"/>
      <c r="R54" s="115"/>
      <c r="S54" s="115"/>
      <c r="T54" s="115"/>
      <c r="U54" s="115"/>
      <c r="V54" s="115"/>
      <c r="W54" s="115"/>
      <c r="X54" s="115"/>
      <c r="Y54" s="114" t="str">
        <f t="shared" ref="Y54" si="28">IF(OR(E54="",E54="No Aplica"),"",COUNTIF(F54:X56,"SI"))</f>
        <v/>
      </c>
      <c r="Z54" s="109" t="str">
        <f t="shared" ref="Z54" si="29">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x14ac:dyDescent="0.3">
      <c r="A55" s="113"/>
      <c r="B55" s="153"/>
      <c r="C55" s="153"/>
      <c r="D55" s="153"/>
      <c r="E55" s="153"/>
      <c r="F55" s="115"/>
      <c r="G55" s="115"/>
      <c r="H55" s="115"/>
      <c r="I55" s="115"/>
      <c r="J55" s="115"/>
      <c r="K55" s="115"/>
      <c r="L55" s="115"/>
      <c r="M55" s="115"/>
      <c r="N55" s="115"/>
      <c r="O55" s="115"/>
      <c r="P55" s="115"/>
      <c r="Q55" s="115"/>
      <c r="R55" s="115"/>
      <c r="S55" s="115"/>
      <c r="T55" s="115"/>
      <c r="U55" s="115"/>
      <c r="V55" s="115"/>
      <c r="W55" s="115"/>
      <c r="X55" s="115"/>
      <c r="Y55" s="114"/>
      <c r="Z55" s="109"/>
    </row>
    <row r="56" spans="1:37" x14ac:dyDescent="0.3">
      <c r="A56" s="113"/>
      <c r="B56" s="153"/>
      <c r="C56" s="153"/>
      <c r="D56" s="153"/>
      <c r="E56" s="153"/>
      <c r="F56" s="115"/>
      <c r="G56" s="115"/>
      <c r="H56" s="115"/>
      <c r="I56" s="115"/>
      <c r="J56" s="115"/>
      <c r="K56" s="115"/>
      <c r="L56" s="115"/>
      <c r="M56" s="115"/>
      <c r="N56" s="115"/>
      <c r="O56" s="115"/>
      <c r="P56" s="115"/>
      <c r="Q56" s="115"/>
      <c r="R56" s="115"/>
      <c r="S56" s="115"/>
      <c r="T56" s="115"/>
      <c r="U56" s="115"/>
      <c r="V56" s="115"/>
      <c r="W56" s="115"/>
      <c r="X56" s="115"/>
      <c r="Y56" s="114"/>
      <c r="Z56" s="109"/>
    </row>
    <row r="57" spans="1:37" ht="16.5" customHeight="1" x14ac:dyDescent="0.3">
      <c r="A57" s="113">
        <v>17</v>
      </c>
      <c r="B57" s="1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1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115"/>
      <c r="G57" s="115"/>
      <c r="H57" s="115"/>
      <c r="I57" s="115"/>
      <c r="J57" s="115"/>
      <c r="K57" s="115"/>
      <c r="L57" s="115"/>
      <c r="M57" s="115"/>
      <c r="N57" s="115"/>
      <c r="O57" s="115"/>
      <c r="P57" s="115"/>
      <c r="Q57" s="115"/>
      <c r="R57" s="115"/>
      <c r="S57" s="115"/>
      <c r="T57" s="115"/>
      <c r="U57" s="115"/>
      <c r="V57" s="115"/>
      <c r="W57" s="115"/>
      <c r="X57" s="115"/>
      <c r="Y57" s="114" t="str">
        <f t="shared" ref="Y57" si="30">IF(OR(E57="",E57="No Aplica"),"",COUNTIF(F57:X59,"SI"))</f>
        <v/>
      </c>
      <c r="Z57" s="109" t="str">
        <f t="shared" ref="Z57" si="31">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x14ac:dyDescent="0.3">
      <c r="A58" s="113"/>
      <c r="B58" s="153"/>
      <c r="C58" s="153"/>
      <c r="D58" s="153"/>
      <c r="E58" s="153"/>
      <c r="F58" s="115"/>
      <c r="G58" s="115"/>
      <c r="H58" s="115"/>
      <c r="I58" s="115"/>
      <c r="J58" s="115"/>
      <c r="K58" s="115"/>
      <c r="L58" s="115"/>
      <c r="M58" s="115"/>
      <c r="N58" s="115"/>
      <c r="O58" s="115"/>
      <c r="P58" s="115"/>
      <c r="Q58" s="115"/>
      <c r="R58" s="115"/>
      <c r="S58" s="115"/>
      <c r="T58" s="115"/>
      <c r="U58" s="115"/>
      <c r="V58" s="115"/>
      <c r="W58" s="115"/>
      <c r="X58" s="115"/>
      <c r="Y58" s="114"/>
      <c r="Z58" s="109"/>
    </row>
    <row r="59" spans="1:37" x14ac:dyDescent="0.3">
      <c r="A59" s="113"/>
      <c r="B59" s="153"/>
      <c r="C59" s="153"/>
      <c r="D59" s="153"/>
      <c r="E59" s="153"/>
      <c r="F59" s="115"/>
      <c r="G59" s="115"/>
      <c r="H59" s="115"/>
      <c r="I59" s="115"/>
      <c r="J59" s="115"/>
      <c r="K59" s="115"/>
      <c r="L59" s="115"/>
      <c r="M59" s="115"/>
      <c r="N59" s="115"/>
      <c r="O59" s="115"/>
      <c r="P59" s="115"/>
      <c r="Q59" s="115"/>
      <c r="R59" s="115"/>
      <c r="S59" s="115"/>
      <c r="T59" s="115"/>
      <c r="U59" s="115"/>
      <c r="V59" s="115"/>
      <c r="W59" s="115"/>
      <c r="X59" s="115"/>
      <c r="Y59" s="114"/>
      <c r="Z59" s="109"/>
    </row>
    <row r="60" spans="1:37" ht="16.5" customHeight="1" x14ac:dyDescent="0.3">
      <c r="A60" s="113">
        <v>18</v>
      </c>
      <c r="B60" s="1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1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115"/>
      <c r="G60" s="115"/>
      <c r="H60" s="115"/>
      <c r="I60" s="115"/>
      <c r="J60" s="115"/>
      <c r="K60" s="115"/>
      <c r="L60" s="115"/>
      <c r="M60" s="115"/>
      <c r="N60" s="115"/>
      <c r="O60" s="115"/>
      <c r="P60" s="115"/>
      <c r="Q60" s="115"/>
      <c r="R60" s="115"/>
      <c r="S60" s="115"/>
      <c r="T60" s="115"/>
      <c r="U60" s="115"/>
      <c r="V60" s="115"/>
      <c r="W60" s="115"/>
      <c r="X60" s="115"/>
      <c r="Y60" s="114" t="str">
        <f t="shared" ref="Y60" si="32">IF(OR(E60="",E60="No Aplica"),"",COUNTIF(F60:X62,"SI"))</f>
        <v/>
      </c>
      <c r="Z60" s="109" t="str">
        <f t="shared" ref="Z60" si="33">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x14ac:dyDescent="0.3">
      <c r="A61" s="113"/>
      <c r="B61" s="153"/>
      <c r="C61" s="153"/>
      <c r="D61" s="153"/>
      <c r="E61" s="153"/>
      <c r="F61" s="115"/>
      <c r="G61" s="115"/>
      <c r="H61" s="115"/>
      <c r="I61" s="115"/>
      <c r="J61" s="115"/>
      <c r="K61" s="115"/>
      <c r="L61" s="115"/>
      <c r="M61" s="115"/>
      <c r="N61" s="115"/>
      <c r="O61" s="115"/>
      <c r="P61" s="115"/>
      <c r="Q61" s="115"/>
      <c r="R61" s="115"/>
      <c r="S61" s="115"/>
      <c r="T61" s="115"/>
      <c r="U61" s="115"/>
      <c r="V61" s="115"/>
      <c r="W61" s="115"/>
      <c r="X61" s="115"/>
      <c r="Y61" s="114"/>
      <c r="Z61" s="109"/>
    </row>
    <row r="62" spans="1:37" x14ac:dyDescent="0.3">
      <c r="A62" s="113"/>
      <c r="B62" s="153"/>
      <c r="C62" s="153"/>
      <c r="D62" s="153"/>
      <c r="E62" s="153"/>
      <c r="F62" s="115"/>
      <c r="G62" s="115"/>
      <c r="H62" s="115"/>
      <c r="I62" s="115"/>
      <c r="J62" s="115"/>
      <c r="K62" s="115"/>
      <c r="L62" s="115"/>
      <c r="M62" s="115"/>
      <c r="N62" s="115"/>
      <c r="O62" s="115"/>
      <c r="P62" s="115"/>
      <c r="Q62" s="115"/>
      <c r="R62" s="115"/>
      <c r="S62" s="115"/>
      <c r="T62" s="115"/>
      <c r="U62" s="115"/>
      <c r="V62" s="115"/>
      <c r="W62" s="115"/>
      <c r="X62" s="115"/>
      <c r="Y62" s="114"/>
      <c r="Z62" s="109"/>
    </row>
    <row r="63" spans="1:37" ht="16.5" customHeight="1" x14ac:dyDescent="0.3">
      <c r="A63" s="113">
        <v>19</v>
      </c>
      <c r="B63" s="1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1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115"/>
      <c r="G63" s="115"/>
      <c r="H63" s="115"/>
      <c r="I63" s="115"/>
      <c r="J63" s="115"/>
      <c r="K63" s="115"/>
      <c r="L63" s="115"/>
      <c r="M63" s="115"/>
      <c r="N63" s="115"/>
      <c r="O63" s="115"/>
      <c r="P63" s="115"/>
      <c r="Q63" s="115"/>
      <c r="R63" s="115"/>
      <c r="S63" s="115"/>
      <c r="T63" s="115"/>
      <c r="U63" s="115"/>
      <c r="V63" s="115"/>
      <c r="W63" s="115"/>
      <c r="X63" s="115"/>
      <c r="Y63" s="114" t="str">
        <f t="shared" ref="Y63" si="34">IF(OR(E63="",E63="No Aplica"),"",COUNTIF(F63:X65,"SI"))</f>
        <v/>
      </c>
      <c r="Z63" s="109" t="str">
        <f t="shared" ref="Z63" si="35">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x14ac:dyDescent="0.3">
      <c r="A64" s="113"/>
      <c r="B64" s="153"/>
      <c r="C64" s="153"/>
      <c r="D64" s="153"/>
      <c r="E64" s="153"/>
      <c r="F64" s="115"/>
      <c r="G64" s="115"/>
      <c r="H64" s="115"/>
      <c r="I64" s="115"/>
      <c r="J64" s="115"/>
      <c r="K64" s="115"/>
      <c r="L64" s="115"/>
      <c r="M64" s="115"/>
      <c r="N64" s="115"/>
      <c r="O64" s="115"/>
      <c r="P64" s="115"/>
      <c r="Q64" s="115"/>
      <c r="R64" s="115"/>
      <c r="S64" s="115"/>
      <c r="T64" s="115"/>
      <c r="U64" s="115"/>
      <c r="V64" s="115"/>
      <c r="W64" s="115"/>
      <c r="X64" s="115"/>
      <c r="Y64" s="114"/>
      <c r="Z64" s="109"/>
    </row>
    <row r="65" spans="1:37" x14ac:dyDescent="0.3">
      <c r="A65" s="113"/>
      <c r="B65" s="153"/>
      <c r="C65" s="153"/>
      <c r="D65" s="153"/>
      <c r="E65" s="153"/>
      <c r="F65" s="115"/>
      <c r="G65" s="115"/>
      <c r="H65" s="115"/>
      <c r="I65" s="115"/>
      <c r="J65" s="115"/>
      <c r="K65" s="115"/>
      <c r="L65" s="115"/>
      <c r="M65" s="115"/>
      <c r="N65" s="115"/>
      <c r="O65" s="115"/>
      <c r="P65" s="115"/>
      <c r="Q65" s="115"/>
      <c r="R65" s="115"/>
      <c r="S65" s="115"/>
      <c r="T65" s="115"/>
      <c r="U65" s="115"/>
      <c r="V65" s="115"/>
      <c r="W65" s="115"/>
      <c r="X65" s="115"/>
      <c r="Y65" s="114"/>
      <c r="Z65" s="109"/>
    </row>
    <row r="66" spans="1:37" ht="16.5" customHeight="1" x14ac:dyDescent="0.3">
      <c r="A66" s="113">
        <v>20</v>
      </c>
      <c r="B66" s="1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1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115"/>
      <c r="G66" s="115"/>
      <c r="H66" s="115"/>
      <c r="I66" s="115"/>
      <c r="J66" s="115"/>
      <c r="K66" s="115"/>
      <c r="L66" s="115"/>
      <c r="M66" s="115"/>
      <c r="N66" s="115"/>
      <c r="O66" s="115"/>
      <c r="P66" s="115"/>
      <c r="Q66" s="115"/>
      <c r="R66" s="115"/>
      <c r="S66" s="115"/>
      <c r="T66" s="115"/>
      <c r="U66" s="115"/>
      <c r="V66" s="115"/>
      <c r="W66" s="115"/>
      <c r="X66" s="115"/>
      <c r="Y66" s="114" t="str">
        <f t="shared" ref="Y66" si="36">IF(OR(E66="",E66="No Aplica"),"",COUNTIF(F66:X68,"SI"))</f>
        <v/>
      </c>
      <c r="Z66" s="109" t="str">
        <f t="shared" ref="Z66" si="37">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x14ac:dyDescent="0.3">
      <c r="A67" s="113"/>
      <c r="B67" s="153"/>
      <c r="C67" s="153"/>
      <c r="D67" s="153"/>
      <c r="E67" s="153"/>
      <c r="F67" s="115"/>
      <c r="G67" s="115"/>
      <c r="H67" s="115"/>
      <c r="I67" s="115"/>
      <c r="J67" s="115"/>
      <c r="K67" s="115"/>
      <c r="L67" s="115"/>
      <c r="M67" s="115"/>
      <c r="N67" s="115"/>
      <c r="O67" s="115"/>
      <c r="P67" s="115"/>
      <c r="Q67" s="115"/>
      <c r="R67" s="115"/>
      <c r="S67" s="115"/>
      <c r="T67" s="115"/>
      <c r="U67" s="115"/>
      <c r="V67" s="115"/>
      <c r="W67" s="115"/>
      <c r="X67" s="115"/>
      <c r="Y67" s="114"/>
      <c r="Z67" s="109"/>
    </row>
    <row r="68" spans="1:37" x14ac:dyDescent="0.3">
      <c r="A68" s="113"/>
      <c r="B68" s="153"/>
      <c r="C68" s="153"/>
      <c r="D68" s="153"/>
      <c r="E68" s="153"/>
      <c r="F68" s="115"/>
      <c r="G68" s="115"/>
      <c r="H68" s="115"/>
      <c r="I68" s="115"/>
      <c r="J68" s="115"/>
      <c r="K68" s="115"/>
      <c r="L68" s="115"/>
      <c r="M68" s="115"/>
      <c r="N68" s="115"/>
      <c r="O68" s="115"/>
      <c r="P68" s="115"/>
      <c r="Q68" s="115"/>
      <c r="R68" s="115"/>
      <c r="S68" s="115"/>
      <c r="T68" s="115"/>
      <c r="U68" s="115"/>
      <c r="V68" s="115"/>
      <c r="W68" s="115"/>
      <c r="X68" s="115"/>
      <c r="Y68" s="114"/>
      <c r="Z68" s="109"/>
    </row>
    <row r="69" spans="1:37" x14ac:dyDescent="0.3"/>
    <row r="70" spans="1:37" x14ac:dyDescent="0.3"/>
  </sheetData>
  <sheetProtection algorithmName="SHA-512" hashValue="4liCvhel8wEUF/tXkVVgYBh4HawzlbCmZMlmz6gCIUd/X95u884+vbhg6sKhx1Qw7nFahVNOt5f0SEOranx4bg==" saltValue="VDUdctCcwNa2l9jUxcNKow==" spinCount="100000" sheet="1" objects="1" scenarios="1" formatColumns="0" formatRows="0"/>
  <mergeCells count="554">
    <mergeCell ref="B27:B29"/>
    <mergeCell ref="D27:D29"/>
    <mergeCell ref="A21:A23"/>
    <mergeCell ref="B21:B23"/>
    <mergeCell ref="A24:A26"/>
    <mergeCell ref="B24:B26"/>
    <mergeCell ref="D24:D26"/>
    <mergeCell ref="F7:F8"/>
    <mergeCell ref="A6:E6"/>
    <mergeCell ref="E7:E8"/>
    <mergeCell ref="E9:E11"/>
    <mergeCell ref="E12:E14"/>
    <mergeCell ref="E15:E17"/>
    <mergeCell ref="E18:E20"/>
    <mergeCell ref="E21:E23"/>
    <mergeCell ref="E24:E26"/>
    <mergeCell ref="A12:A14"/>
    <mergeCell ref="B12:B14"/>
    <mergeCell ref="D12:D14"/>
    <mergeCell ref="F12:F14"/>
    <mergeCell ref="F24:F26"/>
    <mergeCell ref="A9:A11"/>
    <mergeCell ref="B9:B11"/>
    <mergeCell ref="F9:F11"/>
    <mergeCell ref="G9:G11"/>
    <mergeCell ref="D9:D11"/>
    <mergeCell ref="G7:G8"/>
    <mergeCell ref="H7:H8"/>
    <mergeCell ref="I7:I8"/>
    <mergeCell ref="J7:J8"/>
    <mergeCell ref="A7:A8"/>
    <mergeCell ref="B7:B8"/>
    <mergeCell ref="D7:D8"/>
    <mergeCell ref="H9:H11"/>
    <mergeCell ref="I9:I11"/>
    <mergeCell ref="J9:J11"/>
    <mergeCell ref="C7:C8"/>
    <mergeCell ref="C9:C11"/>
    <mergeCell ref="A18:A20"/>
    <mergeCell ref="B18:B20"/>
    <mergeCell ref="D18:D20"/>
    <mergeCell ref="F18:F20"/>
    <mergeCell ref="F15:F17"/>
    <mergeCell ref="A15:A17"/>
    <mergeCell ref="B15:B17"/>
    <mergeCell ref="D15:D17"/>
    <mergeCell ref="L15:L17"/>
    <mergeCell ref="G15:G17"/>
    <mergeCell ref="H15:H17"/>
    <mergeCell ref="I15:I17"/>
    <mergeCell ref="J15:J17"/>
    <mergeCell ref="X21:X23"/>
    <mergeCell ref="T21:T23"/>
    <mergeCell ref="K21:K23"/>
    <mergeCell ref="N21:N23"/>
    <mergeCell ref="V21:V23"/>
    <mergeCell ref="L21:L23"/>
    <mergeCell ref="T18:T20"/>
    <mergeCell ref="U18:U20"/>
    <mergeCell ref="U21:U23"/>
    <mergeCell ref="K18:K20"/>
    <mergeCell ref="N18:N20"/>
    <mergeCell ref="V18:V20"/>
    <mergeCell ref="W18:W20"/>
    <mergeCell ref="X18:X20"/>
    <mergeCell ref="L18:L20"/>
    <mergeCell ref="M18:M20"/>
    <mergeCell ref="O18:O20"/>
    <mergeCell ref="P18:P20"/>
    <mergeCell ref="Q18:Q20"/>
    <mergeCell ref="R18:R20"/>
    <mergeCell ref="S18:S20"/>
    <mergeCell ref="M21:M23"/>
    <mergeCell ref="O21:O23"/>
    <mergeCell ref="P21:P23"/>
    <mergeCell ref="D21:D23"/>
    <mergeCell ref="F21:F23"/>
    <mergeCell ref="G21:G23"/>
    <mergeCell ref="I24:I26"/>
    <mergeCell ref="J24:J26"/>
    <mergeCell ref="W15:W17"/>
    <mergeCell ref="G18:G20"/>
    <mergeCell ref="W21:W23"/>
    <mergeCell ref="H18:H20"/>
    <mergeCell ref="I18:I20"/>
    <mergeCell ref="W24:W26"/>
    <mergeCell ref="U24:U26"/>
    <mergeCell ref="K24:K26"/>
    <mergeCell ref="N24:N26"/>
    <mergeCell ref="V24:V26"/>
    <mergeCell ref="L24:L26"/>
    <mergeCell ref="J18:J20"/>
    <mergeCell ref="G24:G26"/>
    <mergeCell ref="H24:H26"/>
    <mergeCell ref="H21:H23"/>
    <mergeCell ref="I21:I23"/>
    <mergeCell ref="J21:J23"/>
    <mergeCell ref="T15:T17"/>
    <mergeCell ref="U15:U17"/>
    <mergeCell ref="W30:W32"/>
    <mergeCell ref="X30:X32"/>
    <mergeCell ref="X27:X29"/>
    <mergeCell ref="T27:T29"/>
    <mergeCell ref="U27:U29"/>
    <mergeCell ref="M24:M26"/>
    <mergeCell ref="O24:O26"/>
    <mergeCell ref="P24:P26"/>
    <mergeCell ref="Q24:Q26"/>
    <mergeCell ref="R24:R26"/>
    <mergeCell ref="S24:S26"/>
    <mergeCell ref="W27:W29"/>
    <mergeCell ref="Q27:Q29"/>
    <mergeCell ref="R27:R29"/>
    <mergeCell ref="S27:S29"/>
    <mergeCell ref="X24:X26"/>
    <mergeCell ref="T24:T26"/>
    <mergeCell ref="N27:N29"/>
    <mergeCell ref="K27:K29"/>
    <mergeCell ref="M27:M29"/>
    <mergeCell ref="A33:A35"/>
    <mergeCell ref="B33:B35"/>
    <mergeCell ref="D33:D35"/>
    <mergeCell ref="F33:F35"/>
    <mergeCell ref="G33:G35"/>
    <mergeCell ref="G30:G32"/>
    <mergeCell ref="H30:H32"/>
    <mergeCell ref="I30:I32"/>
    <mergeCell ref="J30:J32"/>
    <mergeCell ref="E33:E35"/>
    <mergeCell ref="A30:A32"/>
    <mergeCell ref="B30:B32"/>
    <mergeCell ref="D30:D32"/>
    <mergeCell ref="F30:F32"/>
    <mergeCell ref="E30:E32"/>
    <mergeCell ref="G27:G29"/>
    <mergeCell ref="H27:H29"/>
    <mergeCell ref="I27:I29"/>
    <mergeCell ref="J27:J29"/>
    <mergeCell ref="E27:E29"/>
    <mergeCell ref="F27:F29"/>
    <mergeCell ref="A27:A29"/>
    <mergeCell ref="G36:G38"/>
    <mergeCell ref="H36:H38"/>
    <mergeCell ref="H33:H35"/>
    <mergeCell ref="I33:I35"/>
    <mergeCell ref="J33:J35"/>
    <mergeCell ref="W33:W35"/>
    <mergeCell ref="X33:X35"/>
    <mergeCell ref="T33:T35"/>
    <mergeCell ref="K33:K35"/>
    <mergeCell ref="N33:N35"/>
    <mergeCell ref="V33:V35"/>
    <mergeCell ref="L33:L35"/>
    <mergeCell ref="M33:M35"/>
    <mergeCell ref="O33:O35"/>
    <mergeCell ref="P33:P35"/>
    <mergeCell ref="Q33:Q35"/>
    <mergeCell ref="R33:R35"/>
    <mergeCell ref="S33:S35"/>
    <mergeCell ref="I36:I38"/>
    <mergeCell ref="J36:J38"/>
    <mergeCell ref="W36:W38"/>
    <mergeCell ref="X36:X38"/>
    <mergeCell ref="T36:T38"/>
    <mergeCell ref="U36:U38"/>
    <mergeCell ref="K36:K38"/>
    <mergeCell ref="N36:N38"/>
    <mergeCell ref="V36:V38"/>
    <mergeCell ref="L36:L38"/>
    <mergeCell ref="U33:U35"/>
    <mergeCell ref="T30:T32"/>
    <mergeCell ref="U30:U32"/>
    <mergeCell ref="R30:R32"/>
    <mergeCell ref="S30:S32"/>
    <mergeCell ref="K30:K32"/>
    <mergeCell ref="N30:N32"/>
    <mergeCell ref="V30:V32"/>
    <mergeCell ref="L30:L32"/>
    <mergeCell ref="M30:M32"/>
    <mergeCell ref="O30:O32"/>
    <mergeCell ref="P30:P32"/>
    <mergeCell ref="Q30:Q32"/>
    <mergeCell ref="J12:J14"/>
    <mergeCell ref="K12:K14"/>
    <mergeCell ref="N12:N14"/>
    <mergeCell ref="V12:V14"/>
    <mergeCell ref="L12:L14"/>
    <mergeCell ref="M12:M14"/>
    <mergeCell ref="O12:O14"/>
    <mergeCell ref="P12:P14"/>
    <mergeCell ref="Q12:Q14"/>
    <mergeCell ref="R12:R14"/>
    <mergeCell ref="S12:S14"/>
    <mergeCell ref="U12:U14"/>
    <mergeCell ref="G12:G14"/>
    <mergeCell ref="H12:H14"/>
    <mergeCell ref="V27:V29"/>
    <mergeCell ref="L27:L29"/>
    <mergeCell ref="K7:K8"/>
    <mergeCell ref="N7:N8"/>
    <mergeCell ref="V7:V8"/>
    <mergeCell ref="K9:K11"/>
    <mergeCell ref="N9:N11"/>
    <mergeCell ref="V9:V11"/>
    <mergeCell ref="L7:L8"/>
    <mergeCell ref="M7:M8"/>
    <mergeCell ref="U9:U11"/>
    <mergeCell ref="T7:T8"/>
    <mergeCell ref="U7:U8"/>
    <mergeCell ref="O7:O8"/>
    <mergeCell ref="P7:P8"/>
    <mergeCell ref="Q7:Q8"/>
    <mergeCell ref="R7:R8"/>
    <mergeCell ref="K15:K17"/>
    <mergeCell ref="V15:V17"/>
    <mergeCell ref="I12:I14"/>
    <mergeCell ref="O27:O29"/>
    <mergeCell ref="P27:P29"/>
    <mergeCell ref="Q21:Q23"/>
    <mergeCell ref="R21:R23"/>
    <mergeCell ref="S21:S23"/>
    <mergeCell ref="Q15:Q17"/>
    <mergeCell ref="R15:R17"/>
    <mergeCell ref="S15:S17"/>
    <mergeCell ref="M15:M17"/>
    <mergeCell ref="O15:O17"/>
    <mergeCell ref="P15:P17"/>
    <mergeCell ref="Y12:Y14"/>
    <mergeCell ref="Z12:Z14"/>
    <mergeCell ref="Y15:Y17"/>
    <mergeCell ref="Z15:Z17"/>
    <mergeCell ref="Y9:Y11"/>
    <mergeCell ref="Z9:Z11"/>
    <mergeCell ref="S7:S8"/>
    <mergeCell ref="L9:L11"/>
    <mergeCell ref="M9:M11"/>
    <mergeCell ref="O9:O11"/>
    <mergeCell ref="P9:P11"/>
    <mergeCell ref="Q9:Q11"/>
    <mergeCell ref="R9:R11"/>
    <mergeCell ref="S9:S11"/>
    <mergeCell ref="W7:W8"/>
    <mergeCell ref="X7:X8"/>
    <mergeCell ref="W12:W14"/>
    <mergeCell ref="X12:X14"/>
    <mergeCell ref="T12:T14"/>
    <mergeCell ref="W9:W11"/>
    <mergeCell ref="X9:X11"/>
    <mergeCell ref="T9:T11"/>
    <mergeCell ref="X15:X17"/>
    <mergeCell ref="N15:N17"/>
    <mergeCell ref="Y30:Y32"/>
    <mergeCell ref="Z30:Z32"/>
    <mergeCell ref="Y33:Y35"/>
    <mergeCell ref="Z33:Z35"/>
    <mergeCell ref="Y24:Y26"/>
    <mergeCell ref="Z24:Z26"/>
    <mergeCell ref="Y27:Y29"/>
    <mergeCell ref="Z27:Z29"/>
    <mergeCell ref="Y18:Y20"/>
    <mergeCell ref="Z18:Z20"/>
    <mergeCell ref="Y21:Y23"/>
    <mergeCell ref="Z21:Z23"/>
    <mergeCell ref="Y36:Y38"/>
    <mergeCell ref="Z36:Z38"/>
    <mergeCell ref="A39:A41"/>
    <mergeCell ref="B39:B41"/>
    <mergeCell ref="D39:D41"/>
    <mergeCell ref="F39:F41"/>
    <mergeCell ref="G39:G41"/>
    <mergeCell ref="H39:H41"/>
    <mergeCell ref="I39:I41"/>
    <mergeCell ref="M36:M38"/>
    <mergeCell ref="O36:O38"/>
    <mergeCell ref="P36:P38"/>
    <mergeCell ref="Q36:Q38"/>
    <mergeCell ref="R36:R38"/>
    <mergeCell ref="S36:S38"/>
    <mergeCell ref="A36:A38"/>
    <mergeCell ref="B36:B38"/>
    <mergeCell ref="D36:D38"/>
    <mergeCell ref="F36:F38"/>
    <mergeCell ref="E36:E38"/>
    <mergeCell ref="E39:E41"/>
    <mergeCell ref="V39:V41"/>
    <mergeCell ref="W39:W41"/>
    <mergeCell ref="X39:X41"/>
    <mergeCell ref="K39:K41"/>
    <mergeCell ref="L39:L41"/>
    <mergeCell ref="M39:M41"/>
    <mergeCell ref="N39:N41"/>
    <mergeCell ref="O39:O41"/>
    <mergeCell ref="E42:E44"/>
    <mergeCell ref="J42:J44"/>
    <mergeCell ref="K42:K44"/>
    <mergeCell ref="L42:L44"/>
    <mergeCell ref="M42:M44"/>
    <mergeCell ref="H42:H44"/>
    <mergeCell ref="I42:I44"/>
    <mergeCell ref="F42:F44"/>
    <mergeCell ref="G42:G44"/>
    <mergeCell ref="X42:X44"/>
    <mergeCell ref="Y42:Y44"/>
    <mergeCell ref="N42:N44"/>
    <mergeCell ref="O42:O44"/>
    <mergeCell ref="P42:P44"/>
    <mergeCell ref="Q42:Q44"/>
    <mergeCell ref="A42:A44"/>
    <mergeCell ref="B42:B44"/>
    <mergeCell ref="D42:D44"/>
    <mergeCell ref="R42:R44"/>
    <mergeCell ref="S42:S44"/>
    <mergeCell ref="Z51:Z53"/>
    <mergeCell ref="T51:T53"/>
    <mergeCell ref="U51:U53"/>
    <mergeCell ref="V51:V53"/>
    <mergeCell ref="W51:W53"/>
    <mergeCell ref="X45:X47"/>
    <mergeCell ref="Y45:Y47"/>
    <mergeCell ref="Z45:Z47"/>
    <mergeCell ref="A48:A50"/>
    <mergeCell ref="B48:B50"/>
    <mergeCell ref="D48:D50"/>
    <mergeCell ref="F48:F50"/>
    <mergeCell ref="G48:G50"/>
    <mergeCell ref="H48:H50"/>
    <mergeCell ref="I48:I50"/>
    <mergeCell ref="R45:R47"/>
    <mergeCell ref="S45:S47"/>
    <mergeCell ref="T45:T47"/>
    <mergeCell ref="U45:U47"/>
    <mergeCell ref="V45:V47"/>
    <mergeCell ref="W45:W47"/>
    <mergeCell ref="L45:L47"/>
    <mergeCell ref="M45:M47"/>
    <mergeCell ref="N45:N47"/>
    <mergeCell ref="A51:A53"/>
    <mergeCell ref="B51:B53"/>
    <mergeCell ref="D51:D53"/>
    <mergeCell ref="F51:F53"/>
    <mergeCell ref="G51:G53"/>
    <mergeCell ref="P48:P50"/>
    <mergeCell ref="Q48:Q50"/>
    <mergeCell ref="R48:R50"/>
    <mergeCell ref="S48:S50"/>
    <mergeCell ref="J48:J50"/>
    <mergeCell ref="K48:K50"/>
    <mergeCell ref="L48:L50"/>
    <mergeCell ref="M48:M50"/>
    <mergeCell ref="N48:N50"/>
    <mergeCell ref="O48:O50"/>
    <mergeCell ref="E51:E53"/>
    <mergeCell ref="E48:E50"/>
    <mergeCell ref="X51:X53"/>
    <mergeCell ref="Y51:Y53"/>
    <mergeCell ref="N51:N53"/>
    <mergeCell ref="O51:O53"/>
    <mergeCell ref="P51:P53"/>
    <mergeCell ref="Q51:Q53"/>
    <mergeCell ref="R51:R53"/>
    <mergeCell ref="S51:S53"/>
    <mergeCell ref="H51:H53"/>
    <mergeCell ref="I51:I53"/>
    <mergeCell ref="J51:J53"/>
    <mergeCell ref="K51:K53"/>
    <mergeCell ref="L51:L53"/>
    <mergeCell ref="M51:M53"/>
    <mergeCell ref="X48:X50"/>
    <mergeCell ref="Y48:Y50"/>
    <mergeCell ref="A1:B4"/>
    <mergeCell ref="Z48:Z50"/>
    <mergeCell ref="T48:T50"/>
    <mergeCell ref="U48:U50"/>
    <mergeCell ref="O45:O47"/>
    <mergeCell ref="P45:P47"/>
    <mergeCell ref="Q45:Q47"/>
    <mergeCell ref="E45:E47"/>
    <mergeCell ref="Y39:Y41"/>
    <mergeCell ref="Z39:Z41"/>
    <mergeCell ref="T39:T41"/>
    <mergeCell ref="U39:U41"/>
    <mergeCell ref="Z42:Z44"/>
    <mergeCell ref="A45:A47"/>
    <mergeCell ref="B45:B47"/>
    <mergeCell ref="D45:D47"/>
    <mergeCell ref="F45:F47"/>
    <mergeCell ref="G45:G47"/>
    <mergeCell ref="H45:H47"/>
    <mergeCell ref="I45:I47"/>
    <mergeCell ref="J45:J47"/>
    <mergeCell ref="K45:K47"/>
    <mergeCell ref="X1:Z1"/>
    <mergeCell ref="X2:Z2"/>
    <mergeCell ref="X3:Z3"/>
    <mergeCell ref="X4:Z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V48:V50"/>
    <mergeCell ref="X54:X56"/>
    <mergeCell ref="Y54:Y56"/>
    <mergeCell ref="Z54:Z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X57:X59"/>
    <mergeCell ref="Y57:Y59"/>
    <mergeCell ref="Z57:Z59"/>
    <mergeCell ref="O63:O65"/>
    <mergeCell ref="P63:P65"/>
    <mergeCell ref="Q63:Q65"/>
    <mergeCell ref="A60:A62"/>
    <mergeCell ref="B60:B62"/>
    <mergeCell ref="D60:D62"/>
    <mergeCell ref="E60:E62"/>
    <mergeCell ref="F60:F62"/>
    <mergeCell ref="G60:G62"/>
    <mergeCell ref="H60:H62"/>
    <mergeCell ref="I60:I62"/>
    <mergeCell ref="J60:J62"/>
    <mergeCell ref="T57:T59"/>
    <mergeCell ref="U57:U59"/>
    <mergeCell ref="A63:A65"/>
    <mergeCell ref="B63:B65"/>
    <mergeCell ref="D63:D65"/>
    <mergeCell ref="E63:E65"/>
    <mergeCell ref="F63:F65"/>
    <mergeCell ref="G63:G65"/>
    <mergeCell ref="H63:H65"/>
    <mergeCell ref="I63:I65"/>
    <mergeCell ref="J63:J65"/>
    <mergeCell ref="C63:C65"/>
    <mergeCell ref="K60:K62"/>
    <mergeCell ref="L60:L62"/>
    <mergeCell ref="M60:M62"/>
    <mergeCell ref="N60:N62"/>
    <mergeCell ref="O60:O62"/>
    <mergeCell ref="P60:P62"/>
    <mergeCell ref="Q60:Q62"/>
    <mergeCell ref="R60:R62"/>
    <mergeCell ref="K63:K65"/>
    <mergeCell ref="L63:L65"/>
    <mergeCell ref="M63:M65"/>
    <mergeCell ref="N63:N65"/>
    <mergeCell ref="W63:W65"/>
    <mergeCell ref="X63:X65"/>
    <mergeCell ref="Y63:Y65"/>
    <mergeCell ref="Z63:Z65"/>
    <mergeCell ref="S60:S62"/>
    <mergeCell ref="T60:T62"/>
    <mergeCell ref="U60:U62"/>
    <mergeCell ref="V60:V62"/>
    <mergeCell ref="W60:W62"/>
    <mergeCell ref="X60:X62"/>
    <mergeCell ref="Y60:Y62"/>
    <mergeCell ref="Z60:Z62"/>
    <mergeCell ref="A66:A68"/>
    <mergeCell ref="B66:B68"/>
    <mergeCell ref="D66:D68"/>
    <mergeCell ref="E66:E68"/>
    <mergeCell ref="F66:F68"/>
    <mergeCell ref="G66:G68"/>
    <mergeCell ref="H66:H68"/>
    <mergeCell ref="I66:I68"/>
    <mergeCell ref="J66:J68"/>
    <mergeCell ref="C66:C68"/>
    <mergeCell ref="T66:T68"/>
    <mergeCell ref="U66:U68"/>
    <mergeCell ref="V66:V68"/>
    <mergeCell ref="W66:W68"/>
    <mergeCell ref="X66:X68"/>
    <mergeCell ref="Y66:Y68"/>
    <mergeCell ref="Z66:Z68"/>
    <mergeCell ref="Y6:Y8"/>
    <mergeCell ref="Z6:Z8"/>
    <mergeCell ref="F6:X6"/>
    <mergeCell ref="K66:K68"/>
    <mergeCell ref="L66:L68"/>
    <mergeCell ref="M66:M68"/>
    <mergeCell ref="N66:N68"/>
    <mergeCell ref="O66:O68"/>
    <mergeCell ref="P66:P68"/>
    <mergeCell ref="Q66:Q68"/>
    <mergeCell ref="R66:R68"/>
    <mergeCell ref="S66:S68"/>
    <mergeCell ref="R63:R65"/>
    <mergeCell ref="S63:S65"/>
    <mergeCell ref="T63:T65"/>
    <mergeCell ref="U63:U65"/>
    <mergeCell ref="V63:V65"/>
    <mergeCell ref="C12:C14"/>
    <mergeCell ref="C15:C17"/>
    <mergeCell ref="C18:C20"/>
    <mergeCell ref="C21:C23"/>
    <mergeCell ref="C24:C26"/>
    <mergeCell ref="C27:C29"/>
    <mergeCell ref="C30:C32"/>
    <mergeCell ref="C33:C35"/>
    <mergeCell ref="C36:C38"/>
    <mergeCell ref="C1:W4"/>
    <mergeCell ref="C39:C41"/>
    <mergeCell ref="C42:C44"/>
    <mergeCell ref="C45:C47"/>
    <mergeCell ref="C48:C50"/>
    <mergeCell ref="C51:C53"/>
    <mergeCell ref="C54:C56"/>
    <mergeCell ref="C57:C59"/>
    <mergeCell ref="C60:C62"/>
    <mergeCell ref="V57:V59"/>
    <mergeCell ref="W57:W59"/>
    <mergeCell ref="U54:U56"/>
    <mergeCell ref="V54:V56"/>
    <mergeCell ref="W54:W56"/>
    <mergeCell ref="W48:W50"/>
    <mergeCell ref="T42:T44"/>
    <mergeCell ref="U42:U44"/>
    <mergeCell ref="V42:V44"/>
    <mergeCell ref="W42:W44"/>
    <mergeCell ref="P39:P41"/>
    <mergeCell ref="Q39:Q41"/>
    <mergeCell ref="R39:R41"/>
    <mergeCell ref="S39:S41"/>
    <mergeCell ref="J39:J41"/>
  </mergeCells>
  <conditionalFormatting sqref="B9:B11 D9:Y11">
    <cfRule type="expression" dxfId="264" priority="155">
      <formula>IF($E9="No aplica",1,0)</formula>
    </cfRule>
  </conditionalFormatting>
  <conditionalFormatting sqref="Z9">
    <cfRule type="cellIs" dxfId="263" priority="101" operator="equal">
      <formula>"Catastrófico"</formula>
    </cfRule>
    <cfRule type="cellIs" dxfId="262" priority="102" operator="equal">
      <formula>"Mayor"</formula>
    </cfRule>
    <cfRule type="cellIs" dxfId="261" priority="103" operator="equal">
      <formula>"Moderado"</formula>
    </cfRule>
    <cfRule type="cellIs" dxfId="260" priority="104" operator="equal">
      <formula>"Menor"</formula>
    </cfRule>
    <cfRule type="cellIs" dxfId="259" priority="105" operator="equal">
      <formula>"Leve"</formula>
    </cfRule>
  </conditionalFormatting>
  <conditionalFormatting sqref="Z9:Z11">
    <cfRule type="expression" dxfId="258" priority="100">
      <formula>IF($E9="No aplica",1,0)</formula>
    </cfRule>
  </conditionalFormatting>
  <conditionalFormatting sqref="B12:B68 D12:X68">
    <cfRule type="expression" dxfId="257" priority="81">
      <formula>IF($E12="No aplica",1,0)</formula>
    </cfRule>
  </conditionalFormatting>
  <conditionalFormatting sqref="C9:C11">
    <cfRule type="expression" dxfId="256" priority="74">
      <formula>IF($E9="No aplica",1,0)</formula>
    </cfRule>
  </conditionalFormatting>
  <conditionalFormatting sqref="C12:C14">
    <cfRule type="expression" dxfId="255" priority="72">
      <formula>IF($E12="No aplica",1,0)</formula>
    </cfRule>
  </conditionalFormatting>
  <conditionalFormatting sqref="C15:C68">
    <cfRule type="expression" dxfId="254" priority="71">
      <formula>IF($E15="No aplica",1,0)</formula>
    </cfRule>
  </conditionalFormatting>
  <conditionalFormatting sqref="Y12:Y68">
    <cfRule type="expression" dxfId="253" priority="7">
      <formula>IF($E12="No aplica",1,0)</formula>
    </cfRule>
  </conditionalFormatting>
  <conditionalFormatting sqref="Z12 Z15 Z18 Z21 Z24 Z27 Z30 Z33 Z36 Z39 Z42 Z45 Z48 Z51 Z54 Z57 Z60 Z63 Z66">
    <cfRule type="cellIs" dxfId="252" priority="2" operator="equal">
      <formula>"Catastrófico"</formula>
    </cfRule>
    <cfRule type="cellIs" dxfId="251" priority="3" operator="equal">
      <formula>"Mayor"</formula>
    </cfRule>
    <cfRule type="cellIs" dxfId="250" priority="4" operator="equal">
      <formula>"Moderado"</formula>
    </cfRule>
    <cfRule type="cellIs" dxfId="249" priority="5" operator="equal">
      <formula>"Menor"</formula>
    </cfRule>
    <cfRule type="cellIs" dxfId="248" priority="6" operator="equal">
      <formula>"Leve"</formula>
    </cfRule>
  </conditionalFormatting>
  <conditionalFormatting sqref="Z12:Z68">
    <cfRule type="expression" dxfId="247" priority="1">
      <formula>IF($E12="No aplica",1,0)</formula>
    </cfRule>
  </conditionalFormatting>
  <dataValidations count="1">
    <dataValidation type="list" allowBlank="1" showInputMessage="1" showErrorMessage="1" sqref="F9:X68">
      <formula1>IF(OR($D9="No aplica",$D9=""),"",SI_NO)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80" zoomScaleNormal="80" workbookViewId="0">
      <pane ySplit="8" topLeftCell="A9" activePane="bottomLeft" state="frozen"/>
      <selection pane="bottomLeft" activeCell="K24" sqref="K24:K26"/>
    </sheetView>
  </sheetViews>
  <sheetFormatPr baseColWidth="10" defaultColWidth="0" defaultRowHeight="16.5" zeroHeight="1" x14ac:dyDescent="0.3"/>
  <cols>
    <col min="1" max="1" width="4" style="8" bestFit="1" customWidth="1"/>
    <col min="2" max="3" width="18.85546875" style="8" customWidth="1"/>
    <col min="4" max="4" width="27.42578125" style="8" customWidth="1"/>
    <col min="5" max="5" width="20.28515625" style="8" customWidth="1"/>
    <col min="6" max="6" width="19.5703125" style="8" customWidth="1"/>
    <col min="7" max="7" width="22.7109375" style="8" customWidth="1"/>
    <col min="8" max="8" width="29.42578125" style="8" customWidth="1"/>
    <col min="9" max="9" width="20.28515625" style="8" customWidth="1"/>
    <col min="10" max="10" width="42" style="8" customWidth="1"/>
    <col min="11" max="12" width="26.28515625" style="8" customWidth="1"/>
    <col min="13" max="13" width="11.42578125" style="2" customWidth="1"/>
    <col min="14" max="16" width="11.42578125" style="2" hidden="1" customWidth="1"/>
    <col min="17" max="16384" width="11.42578125" style="4" hidden="1"/>
  </cols>
  <sheetData>
    <row r="1" spans="1:16" ht="15.75" customHeight="1" x14ac:dyDescent="0.3">
      <c r="A1" s="166"/>
      <c r="B1" s="167"/>
      <c r="C1" s="155" t="s">
        <v>162</v>
      </c>
      <c r="D1" s="155"/>
      <c r="E1" s="155"/>
      <c r="F1" s="155"/>
      <c r="G1" s="155"/>
      <c r="H1" s="155"/>
      <c r="I1" s="155"/>
      <c r="J1" s="155"/>
      <c r="K1" s="172" t="s">
        <v>264</v>
      </c>
      <c r="L1" s="172"/>
      <c r="M1" s="3"/>
      <c r="N1" s="3"/>
      <c r="O1" s="3"/>
      <c r="P1" s="3"/>
    </row>
    <row r="2" spans="1:16" ht="15.75" customHeight="1" x14ac:dyDescent="0.3">
      <c r="A2" s="168"/>
      <c r="B2" s="169"/>
      <c r="C2" s="155"/>
      <c r="D2" s="155"/>
      <c r="E2" s="155"/>
      <c r="F2" s="155"/>
      <c r="G2" s="155"/>
      <c r="H2" s="155"/>
      <c r="I2" s="155"/>
      <c r="J2" s="155"/>
      <c r="K2" s="172" t="s">
        <v>263</v>
      </c>
      <c r="L2" s="172"/>
      <c r="M2" s="3"/>
      <c r="N2" s="3"/>
      <c r="O2" s="3"/>
      <c r="P2" s="3"/>
    </row>
    <row r="3" spans="1:16" ht="15.75" customHeight="1" x14ac:dyDescent="0.3">
      <c r="A3" s="168"/>
      <c r="B3" s="169"/>
      <c r="C3" s="155"/>
      <c r="D3" s="155"/>
      <c r="E3" s="155"/>
      <c r="F3" s="155"/>
      <c r="G3" s="155"/>
      <c r="H3" s="155"/>
      <c r="I3" s="155"/>
      <c r="J3" s="155"/>
      <c r="K3" s="172" t="s">
        <v>315</v>
      </c>
      <c r="L3" s="172"/>
      <c r="M3" s="3"/>
      <c r="N3" s="3"/>
      <c r="O3" s="3"/>
      <c r="P3" s="3"/>
    </row>
    <row r="4" spans="1:16" ht="15.75" customHeight="1" x14ac:dyDescent="0.3">
      <c r="A4" s="170"/>
      <c r="B4" s="171"/>
      <c r="C4" s="155"/>
      <c r="D4" s="155"/>
      <c r="E4" s="155"/>
      <c r="F4" s="155"/>
      <c r="G4" s="155"/>
      <c r="H4" s="155"/>
      <c r="I4" s="155"/>
      <c r="J4" s="155"/>
      <c r="K4" s="172" t="s">
        <v>355</v>
      </c>
      <c r="L4" s="172"/>
      <c r="M4" s="3"/>
      <c r="N4" s="3"/>
      <c r="O4" s="3"/>
      <c r="P4" s="3"/>
    </row>
    <row r="5" spans="1:16" x14ac:dyDescent="0.3">
      <c r="A5" s="12"/>
      <c r="B5" s="12"/>
      <c r="C5" s="12"/>
      <c r="D5" s="12"/>
      <c r="E5" s="12"/>
      <c r="F5" s="12"/>
      <c r="G5" s="12"/>
      <c r="H5" s="12"/>
      <c r="I5" s="12"/>
      <c r="J5" s="12"/>
      <c r="K5" s="12"/>
      <c r="L5" s="12"/>
      <c r="M5" s="3"/>
      <c r="N5" s="3"/>
      <c r="O5" s="3"/>
      <c r="P5" s="3"/>
    </row>
    <row r="6" spans="1:16" ht="15.75" customHeight="1" x14ac:dyDescent="0.3">
      <c r="A6" s="162" t="s">
        <v>109</v>
      </c>
      <c r="B6" s="163"/>
      <c r="C6" s="163"/>
      <c r="D6" s="163"/>
      <c r="E6" s="163"/>
      <c r="F6" s="163"/>
      <c r="G6" s="164"/>
      <c r="H6" s="131" t="s">
        <v>161</v>
      </c>
      <c r="I6" s="131"/>
      <c r="J6" s="131"/>
      <c r="K6" s="131"/>
      <c r="L6" s="131"/>
      <c r="M6" s="3"/>
      <c r="N6" s="3"/>
      <c r="O6" s="3"/>
      <c r="P6" s="3"/>
    </row>
    <row r="7" spans="1:16" ht="18" customHeight="1" x14ac:dyDescent="0.3">
      <c r="A7" s="161" t="s">
        <v>88</v>
      </c>
      <c r="B7" s="133" t="s">
        <v>39</v>
      </c>
      <c r="C7" s="133" t="s">
        <v>319</v>
      </c>
      <c r="D7" s="133" t="s">
        <v>1</v>
      </c>
      <c r="E7" s="133" t="s">
        <v>86</v>
      </c>
      <c r="F7" s="132" t="s">
        <v>2</v>
      </c>
      <c r="G7" s="132" t="s">
        <v>320</v>
      </c>
      <c r="H7" s="160" t="s">
        <v>146</v>
      </c>
      <c r="I7" s="160" t="s">
        <v>147</v>
      </c>
      <c r="J7" s="133" t="s">
        <v>159</v>
      </c>
      <c r="K7" s="160" t="s">
        <v>148</v>
      </c>
      <c r="L7" s="160" t="s">
        <v>149</v>
      </c>
      <c r="M7" s="3"/>
      <c r="N7" s="3"/>
      <c r="O7" s="3"/>
      <c r="P7" s="3"/>
    </row>
    <row r="8" spans="1:16" ht="35.25" customHeight="1" x14ac:dyDescent="0.25">
      <c r="A8" s="161"/>
      <c r="B8" s="133"/>
      <c r="C8" s="133"/>
      <c r="D8" s="133"/>
      <c r="E8" s="133"/>
      <c r="F8" s="132"/>
      <c r="G8" s="132"/>
      <c r="H8" s="160"/>
      <c r="I8" s="160"/>
      <c r="J8" s="133"/>
      <c r="K8" s="160"/>
      <c r="L8" s="160"/>
      <c r="M8" s="13"/>
      <c r="N8" s="13"/>
      <c r="O8" s="13"/>
      <c r="P8" s="13"/>
    </row>
    <row r="9" spans="1:16" ht="16.5" customHeight="1" x14ac:dyDescent="0.25">
      <c r="A9" s="113">
        <v>1</v>
      </c>
      <c r="B9" s="153" t="str">
        <f>IF(MID('2. Identificación del Riesgo'!H9:H11,1,27)="Seguridad de la Información",'2. Identificación del Riesgo'!B9:B11,
IF('2. Identificación del Riesgo'!H9:H11="","",
IF(MID('2. Identificación del Riesgo'!H9:H11,1,27)&lt;&gt;"Seguridad de la Información","No aplica")))</f>
        <v>No aplica</v>
      </c>
      <c r="C9" s="153" t="str">
        <f>IF(MID('2. Identificación del Riesgo'!H9:H11,1,27)="Seguridad de la Información",'2. Identificación del Riesgo'!C9:C11,
IF('2. Identificación del Riesgo'!H9:H11="","",
IF(MID('2. Identificación del Riesgo'!H9:H11,1,27)&lt;&gt;"Seguridad de la Información","No aplica")))</f>
        <v>No aplica</v>
      </c>
      <c r="D9" s="153" t="str">
        <f>IF(MID('2. Identificación del Riesgo'!H9:H11,1,27)="Seguridad de la Información",'2. Identificación del Riesgo'!G9:G11,
IF('2. Identificación del Riesgo'!H9:H11="","",
IF(MID('2. Identificación del Riesgo'!H9:H11,1,27)&lt;&gt;"Seguridad de la Información","No aplica")))</f>
        <v>No aplica</v>
      </c>
      <c r="E9" s="153" t="str">
        <f>IF(MID('2. Identificación del Riesgo'!H9:H11,1,27)="Seguridad de la Información",'2. Identificación del Riesgo'!H9:H11,
IF('2. Identificación del Riesgo'!H9:H11="","",
IF(MID('2. Identificación del Riesgo'!H9:H11,1,27)&lt;&gt;"Seguridad de la Información","No aplica")))</f>
        <v>No aplica</v>
      </c>
      <c r="F9" s="153" t="str">
        <f>IF(MID('2. Identificación del Riesgo'!H9:H11,1,27)="Seguridad de la Información",'2. Identificación del Riesgo'!I9:I11,
IF('2. Identificación del Riesgo'!H9:H11="","",
IF(MID('2. Identificación del Riesgo'!H9:H11,1,27)&lt;&gt;"Seguridad de la Información","No aplica")))</f>
        <v>No aplica</v>
      </c>
      <c r="G9" s="153"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115"/>
      <c r="I9" s="115"/>
      <c r="J9" s="16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15"/>
      <c r="L9" s="115"/>
      <c r="M9" s="14"/>
      <c r="N9" s="14"/>
      <c r="O9" s="14"/>
      <c r="P9" s="14"/>
    </row>
    <row r="10" spans="1:16" x14ac:dyDescent="0.3">
      <c r="A10" s="113"/>
      <c r="B10" s="153"/>
      <c r="C10" s="153"/>
      <c r="D10" s="153"/>
      <c r="E10" s="153"/>
      <c r="F10" s="153"/>
      <c r="G10" s="153"/>
      <c r="H10" s="115"/>
      <c r="I10" s="115"/>
      <c r="J10" s="165"/>
      <c r="K10" s="115"/>
      <c r="L10" s="115"/>
      <c r="M10" s="3"/>
      <c r="N10" s="3"/>
      <c r="O10" s="3"/>
      <c r="P10" s="3"/>
    </row>
    <row r="11" spans="1:16" x14ac:dyDescent="0.3">
      <c r="A11" s="113"/>
      <c r="B11" s="153"/>
      <c r="C11" s="153"/>
      <c r="D11" s="153"/>
      <c r="E11" s="153"/>
      <c r="F11" s="153"/>
      <c r="G11" s="153"/>
      <c r="H11" s="115"/>
      <c r="I11" s="115"/>
      <c r="J11" s="165"/>
      <c r="K11" s="115"/>
      <c r="L11" s="115"/>
      <c r="M11" s="3"/>
      <c r="N11" s="3"/>
      <c r="O11" s="3"/>
      <c r="P11" s="3"/>
    </row>
    <row r="12" spans="1:16" ht="16.5" customHeight="1" x14ac:dyDescent="0.3">
      <c r="A12" s="113">
        <v>2</v>
      </c>
      <c r="B12" s="153" t="str">
        <f>IF(MID('2. Identificación del Riesgo'!H12:H14,1,27)="Seguridad de la Información",'2. Identificación del Riesgo'!B12:B14,
IF('2. Identificación del Riesgo'!H12:H14="","",
IF(MID('2. Identificación del Riesgo'!H12:H14,1,27)&lt;&gt;"Seguridad de la Información","No aplica")))</f>
        <v>No aplica</v>
      </c>
      <c r="C12" s="153" t="str">
        <f>IF(MID('2. Identificación del Riesgo'!H12:H14,1,27)="Seguridad de la Información",'2. Identificación del Riesgo'!C12:C14,
IF('2. Identificación del Riesgo'!H12:H14="","",
IF(MID('2. Identificación del Riesgo'!H12:H14,1,27)&lt;&gt;"Seguridad de la Información","No aplica")))</f>
        <v>No aplica</v>
      </c>
      <c r="D12" s="153" t="str">
        <f>IF(MID('2. Identificación del Riesgo'!H12:H14,1,27)="Seguridad de la Información",'2. Identificación del Riesgo'!G12:G14,
IF('2. Identificación del Riesgo'!H12:H14="","",
IF(MID('2. Identificación del Riesgo'!H12:H14,1,27)&lt;&gt;"Seguridad de la Información","No aplica")))</f>
        <v>No aplica</v>
      </c>
      <c r="E12" s="153" t="str">
        <f>IF(MID('2. Identificación del Riesgo'!H12:H14,1,27)="Seguridad de la Información",'2. Identificación del Riesgo'!H12:H14,
IF('2. Identificación del Riesgo'!H12:H14="","",
IF(MID('2. Identificación del Riesgo'!H12:H14,1,27)&lt;&gt;"Seguridad de la Información","No aplica")))</f>
        <v>No aplica</v>
      </c>
      <c r="F12" s="153" t="str">
        <f>IF(MID('2. Identificación del Riesgo'!H12:H14,1,27)="Seguridad de la Información",'2. Identificación del Riesgo'!I12:I14,
IF('2. Identificación del Riesgo'!H12:H14="","",
IF(MID('2. Identificación del Riesgo'!H12:H14,1,27)&lt;&gt;"Seguridad de la Información","No aplica")))</f>
        <v>No aplica</v>
      </c>
      <c r="G12" s="153"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115"/>
      <c r="I12" s="115"/>
      <c r="J12" s="165" t="str">
        <f t="shared" ref="J12" si="0">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15"/>
      <c r="L12" s="115"/>
      <c r="M12" s="3"/>
      <c r="N12" s="3"/>
      <c r="O12" s="3"/>
      <c r="P12" s="3"/>
    </row>
    <row r="13" spans="1:16" x14ac:dyDescent="0.3">
      <c r="A13" s="113"/>
      <c r="B13" s="153"/>
      <c r="C13" s="153"/>
      <c r="D13" s="153"/>
      <c r="E13" s="153"/>
      <c r="F13" s="153"/>
      <c r="G13" s="153"/>
      <c r="H13" s="115"/>
      <c r="I13" s="115"/>
      <c r="J13" s="165"/>
      <c r="K13" s="115"/>
      <c r="L13" s="115"/>
      <c r="M13" s="3"/>
      <c r="N13" s="3"/>
      <c r="O13" s="3"/>
      <c r="P13" s="3"/>
    </row>
    <row r="14" spans="1:16" x14ac:dyDescent="0.3">
      <c r="A14" s="113"/>
      <c r="B14" s="153"/>
      <c r="C14" s="153"/>
      <c r="D14" s="153"/>
      <c r="E14" s="153"/>
      <c r="F14" s="153"/>
      <c r="G14" s="153"/>
      <c r="H14" s="115"/>
      <c r="I14" s="115"/>
      <c r="J14" s="165"/>
      <c r="K14" s="115"/>
      <c r="L14" s="115"/>
      <c r="M14" s="3"/>
      <c r="N14" s="3"/>
      <c r="O14" s="3"/>
      <c r="P14" s="3"/>
    </row>
    <row r="15" spans="1:16" ht="16.5" customHeight="1" x14ac:dyDescent="0.3">
      <c r="A15" s="113">
        <v>3</v>
      </c>
      <c r="B15" s="153" t="str">
        <f>IF(MID('2. Identificación del Riesgo'!H15:H17,1,27)="Seguridad de la Información",'2. Identificación del Riesgo'!B15:B17,
IF('2. Identificación del Riesgo'!H15:H17="","",
IF(MID('2. Identificación del Riesgo'!H15:H17,1,27)&lt;&gt;"Seguridad de la Información","No aplica")))</f>
        <v>No aplica</v>
      </c>
      <c r="C15" s="153" t="str">
        <f>IF(MID('2. Identificación del Riesgo'!H15:H17,1,27)="Seguridad de la Información",'2. Identificación del Riesgo'!C15:C17,
IF('2. Identificación del Riesgo'!H15:H17="","",
IF(MID('2. Identificación del Riesgo'!H15:H17,1,27)&lt;&gt;"Seguridad de la Información","No aplica")))</f>
        <v>No aplica</v>
      </c>
      <c r="D15" s="153" t="str">
        <f>IF(MID('2. Identificación del Riesgo'!H15:H17,1,27)="Seguridad de la Información",'2. Identificación del Riesgo'!G15:G17,
IF('2. Identificación del Riesgo'!H15:H17="","",
IF(MID('2. Identificación del Riesgo'!H15:H17,1,27)&lt;&gt;"Seguridad de la Información","No aplica")))</f>
        <v>No aplica</v>
      </c>
      <c r="E15" s="153" t="str">
        <f>IF(MID('2. Identificación del Riesgo'!H15:H17,1,27)="Seguridad de la Información",'2. Identificación del Riesgo'!H15:H17,
IF('2. Identificación del Riesgo'!H15:H17="","",
IF(MID('2. Identificación del Riesgo'!H15:H17,1,27)&lt;&gt;"Seguridad de la Información","No aplica")))</f>
        <v>No aplica</v>
      </c>
      <c r="F15" s="153" t="str">
        <f>IF(MID('2. Identificación del Riesgo'!H15:H17,1,27)="Seguridad de la Información",'2. Identificación del Riesgo'!I15:I17,
IF('2. Identificación del Riesgo'!H15:H17="","",
IF(MID('2. Identificación del Riesgo'!H15:H17,1,27)&lt;&gt;"Seguridad de la Información","No aplica")))</f>
        <v>No aplica</v>
      </c>
      <c r="G15" s="153"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115"/>
      <c r="I15" s="115"/>
      <c r="J15" s="165" t="str">
        <f t="shared" ref="J15" si="1">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15"/>
      <c r="L15" s="115"/>
      <c r="M15" s="3"/>
      <c r="N15" s="3"/>
      <c r="O15" s="3"/>
      <c r="P15" s="3"/>
    </row>
    <row r="16" spans="1:16" x14ac:dyDescent="0.3">
      <c r="A16" s="113"/>
      <c r="B16" s="153"/>
      <c r="C16" s="153"/>
      <c r="D16" s="153"/>
      <c r="E16" s="153"/>
      <c r="F16" s="153"/>
      <c r="G16" s="153"/>
      <c r="H16" s="115"/>
      <c r="I16" s="115"/>
      <c r="J16" s="165"/>
      <c r="K16" s="115"/>
      <c r="L16" s="115"/>
      <c r="M16" s="3"/>
      <c r="N16" s="3"/>
      <c r="O16" s="3"/>
      <c r="P16" s="3"/>
    </row>
    <row r="17" spans="1:16" x14ac:dyDescent="0.3">
      <c r="A17" s="113"/>
      <c r="B17" s="153"/>
      <c r="C17" s="153"/>
      <c r="D17" s="153"/>
      <c r="E17" s="153"/>
      <c r="F17" s="153"/>
      <c r="G17" s="153"/>
      <c r="H17" s="115"/>
      <c r="I17" s="115"/>
      <c r="J17" s="165"/>
      <c r="K17" s="115"/>
      <c r="L17" s="115"/>
      <c r="M17" s="3"/>
      <c r="N17" s="3"/>
      <c r="O17" s="3"/>
      <c r="P17" s="3"/>
    </row>
    <row r="18" spans="1:16" ht="16.5" customHeight="1" x14ac:dyDescent="0.3">
      <c r="A18" s="113">
        <v>4</v>
      </c>
      <c r="B18" s="153" t="str">
        <f>IF(MID('2. Identificación del Riesgo'!H18:H20,1,27)="Seguridad de la Información",'2. Identificación del Riesgo'!B18:B20,
IF('2. Identificación del Riesgo'!H18:H20="","",
IF(MID('2. Identificación del Riesgo'!H18:H20,1,27)&lt;&gt;"Seguridad de la Información","No aplica")))</f>
        <v>No aplica</v>
      </c>
      <c r="C18" s="153" t="str">
        <f>IF(MID('2. Identificación del Riesgo'!H18:H20,1,27)="Seguridad de la Información",'2. Identificación del Riesgo'!C18:C20,
IF('2. Identificación del Riesgo'!H18:H20="","",
IF(MID('2. Identificación del Riesgo'!H18:H20,1,27)&lt;&gt;"Seguridad de la Información","No aplica")))</f>
        <v>No aplica</v>
      </c>
      <c r="D18" s="153" t="str">
        <f>IF(MID('2. Identificación del Riesgo'!H18:H20,1,27)="Seguridad de la Información",'2. Identificación del Riesgo'!G18:G20,
IF('2. Identificación del Riesgo'!H18:H20="","",
IF(MID('2. Identificación del Riesgo'!H18:H20,1,27)&lt;&gt;"Seguridad de la Información","No aplica")))</f>
        <v>No aplica</v>
      </c>
      <c r="E18" s="153" t="str">
        <f>IF(MID('2. Identificación del Riesgo'!H18:H20,1,27)="Seguridad de la Información",'2. Identificación del Riesgo'!H18:H20,
IF('2. Identificación del Riesgo'!H18:H20="","",
IF(MID('2. Identificación del Riesgo'!H18:H20,1,27)&lt;&gt;"Seguridad de la Información","No aplica")))</f>
        <v>No aplica</v>
      </c>
      <c r="F18" s="153" t="str">
        <f>IF(MID('2. Identificación del Riesgo'!H18:H20,1,27)="Seguridad de la Información",'2. Identificación del Riesgo'!I18:I20,
IF('2. Identificación del Riesgo'!H18:H20="","",
IF(MID('2. Identificación del Riesgo'!H18:H20,1,27)&lt;&gt;"Seguridad de la Información","No aplica")))</f>
        <v>No aplica</v>
      </c>
      <c r="G18" s="153"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115"/>
      <c r="I18" s="115"/>
      <c r="J18" s="165" t="str">
        <f t="shared" ref="J18" si="2">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15"/>
      <c r="L18" s="115"/>
      <c r="M18" s="3"/>
      <c r="N18" s="3"/>
      <c r="O18" s="3"/>
      <c r="P18" s="3"/>
    </row>
    <row r="19" spans="1:16" x14ac:dyDescent="0.3">
      <c r="A19" s="113"/>
      <c r="B19" s="153"/>
      <c r="C19" s="153"/>
      <c r="D19" s="153"/>
      <c r="E19" s="153"/>
      <c r="F19" s="153"/>
      <c r="G19" s="153"/>
      <c r="H19" s="115"/>
      <c r="I19" s="115"/>
      <c r="J19" s="165"/>
      <c r="K19" s="115"/>
      <c r="L19" s="115"/>
      <c r="M19" s="3"/>
      <c r="N19" s="3"/>
      <c r="O19" s="3"/>
      <c r="P19" s="3"/>
    </row>
    <row r="20" spans="1:16" x14ac:dyDescent="0.3">
      <c r="A20" s="113"/>
      <c r="B20" s="153"/>
      <c r="C20" s="153"/>
      <c r="D20" s="153"/>
      <c r="E20" s="153"/>
      <c r="F20" s="153"/>
      <c r="G20" s="153"/>
      <c r="H20" s="115"/>
      <c r="I20" s="115"/>
      <c r="J20" s="165"/>
      <c r="K20" s="115"/>
      <c r="L20" s="115"/>
      <c r="M20" s="3"/>
      <c r="N20" s="3"/>
      <c r="O20" s="3"/>
      <c r="P20" s="3"/>
    </row>
    <row r="21" spans="1:16" ht="16.5" customHeight="1" x14ac:dyDescent="0.3">
      <c r="A21" s="113">
        <v>5</v>
      </c>
      <c r="B21" s="153" t="str">
        <f>IF(MID('2. Identificación del Riesgo'!H21:H23,1,27)="Seguridad de la Información",'2. Identificación del Riesgo'!B21:B23,
IF('2. Identificación del Riesgo'!H21:H23="","",
IF(MID('2. Identificación del Riesgo'!H21:H23,1,27)&lt;&gt;"Seguridad de la Información","No aplica")))</f>
        <v>Comunicaciones e Información Pública</v>
      </c>
      <c r="C21" s="153" t="str">
        <f>IF(MID('2. Identificación del Riesgo'!H21:H23,1,27)="Seguridad de la Información",'2. Identificación del Riesgo'!C21:C23,
IF('2. Identificación del Riesgo'!H21:H23="","",
IF(MID('2. Identificación del Riesgo'!H21:H23,1,27)&lt;&gt;"Seguridad de la Información","No aplica")))</f>
        <v>Administración de carpetas compartidas y gestión de usuarios</v>
      </c>
      <c r="D21" s="153" t="str">
        <f>IF(MID('2. Identificación del Riesgo'!H21:H23,1,27)="Seguridad de la Información",'2. Identificación del Riesgo'!G21:G23,
IF('2. Identificación del Riesgo'!H21:H23="","",
IF(MID('2. Identificación del Riesgo'!H21:H23,1,27)&lt;&gt;"Seguridad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21" s="153" t="str">
        <f>IF(MID('2. Identificación del Riesgo'!H21:H23,1,27)="Seguridad de la Información",'2. Identificación del Riesgo'!H21:H23,
IF('2. Identificación del Riesgo'!H21:H23="","",
IF(MID('2. Identificación del Riesgo'!H21:H23,1,27)&lt;&gt;"Seguridad de la Información","No aplica")))</f>
        <v>Seguridad de la Información (Pérdida de Confidencialidad)</v>
      </c>
      <c r="F21" s="153" t="str">
        <f>IF(MID('2. Identificación del Riesgo'!H21:H23,1,27)="Seguridad de la Información",'2. Identificación del Riesgo'!I21:I23,
IF('2. Identificación del Riesgo'!H21:H23="","",
IF(MID('2. Identificación del Riesgo'!H21:H23,1,27)&lt;&gt;"Seguridad de la Información","No aplica")))</f>
        <v>Usuarios, productos y practicas, organizacionales</v>
      </c>
      <c r="G21" s="153"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Probabilidad: Muy Alta
Impacto: Mayor
Zona de Riesgo: Alto</v>
      </c>
      <c r="H21" s="115" t="s">
        <v>464</v>
      </c>
      <c r="I21" s="115" t="s">
        <v>151</v>
      </c>
      <c r="J21" s="165" t="str">
        <f t="shared" ref="J21" si="3">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1" s="115" t="s">
        <v>450</v>
      </c>
      <c r="L21" s="115" t="s">
        <v>451</v>
      </c>
      <c r="M21" s="3"/>
      <c r="N21" s="3"/>
      <c r="O21" s="3"/>
      <c r="P21" s="3"/>
    </row>
    <row r="22" spans="1:16" x14ac:dyDescent="0.3">
      <c r="A22" s="113"/>
      <c r="B22" s="153"/>
      <c r="C22" s="153"/>
      <c r="D22" s="153"/>
      <c r="E22" s="153"/>
      <c r="F22" s="153"/>
      <c r="G22" s="153"/>
      <c r="H22" s="115"/>
      <c r="I22" s="115"/>
      <c r="J22" s="165"/>
      <c r="K22" s="115"/>
      <c r="L22" s="115"/>
      <c r="M22" s="3"/>
      <c r="N22" s="3"/>
      <c r="O22" s="3"/>
      <c r="P22" s="3"/>
    </row>
    <row r="23" spans="1:16" x14ac:dyDescent="0.3">
      <c r="A23" s="113"/>
      <c r="B23" s="153"/>
      <c r="C23" s="153"/>
      <c r="D23" s="153"/>
      <c r="E23" s="153"/>
      <c r="F23" s="153"/>
      <c r="G23" s="153"/>
      <c r="H23" s="115"/>
      <c r="I23" s="115"/>
      <c r="J23" s="165"/>
      <c r="K23" s="115"/>
      <c r="L23" s="115"/>
      <c r="M23" s="3"/>
      <c r="N23" s="3"/>
      <c r="O23" s="3"/>
      <c r="P23" s="3"/>
    </row>
    <row r="24" spans="1:16" ht="16.5" customHeight="1" x14ac:dyDescent="0.3">
      <c r="A24" s="113">
        <v>6</v>
      </c>
      <c r="B24" s="153" t="str">
        <f>IF(MID('2. Identificación del Riesgo'!H24:H26,1,27)="Seguridad de la Información",'2. Identificación del Riesgo'!B24:B26,
IF('2. Identificación del Riesgo'!H24:H26="","",
IF(MID('2. Identificación del Riesgo'!H24:H26,1,27)&lt;&gt;"Seguridad de la Información","No aplica")))</f>
        <v>Comunicaciones e Información Pública</v>
      </c>
      <c r="C24" s="153" t="str">
        <f>IF(MID('2. Identificación del Riesgo'!H24:H26,1,27)="Seguridad de la Información",'2. Identificación del Riesgo'!C24:C26,
IF('2. Identificación del Riesgo'!H24:H26="","",
IF(MID('2. Identificación del Riesgo'!H24:H26,1,27)&lt;&gt;"Seguridad de la Información","No aplica")))</f>
        <v>Trabajo en Casa y Teletrabajo</v>
      </c>
      <c r="D24" s="153" t="str">
        <f>IF(MID('2. Identificación del Riesgo'!H24:H26,1,27)="Seguridad de la Información",'2. Identificación del Riesgo'!G24:G26,
IF('2. Identificación del Riesgo'!H24:H26="","",
IF(MID('2. Identificación del Riesgo'!H24:H26,1,27)&lt;&gt;"Seguridad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24" s="153" t="str">
        <f>IF(MID('2. Identificación del Riesgo'!H24:H26,1,27)="Seguridad de la Información",'2. Identificación del Riesgo'!H24:H26,
IF('2. Identificación del Riesgo'!H24:H26="","",
IF(MID('2. Identificación del Riesgo'!H24:H26,1,27)&lt;&gt;"Seguridad de la Información","No aplica")))</f>
        <v>Seguridad de la Información (Pérdida de la Integridad)</v>
      </c>
      <c r="F24" s="153" t="str">
        <f>IF(MID('2. Identificación del Riesgo'!H24:H26,1,27)="Seguridad de la Información",'2. Identificación del Riesgo'!I24:I26,
IF('2. Identificación del Riesgo'!H24:H26="","",
IF(MID('2. Identificación del Riesgo'!H24:H26,1,27)&lt;&gt;"Seguridad de la Información","No aplica")))</f>
        <v>Usuarios, productos y practicas, organizacionales</v>
      </c>
      <c r="G24" s="153"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Probabilidad: Muy Alta
Impacto: Mayor
Zona de Riesgo: Alto</v>
      </c>
      <c r="H24" s="115" t="s">
        <v>465</v>
      </c>
      <c r="I24" s="115" t="s">
        <v>151</v>
      </c>
      <c r="J24" s="165" t="str">
        <f t="shared" ref="J24" si="4">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4" s="115" t="s">
        <v>455</v>
      </c>
      <c r="L24" s="115" t="s">
        <v>456</v>
      </c>
      <c r="M24" s="3"/>
      <c r="N24" s="3"/>
      <c r="O24" s="3"/>
      <c r="P24" s="3"/>
    </row>
    <row r="25" spans="1:16" x14ac:dyDescent="0.3">
      <c r="A25" s="113"/>
      <c r="B25" s="153"/>
      <c r="C25" s="153"/>
      <c r="D25" s="153"/>
      <c r="E25" s="153"/>
      <c r="F25" s="153"/>
      <c r="G25" s="153"/>
      <c r="H25" s="115"/>
      <c r="I25" s="115"/>
      <c r="J25" s="165"/>
      <c r="K25" s="115"/>
      <c r="L25" s="115"/>
      <c r="M25" s="3"/>
      <c r="N25" s="3"/>
      <c r="O25" s="3"/>
      <c r="P25" s="3"/>
    </row>
    <row r="26" spans="1:16" x14ac:dyDescent="0.3">
      <c r="A26" s="113"/>
      <c r="B26" s="153"/>
      <c r="C26" s="153"/>
      <c r="D26" s="153"/>
      <c r="E26" s="153"/>
      <c r="F26" s="153"/>
      <c r="G26" s="153"/>
      <c r="H26" s="115"/>
      <c r="I26" s="115"/>
      <c r="J26" s="165"/>
      <c r="K26" s="115"/>
      <c r="L26" s="115"/>
      <c r="M26" s="3"/>
      <c r="N26" s="3"/>
      <c r="O26" s="3"/>
      <c r="P26" s="3"/>
    </row>
    <row r="27" spans="1:16" ht="16.5" customHeight="1" x14ac:dyDescent="0.3">
      <c r="A27" s="113">
        <v>7</v>
      </c>
      <c r="B27" s="153" t="str">
        <f>IF(MID('2. Identificación del Riesgo'!H27:H29,1,27)="Seguridad de la Información",'2. Identificación del Riesgo'!B27:B29,
IF('2. Identificación del Riesgo'!H27:H29="","",
IF(MID('2. Identificación del Riesgo'!H27:H29,1,27)&lt;&gt;"Seguridad de la Información","No aplica")))</f>
        <v/>
      </c>
      <c r="C27" s="153" t="str">
        <f>IF(MID('2. Identificación del Riesgo'!H27:H29,1,27)="Seguridad de la Información",'2. Identificación del Riesgo'!C27:C29,
IF('2. Identificación del Riesgo'!H27:H29="","",
IF(MID('2. Identificación del Riesgo'!H27:H29,1,27)&lt;&gt;"Seguridad de la Información","No aplica")))</f>
        <v/>
      </c>
      <c r="D27" s="153" t="str">
        <f>IF(MID('2. Identificación del Riesgo'!H27:H29,1,27)="Seguridad de la Información",'2. Identificación del Riesgo'!G27:G29,
IF('2. Identificación del Riesgo'!H27:H29="","",
IF(MID('2. Identificación del Riesgo'!H27:H29,1,27)&lt;&gt;"Seguridad de la Información","No aplica")))</f>
        <v/>
      </c>
      <c r="E27" s="153" t="str">
        <f>IF(MID('2. Identificación del Riesgo'!H27:H29,1,27)="Seguridad de la Información",'2. Identificación del Riesgo'!H27:H29,
IF('2. Identificación del Riesgo'!H27:H29="","",
IF(MID('2. Identificación del Riesgo'!H27:H29,1,27)&lt;&gt;"Seguridad de la Información","No aplica")))</f>
        <v/>
      </c>
      <c r="F27" s="153" t="str">
        <f>IF(MID('2. Identificación del Riesgo'!H27:H29,1,27)="Seguridad de la Información",'2. Identificación del Riesgo'!I27:I29,
IF('2. Identificación del Riesgo'!H27:H29="","",
IF(MID('2. Identificación del Riesgo'!H27:H29,1,27)&lt;&gt;"Seguridad de la Información","No aplica")))</f>
        <v/>
      </c>
      <c r="G27" s="153"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115"/>
      <c r="I27" s="115"/>
      <c r="J27" s="165" t="str">
        <f t="shared" ref="J27" si="5">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15"/>
      <c r="L27" s="115"/>
      <c r="M27" s="3"/>
      <c r="N27" s="3"/>
      <c r="O27" s="3"/>
      <c r="P27" s="3"/>
    </row>
    <row r="28" spans="1:16" x14ac:dyDescent="0.3">
      <c r="A28" s="113"/>
      <c r="B28" s="153"/>
      <c r="C28" s="153"/>
      <c r="D28" s="153"/>
      <c r="E28" s="153"/>
      <c r="F28" s="153"/>
      <c r="G28" s="153"/>
      <c r="H28" s="115"/>
      <c r="I28" s="115"/>
      <c r="J28" s="165"/>
      <c r="K28" s="115"/>
      <c r="L28" s="115"/>
      <c r="M28" s="3"/>
      <c r="N28" s="3"/>
      <c r="O28" s="3"/>
      <c r="P28" s="3"/>
    </row>
    <row r="29" spans="1:16" x14ac:dyDescent="0.3">
      <c r="A29" s="113"/>
      <c r="B29" s="153"/>
      <c r="C29" s="153"/>
      <c r="D29" s="153"/>
      <c r="E29" s="153"/>
      <c r="F29" s="153"/>
      <c r="G29" s="153"/>
      <c r="H29" s="115"/>
      <c r="I29" s="115"/>
      <c r="J29" s="165"/>
      <c r="K29" s="115"/>
      <c r="L29" s="115"/>
      <c r="M29" s="3"/>
      <c r="N29" s="3"/>
      <c r="O29" s="3"/>
      <c r="P29" s="3"/>
    </row>
    <row r="30" spans="1:16" ht="16.5" customHeight="1" x14ac:dyDescent="0.3">
      <c r="A30" s="113">
        <v>8</v>
      </c>
      <c r="B30" s="153" t="str">
        <f>IF(MID('2. Identificación del Riesgo'!H30:H32,1,27)="Seguridad de la Información",'2. Identificación del Riesgo'!B30:B32,
IF('2. Identificación del Riesgo'!H30:H32="","",
IF(MID('2. Identificación del Riesgo'!H30:H32,1,27)&lt;&gt;"Seguridad de la Información","No aplica")))</f>
        <v/>
      </c>
      <c r="C30" s="153" t="str">
        <f>IF(MID('2. Identificación del Riesgo'!H30:H32,1,27)="Seguridad de la Información",'2. Identificación del Riesgo'!C30:C32,
IF('2. Identificación del Riesgo'!H30:H32="","",
IF(MID('2. Identificación del Riesgo'!H30:H32,1,27)&lt;&gt;"Seguridad de la Información","No aplica")))</f>
        <v/>
      </c>
      <c r="D30" s="153" t="str">
        <f>IF(MID('2. Identificación del Riesgo'!H30:H32,1,27)="Seguridad de la Información",'2. Identificación del Riesgo'!G30:G32,
IF('2. Identificación del Riesgo'!H30:H32="","",
IF(MID('2. Identificación del Riesgo'!H30:H32,1,27)&lt;&gt;"Seguridad de la Información","No aplica")))</f>
        <v/>
      </c>
      <c r="E30" s="153" t="str">
        <f>IF(MID('2. Identificación del Riesgo'!H30:H32,1,27)="Seguridad de la Información",'2. Identificación del Riesgo'!H30:H32,
IF('2. Identificación del Riesgo'!H30:H32="","",
IF(MID('2. Identificación del Riesgo'!H30:H32,1,27)&lt;&gt;"Seguridad de la Información","No aplica")))</f>
        <v/>
      </c>
      <c r="F30" s="153" t="str">
        <f>IF(MID('2. Identificación del Riesgo'!H30:H32,1,27)="Seguridad de la Información",'2. Identificación del Riesgo'!I30:I32,
IF('2. Identificación del Riesgo'!H30:H32="","",
IF(MID('2. Identificación del Riesgo'!H30:H32,1,27)&lt;&gt;"Seguridad de la Información","No aplica")))</f>
        <v/>
      </c>
      <c r="G30" s="153"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115"/>
      <c r="I30" s="115"/>
      <c r="J30" s="165" t="str">
        <f t="shared" ref="J30" si="6">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15"/>
      <c r="L30" s="115"/>
      <c r="M30" s="3"/>
      <c r="N30" s="3"/>
      <c r="O30" s="3"/>
      <c r="P30" s="3"/>
    </row>
    <row r="31" spans="1:16" x14ac:dyDescent="0.3">
      <c r="A31" s="113"/>
      <c r="B31" s="153"/>
      <c r="C31" s="153"/>
      <c r="D31" s="153"/>
      <c r="E31" s="153"/>
      <c r="F31" s="153"/>
      <c r="G31" s="153"/>
      <c r="H31" s="115"/>
      <c r="I31" s="115"/>
      <c r="J31" s="165"/>
      <c r="K31" s="115"/>
      <c r="L31" s="115"/>
      <c r="M31" s="3"/>
      <c r="N31" s="3"/>
      <c r="O31" s="3"/>
      <c r="P31" s="3"/>
    </row>
    <row r="32" spans="1:16" x14ac:dyDescent="0.3">
      <c r="A32" s="113"/>
      <c r="B32" s="153"/>
      <c r="C32" s="153"/>
      <c r="D32" s="153"/>
      <c r="E32" s="153"/>
      <c r="F32" s="153"/>
      <c r="G32" s="153"/>
      <c r="H32" s="115"/>
      <c r="I32" s="115"/>
      <c r="J32" s="165"/>
      <c r="K32" s="115"/>
      <c r="L32" s="115"/>
      <c r="M32" s="3"/>
      <c r="N32" s="3"/>
      <c r="O32" s="3"/>
      <c r="P32" s="3"/>
    </row>
    <row r="33" spans="1:16" ht="16.5" customHeight="1" x14ac:dyDescent="0.3">
      <c r="A33" s="113">
        <v>9</v>
      </c>
      <c r="B33" s="153" t="str">
        <f>IF(MID('2. Identificación del Riesgo'!H33:H35,1,27)="Seguridad de la Información",'2. Identificación del Riesgo'!B33:B35,
IF('2. Identificación del Riesgo'!H33:H35="","",
IF(MID('2. Identificación del Riesgo'!H33:H35,1,27)&lt;&gt;"Seguridad de la Información","No aplica")))</f>
        <v/>
      </c>
      <c r="C33" s="153" t="str">
        <f>IF(MID('2. Identificación del Riesgo'!H33:H35,1,27)="Seguridad de la Información",'2. Identificación del Riesgo'!C33:C35,
IF('2. Identificación del Riesgo'!H33:H35="","",
IF(MID('2. Identificación del Riesgo'!H33:H35,1,27)&lt;&gt;"Seguridad de la Información","No aplica")))</f>
        <v/>
      </c>
      <c r="D33" s="153" t="str">
        <f>IF(MID('2. Identificación del Riesgo'!H33:H35,1,27)="Seguridad de la Información",'2. Identificación del Riesgo'!G33:G35,
IF('2. Identificación del Riesgo'!H33:H35="","",
IF(MID('2. Identificación del Riesgo'!H33:H35,1,27)&lt;&gt;"Seguridad de la Información","No aplica")))</f>
        <v/>
      </c>
      <c r="E33" s="153" t="str">
        <f>IF(MID('2. Identificación del Riesgo'!H33:H35,1,27)="Seguridad de la Información",'2. Identificación del Riesgo'!H33:H35,
IF('2. Identificación del Riesgo'!H33:H35="","",
IF(MID('2. Identificación del Riesgo'!H33:H35,1,27)&lt;&gt;"Seguridad de la Información","No aplica")))</f>
        <v/>
      </c>
      <c r="F33" s="153" t="str">
        <f>IF(MID('2. Identificación del Riesgo'!H33:H35,1,27)="Seguridad de la Información",'2. Identificación del Riesgo'!I33:I35,
IF('2. Identificación del Riesgo'!H33:H35="","",
IF(MID('2. Identificación del Riesgo'!H33:H35,1,27)&lt;&gt;"Seguridad de la Información","No aplica")))</f>
        <v/>
      </c>
      <c r="G33" s="153"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115"/>
      <c r="I33" s="115"/>
      <c r="J33" s="165" t="str">
        <f t="shared" ref="J33" si="7">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15"/>
      <c r="L33" s="115"/>
      <c r="M33" s="3"/>
      <c r="N33" s="3"/>
      <c r="O33" s="3"/>
      <c r="P33" s="3"/>
    </row>
    <row r="34" spans="1:16" x14ac:dyDescent="0.3">
      <c r="A34" s="113"/>
      <c r="B34" s="153"/>
      <c r="C34" s="153"/>
      <c r="D34" s="153"/>
      <c r="E34" s="153"/>
      <c r="F34" s="153"/>
      <c r="G34" s="153"/>
      <c r="H34" s="115"/>
      <c r="I34" s="115"/>
      <c r="J34" s="165"/>
      <c r="K34" s="115"/>
      <c r="L34" s="115"/>
      <c r="M34" s="3"/>
      <c r="N34" s="3"/>
      <c r="O34" s="3"/>
      <c r="P34" s="3"/>
    </row>
    <row r="35" spans="1:16" x14ac:dyDescent="0.3">
      <c r="A35" s="113"/>
      <c r="B35" s="153"/>
      <c r="C35" s="153"/>
      <c r="D35" s="153"/>
      <c r="E35" s="153"/>
      <c r="F35" s="153"/>
      <c r="G35" s="153"/>
      <c r="H35" s="115"/>
      <c r="I35" s="115"/>
      <c r="J35" s="165"/>
      <c r="K35" s="115"/>
      <c r="L35" s="115"/>
      <c r="M35" s="3"/>
      <c r="N35" s="3"/>
      <c r="O35" s="3"/>
      <c r="P35" s="3"/>
    </row>
    <row r="36" spans="1:16" ht="16.5" customHeight="1" x14ac:dyDescent="0.3">
      <c r="A36" s="113">
        <v>10</v>
      </c>
      <c r="B36" s="153" t="str">
        <f>IF(MID('2. Identificación del Riesgo'!H36:H38,1,27)="Seguridad de la Información",'2. Identificación del Riesgo'!B36:B38,
IF('2. Identificación del Riesgo'!H36:H38="","",
IF(MID('2. Identificación del Riesgo'!H36:H38,1,27)&lt;&gt;"Seguridad de la Información","No aplica")))</f>
        <v/>
      </c>
      <c r="C36" s="153" t="str">
        <f>IF(MID('2. Identificación del Riesgo'!H36:H38,1,27)="Seguridad de la Información",'2. Identificación del Riesgo'!C36:C38,
IF('2. Identificación del Riesgo'!H36:H38="","",
IF(MID('2. Identificación del Riesgo'!H36:H38,1,27)&lt;&gt;"Seguridad de la Información","No aplica")))</f>
        <v/>
      </c>
      <c r="D36" s="153" t="str">
        <f>IF(MID('2. Identificación del Riesgo'!H36:H38,1,27)="Seguridad de la Información",'2. Identificación del Riesgo'!G36:G38,
IF('2. Identificación del Riesgo'!H36:H38="","",
IF(MID('2. Identificación del Riesgo'!H36:H38,1,27)&lt;&gt;"Seguridad de la Información","No aplica")))</f>
        <v/>
      </c>
      <c r="E36" s="153" t="str">
        <f>IF(MID('2. Identificación del Riesgo'!H36:H38,1,27)="Seguridad de la Información",'2. Identificación del Riesgo'!H36:H38,
IF('2. Identificación del Riesgo'!H36:H38="","",
IF(MID('2. Identificación del Riesgo'!H36:H38,1,27)&lt;&gt;"Seguridad de la Información","No aplica")))</f>
        <v/>
      </c>
      <c r="F36" s="153" t="str">
        <f>IF(MID('2. Identificación del Riesgo'!H36:H38,1,27)="Seguridad de la Información",'2. Identificación del Riesgo'!I36:I38,
IF('2. Identificación del Riesgo'!H36:H38="","",
IF(MID('2. Identificación del Riesgo'!H36:H38,1,27)&lt;&gt;"Seguridad de la Información","No aplica")))</f>
        <v/>
      </c>
      <c r="G36" s="153"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115"/>
      <c r="I36" s="115"/>
      <c r="J36" s="165" t="str">
        <f t="shared" ref="J36" si="8">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15"/>
      <c r="L36" s="115"/>
      <c r="M36" s="3"/>
      <c r="N36" s="3"/>
      <c r="O36" s="3"/>
      <c r="P36" s="3"/>
    </row>
    <row r="37" spans="1:16" x14ac:dyDescent="0.3">
      <c r="A37" s="113"/>
      <c r="B37" s="153"/>
      <c r="C37" s="153"/>
      <c r="D37" s="153"/>
      <c r="E37" s="153"/>
      <c r="F37" s="153"/>
      <c r="G37" s="153"/>
      <c r="H37" s="115"/>
      <c r="I37" s="115"/>
      <c r="J37" s="165"/>
      <c r="K37" s="115"/>
      <c r="L37" s="115"/>
    </row>
    <row r="38" spans="1:16" x14ac:dyDescent="0.3">
      <c r="A38" s="113"/>
      <c r="B38" s="153"/>
      <c r="C38" s="153"/>
      <c r="D38" s="153"/>
      <c r="E38" s="153"/>
      <c r="F38" s="153"/>
      <c r="G38" s="153"/>
      <c r="H38" s="115"/>
      <c r="I38" s="115"/>
      <c r="J38" s="165"/>
      <c r="K38" s="115"/>
      <c r="L38" s="115"/>
    </row>
    <row r="39" spans="1:16" ht="16.5" customHeight="1" x14ac:dyDescent="0.3">
      <c r="A39" s="113">
        <v>11</v>
      </c>
      <c r="B39" s="153" t="str">
        <f>IF(MID('2. Identificación del Riesgo'!H39:H41,1,27)="Seguridad de la Información",'2. Identificación del Riesgo'!B39:B41,
IF('2. Identificación del Riesgo'!H39:H41="","",
IF(MID('2. Identificación del Riesgo'!H39:H41,1,27)&lt;&gt;"Seguridad de la Información","No aplica")))</f>
        <v/>
      </c>
      <c r="C39" s="153" t="str">
        <f>IF(MID('2. Identificación del Riesgo'!H39:H41,1,27)="Seguridad de la Información",'2. Identificación del Riesgo'!C39:C41,
IF('2. Identificación del Riesgo'!H39:H41="","",
IF(MID('2. Identificación del Riesgo'!H39:H41,1,27)&lt;&gt;"Seguridad de la Información","No aplica")))</f>
        <v/>
      </c>
      <c r="D39" s="153" t="str">
        <f>IF(MID('2. Identificación del Riesgo'!H39:H41,1,27)="Seguridad de la Información",'2. Identificación del Riesgo'!G39:G41,
IF('2. Identificación del Riesgo'!H39:H41="","",
IF(MID('2. Identificación del Riesgo'!H39:H41,1,27)&lt;&gt;"Seguridad de la Información","No aplica")))</f>
        <v/>
      </c>
      <c r="E39" s="153" t="str">
        <f>IF(MID('2. Identificación del Riesgo'!H39:H41,1,27)="Seguridad de la Información",'2. Identificación del Riesgo'!H39:H41,
IF('2. Identificación del Riesgo'!H39:H41="","",
IF(MID('2. Identificación del Riesgo'!H39:H41,1,27)&lt;&gt;"Seguridad de la Información","No aplica")))</f>
        <v/>
      </c>
      <c r="F39" s="153" t="str">
        <f>IF(MID('2. Identificación del Riesgo'!H39:H41,1,27)="Seguridad de la Información",'2. Identificación del Riesgo'!I39:I41,
IF('2. Identificación del Riesgo'!H39:H41="","",
IF(MID('2. Identificación del Riesgo'!H39:H41,1,27)&lt;&gt;"Seguridad de la Información","No aplica")))</f>
        <v/>
      </c>
      <c r="G39" s="153"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115"/>
      <c r="I39" s="115"/>
      <c r="J39" s="165" t="str">
        <f t="shared" ref="J39" si="9">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15"/>
      <c r="L39" s="115"/>
      <c r="M39" s="3"/>
      <c r="N39" s="3"/>
      <c r="O39" s="3"/>
      <c r="P39" s="3"/>
    </row>
    <row r="40" spans="1:16" x14ac:dyDescent="0.3">
      <c r="A40" s="113"/>
      <c r="B40" s="153"/>
      <c r="C40" s="153"/>
      <c r="D40" s="153"/>
      <c r="E40" s="153"/>
      <c r="F40" s="153"/>
      <c r="G40" s="153"/>
      <c r="H40" s="115"/>
      <c r="I40" s="115"/>
      <c r="J40" s="165"/>
      <c r="K40" s="115"/>
      <c r="L40" s="115"/>
    </row>
    <row r="41" spans="1:16" x14ac:dyDescent="0.3">
      <c r="A41" s="113"/>
      <c r="B41" s="153"/>
      <c r="C41" s="153"/>
      <c r="D41" s="153"/>
      <c r="E41" s="153"/>
      <c r="F41" s="153"/>
      <c r="G41" s="153"/>
      <c r="H41" s="115"/>
      <c r="I41" s="115"/>
      <c r="J41" s="165"/>
      <c r="K41" s="115"/>
      <c r="L41" s="115"/>
    </row>
    <row r="42" spans="1:16" ht="16.5" customHeight="1" x14ac:dyDescent="0.3">
      <c r="A42" s="113">
        <v>12</v>
      </c>
      <c r="B42" s="153" t="str">
        <f>IF(MID('2. Identificación del Riesgo'!H42:H44,1,27)="Seguridad de la Información",'2. Identificación del Riesgo'!B42:B44,
IF('2. Identificación del Riesgo'!H42:H44="","",
IF(MID('2. Identificación del Riesgo'!H42:H44,1,27)&lt;&gt;"Seguridad de la Información","No aplica")))</f>
        <v/>
      </c>
      <c r="C42" s="153" t="str">
        <f>IF(MID('2. Identificación del Riesgo'!H42:H44,1,27)="Seguridad de la Información",'2. Identificación del Riesgo'!C42:C44,
IF('2. Identificación del Riesgo'!H42:H44="","",
IF(MID('2. Identificación del Riesgo'!H42:H44,1,27)&lt;&gt;"Seguridad de la Información","No aplica")))</f>
        <v/>
      </c>
      <c r="D42" s="153" t="str">
        <f>IF(MID('2. Identificación del Riesgo'!H42:H44,1,27)="Seguridad de la Información",'2. Identificación del Riesgo'!G42:G44,
IF('2. Identificación del Riesgo'!H42:H44="","",
IF(MID('2. Identificación del Riesgo'!H42:H44,1,27)&lt;&gt;"Seguridad de la Información","No aplica")))</f>
        <v/>
      </c>
      <c r="E42" s="153" t="str">
        <f>IF(MID('2. Identificación del Riesgo'!H42:H44,1,27)="Seguridad de la Información",'2. Identificación del Riesgo'!H42:H44,
IF('2. Identificación del Riesgo'!H42:H44="","",
IF(MID('2. Identificación del Riesgo'!H42:H44,1,27)&lt;&gt;"Seguridad de la Información","No aplica")))</f>
        <v/>
      </c>
      <c r="F42" s="153" t="str">
        <f>IF(MID('2. Identificación del Riesgo'!H42:H44,1,27)="Seguridad de la Información",'2. Identificación del Riesgo'!I42:I44,
IF('2. Identificación del Riesgo'!H42:H44="","",
IF(MID('2. Identificación del Riesgo'!H42:H44,1,27)&lt;&gt;"Seguridad de la Información","No aplica")))</f>
        <v/>
      </c>
      <c r="G42" s="153"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115"/>
      <c r="I42" s="115"/>
      <c r="J42" s="165" t="str">
        <f t="shared" ref="J42" si="10">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15"/>
      <c r="L42" s="115"/>
      <c r="M42" s="3"/>
      <c r="N42" s="3"/>
      <c r="O42" s="3"/>
      <c r="P42" s="3"/>
    </row>
    <row r="43" spans="1:16" x14ac:dyDescent="0.3">
      <c r="A43" s="113"/>
      <c r="B43" s="153"/>
      <c r="C43" s="153"/>
      <c r="D43" s="153"/>
      <c r="E43" s="153"/>
      <c r="F43" s="153"/>
      <c r="G43" s="153"/>
      <c r="H43" s="115"/>
      <c r="I43" s="115"/>
      <c r="J43" s="165"/>
      <c r="K43" s="115"/>
      <c r="L43" s="115"/>
    </row>
    <row r="44" spans="1:16" x14ac:dyDescent="0.3">
      <c r="A44" s="113"/>
      <c r="B44" s="153"/>
      <c r="C44" s="153"/>
      <c r="D44" s="153"/>
      <c r="E44" s="153"/>
      <c r="F44" s="153"/>
      <c r="G44" s="153"/>
      <c r="H44" s="115"/>
      <c r="I44" s="115"/>
      <c r="J44" s="165"/>
      <c r="K44" s="115"/>
      <c r="L44" s="115"/>
    </row>
    <row r="45" spans="1:16" ht="16.5" customHeight="1" x14ac:dyDescent="0.3">
      <c r="A45" s="113">
        <v>13</v>
      </c>
      <c r="B45" s="153" t="str">
        <f>IF(MID('2. Identificación del Riesgo'!H45:H47,1,27)="Seguridad de la Información",'2. Identificación del Riesgo'!B45:B47,
IF('2. Identificación del Riesgo'!H45:H47="","",
IF(MID('2. Identificación del Riesgo'!H45:H47,1,27)&lt;&gt;"Seguridad de la Información","No aplica")))</f>
        <v/>
      </c>
      <c r="C45" s="153" t="str">
        <f>IF(MID('2. Identificación del Riesgo'!H45:H47,1,27)="Seguridad de la Información",'2. Identificación del Riesgo'!C45:C47,
IF('2. Identificación del Riesgo'!H45:H47="","",
IF(MID('2. Identificación del Riesgo'!H45:H47,1,27)&lt;&gt;"Seguridad de la Información","No aplica")))</f>
        <v/>
      </c>
      <c r="D45" s="153" t="str">
        <f>IF(MID('2. Identificación del Riesgo'!H45:H47,1,27)="Seguridad de la Información",'2. Identificación del Riesgo'!G45:G47,
IF('2. Identificación del Riesgo'!H45:H47="","",
IF(MID('2. Identificación del Riesgo'!H45:H47,1,27)&lt;&gt;"Seguridad de la Información","No aplica")))</f>
        <v/>
      </c>
      <c r="E45" s="153" t="str">
        <f>IF(MID('2. Identificación del Riesgo'!H45:H47,1,27)="Seguridad de la Información",'2. Identificación del Riesgo'!H45:H47,
IF('2. Identificación del Riesgo'!H45:H47="","",
IF(MID('2. Identificación del Riesgo'!H45:H47,1,27)&lt;&gt;"Seguridad de la Información","No aplica")))</f>
        <v/>
      </c>
      <c r="F45" s="153" t="str">
        <f>IF(MID('2. Identificación del Riesgo'!H45:H47,1,27)="Seguridad de la Información",'2. Identificación del Riesgo'!I45:I47,
IF('2. Identificación del Riesgo'!H45:H47="","",
IF(MID('2. Identificación del Riesgo'!H45:H47,1,27)&lt;&gt;"Seguridad de la Información","No aplica")))</f>
        <v/>
      </c>
      <c r="G45" s="153"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115"/>
      <c r="I45" s="115"/>
      <c r="J45" s="165" t="str">
        <f t="shared" ref="J45" si="11">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15"/>
      <c r="L45" s="115"/>
      <c r="M45" s="3"/>
      <c r="N45" s="3"/>
      <c r="O45" s="3"/>
      <c r="P45" s="3"/>
    </row>
    <row r="46" spans="1:16" x14ac:dyDescent="0.3">
      <c r="A46" s="113"/>
      <c r="B46" s="153"/>
      <c r="C46" s="153"/>
      <c r="D46" s="153"/>
      <c r="E46" s="153"/>
      <c r="F46" s="153"/>
      <c r="G46" s="153"/>
      <c r="H46" s="115"/>
      <c r="I46" s="115"/>
      <c r="J46" s="165"/>
      <c r="K46" s="115"/>
      <c r="L46" s="115"/>
    </row>
    <row r="47" spans="1:16" x14ac:dyDescent="0.3">
      <c r="A47" s="113"/>
      <c r="B47" s="153"/>
      <c r="C47" s="153"/>
      <c r="D47" s="153"/>
      <c r="E47" s="153"/>
      <c r="F47" s="153"/>
      <c r="G47" s="153"/>
      <c r="H47" s="115"/>
      <c r="I47" s="115"/>
      <c r="J47" s="165"/>
      <c r="K47" s="115"/>
      <c r="L47" s="115"/>
    </row>
    <row r="48" spans="1:16" ht="16.5" customHeight="1" x14ac:dyDescent="0.3">
      <c r="A48" s="113">
        <v>14</v>
      </c>
      <c r="B48" s="153" t="str">
        <f>IF(MID('2. Identificación del Riesgo'!H48:H50,1,27)="Seguridad de la Información",'2. Identificación del Riesgo'!B48:B50,
IF('2. Identificación del Riesgo'!H48:H50="","",
IF(MID('2. Identificación del Riesgo'!H48:H50,1,27)&lt;&gt;"Seguridad de la Información","No aplica")))</f>
        <v/>
      </c>
      <c r="C48" s="153" t="str">
        <f>IF(MID('2. Identificación del Riesgo'!H48:H50,1,27)="Seguridad de la Información",'2. Identificación del Riesgo'!C48:C50,
IF('2. Identificación del Riesgo'!H48:H50="","",
IF(MID('2. Identificación del Riesgo'!H48:H50,1,27)&lt;&gt;"Seguridad de la Información","No aplica")))</f>
        <v/>
      </c>
      <c r="D48" s="153" t="str">
        <f>IF(MID('2. Identificación del Riesgo'!H48:H50,1,27)="Seguridad de la Información",'2. Identificación del Riesgo'!G48:G50,
IF('2. Identificación del Riesgo'!H48:H50="","",
IF(MID('2. Identificación del Riesgo'!H48:H50,1,27)&lt;&gt;"Seguridad de la Información","No aplica")))</f>
        <v/>
      </c>
      <c r="E48" s="153" t="str">
        <f>IF(MID('2. Identificación del Riesgo'!H48:H50,1,27)="Seguridad de la Información",'2. Identificación del Riesgo'!H48:H50,
IF('2. Identificación del Riesgo'!H48:H50="","",
IF(MID('2. Identificación del Riesgo'!H48:H50,1,27)&lt;&gt;"Seguridad de la Información","No aplica")))</f>
        <v/>
      </c>
      <c r="F48" s="153" t="str">
        <f>IF(MID('2. Identificación del Riesgo'!H48:H50,1,27)="Seguridad de la Información",'2. Identificación del Riesgo'!I48:I50,
IF('2. Identificación del Riesgo'!H48:H50="","",
IF(MID('2. Identificación del Riesgo'!H48:H50,1,27)&lt;&gt;"Seguridad de la Información","No aplica")))</f>
        <v/>
      </c>
      <c r="G48" s="153"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115"/>
      <c r="I48" s="115"/>
      <c r="J48" s="165" t="str">
        <f t="shared" ref="J48" si="12">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15"/>
      <c r="L48" s="115"/>
      <c r="M48" s="3"/>
      <c r="N48" s="3"/>
      <c r="O48" s="3"/>
      <c r="P48" s="3"/>
    </row>
    <row r="49" spans="1:16" x14ac:dyDescent="0.3">
      <c r="A49" s="113"/>
      <c r="B49" s="153"/>
      <c r="C49" s="153"/>
      <c r="D49" s="153"/>
      <c r="E49" s="153"/>
      <c r="F49" s="153"/>
      <c r="G49" s="153"/>
      <c r="H49" s="115"/>
      <c r="I49" s="115"/>
      <c r="J49" s="165"/>
      <c r="K49" s="115"/>
      <c r="L49" s="115"/>
    </row>
    <row r="50" spans="1:16" x14ac:dyDescent="0.3">
      <c r="A50" s="113"/>
      <c r="B50" s="153"/>
      <c r="C50" s="153"/>
      <c r="D50" s="153"/>
      <c r="E50" s="153"/>
      <c r="F50" s="153"/>
      <c r="G50" s="153"/>
      <c r="H50" s="115"/>
      <c r="I50" s="115"/>
      <c r="J50" s="165"/>
      <c r="K50" s="115"/>
      <c r="L50" s="115"/>
    </row>
    <row r="51" spans="1:16" ht="16.5" customHeight="1" x14ac:dyDescent="0.3">
      <c r="A51" s="113">
        <v>15</v>
      </c>
      <c r="B51" s="153" t="str">
        <f>IF(MID('2. Identificación del Riesgo'!H51:H53,1,27)="Seguridad de la Información",'2. Identificación del Riesgo'!B51:B53,
IF('2. Identificación del Riesgo'!H51:H53="","",
IF(MID('2. Identificación del Riesgo'!H51:H53,1,27)&lt;&gt;"Seguridad de la Información","No aplica")))</f>
        <v/>
      </c>
      <c r="C51" s="153" t="str">
        <f>IF(MID('2. Identificación del Riesgo'!H51:H53,1,27)="Seguridad de la Información",'2. Identificación del Riesgo'!C51:C53,
IF('2. Identificación del Riesgo'!H51:H53="","",
IF(MID('2. Identificación del Riesgo'!H51:H53,1,27)&lt;&gt;"Seguridad de la Información","No aplica")))</f>
        <v/>
      </c>
      <c r="D51" s="153" t="str">
        <f>IF(MID('2. Identificación del Riesgo'!H51:H53,1,27)="Seguridad de la Información",'2. Identificación del Riesgo'!G51:G53,
IF('2. Identificación del Riesgo'!H51:H53="","",
IF(MID('2. Identificación del Riesgo'!H51:H53,1,27)&lt;&gt;"Seguridad de la Información","No aplica")))</f>
        <v/>
      </c>
      <c r="E51" s="153" t="str">
        <f>IF(MID('2. Identificación del Riesgo'!H51:H53,1,27)="Seguridad de la Información",'2. Identificación del Riesgo'!H51:H53,
IF('2. Identificación del Riesgo'!H51:H53="","",
IF(MID('2. Identificación del Riesgo'!H51:H53,1,27)&lt;&gt;"Seguridad de la Información","No aplica")))</f>
        <v/>
      </c>
      <c r="F51" s="153" t="str">
        <f>IF(MID('2. Identificación del Riesgo'!H51:H53,1,27)="Seguridad de la Información",'2. Identificación del Riesgo'!I51:I53,
IF('2. Identificación del Riesgo'!H51:H53="","",
IF(MID('2. Identificación del Riesgo'!H51:H53,1,27)&lt;&gt;"Seguridad de la Información","No aplica")))</f>
        <v/>
      </c>
      <c r="G51" s="153"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115"/>
      <c r="I51" s="115"/>
      <c r="J51" s="165" t="str">
        <f t="shared" ref="J51" si="13">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15"/>
      <c r="L51" s="115"/>
      <c r="M51" s="3"/>
      <c r="N51" s="3"/>
      <c r="O51" s="3"/>
      <c r="P51" s="3"/>
    </row>
    <row r="52" spans="1:16" x14ac:dyDescent="0.3">
      <c r="A52" s="113"/>
      <c r="B52" s="153"/>
      <c r="C52" s="153"/>
      <c r="D52" s="153"/>
      <c r="E52" s="153"/>
      <c r="F52" s="153"/>
      <c r="G52" s="153"/>
      <c r="H52" s="115"/>
      <c r="I52" s="115"/>
      <c r="J52" s="165"/>
      <c r="K52" s="115"/>
      <c r="L52" s="115"/>
    </row>
    <row r="53" spans="1:16" x14ac:dyDescent="0.3">
      <c r="A53" s="113"/>
      <c r="B53" s="153"/>
      <c r="C53" s="153"/>
      <c r="D53" s="153"/>
      <c r="E53" s="153"/>
      <c r="F53" s="153"/>
      <c r="G53" s="153"/>
      <c r="H53" s="115"/>
      <c r="I53" s="115"/>
      <c r="J53" s="165"/>
      <c r="K53" s="115"/>
      <c r="L53" s="115"/>
    </row>
    <row r="54" spans="1:16" ht="16.5" customHeight="1" x14ac:dyDescent="0.3">
      <c r="A54" s="113">
        <v>16</v>
      </c>
      <c r="B54" s="153" t="str">
        <f>IF(MID('2. Identificación del Riesgo'!H54:H56,1,27)="Seguridad de la Información",'2. Identificación del Riesgo'!B54:B56,
IF('2. Identificación del Riesgo'!H54:H56="","",
IF(MID('2. Identificación del Riesgo'!H54:H56,1,27)&lt;&gt;"Seguridad de la Información","No aplica")))</f>
        <v/>
      </c>
      <c r="C54" s="153" t="str">
        <f>IF(MID('2. Identificación del Riesgo'!H54:H56,1,27)="Seguridad de la Información",'2. Identificación del Riesgo'!C54:C56,
IF('2. Identificación del Riesgo'!H54:H56="","",
IF(MID('2. Identificación del Riesgo'!H54:H56,1,27)&lt;&gt;"Seguridad de la Información","No aplica")))</f>
        <v/>
      </c>
      <c r="D54" s="153" t="str">
        <f>IF(MID('2. Identificación del Riesgo'!H54:H56,1,27)="Seguridad de la Información",'2. Identificación del Riesgo'!G54:G56,
IF('2. Identificación del Riesgo'!H54:H56="","",
IF(MID('2. Identificación del Riesgo'!H54:H56,1,27)&lt;&gt;"Seguridad de la Información","No aplica")))</f>
        <v/>
      </c>
      <c r="E54" s="153" t="str">
        <f>IF(MID('2. Identificación del Riesgo'!H54:H56,1,27)="Seguridad de la Información",'2. Identificación del Riesgo'!H54:H56,
IF('2. Identificación del Riesgo'!H54:H56="","",
IF(MID('2. Identificación del Riesgo'!H54:H56,1,27)&lt;&gt;"Seguridad de la Información","No aplica")))</f>
        <v/>
      </c>
      <c r="F54" s="153" t="str">
        <f>IF(MID('2. Identificación del Riesgo'!H54:H56,1,27)="Seguridad de la Información",'2. Identificación del Riesgo'!I54:I56,
IF('2. Identificación del Riesgo'!H54:H56="","",
IF(MID('2. Identificación del Riesgo'!H54:H56,1,27)&lt;&gt;"Seguridad de la Información","No aplica")))</f>
        <v/>
      </c>
      <c r="G54" s="153"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115"/>
      <c r="I54" s="115"/>
      <c r="J54" s="165" t="str">
        <f t="shared" ref="J54" si="14">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15"/>
      <c r="L54" s="115"/>
      <c r="M54" s="3"/>
      <c r="N54" s="3"/>
      <c r="O54" s="3"/>
      <c r="P54" s="3"/>
    </row>
    <row r="55" spans="1:16" x14ac:dyDescent="0.3">
      <c r="A55" s="113"/>
      <c r="B55" s="153"/>
      <c r="C55" s="153"/>
      <c r="D55" s="153"/>
      <c r="E55" s="153"/>
      <c r="F55" s="153"/>
      <c r="G55" s="153"/>
      <c r="H55" s="115"/>
      <c r="I55" s="115"/>
      <c r="J55" s="165"/>
      <c r="K55" s="115"/>
      <c r="L55" s="115"/>
    </row>
    <row r="56" spans="1:16" x14ac:dyDescent="0.3">
      <c r="A56" s="113"/>
      <c r="B56" s="153"/>
      <c r="C56" s="153"/>
      <c r="D56" s="153"/>
      <c r="E56" s="153"/>
      <c r="F56" s="153"/>
      <c r="G56" s="153"/>
      <c r="H56" s="115"/>
      <c r="I56" s="115"/>
      <c r="J56" s="165"/>
      <c r="K56" s="115"/>
      <c r="L56" s="115"/>
    </row>
    <row r="57" spans="1:16" ht="16.5" customHeight="1" x14ac:dyDescent="0.3">
      <c r="A57" s="113">
        <v>17</v>
      </c>
      <c r="B57" s="153" t="str">
        <f>IF(MID('2. Identificación del Riesgo'!H57:H59,1,27)="Seguridad de la Información",'2. Identificación del Riesgo'!B57:B59,
IF('2. Identificación del Riesgo'!H57:H59="","",
IF(MID('2. Identificación del Riesgo'!H57:H59,1,27)&lt;&gt;"Seguridad de la Información","No aplica")))</f>
        <v/>
      </c>
      <c r="C57" s="153" t="str">
        <f>IF(MID('2. Identificación del Riesgo'!H57:H59,1,27)="Seguridad de la Información",'2. Identificación del Riesgo'!C57:C59,
IF('2. Identificación del Riesgo'!H57:H59="","",
IF(MID('2. Identificación del Riesgo'!H57:H59,1,27)&lt;&gt;"Seguridad de la Información","No aplica")))</f>
        <v/>
      </c>
      <c r="D57" s="153" t="str">
        <f>IF(MID('2. Identificación del Riesgo'!H57:H59,1,27)="Seguridad de la Información",'2. Identificación del Riesgo'!G57:G59,
IF('2. Identificación del Riesgo'!H57:H59="","",
IF(MID('2. Identificación del Riesgo'!H57:H59,1,27)&lt;&gt;"Seguridad de la Información","No aplica")))</f>
        <v/>
      </c>
      <c r="E57" s="153" t="str">
        <f>IF(MID('2. Identificación del Riesgo'!H57:H59,1,27)="Seguridad de la Información",'2. Identificación del Riesgo'!H57:H59,
IF('2. Identificación del Riesgo'!H57:H59="","",
IF(MID('2. Identificación del Riesgo'!H57:H59,1,27)&lt;&gt;"Seguridad de la Información","No aplica")))</f>
        <v/>
      </c>
      <c r="F57" s="153" t="str">
        <f>IF(MID('2. Identificación del Riesgo'!H57:H59,1,27)="Seguridad de la Información",'2. Identificación del Riesgo'!I57:I59,
IF('2. Identificación del Riesgo'!H57:H59="","",
IF(MID('2. Identificación del Riesgo'!H57:H59,1,27)&lt;&gt;"Seguridad de la Información","No aplica")))</f>
        <v/>
      </c>
      <c r="G57" s="153"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115"/>
      <c r="I57" s="115"/>
      <c r="J57" s="165" t="str">
        <f t="shared" ref="J57" si="15">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15"/>
      <c r="L57" s="115"/>
      <c r="M57" s="3"/>
      <c r="N57" s="3"/>
      <c r="O57" s="3"/>
      <c r="P57" s="3"/>
    </row>
    <row r="58" spans="1:16" x14ac:dyDescent="0.3">
      <c r="A58" s="113"/>
      <c r="B58" s="153"/>
      <c r="C58" s="153"/>
      <c r="D58" s="153"/>
      <c r="E58" s="153"/>
      <c r="F58" s="153"/>
      <c r="G58" s="153"/>
      <c r="H58" s="115"/>
      <c r="I58" s="115"/>
      <c r="J58" s="165"/>
      <c r="K58" s="115"/>
      <c r="L58" s="115"/>
    </row>
    <row r="59" spans="1:16" x14ac:dyDescent="0.3">
      <c r="A59" s="113"/>
      <c r="B59" s="153"/>
      <c r="C59" s="153"/>
      <c r="D59" s="153"/>
      <c r="E59" s="153"/>
      <c r="F59" s="153"/>
      <c r="G59" s="153"/>
      <c r="H59" s="115"/>
      <c r="I59" s="115"/>
      <c r="J59" s="165"/>
      <c r="K59" s="115"/>
      <c r="L59" s="115"/>
    </row>
    <row r="60" spans="1:16" ht="16.5" customHeight="1" x14ac:dyDescent="0.3">
      <c r="A60" s="113">
        <v>18</v>
      </c>
      <c r="B60" s="153" t="str">
        <f>IF(MID('2. Identificación del Riesgo'!H60:H62,1,27)="Seguridad de la Información",'2. Identificación del Riesgo'!B60:B62,
IF('2. Identificación del Riesgo'!H60:H62="","",
IF(MID('2. Identificación del Riesgo'!H60:H62,1,27)&lt;&gt;"Seguridad de la Información","No aplica")))</f>
        <v/>
      </c>
      <c r="C60" s="153" t="str">
        <f>IF(MID('2. Identificación del Riesgo'!H60:H62,1,27)="Seguridad de la Información",'2. Identificación del Riesgo'!C60:C62,
IF('2. Identificación del Riesgo'!H60:H62="","",
IF(MID('2. Identificación del Riesgo'!H60:H62,1,27)&lt;&gt;"Seguridad de la Información","No aplica")))</f>
        <v/>
      </c>
      <c r="D60" s="153" t="str">
        <f>IF(MID('2. Identificación del Riesgo'!H60:H62,1,27)="Seguridad de la Información",'2. Identificación del Riesgo'!G60:G62,
IF('2. Identificación del Riesgo'!H60:H62="","",
IF(MID('2. Identificación del Riesgo'!H60:H62,1,27)&lt;&gt;"Seguridad de la Información","No aplica")))</f>
        <v/>
      </c>
      <c r="E60" s="153" t="str">
        <f>IF(MID('2. Identificación del Riesgo'!H60:H62,1,27)="Seguridad de la Información",'2. Identificación del Riesgo'!H60:H62,
IF('2. Identificación del Riesgo'!H60:H62="","",
IF(MID('2. Identificación del Riesgo'!H60:H62,1,27)&lt;&gt;"Seguridad de la Información","No aplica")))</f>
        <v/>
      </c>
      <c r="F60" s="153" t="str">
        <f>IF(MID('2. Identificación del Riesgo'!H60:H62,1,27)="Seguridad de la Información",'2. Identificación del Riesgo'!I60:I62,
IF('2. Identificación del Riesgo'!H60:H62="","",
IF(MID('2. Identificación del Riesgo'!H60:H62,1,27)&lt;&gt;"Seguridad de la Información","No aplica")))</f>
        <v/>
      </c>
      <c r="G60" s="153"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115"/>
      <c r="I60" s="115"/>
      <c r="J60" s="165" t="str">
        <f t="shared" ref="J60" si="16">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15"/>
      <c r="L60" s="115"/>
      <c r="M60" s="3"/>
      <c r="N60" s="3"/>
      <c r="O60" s="3"/>
      <c r="P60" s="3"/>
    </row>
    <row r="61" spans="1:16" x14ac:dyDescent="0.3">
      <c r="A61" s="113"/>
      <c r="B61" s="153"/>
      <c r="C61" s="153"/>
      <c r="D61" s="153"/>
      <c r="E61" s="153"/>
      <c r="F61" s="153"/>
      <c r="G61" s="153"/>
      <c r="H61" s="115"/>
      <c r="I61" s="115"/>
      <c r="J61" s="165"/>
      <c r="K61" s="115"/>
      <c r="L61" s="115"/>
    </row>
    <row r="62" spans="1:16" x14ac:dyDescent="0.3">
      <c r="A62" s="113"/>
      <c r="B62" s="153"/>
      <c r="C62" s="153"/>
      <c r="D62" s="153"/>
      <c r="E62" s="153"/>
      <c r="F62" s="153"/>
      <c r="G62" s="153"/>
      <c r="H62" s="115"/>
      <c r="I62" s="115"/>
      <c r="J62" s="165"/>
      <c r="K62" s="115"/>
      <c r="L62" s="115"/>
    </row>
    <row r="63" spans="1:16" ht="16.5" customHeight="1" x14ac:dyDescent="0.3">
      <c r="A63" s="113">
        <v>19</v>
      </c>
      <c r="B63" s="153" t="str">
        <f>IF(MID('2. Identificación del Riesgo'!H63:H65,1,27)="Seguridad de la Información",'2. Identificación del Riesgo'!B63:B65,
IF('2. Identificación del Riesgo'!H63:H65="","",
IF(MID('2. Identificación del Riesgo'!H63:H65,1,27)&lt;&gt;"Seguridad de la Información","No aplica")))</f>
        <v/>
      </c>
      <c r="C63" s="153" t="str">
        <f>IF(MID('2. Identificación del Riesgo'!H63:H65,1,27)="Seguridad de la Información",'2. Identificación del Riesgo'!C63:C65,
IF('2. Identificación del Riesgo'!H63:H65="","",
IF(MID('2. Identificación del Riesgo'!H63:H65,1,27)&lt;&gt;"Seguridad de la Información","No aplica")))</f>
        <v/>
      </c>
      <c r="D63" s="153" t="str">
        <f>IF(MID('2. Identificación del Riesgo'!H63:H65,1,27)="Seguridad de la Información",'2. Identificación del Riesgo'!G63:G65,
IF('2. Identificación del Riesgo'!H63:H65="","",
IF(MID('2. Identificación del Riesgo'!H63:H65,1,27)&lt;&gt;"Seguridad de la Información","No aplica")))</f>
        <v/>
      </c>
      <c r="E63" s="153" t="str">
        <f>IF(MID('2. Identificación del Riesgo'!H63:H65,1,27)="Seguridad de la Información",'2. Identificación del Riesgo'!H63:H65,
IF('2. Identificación del Riesgo'!H63:H65="","",
IF(MID('2. Identificación del Riesgo'!H63:H65,1,27)&lt;&gt;"Seguridad de la Información","No aplica")))</f>
        <v/>
      </c>
      <c r="F63" s="153" t="str">
        <f>IF(MID('2. Identificación del Riesgo'!H63:H65,1,27)="Seguridad de la Información",'2. Identificación del Riesgo'!I63:I65,
IF('2. Identificación del Riesgo'!H63:H65="","",
IF(MID('2. Identificación del Riesgo'!H63:H65,1,27)&lt;&gt;"Seguridad de la Información","No aplica")))</f>
        <v/>
      </c>
      <c r="G63" s="153"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115"/>
      <c r="I63" s="115"/>
      <c r="J63" s="165" t="str">
        <f t="shared" ref="J63" si="17">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15"/>
      <c r="L63" s="115"/>
      <c r="M63" s="3"/>
      <c r="N63" s="3"/>
      <c r="O63" s="3"/>
      <c r="P63" s="3"/>
    </row>
    <row r="64" spans="1:16" x14ac:dyDescent="0.3">
      <c r="A64" s="113"/>
      <c r="B64" s="153"/>
      <c r="C64" s="153"/>
      <c r="D64" s="153"/>
      <c r="E64" s="153"/>
      <c r="F64" s="153"/>
      <c r="G64" s="153"/>
      <c r="H64" s="115"/>
      <c r="I64" s="115"/>
      <c r="J64" s="165"/>
      <c r="K64" s="115"/>
      <c r="L64" s="115"/>
    </row>
    <row r="65" spans="1:16" x14ac:dyDescent="0.3">
      <c r="A65" s="113"/>
      <c r="B65" s="153"/>
      <c r="C65" s="153"/>
      <c r="D65" s="153"/>
      <c r="E65" s="153"/>
      <c r="F65" s="153"/>
      <c r="G65" s="153"/>
      <c r="H65" s="115"/>
      <c r="I65" s="115"/>
      <c r="J65" s="165"/>
      <c r="K65" s="115"/>
      <c r="L65" s="115"/>
    </row>
    <row r="66" spans="1:16" ht="16.5" customHeight="1" x14ac:dyDescent="0.3">
      <c r="A66" s="113">
        <v>20</v>
      </c>
      <c r="B66" s="153" t="str">
        <f>IF(MID('2. Identificación del Riesgo'!H66:H68,1,27)="Seguridad de la Información",'2. Identificación del Riesgo'!B66:B68,
IF('2. Identificación del Riesgo'!H66:H68="","",
IF(MID('2. Identificación del Riesgo'!H66:H68,1,27)&lt;&gt;"Seguridad de la Información","No aplica")))</f>
        <v/>
      </c>
      <c r="C66" s="153" t="str">
        <f>IF(MID('2. Identificación del Riesgo'!H66:H68,1,27)="Seguridad de la Información",'2. Identificación del Riesgo'!C66:C68,
IF('2. Identificación del Riesgo'!H66:H68="","",
IF(MID('2. Identificación del Riesgo'!H66:H68,1,27)&lt;&gt;"Seguridad de la Información","No aplica")))</f>
        <v/>
      </c>
      <c r="D66" s="153" t="str">
        <f>IF(MID('2. Identificación del Riesgo'!H66:H68,1,27)="Seguridad de la Información",'2. Identificación del Riesgo'!G66:G68,
IF('2. Identificación del Riesgo'!H66:H68="","",
IF(MID('2. Identificación del Riesgo'!H66:H68,1,27)&lt;&gt;"Seguridad de la Información","No aplica")))</f>
        <v/>
      </c>
      <c r="E66" s="153" t="str">
        <f>IF(MID('2. Identificación del Riesgo'!H66:H68,1,27)="Seguridad de la Información",'2. Identificación del Riesgo'!H66:H68,
IF('2. Identificación del Riesgo'!H66:H68="","",
IF(MID('2. Identificación del Riesgo'!H66:H68,1,27)&lt;&gt;"Seguridad de la Información","No aplica")))</f>
        <v/>
      </c>
      <c r="F66" s="153" t="str">
        <f>IF(MID('2. Identificación del Riesgo'!H66:H68,1,27)="Seguridad de la Información",'2. Identificación del Riesgo'!I66:I68,
IF('2. Identificación del Riesgo'!H66:H68="","",
IF(MID('2. Identificación del Riesgo'!H66:H68,1,27)&lt;&gt;"Seguridad de la Información","No aplica")))</f>
        <v/>
      </c>
      <c r="G66" s="153"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115"/>
      <c r="I66" s="115"/>
      <c r="J66" s="165" t="str">
        <f t="shared" ref="J66" si="18">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15"/>
      <c r="L66" s="115"/>
      <c r="M66" s="3"/>
      <c r="N66" s="3"/>
      <c r="O66" s="3"/>
      <c r="P66" s="3"/>
    </row>
    <row r="67" spans="1:16" x14ac:dyDescent="0.3">
      <c r="A67" s="113"/>
      <c r="B67" s="153"/>
      <c r="C67" s="153"/>
      <c r="D67" s="153"/>
      <c r="E67" s="153"/>
      <c r="F67" s="153"/>
      <c r="G67" s="153"/>
      <c r="H67" s="115"/>
      <c r="I67" s="115"/>
      <c r="J67" s="165"/>
      <c r="K67" s="115"/>
      <c r="L67" s="115"/>
    </row>
    <row r="68" spans="1:16" x14ac:dyDescent="0.3">
      <c r="A68" s="113"/>
      <c r="B68" s="153"/>
      <c r="C68" s="153"/>
      <c r="D68" s="153"/>
      <c r="E68" s="153"/>
      <c r="F68" s="153"/>
      <c r="G68" s="153"/>
      <c r="H68" s="115"/>
      <c r="I68" s="115"/>
      <c r="J68" s="165"/>
      <c r="K68" s="115"/>
      <c r="L68" s="115"/>
    </row>
    <row r="69" spans="1:16" x14ac:dyDescent="0.3"/>
    <row r="70" spans="1:16" x14ac:dyDescent="0.3"/>
  </sheetData>
  <sheetProtection algorithmName="SHA-512" hashValue="WJDWl2dvz/VGu7q/fNbe8PQKhK3Yv3eEXT6b6oH7v/SpQoPfETOZDIH0P3HsE2X0KXaSnJ0AjVvnFURBqnvtPA==" saltValue="rd6YE24qC9/Jz88tAQSSJQ==" spinCount="100000" sheet="1" objects="1" scenarios="1" formatColumns="0" formatRows="0"/>
  <mergeCells count="260">
    <mergeCell ref="A1:B4"/>
    <mergeCell ref="K9:K11"/>
    <mergeCell ref="L9:L11"/>
    <mergeCell ref="A9:A11"/>
    <mergeCell ref="B9:B11"/>
    <mergeCell ref="D9:D11"/>
    <mergeCell ref="H9:H11"/>
    <mergeCell ref="I9:I11"/>
    <mergeCell ref="J9:J11"/>
    <mergeCell ref="H6:L6"/>
    <mergeCell ref="A7:A8"/>
    <mergeCell ref="B7:B8"/>
    <mergeCell ref="D7:D8"/>
    <mergeCell ref="H7:H8"/>
    <mergeCell ref="I7:I8"/>
    <mergeCell ref="J7:J8"/>
    <mergeCell ref="K7:K8"/>
    <mergeCell ref="L7:L8"/>
    <mergeCell ref="E7:E8"/>
    <mergeCell ref="E9:E11"/>
    <mergeCell ref="K1:L1"/>
    <mergeCell ref="K2:L2"/>
    <mergeCell ref="K3:L3"/>
    <mergeCell ref="K4:L4"/>
    <mergeCell ref="K15:K17"/>
    <mergeCell ref="L15:L17"/>
    <mergeCell ref="A15:A17"/>
    <mergeCell ref="B15:B17"/>
    <mergeCell ref="D15:D17"/>
    <mergeCell ref="H15:H17"/>
    <mergeCell ref="I15:I17"/>
    <mergeCell ref="J15:J17"/>
    <mergeCell ref="K12:K14"/>
    <mergeCell ref="L12:L14"/>
    <mergeCell ref="A12:A14"/>
    <mergeCell ref="B12:B14"/>
    <mergeCell ref="D12:D14"/>
    <mergeCell ref="H12:H14"/>
    <mergeCell ref="I12:I14"/>
    <mergeCell ref="J12:J14"/>
    <mergeCell ref="E12:E14"/>
    <mergeCell ref="E15:E17"/>
    <mergeCell ref="K21:K23"/>
    <mergeCell ref="L21:L23"/>
    <mergeCell ref="A21:A23"/>
    <mergeCell ref="B21:B23"/>
    <mergeCell ref="D21:D23"/>
    <mergeCell ref="H21:H23"/>
    <mergeCell ref="I21:I23"/>
    <mergeCell ref="J21:J23"/>
    <mergeCell ref="K18:K20"/>
    <mergeCell ref="L18:L20"/>
    <mergeCell ref="A18:A20"/>
    <mergeCell ref="B18:B20"/>
    <mergeCell ref="D18:D20"/>
    <mergeCell ref="H18:H20"/>
    <mergeCell ref="I18:I20"/>
    <mergeCell ref="J18:J20"/>
    <mergeCell ref="E18:E20"/>
    <mergeCell ref="E21:E23"/>
    <mergeCell ref="F21:F23"/>
    <mergeCell ref="G21:G23"/>
    <mergeCell ref="K24:K26"/>
    <mergeCell ref="L24:L26"/>
    <mergeCell ref="A24:A26"/>
    <mergeCell ref="B24:B26"/>
    <mergeCell ref="D24:D26"/>
    <mergeCell ref="H24:H26"/>
    <mergeCell ref="I24:I26"/>
    <mergeCell ref="J24:J26"/>
    <mergeCell ref="E24:E26"/>
    <mergeCell ref="K27:K29"/>
    <mergeCell ref="L27:L29"/>
    <mergeCell ref="A27:A29"/>
    <mergeCell ref="B27:B29"/>
    <mergeCell ref="D27:D29"/>
    <mergeCell ref="H27:H29"/>
    <mergeCell ref="I27:I29"/>
    <mergeCell ref="J27:J29"/>
    <mergeCell ref="E27:E29"/>
    <mergeCell ref="K30:K32"/>
    <mergeCell ref="L30:L32"/>
    <mergeCell ref="A30:A32"/>
    <mergeCell ref="B30:B32"/>
    <mergeCell ref="D30:D32"/>
    <mergeCell ref="H30:H32"/>
    <mergeCell ref="I30:I32"/>
    <mergeCell ref="J30:J32"/>
    <mergeCell ref="E30:E32"/>
    <mergeCell ref="C30:C32"/>
    <mergeCell ref="F30:F32"/>
    <mergeCell ref="G30:G32"/>
    <mergeCell ref="K33:K35"/>
    <mergeCell ref="L33:L35"/>
    <mergeCell ref="A33:A35"/>
    <mergeCell ref="B33:B35"/>
    <mergeCell ref="D33:D35"/>
    <mergeCell ref="H33:H35"/>
    <mergeCell ref="I33:I35"/>
    <mergeCell ref="J33:J35"/>
    <mergeCell ref="E33:E35"/>
    <mergeCell ref="C33:C35"/>
    <mergeCell ref="F33:F35"/>
    <mergeCell ref="G33:G35"/>
    <mergeCell ref="K36:K38"/>
    <mergeCell ref="L36:L38"/>
    <mergeCell ref="A36:A38"/>
    <mergeCell ref="B36:B38"/>
    <mergeCell ref="D36:D38"/>
    <mergeCell ref="H36:H38"/>
    <mergeCell ref="I36:I38"/>
    <mergeCell ref="J36:J38"/>
    <mergeCell ref="E36:E38"/>
    <mergeCell ref="C36:C38"/>
    <mergeCell ref="F36:F38"/>
    <mergeCell ref="G36:G38"/>
    <mergeCell ref="K39:K41"/>
    <mergeCell ref="L39:L41"/>
    <mergeCell ref="A39:A41"/>
    <mergeCell ref="B39:B41"/>
    <mergeCell ref="D39:D41"/>
    <mergeCell ref="H39:H41"/>
    <mergeCell ref="I39:I41"/>
    <mergeCell ref="J39:J41"/>
    <mergeCell ref="E39:E41"/>
    <mergeCell ref="C39:C41"/>
    <mergeCell ref="F39:F41"/>
    <mergeCell ref="G39:G41"/>
    <mergeCell ref="K42:K44"/>
    <mergeCell ref="L42:L44"/>
    <mergeCell ref="A42:A44"/>
    <mergeCell ref="B42:B44"/>
    <mergeCell ref="D42:D44"/>
    <mergeCell ref="H42:H44"/>
    <mergeCell ref="I42:I44"/>
    <mergeCell ref="J42:J44"/>
    <mergeCell ref="E42:E44"/>
    <mergeCell ref="C42:C44"/>
    <mergeCell ref="F42:F44"/>
    <mergeCell ref="G42:G44"/>
    <mergeCell ref="B45:B47"/>
    <mergeCell ref="D45:D47"/>
    <mergeCell ref="H45:H47"/>
    <mergeCell ref="I45:I47"/>
    <mergeCell ref="J45:J47"/>
    <mergeCell ref="E45:E47"/>
    <mergeCell ref="K48:K50"/>
    <mergeCell ref="L48:L50"/>
    <mergeCell ref="A48:A50"/>
    <mergeCell ref="B48:B50"/>
    <mergeCell ref="D48:D50"/>
    <mergeCell ref="H48:H50"/>
    <mergeCell ref="I48:I50"/>
    <mergeCell ref="J48:J50"/>
    <mergeCell ref="C45:C47"/>
    <mergeCell ref="C48:C50"/>
    <mergeCell ref="F45:F47"/>
    <mergeCell ref="G45:G47"/>
    <mergeCell ref="F48:F50"/>
    <mergeCell ref="G48:G50"/>
    <mergeCell ref="E48:E50"/>
    <mergeCell ref="K45:K47"/>
    <mergeCell ref="L45:L47"/>
    <mergeCell ref="A45:A47"/>
    <mergeCell ref="A54:A56"/>
    <mergeCell ref="B54:B56"/>
    <mergeCell ref="D54:D56"/>
    <mergeCell ref="E54:E56"/>
    <mergeCell ref="H54:H56"/>
    <mergeCell ref="I54:I56"/>
    <mergeCell ref="J54:J56"/>
    <mergeCell ref="K54:K56"/>
    <mergeCell ref="L54:L56"/>
    <mergeCell ref="F54:F56"/>
    <mergeCell ref="G54:G56"/>
    <mergeCell ref="C54:C56"/>
    <mergeCell ref="K51:K53"/>
    <mergeCell ref="L51:L53"/>
    <mergeCell ref="A51:A53"/>
    <mergeCell ref="B51:B53"/>
    <mergeCell ref="D51:D53"/>
    <mergeCell ref="H51:H53"/>
    <mergeCell ref="I51:I53"/>
    <mergeCell ref="J51:J53"/>
    <mergeCell ref="E51:E53"/>
    <mergeCell ref="F51:F53"/>
    <mergeCell ref="G51:G53"/>
    <mergeCell ref="C51:C53"/>
    <mergeCell ref="H60:H62"/>
    <mergeCell ref="I60:I62"/>
    <mergeCell ref="J60:J62"/>
    <mergeCell ref="K60:K62"/>
    <mergeCell ref="L60:L62"/>
    <mergeCell ref="F60:F62"/>
    <mergeCell ref="G60:G62"/>
    <mergeCell ref="A57:A59"/>
    <mergeCell ref="B57:B59"/>
    <mergeCell ref="D57:D59"/>
    <mergeCell ref="E57:E59"/>
    <mergeCell ref="H57:H59"/>
    <mergeCell ref="I57:I59"/>
    <mergeCell ref="J57:J59"/>
    <mergeCell ref="K57:K59"/>
    <mergeCell ref="L57:L59"/>
    <mergeCell ref="C60:C62"/>
    <mergeCell ref="A60:A62"/>
    <mergeCell ref="B60:B62"/>
    <mergeCell ref="D60:D62"/>
    <mergeCell ref="E60:E62"/>
    <mergeCell ref="F57:F59"/>
    <mergeCell ref="G57:G59"/>
    <mergeCell ref="C57:C59"/>
    <mergeCell ref="H66:H68"/>
    <mergeCell ref="I66:I68"/>
    <mergeCell ref="J66:J68"/>
    <mergeCell ref="K66:K68"/>
    <mergeCell ref="L66:L68"/>
    <mergeCell ref="F66:F68"/>
    <mergeCell ref="G66:G68"/>
    <mergeCell ref="A63:A65"/>
    <mergeCell ref="B63:B65"/>
    <mergeCell ref="D63:D65"/>
    <mergeCell ref="E63:E65"/>
    <mergeCell ref="H63:H65"/>
    <mergeCell ref="I63:I65"/>
    <mergeCell ref="J63:J65"/>
    <mergeCell ref="K63:K65"/>
    <mergeCell ref="L63:L65"/>
    <mergeCell ref="F63:F65"/>
    <mergeCell ref="G63:G65"/>
    <mergeCell ref="C63:C65"/>
    <mergeCell ref="C66:C68"/>
    <mergeCell ref="A66:A68"/>
    <mergeCell ref="B66:B68"/>
    <mergeCell ref="D66:D68"/>
    <mergeCell ref="E66:E68"/>
    <mergeCell ref="C1:J4"/>
    <mergeCell ref="C7:C8"/>
    <mergeCell ref="C9:C11"/>
    <mergeCell ref="C12:C14"/>
    <mergeCell ref="C15:C17"/>
    <mergeCell ref="C18:C20"/>
    <mergeCell ref="C21:C23"/>
    <mergeCell ref="C24:C26"/>
    <mergeCell ref="C27:C29"/>
    <mergeCell ref="F24:F26"/>
    <mergeCell ref="G24:G26"/>
    <mergeCell ref="F27:F29"/>
    <mergeCell ref="G27:G29"/>
    <mergeCell ref="A6:G6"/>
    <mergeCell ref="F7:F8"/>
    <mergeCell ref="G7:G8"/>
    <mergeCell ref="F9:F11"/>
    <mergeCell ref="G9:G11"/>
    <mergeCell ref="F12:F14"/>
    <mergeCell ref="G12:G14"/>
    <mergeCell ref="F15:F17"/>
    <mergeCell ref="G15:G17"/>
    <mergeCell ref="F18:F20"/>
    <mergeCell ref="G18:G20"/>
  </mergeCells>
  <conditionalFormatting sqref="B9:B11 D9:L11">
    <cfRule type="expression" dxfId="246" priority="19">
      <formula>IF($E9="No aplica",1,0)</formula>
    </cfRule>
  </conditionalFormatting>
  <conditionalFormatting sqref="B12:B68 D12:E68 H12:J20 H27:J68 J21:J26">
    <cfRule type="expression" dxfId="245" priority="16">
      <formula>IF($E12="No aplica",1,0)</formula>
    </cfRule>
  </conditionalFormatting>
  <conditionalFormatting sqref="K12:L20 K27:L68">
    <cfRule type="expression" dxfId="244" priority="15">
      <formula>IF($E12="No aplica",1,0)</formula>
    </cfRule>
  </conditionalFormatting>
  <conditionalFormatting sqref="C9:C11">
    <cfRule type="expression" dxfId="243" priority="14">
      <formula>IF($E9="No aplica",1,0)</formula>
    </cfRule>
  </conditionalFormatting>
  <conditionalFormatting sqref="C12:C68">
    <cfRule type="expression" dxfId="242" priority="12">
      <formula>IF($E12="No aplica",1,0)</formula>
    </cfRule>
  </conditionalFormatting>
  <conditionalFormatting sqref="F12:F68">
    <cfRule type="expression" dxfId="241" priority="7">
      <formula>IF($E12="No aplica",1,0)</formula>
    </cfRule>
  </conditionalFormatting>
  <conditionalFormatting sqref="G12:G68">
    <cfRule type="expression" dxfId="240" priority="5">
      <formula>IF($E12="No aplica",1,0)</formula>
    </cfRule>
  </conditionalFormatting>
  <conditionalFormatting sqref="H21:I23">
    <cfRule type="expression" dxfId="239" priority="4">
      <formula>IF($E21="No aplica",1,0)</formula>
    </cfRule>
  </conditionalFormatting>
  <conditionalFormatting sqref="H24:I26">
    <cfRule type="expression" dxfId="238" priority="3">
      <formula>IF($E24="No aplica",1,0)</formula>
    </cfRule>
  </conditionalFormatting>
  <conditionalFormatting sqref="K21:L23">
    <cfRule type="expression" dxfId="237" priority="2">
      <formula>IF($E21="No aplica",1,0)</formula>
    </cfRule>
  </conditionalFormatting>
  <conditionalFormatting sqref="K24:L26">
    <cfRule type="expression" dxfId="236" priority="1">
      <formula>IF($E24="No aplica",1,0)</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Listas!$P$2:$P$9</xm:f>
          </x14:formula1>
          <xm:sqref>I9:I68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I1" zoomScale="85" zoomScaleNormal="85" workbookViewId="0">
      <pane ySplit="8" topLeftCell="A15" activePane="bottomLeft" state="frozen"/>
      <selection pane="bottomLeft" activeCell="S21" sqref="S21"/>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23.85546875" style="8" customWidth="1"/>
    <col min="6" max="6" width="28.42578125" style="8" customWidth="1"/>
    <col min="7" max="7" width="30" style="8" customWidth="1"/>
    <col min="8" max="8" width="33.42578125" style="8" customWidth="1"/>
    <col min="9" max="9" width="10.5703125" style="8" customWidth="1"/>
    <col min="10" max="10" width="11" style="8" customWidth="1"/>
    <col min="11" max="11" width="15.140625" style="8" customWidth="1"/>
    <col min="12" max="12" width="14.140625" style="8" customWidth="1"/>
    <col min="13" max="13" width="14" style="8" customWidth="1"/>
    <col min="14" max="14" width="10.85546875" style="8" customWidth="1"/>
    <col min="15" max="15" width="27.28515625" style="8" customWidth="1"/>
    <col min="16" max="16" width="25.42578125" style="8" customWidth="1"/>
    <col min="17" max="17" width="34.5703125" style="8" customWidth="1"/>
    <col min="18" max="18" width="12.42578125" style="8" customWidth="1"/>
    <col min="19" max="22" width="16.7109375" style="8" customWidth="1"/>
    <col min="23" max="23" width="11.42578125" style="2" customWidth="1"/>
    <col min="24" max="39" width="11.42578125" style="2" hidden="1" customWidth="1"/>
    <col min="40" max="16384" width="11.42578125" style="4" hidden="1"/>
  </cols>
  <sheetData>
    <row r="1" spans="1:39" ht="16.5" customHeight="1" x14ac:dyDescent="0.3">
      <c r="A1" s="94"/>
      <c r="B1" s="96"/>
      <c r="C1" s="155" t="s">
        <v>162</v>
      </c>
      <c r="D1" s="155"/>
      <c r="E1" s="155"/>
      <c r="F1" s="155"/>
      <c r="G1" s="155"/>
      <c r="H1" s="155"/>
      <c r="I1" s="155"/>
      <c r="J1" s="155"/>
      <c r="K1" s="155"/>
      <c r="L1" s="155"/>
      <c r="M1" s="155"/>
      <c r="N1" s="155"/>
      <c r="O1" s="155"/>
      <c r="P1" s="155"/>
      <c r="Q1" s="155"/>
      <c r="R1" s="155"/>
      <c r="S1" s="155"/>
      <c r="T1" s="172" t="s">
        <v>264</v>
      </c>
      <c r="U1" s="172"/>
      <c r="V1" s="172"/>
      <c r="W1" s="3"/>
      <c r="X1" s="3"/>
      <c r="Y1" s="3"/>
      <c r="Z1" s="3"/>
      <c r="AA1" s="3"/>
      <c r="AB1" s="3"/>
      <c r="AC1" s="3"/>
      <c r="AD1" s="3"/>
      <c r="AE1" s="3"/>
      <c r="AF1" s="3"/>
      <c r="AG1" s="3"/>
      <c r="AH1" s="3"/>
      <c r="AI1" s="3"/>
      <c r="AJ1" s="3"/>
      <c r="AK1" s="3"/>
      <c r="AL1" s="3"/>
      <c r="AM1" s="3"/>
    </row>
    <row r="2" spans="1:39" ht="16.5" customHeight="1" x14ac:dyDescent="0.3">
      <c r="A2" s="97"/>
      <c r="B2" s="99"/>
      <c r="C2" s="155"/>
      <c r="D2" s="155"/>
      <c r="E2" s="155"/>
      <c r="F2" s="155"/>
      <c r="G2" s="155"/>
      <c r="H2" s="155"/>
      <c r="I2" s="155"/>
      <c r="J2" s="155"/>
      <c r="K2" s="155"/>
      <c r="L2" s="155"/>
      <c r="M2" s="155"/>
      <c r="N2" s="155"/>
      <c r="O2" s="155"/>
      <c r="P2" s="155"/>
      <c r="Q2" s="155"/>
      <c r="R2" s="155"/>
      <c r="S2" s="155"/>
      <c r="T2" s="172" t="s">
        <v>263</v>
      </c>
      <c r="U2" s="172"/>
      <c r="V2" s="172"/>
      <c r="W2" s="3"/>
      <c r="X2" s="3"/>
      <c r="Y2" s="3"/>
      <c r="Z2" s="3"/>
      <c r="AA2" s="3"/>
      <c r="AB2" s="3"/>
      <c r="AC2" s="3"/>
      <c r="AD2" s="3"/>
      <c r="AE2" s="3"/>
      <c r="AF2" s="3"/>
      <c r="AG2" s="3"/>
      <c r="AH2" s="3"/>
      <c r="AI2" s="3"/>
      <c r="AJ2" s="3"/>
      <c r="AK2" s="3"/>
      <c r="AL2" s="3"/>
      <c r="AM2" s="3"/>
    </row>
    <row r="3" spans="1:39" x14ac:dyDescent="0.3">
      <c r="A3" s="97"/>
      <c r="B3" s="99"/>
      <c r="C3" s="155"/>
      <c r="D3" s="155"/>
      <c r="E3" s="155"/>
      <c r="F3" s="155"/>
      <c r="G3" s="155"/>
      <c r="H3" s="155"/>
      <c r="I3" s="155"/>
      <c r="J3" s="155"/>
      <c r="K3" s="155"/>
      <c r="L3" s="155"/>
      <c r="M3" s="155"/>
      <c r="N3" s="155"/>
      <c r="O3" s="155"/>
      <c r="P3" s="155"/>
      <c r="Q3" s="155"/>
      <c r="R3" s="155"/>
      <c r="S3" s="155"/>
      <c r="T3" s="172" t="s">
        <v>314</v>
      </c>
      <c r="U3" s="172"/>
      <c r="V3" s="172"/>
      <c r="W3" s="3"/>
      <c r="X3" s="3"/>
      <c r="Y3" s="3"/>
      <c r="Z3" s="3"/>
      <c r="AA3" s="3"/>
      <c r="AB3" s="3"/>
      <c r="AC3" s="3"/>
      <c r="AD3" s="3"/>
      <c r="AE3" s="3"/>
      <c r="AF3" s="3"/>
      <c r="AG3" s="3"/>
      <c r="AH3" s="3"/>
      <c r="AI3" s="3"/>
      <c r="AJ3" s="3"/>
      <c r="AK3" s="3"/>
      <c r="AL3" s="3"/>
      <c r="AM3" s="3"/>
    </row>
    <row r="4" spans="1:39" x14ac:dyDescent="0.3">
      <c r="A4" s="100"/>
      <c r="B4" s="102"/>
      <c r="C4" s="155"/>
      <c r="D4" s="155"/>
      <c r="E4" s="155"/>
      <c r="F4" s="155"/>
      <c r="G4" s="155"/>
      <c r="H4" s="155"/>
      <c r="I4" s="155"/>
      <c r="J4" s="155"/>
      <c r="K4" s="155"/>
      <c r="L4" s="155"/>
      <c r="M4" s="155"/>
      <c r="N4" s="155"/>
      <c r="O4" s="155"/>
      <c r="P4" s="155"/>
      <c r="Q4" s="155"/>
      <c r="R4" s="155"/>
      <c r="S4" s="155"/>
      <c r="T4" s="172" t="s">
        <v>355</v>
      </c>
      <c r="U4" s="172"/>
      <c r="V4" s="172"/>
      <c r="W4" s="3"/>
      <c r="X4" s="3"/>
      <c r="Y4" s="3"/>
      <c r="Z4" s="3"/>
      <c r="AA4" s="3"/>
      <c r="AB4" s="3"/>
      <c r="AC4" s="3"/>
      <c r="AD4" s="3"/>
      <c r="AE4" s="3"/>
      <c r="AF4" s="3"/>
      <c r="AG4" s="3"/>
      <c r="AH4" s="3"/>
      <c r="AI4" s="3"/>
      <c r="AJ4" s="3"/>
      <c r="AK4" s="3"/>
      <c r="AL4" s="3"/>
      <c r="AM4" s="3"/>
    </row>
    <row r="5" spans="1:39" ht="13.5" customHeight="1" x14ac:dyDescent="0.3">
      <c r="A5" s="12"/>
      <c r="B5" s="12"/>
      <c r="C5" s="12"/>
      <c r="D5" s="12"/>
      <c r="E5" s="12"/>
      <c r="F5" s="12"/>
      <c r="G5" s="12"/>
      <c r="H5" s="12"/>
      <c r="I5" s="15"/>
      <c r="J5" s="15"/>
      <c r="K5" s="12"/>
      <c r="L5" s="12"/>
      <c r="M5" s="12"/>
      <c r="N5" s="12"/>
      <c r="O5" s="12"/>
      <c r="P5" s="12"/>
      <c r="Q5" s="12"/>
      <c r="R5" s="12"/>
      <c r="S5" s="12"/>
      <c r="T5" s="12"/>
      <c r="U5" s="12"/>
      <c r="V5" s="12"/>
      <c r="W5" s="3"/>
      <c r="X5" s="3"/>
      <c r="Y5" s="3"/>
      <c r="Z5" s="3"/>
      <c r="AA5" s="3"/>
      <c r="AB5" s="3"/>
      <c r="AC5" s="3"/>
      <c r="AD5" s="3"/>
      <c r="AE5" s="3"/>
      <c r="AF5" s="3"/>
      <c r="AG5" s="3"/>
      <c r="AH5" s="3"/>
      <c r="AI5" s="3"/>
      <c r="AJ5" s="3"/>
      <c r="AK5" s="3"/>
      <c r="AL5" s="3"/>
      <c r="AM5" s="3"/>
    </row>
    <row r="6" spans="1:39" ht="15" customHeight="1" x14ac:dyDescent="0.3">
      <c r="A6" s="162" t="s">
        <v>109</v>
      </c>
      <c r="B6" s="163"/>
      <c r="C6" s="163"/>
      <c r="D6" s="164"/>
      <c r="E6" s="131" t="s">
        <v>107</v>
      </c>
      <c r="F6" s="131"/>
      <c r="G6" s="131"/>
      <c r="H6" s="131"/>
      <c r="I6" s="131"/>
      <c r="J6" s="131"/>
      <c r="K6" s="131"/>
      <c r="L6" s="131"/>
      <c r="M6" s="131"/>
      <c r="N6" s="131"/>
      <c r="O6" s="131"/>
      <c r="P6" s="131"/>
      <c r="Q6" s="131"/>
      <c r="R6" s="131"/>
      <c r="S6" s="131"/>
      <c r="T6" s="131"/>
      <c r="U6" s="131"/>
      <c r="V6" s="131"/>
      <c r="W6" s="3"/>
      <c r="X6" s="3"/>
      <c r="Y6" s="3"/>
      <c r="Z6" s="3"/>
      <c r="AA6" s="3"/>
      <c r="AB6" s="3"/>
      <c r="AC6" s="3"/>
      <c r="AD6" s="3"/>
      <c r="AE6" s="3"/>
      <c r="AF6" s="3"/>
      <c r="AG6" s="3"/>
      <c r="AH6" s="3"/>
      <c r="AI6" s="3"/>
      <c r="AJ6" s="3"/>
      <c r="AK6" s="3"/>
      <c r="AL6" s="3"/>
      <c r="AM6" s="3"/>
    </row>
    <row r="7" spans="1:39" ht="15.75" customHeight="1" x14ac:dyDescent="0.3">
      <c r="A7" s="161" t="s">
        <v>88</v>
      </c>
      <c r="B7" s="133" t="s">
        <v>39</v>
      </c>
      <c r="C7" s="132" t="s">
        <v>1</v>
      </c>
      <c r="D7" s="132" t="s">
        <v>86</v>
      </c>
      <c r="E7" s="128" t="s">
        <v>347</v>
      </c>
      <c r="F7" s="128" t="s">
        <v>354</v>
      </c>
      <c r="G7" s="128" t="s">
        <v>348</v>
      </c>
      <c r="H7" s="132" t="s">
        <v>7</v>
      </c>
      <c r="I7" s="174" t="s">
        <v>104</v>
      </c>
      <c r="J7" s="175"/>
      <c r="K7" s="176"/>
      <c r="L7" s="177" t="s">
        <v>353</v>
      </c>
      <c r="M7" s="178"/>
      <c r="N7" s="178"/>
      <c r="O7" s="178"/>
      <c r="P7" s="178"/>
      <c r="Q7" s="178"/>
      <c r="R7" s="179" t="s">
        <v>326</v>
      </c>
      <c r="S7" s="177" t="s">
        <v>108</v>
      </c>
      <c r="T7" s="178"/>
      <c r="U7" s="179" t="s">
        <v>324</v>
      </c>
      <c r="V7" s="179" t="s">
        <v>325</v>
      </c>
      <c r="W7" s="3"/>
      <c r="X7" s="3"/>
      <c r="Y7" s="3"/>
      <c r="Z7" s="3"/>
      <c r="AA7" s="3"/>
      <c r="AB7" s="3"/>
      <c r="AC7" s="3"/>
      <c r="AD7" s="3"/>
      <c r="AE7" s="3"/>
      <c r="AF7" s="3"/>
      <c r="AG7" s="3"/>
      <c r="AH7" s="3"/>
      <c r="AI7" s="3"/>
      <c r="AJ7" s="3"/>
      <c r="AK7" s="3"/>
      <c r="AL7" s="3"/>
      <c r="AM7" s="3"/>
    </row>
    <row r="8" spans="1:39" ht="52.5" customHeight="1" x14ac:dyDescent="0.25">
      <c r="A8" s="161"/>
      <c r="B8" s="133"/>
      <c r="C8" s="132"/>
      <c r="D8" s="132"/>
      <c r="E8" s="134"/>
      <c r="F8" s="134"/>
      <c r="G8" s="134"/>
      <c r="H8" s="132"/>
      <c r="I8" s="16" t="s">
        <v>56</v>
      </c>
      <c r="J8" s="17" t="s">
        <v>8</v>
      </c>
      <c r="K8" s="16" t="s">
        <v>102</v>
      </c>
      <c r="L8" s="16" t="s">
        <v>103</v>
      </c>
      <c r="M8" s="16" t="s">
        <v>105</v>
      </c>
      <c r="N8" s="16" t="s">
        <v>106</v>
      </c>
      <c r="O8" s="62" t="s">
        <v>350</v>
      </c>
      <c r="P8" s="64" t="s">
        <v>351</v>
      </c>
      <c r="Q8" s="66" t="s">
        <v>352</v>
      </c>
      <c r="R8" s="132"/>
      <c r="S8" s="48" t="s">
        <v>322</v>
      </c>
      <c r="T8" s="48" t="s">
        <v>323</v>
      </c>
      <c r="U8" s="132"/>
      <c r="V8" s="132"/>
      <c r="W8" s="13"/>
      <c r="X8" s="13"/>
      <c r="Y8" s="13"/>
      <c r="Z8" s="13"/>
      <c r="AA8" s="13"/>
      <c r="AB8" s="13"/>
      <c r="AC8" s="13"/>
      <c r="AD8" s="13"/>
      <c r="AE8" s="13"/>
      <c r="AF8" s="13"/>
      <c r="AG8" s="13"/>
      <c r="AH8" s="13"/>
      <c r="AI8" s="13"/>
      <c r="AJ8" s="13"/>
      <c r="AK8" s="13"/>
      <c r="AL8" s="13"/>
      <c r="AM8" s="13"/>
    </row>
    <row r="9" spans="1:39" ht="177" customHeight="1" x14ac:dyDescent="0.25">
      <c r="A9" s="113">
        <v>1</v>
      </c>
      <c r="B9" s="17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Comunicaciones e Información Pública</v>
      </c>
      <c r="C9" s="1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Posibilidad de afectación reputacional al área por no divulgar información al interior del IDIGER; debido a la falta de recurso humano suficiente en el área o por fallas tecnológicas.</v>
      </c>
      <c r="D9" s="153"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53" t="s">
        <v>393</v>
      </c>
      <c r="F9" s="53" t="s">
        <v>405</v>
      </c>
      <c r="G9" s="53" t="s">
        <v>394</v>
      </c>
      <c r="H9" s="67" t="str">
        <f>CONCATENATE(E9," ",F9," ",G9)</f>
        <v>Asesor en Comunicación realiza seguimiento semanal a las solicitudes recibidas desde las dependencias. Para validar la fecha de recepción y el proceso en el que se encuentra.</v>
      </c>
      <c r="I9" s="49" t="s">
        <v>58</v>
      </c>
      <c r="J9" s="50" t="str">
        <f>IF(OR(I9="Preventivo",I9="Detectivo"),"Afecta probabilidad",
IF(I9="Correctivo","Afecta Impacto",""))</f>
        <v>Afecta probabilidad</v>
      </c>
      <c r="K9" s="49" t="s">
        <v>60</v>
      </c>
      <c r="L9" s="65" t="s">
        <v>62</v>
      </c>
      <c r="M9" s="65" t="s">
        <v>349</v>
      </c>
      <c r="N9" s="65" t="s">
        <v>65</v>
      </c>
      <c r="O9" s="65" t="s">
        <v>395</v>
      </c>
      <c r="P9" s="65" t="s">
        <v>396</v>
      </c>
      <c r="Q9" s="65" t="s">
        <v>397</v>
      </c>
      <c r="R9" s="52">
        <f>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59">
        <f>IF(OR(J9="",J9=0),"",
IF(J9="Afecta probabilidad",'2. Identificación del Riesgo'!$L$9,""))</f>
        <v>0.6</v>
      </c>
      <c r="T9" s="59" t="str">
        <f>IF(OR(J9="",J9=0),"",
IF(J9="Afecta Impacto",'2. Identificación del Riesgo'!$O$9,""))</f>
        <v/>
      </c>
      <c r="U9" s="59">
        <f>IFERROR(IF(S9="",0,S9-(S9*R9)),0)</f>
        <v>0.36</v>
      </c>
      <c r="V9" s="59">
        <f>IFERROR(IF(T9="",0,T9-(T9*R9)),0)</f>
        <v>0</v>
      </c>
      <c r="W9" s="14"/>
      <c r="X9" s="14"/>
      <c r="Y9" s="14"/>
      <c r="Z9" s="14"/>
      <c r="AA9" s="14"/>
      <c r="AB9" s="14"/>
      <c r="AC9" s="14"/>
      <c r="AD9" s="14"/>
      <c r="AE9" s="14"/>
      <c r="AF9" s="14"/>
      <c r="AG9" s="14"/>
      <c r="AH9" s="14"/>
      <c r="AI9" s="14"/>
      <c r="AJ9" s="14"/>
      <c r="AK9" s="14"/>
      <c r="AL9" s="14"/>
      <c r="AM9" s="14"/>
    </row>
    <row r="10" spans="1:39" ht="45.75" customHeight="1" x14ac:dyDescent="0.3">
      <c r="A10" s="113"/>
      <c r="B10" s="173"/>
      <c r="C10" s="153"/>
      <c r="D10" s="153"/>
      <c r="E10" s="53"/>
      <c r="F10" s="53"/>
      <c r="G10" s="53"/>
      <c r="H10" s="67" t="str">
        <f t="shared" ref="H10:H68" si="0">CONCATENATE(E10," ",F10," ",G10)</f>
        <v xml:space="preserve">  </v>
      </c>
      <c r="I10" s="49"/>
      <c r="J10" s="50" t="str">
        <f t="shared" ref="J10:J11" si="1">IF(OR(I10="Preventivo",I10="Detectivo"),"Afecta probabilidad",
IF(I10="Correctivo","Afecta Impacto",""))</f>
        <v/>
      </c>
      <c r="K10" s="49"/>
      <c r="L10" s="65"/>
      <c r="M10" s="65"/>
      <c r="N10" s="65"/>
      <c r="O10" s="65"/>
      <c r="P10" s="65"/>
      <c r="Q10" s="65"/>
      <c r="R10" s="52" t="str">
        <f t="shared" ref="R10:R68" si="2">IF(AND(I10="Preventivo",K10="Manual"),(0.25+0.15),
IF(AND(I10="Preventivo",K10="Automático"),(0.25+0.25),
IF(AND(I10="Detectivo",K10="Manual"),(0.15+0.15),
IF(AND(I10="Detectivo",K10="Automático"),(0.15+0.25),
IF(AND(I10="Correctivo",K10="Manual"),(0.1+0.15),
IF(AND(I10="Correctivo",K10="Automático"),(0.1+0.25),
IF(AND(I10="Sin Control",K10="Sin Control"),"",
IF(OR(I10="Sin Control",I10="",K10="Sin Control",K10=""),"",""))))))))</f>
        <v/>
      </c>
      <c r="S10" s="59" t="str">
        <f>IF(OR(J10="",J10=0),"",
IF(J10="Afecta probabilidad",
IF(J9="Afecta probabilidad",S9-(S9*R9),'2. Identificación del Riesgo'!$L$9),""))</f>
        <v/>
      </c>
      <c r="T10" s="59" t="str">
        <f>IF(OR(J10="",J10=0),"",
IF(J10="Afecta Impacto",
IF(J9="Afecta Impacto",T9-(T9*R9),'2. Identificación del Riesgo'!$O$9),""))</f>
        <v/>
      </c>
      <c r="U10" s="59">
        <f>IFERROR(IF(S10="",0,S10-(S10*R10)),0)</f>
        <v>0</v>
      </c>
      <c r="V10" s="59">
        <f>IFERROR(IF(T10="",0,T10-(T10*R10)),0)</f>
        <v>0</v>
      </c>
      <c r="W10" s="3"/>
      <c r="X10" s="3"/>
      <c r="Y10" s="3"/>
      <c r="Z10" s="3"/>
      <c r="AA10" s="3"/>
      <c r="AB10" s="3"/>
      <c r="AC10" s="3"/>
      <c r="AD10" s="3"/>
      <c r="AE10" s="3"/>
      <c r="AF10" s="3"/>
      <c r="AG10" s="3"/>
      <c r="AH10" s="3"/>
      <c r="AI10" s="3"/>
      <c r="AJ10" s="3"/>
      <c r="AK10" s="3"/>
      <c r="AL10" s="3"/>
      <c r="AM10" s="3"/>
    </row>
    <row r="11" spans="1:39" ht="42" customHeight="1" x14ac:dyDescent="0.3">
      <c r="A11" s="113"/>
      <c r="B11" s="173"/>
      <c r="C11" s="153"/>
      <c r="D11" s="153"/>
      <c r="E11" s="53"/>
      <c r="F11" s="53"/>
      <c r="G11" s="53"/>
      <c r="H11" s="67" t="str">
        <f t="shared" si="0"/>
        <v xml:space="preserve">  </v>
      </c>
      <c r="I11" s="49"/>
      <c r="J11" s="50" t="str">
        <f t="shared" si="1"/>
        <v/>
      </c>
      <c r="K11" s="49"/>
      <c r="L11" s="65"/>
      <c r="M11" s="65"/>
      <c r="N11" s="65"/>
      <c r="O11" s="65"/>
      <c r="P11" s="65"/>
      <c r="Q11" s="65"/>
      <c r="R11" s="52" t="str">
        <f t="shared" si="2"/>
        <v/>
      </c>
      <c r="S11" s="59" t="str">
        <f>IF(OR(J11="",J11=0),"",
IF(J11="Afecta probabilidad",
IF(J10="Afecta probabilidad",S10-(S10*R10),
IF(J9="Afecta probabilidad",S9-(S9*R9),'2. Identificación del Riesgo'!$L$9)),""))</f>
        <v/>
      </c>
      <c r="T11" s="59" t="str">
        <f>IF(OR(J11="",J11=0),"",
IF(J11="Afecta Impacto",
IF(J10="Afecta Impacto",T10-(T10*R10),
IF(J9="Afecta Impacto",T9-(T9*R9),'2. Identificación del Riesgo'!$O$9)),""))</f>
        <v/>
      </c>
      <c r="U11" s="59">
        <f>IFERROR(IF(S11="",0,S11-(S11*R11)),0)</f>
        <v>0</v>
      </c>
      <c r="V11" s="59">
        <f>IFERROR(IF(T11="",0,T11-(T11*R11)),0)</f>
        <v>0</v>
      </c>
      <c r="W11" s="3"/>
      <c r="X11" s="3"/>
      <c r="Y11" s="3"/>
      <c r="Z11" s="3"/>
      <c r="AA11" s="3"/>
      <c r="AB11" s="3"/>
      <c r="AC11" s="3"/>
      <c r="AD11" s="3"/>
      <c r="AE11" s="3"/>
      <c r="AF11" s="3"/>
      <c r="AG11" s="3"/>
      <c r="AH11" s="3"/>
      <c r="AI11" s="3"/>
      <c r="AJ11" s="3"/>
      <c r="AK11" s="3"/>
      <c r="AL11" s="3"/>
      <c r="AM11" s="3"/>
    </row>
    <row r="12" spans="1:39" ht="171" customHeight="1" x14ac:dyDescent="0.3">
      <c r="A12" s="113">
        <v>2</v>
      </c>
      <c r="B12" s="17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Comunicaciones e Información Pública</v>
      </c>
      <c r="C12" s="1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Posibilidad de afectación reputacional a la entidad por no divulgar información de interés a la ciudadanía; por no contar con recurso humano suficiente, fallas tecnológicas en los canales oficiales y redes sociales.</v>
      </c>
      <c r="D12" s="153"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53" t="s">
        <v>393</v>
      </c>
      <c r="F12" s="53" t="s">
        <v>405</v>
      </c>
      <c r="G12" s="53" t="s">
        <v>394</v>
      </c>
      <c r="H12" s="67" t="str">
        <f t="shared" si="0"/>
        <v>Asesor en Comunicación realiza seguimiento semanal a las solicitudes recibidas desde las dependencias. Para validar la fecha de recepción y el proceso en el que se encuentra.</v>
      </c>
      <c r="I12" s="49" t="s">
        <v>58</v>
      </c>
      <c r="J12" s="50" t="str">
        <f t="shared" ref="J12:J14" si="3">IF(OR(I12="Preventivo",I12="Detectivo"),"Afecta probabilidad",
IF(I12="Correctivo","Afecta Impacto",""))</f>
        <v>Afecta probabilidad</v>
      </c>
      <c r="K12" s="49" t="s">
        <v>60</v>
      </c>
      <c r="L12" s="65" t="s">
        <v>62</v>
      </c>
      <c r="M12" s="65" t="s">
        <v>349</v>
      </c>
      <c r="N12" s="65" t="s">
        <v>65</v>
      </c>
      <c r="O12" s="69" t="s">
        <v>395</v>
      </c>
      <c r="P12" s="69" t="s">
        <v>396</v>
      </c>
      <c r="Q12" s="65" t="s">
        <v>397</v>
      </c>
      <c r="R12" s="52">
        <f t="shared" si="2"/>
        <v>0.4</v>
      </c>
      <c r="S12" s="59">
        <f>IF(OR(J12="",J12=0),"",
IF(J12="Afecta probabilidad",'2. Identificación del Riesgo'!$L$12,""))</f>
        <v>0.6</v>
      </c>
      <c r="T12" s="59" t="str">
        <f>IF(OR(J12="",J12=0),"",
IF(J12="Afecta Impacto",'2. Identificación del Riesgo'!$O$12,""))</f>
        <v/>
      </c>
      <c r="U12" s="59">
        <f>IFERROR(IF(S12="",0,S12-(S12*R12)),0)</f>
        <v>0.36</v>
      </c>
      <c r="V12" s="59">
        <f>IFERROR(IF(T12="",0,T12-(T12*R12)),0)</f>
        <v>0</v>
      </c>
      <c r="W12" s="3"/>
      <c r="X12" s="3"/>
      <c r="Y12" s="3"/>
      <c r="Z12" s="3"/>
      <c r="AA12" s="3"/>
      <c r="AB12" s="3"/>
      <c r="AC12" s="3"/>
      <c r="AD12" s="3"/>
      <c r="AE12" s="3"/>
      <c r="AF12" s="3"/>
      <c r="AG12" s="3"/>
      <c r="AH12" s="3"/>
      <c r="AI12" s="3"/>
      <c r="AJ12" s="3"/>
      <c r="AK12" s="3"/>
      <c r="AL12" s="3"/>
      <c r="AM12" s="3"/>
    </row>
    <row r="13" spans="1:39" ht="45.75" customHeight="1" x14ac:dyDescent="0.3">
      <c r="A13" s="113"/>
      <c r="B13" s="173"/>
      <c r="C13" s="153"/>
      <c r="D13" s="153"/>
      <c r="E13" s="53"/>
      <c r="F13" s="53"/>
      <c r="G13" s="53"/>
      <c r="H13" s="67" t="str">
        <f t="shared" si="0"/>
        <v xml:space="preserve">  </v>
      </c>
      <c r="I13" s="49"/>
      <c r="J13" s="50" t="str">
        <f t="shared" si="3"/>
        <v/>
      </c>
      <c r="K13" s="49"/>
      <c r="L13" s="65"/>
      <c r="M13" s="65"/>
      <c r="N13" s="65"/>
      <c r="O13" s="69"/>
      <c r="P13" s="65"/>
      <c r="Q13" s="65"/>
      <c r="R13" s="52" t="str">
        <f t="shared" si="2"/>
        <v/>
      </c>
      <c r="S13" s="59" t="str">
        <f>IF(OR(J13="",J13=0),"",
IF(J13="Afecta probabilidad",
IF(J12="Afecta probabilidad",S12-(S12*R12),'2. Identificación del Riesgo'!$L$12),""))</f>
        <v/>
      </c>
      <c r="T13" s="59" t="str">
        <f>IF(OR(J13="",J13=0),"",
IF(J13="Afecta Impacto",
IF(J12="Afecta Impacto",T12-(T12*R12),'2. Identificación del Riesgo'!$O$12),""))</f>
        <v/>
      </c>
      <c r="U13" s="59">
        <f t="shared" ref="U13:U14" si="4">IFERROR(IF(S13="",0,S13-(S13*R13)),0)</f>
        <v>0</v>
      </c>
      <c r="V13" s="59">
        <f t="shared" ref="V13:V14" si="5">IFERROR(IF(T13="",0,T13-(T13*R13)),0)</f>
        <v>0</v>
      </c>
      <c r="W13" s="3"/>
      <c r="X13" s="3"/>
      <c r="Y13" s="3"/>
      <c r="Z13" s="3"/>
      <c r="AA13" s="3"/>
      <c r="AB13" s="3"/>
      <c r="AC13" s="3"/>
      <c r="AD13" s="3"/>
      <c r="AE13" s="3"/>
      <c r="AF13" s="3"/>
      <c r="AG13" s="3"/>
      <c r="AH13" s="3"/>
      <c r="AI13" s="3"/>
      <c r="AJ13" s="3"/>
      <c r="AK13" s="3"/>
      <c r="AL13" s="3"/>
      <c r="AM13" s="3"/>
    </row>
    <row r="14" spans="1:39" ht="52.5" customHeight="1" x14ac:dyDescent="0.3">
      <c r="A14" s="113"/>
      <c r="B14" s="173"/>
      <c r="C14" s="153"/>
      <c r="D14" s="153"/>
      <c r="E14" s="53"/>
      <c r="F14" s="53"/>
      <c r="G14" s="53"/>
      <c r="H14" s="67" t="str">
        <f t="shared" si="0"/>
        <v xml:space="preserve">  </v>
      </c>
      <c r="I14" s="49"/>
      <c r="J14" s="50" t="str">
        <f t="shared" si="3"/>
        <v/>
      </c>
      <c r="K14" s="49"/>
      <c r="L14" s="65"/>
      <c r="M14" s="65"/>
      <c r="N14" s="65"/>
      <c r="O14" s="65"/>
      <c r="P14" s="65"/>
      <c r="Q14" s="65"/>
      <c r="R14" s="52" t="str">
        <f t="shared" si="2"/>
        <v/>
      </c>
      <c r="S14" s="59" t="str">
        <f>IF(OR(J14="",J14=0),"",
IF(J14="Afecta probabilidad",
IF(J13="Afecta probabilidad",S13-(S13*R13),
IF(J12="Afecta probabilidad",S12-(S12*R12),'2. Identificación del Riesgo'!$L$12)),""))</f>
        <v/>
      </c>
      <c r="T14" s="59" t="str">
        <f>IF(OR(J14="",J14=0),"",
IF(J14="Afecta Impacto",
IF(J13="Afecta Impacto",T13-(T13*R13),
IF(J12="Afecta Impacto",T12-(T12*R12),'2. Identificación del Riesgo'!$O$12)),""))</f>
        <v/>
      </c>
      <c r="U14" s="59">
        <f t="shared" si="4"/>
        <v>0</v>
      </c>
      <c r="V14" s="59">
        <f t="shared" si="5"/>
        <v>0</v>
      </c>
      <c r="W14" s="3"/>
      <c r="X14" s="3"/>
      <c r="Y14" s="3"/>
      <c r="Z14" s="3"/>
      <c r="AA14" s="3"/>
      <c r="AB14" s="3"/>
      <c r="AC14" s="3"/>
      <c r="AD14" s="3"/>
      <c r="AE14" s="3"/>
      <c r="AF14" s="3"/>
      <c r="AG14" s="3"/>
      <c r="AH14" s="3"/>
      <c r="AI14" s="3"/>
      <c r="AJ14" s="3"/>
      <c r="AK14" s="3"/>
      <c r="AL14" s="3"/>
      <c r="AM14" s="3"/>
    </row>
    <row r="15" spans="1:39" ht="30.75" customHeight="1" x14ac:dyDescent="0.3">
      <c r="A15" s="113">
        <v>3</v>
      </c>
      <c r="B15" s="17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Comunicaciones e Información Pública</v>
      </c>
      <c r="C15" s="1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Posibilidad de afectación economica o presupuestal, por la alta rotación de personal de planta, debido a la falta de lineamientos y herramientas institucionalizados para una adecuada trasferencia de conocimiento.</v>
      </c>
      <c r="D15" s="153"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Fuga de Capital Intelectual</v>
      </c>
      <c r="E15" s="53" t="s">
        <v>429</v>
      </c>
      <c r="F15" s="53" t="s">
        <v>430</v>
      </c>
      <c r="G15" s="53" t="s">
        <v>431</v>
      </c>
      <c r="H15" s="67" t="str">
        <f t="shared" si="0"/>
        <v>El Jefe Inmediato verifica el acta de entrega de puesto de trabajo con sus respectivos soportes, remitida por el funcionario al momento de una desvinculación o traslado laboral.</v>
      </c>
      <c r="I15" s="70" t="s">
        <v>59</v>
      </c>
      <c r="J15" s="50" t="str">
        <f t="shared" ref="J15:J17" si="6">IF(OR(I15="Preventivo",I15="Detectivo"),"Afecta probabilidad",
IF(I15="Correctivo","Afecta Impacto",""))</f>
        <v>Afecta probabilidad</v>
      </c>
      <c r="K15" s="70" t="s">
        <v>60</v>
      </c>
      <c r="L15" s="70" t="s">
        <v>61</v>
      </c>
      <c r="M15" s="70" t="s">
        <v>63</v>
      </c>
      <c r="N15" s="70" t="s">
        <v>64</v>
      </c>
      <c r="O15" s="70" t="s">
        <v>438</v>
      </c>
      <c r="P15" s="70" t="s">
        <v>439</v>
      </c>
      <c r="Q15" s="70" t="s">
        <v>440</v>
      </c>
      <c r="R15" s="52">
        <f t="shared" si="2"/>
        <v>0.3</v>
      </c>
      <c r="S15" s="59">
        <f>IF(OR(J15="",J15=0),"",
IF(J15="Afecta probabilidad",'2. Identificación del Riesgo'!$L$15,""))</f>
        <v>0.6</v>
      </c>
      <c r="T15" s="59" t="str">
        <f>IF(OR(J15="",J15=0),"",
IF(J15="Afecta Impacto",'2. Identificación del Riesgo'!$O$15,""))</f>
        <v/>
      </c>
      <c r="U15" s="59">
        <f>IFERROR(IF(S15="",0,S15-(S15*R15)),0)</f>
        <v>0.42</v>
      </c>
      <c r="V15" s="59">
        <f>IFERROR(IF(T15="",0,T15-(T15*R15)),0)</f>
        <v>0</v>
      </c>
      <c r="W15" s="3"/>
      <c r="X15" s="3"/>
      <c r="Y15" s="3"/>
      <c r="Z15" s="3"/>
      <c r="AA15" s="3"/>
      <c r="AB15" s="3"/>
      <c r="AC15" s="3"/>
      <c r="AD15" s="3"/>
      <c r="AE15" s="3"/>
      <c r="AF15" s="3"/>
      <c r="AG15" s="3"/>
      <c r="AH15" s="3"/>
      <c r="AI15" s="3"/>
      <c r="AJ15" s="3"/>
      <c r="AK15" s="3"/>
      <c r="AL15" s="3"/>
      <c r="AM15" s="3"/>
    </row>
    <row r="16" spans="1:39" ht="30.75" customHeight="1" x14ac:dyDescent="0.3">
      <c r="A16" s="113"/>
      <c r="B16" s="173"/>
      <c r="C16" s="153"/>
      <c r="D16" s="153"/>
      <c r="E16" s="53" t="s">
        <v>432</v>
      </c>
      <c r="F16" s="53" t="s">
        <v>433</v>
      </c>
      <c r="G16" s="53" t="s">
        <v>434</v>
      </c>
      <c r="H16" s="67" t="str">
        <f t="shared" si="0"/>
        <v>El funcionario realiza el informe o charla en la que transfiere el conocimiento adquirido, producto de una capacitación brindada por el IDIGER mediante su Plan Institucional de Capacitación.</v>
      </c>
      <c r="I16" s="70" t="s">
        <v>59</v>
      </c>
      <c r="J16" s="50" t="str">
        <f t="shared" si="6"/>
        <v>Afecta probabilidad</v>
      </c>
      <c r="K16" s="70" t="s">
        <v>60</v>
      </c>
      <c r="L16" s="70" t="s">
        <v>61</v>
      </c>
      <c r="M16" s="70" t="s">
        <v>63</v>
      </c>
      <c r="N16" s="70" t="s">
        <v>64</v>
      </c>
      <c r="O16" s="70" t="s">
        <v>438</v>
      </c>
      <c r="P16" s="70" t="s">
        <v>441</v>
      </c>
      <c r="Q16" s="70" t="s">
        <v>442</v>
      </c>
      <c r="R16" s="52">
        <f t="shared" si="2"/>
        <v>0.3</v>
      </c>
      <c r="S16" s="59">
        <f>IF(OR(J16="",J16=0),"",
IF(J16="Afecta probabilidad",
IF(J15="Afecta probabilidad",S15-(S15*R15),'2. Identificación del Riesgo'!$L$15),""))</f>
        <v>0.42</v>
      </c>
      <c r="T16" s="59" t="str">
        <f>IF(OR(J16="",J16=0),"",
IF(J16="Afecta Impacto",
IF(J15="Afecta Impacto",T15-(T15*R15),'2. Identificación del Riesgo'!$O$15),""))</f>
        <v/>
      </c>
      <c r="U16" s="59">
        <f t="shared" ref="U16:U17" si="7">IFERROR(IF(S16="",0,S16-(S16*R16)),0)</f>
        <v>0.29399999999999998</v>
      </c>
      <c r="V16" s="59">
        <f t="shared" ref="V16:V17" si="8">IFERROR(IF(T16="",0,T16-(T16*R16)),0)</f>
        <v>0</v>
      </c>
      <c r="W16" s="3"/>
      <c r="X16" s="3"/>
      <c r="Y16" s="3"/>
      <c r="Z16" s="3"/>
      <c r="AA16" s="3"/>
      <c r="AB16" s="3"/>
      <c r="AC16" s="3"/>
      <c r="AD16" s="3"/>
      <c r="AE16" s="3"/>
      <c r="AF16" s="3"/>
      <c r="AG16" s="3"/>
      <c r="AH16" s="3"/>
      <c r="AI16" s="3"/>
      <c r="AJ16" s="3"/>
      <c r="AK16" s="3"/>
      <c r="AL16" s="3"/>
      <c r="AM16" s="3"/>
    </row>
    <row r="17" spans="1:39" ht="30.75" customHeight="1" x14ac:dyDescent="0.3">
      <c r="A17" s="113"/>
      <c r="B17" s="173"/>
      <c r="C17" s="153"/>
      <c r="D17" s="153"/>
      <c r="E17" s="53"/>
      <c r="F17" s="53"/>
      <c r="G17" s="53"/>
      <c r="H17" s="67" t="str">
        <f t="shared" si="0"/>
        <v xml:space="preserve">  </v>
      </c>
      <c r="I17" s="70"/>
      <c r="J17" s="50" t="str">
        <f t="shared" si="6"/>
        <v/>
      </c>
      <c r="K17" s="70"/>
      <c r="L17" s="70"/>
      <c r="M17" s="70"/>
      <c r="N17" s="70"/>
      <c r="O17" s="70"/>
      <c r="P17" s="70"/>
      <c r="Q17" s="70"/>
      <c r="R17" s="52" t="str">
        <f t="shared" si="2"/>
        <v/>
      </c>
      <c r="S17" s="59" t="str">
        <f>IF(OR(J17="",J17=0),"",
IF(J17="Afecta probabilidad",
IF(J16="Afecta probabilidad",S16-(S16*R16),
IF(J15="Afecta probabilidad",S15-(S15*R15),'2. Identificación del Riesgo'!$L$15)),""))</f>
        <v/>
      </c>
      <c r="T17" s="59" t="str">
        <f>IF(OR(J17="",J17=0),"",
IF(J17="Afecta Impacto",
IF(J16="Afecta Impacto",T16-(T16*R16),
IF(J15="Afecta Impacto",T15-(T15*R15),'2. Identificación del Riesgo'!$O$15)),""))</f>
        <v/>
      </c>
      <c r="U17" s="59">
        <f t="shared" si="7"/>
        <v>0</v>
      </c>
      <c r="V17" s="59">
        <f t="shared" si="8"/>
        <v>0</v>
      </c>
      <c r="W17" s="3"/>
      <c r="X17" s="3"/>
      <c r="Y17" s="3"/>
      <c r="Z17" s="3"/>
      <c r="AA17" s="3"/>
      <c r="AB17" s="3"/>
      <c r="AC17" s="3"/>
      <c r="AD17" s="3"/>
      <c r="AE17" s="3"/>
      <c r="AF17" s="3"/>
      <c r="AG17" s="3"/>
      <c r="AH17" s="3"/>
      <c r="AI17" s="3"/>
      <c r="AJ17" s="3"/>
      <c r="AK17" s="3"/>
      <c r="AL17" s="3"/>
      <c r="AM17" s="3"/>
    </row>
    <row r="18" spans="1:39" ht="30.75" customHeight="1" x14ac:dyDescent="0.3">
      <c r="A18" s="113">
        <v>4</v>
      </c>
      <c r="B18" s="17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Comunicaciones e Información Pública</v>
      </c>
      <c r="C18" s="1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53"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Fuga de Capital Intelectual</v>
      </c>
      <c r="E18" s="53" t="s">
        <v>435</v>
      </c>
      <c r="F18" s="53" t="s">
        <v>436</v>
      </c>
      <c r="G18" s="53" t="s">
        <v>437</v>
      </c>
      <c r="H18" s="67" t="str">
        <f t="shared" si="0"/>
        <v>El Supervisor del contrato verifica el informe de actividades y soportes entregados por el Contratista de prestación de servicios, de manera mensual.</v>
      </c>
      <c r="I18" s="70" t="s">
        <v>59</v>
      </c>
      <c r="J18" s="50" t="str">
        <f t="shared" ref="J18:J20" si="9">IF(OR(I18="Preventivo",I18="Detectivo"),"Afecta probabilidad",
IF(I18="Correctivo","Afecta Impacto",""))</f>
        <v>Afecta probabilidad</v>
      </c>
      <c r="K18" s="70" t="s">
        <v>60</v>
      </c>
      <c r="L18" s="70" t="s">
        <v>61</v>
      </c>
      <c r="M18" s="70" t="s">
        <v>63</v>
      </c>
      <c r="N18" s="70" t="s">
        <v>64</v>
      </c>
      <c r="O18" s="70" t="s">
        <v>443</v>
      </c>
      <c r="P18" s="70" t="s">
        <v>444</v>
      </c>
      <c r="Q18" s="70" t="s">
        <v>445</v>
      </c>
      <c r="R18" s="52">
        <f t="shared" si="2"/>
        <v>0.3</v>
      </c>
      <c r="S18" s="59">
        <f>IF(OR(J18="",J18=0),"",
IF(J18="Afecta probabilidad",'2. Identificación del Riesgo'!$L$18,""))</f>
        <v>0.8</v>
      </c>
      <c r="T18" s="59" t="str">
        <f>IF(OR(J18="",J18=0),"",
IF(J18="Afecta Impacto",'2. Identificación del Riesgo'!$O$18,""))</f>
        <v/>
      </c>
      <c r="U18" s="59">
        <f>IFERROR(IF(S18="",0,S18-(S18*R18)),0)</f>
        <v>0.56000000000000005</v>
      </c>
      <c r="V18" s="59">
        <f>IFERROR(IF(T18="",0,T18-(T18*R18)),0)</f>
        <v>0</v>
      </c>
      <c r="W18" s="3"/>
      <c r="X18" s="3"/>
      <c r="Y18" s="3"/>
      <c r="Z18" s="3"/>
      <c r="AA18" s="3"/>
      <c r="AB18" s="3"/>
      <c r="AC18" s="3"/>
      <c r="AD18" s="3"/>
      <c r="AE18" s="3"/>
      <c r="AF18" s="3"/>
      <c r="AG18" s="3"/>
      <c r="AH18" s="3"/>
      <c r="AI18" s="3"/>
      <c r="AJ18" s="3"/>
      <c r="AK18" s="3"/>
      <c r="AL18" s="3"/>
      <c r="AM18" s="3"/>
    </row>
    <row r="19" spans="1:39" ht="30.75" customHeight="1" x14ac:dyDescent="0.3">
      <c r="A19" s="113"/>
      <c r="B19" s="173"/>
      <c r="C19" s="153"/>
      <c r="D19" s="153"/>
      <c r="E19" s="53"/>
      <c r="F19" s="53"/>
      <c r="G19" s="53"/>
      <c r="H19" s="67" t="str">
        <f t="shared" si="0"/>
        <v xml:space="preserve">  </v>
      </c>
      <c r="I19" s="49"/>
      <c r="J19" s="50" t="str">
        <f t="shared" si="9"/>
        <v/>
      </c>
      <c r="K19" s="49"/>
      <c r="L19" s="65"/>
      <c r="M19" s="65"/>
      <c r="N19" s="65"/>
      <c r="O19" s="65"/>
      <c r="P19" s="65"/>
      <c r="Q19" s="65"/>
      <c r="R19" s="52" t="str">
        <f t="shared" si="2"/>
        <v/>
      </c>
      <c r="S19" s="59" t="str">
        <f>IF(OR(J19="",J19=0),"",
IF(J19="Afecta probabilidad",
IF(J18="Afecta probabilidad",S18-(S18*R18),'2. Identificación del Riesgo'!$L$18),""))</f>
        <v/>
      </c>
      <c r="T19" s="59" t="str">
        <f>IF(OR(J19="",J19=0),"",
IF(J19="Afecta Impacto",
IF(J18="Afecta Impacto",T18-(T18*R18),'2. Identificación del Riesgo'!$O$18),""))</f>
        <v/>
      </c>
      <c r="U19" s="59">
        <f t="shared" ref="U19:U20" si="10">IFERROR(IF(S19="",0,S19-(S19*R19)),0)</f>
        <v>0</v>
      </c>
      <c r="V19" s="59">
        <f t="shared" ref="V19:V20" si="11">IFERROR(IF(T19="",0,T19-(T19*R19)),0)</f>
        <v>0</v>
      </c>
      <c r="W19" s="3"/>
      <c r="X19" s="3"/>
      <c r="Y19" s="3"/>
      <c r="Z19" s="3"/>
      <c r="AA19" s="3"/>
      <c r="AB19" s="3"/>
      <c r="AC19" s="3"/>
      <c r="AD19" s="3"/>
      <c r="AE19" s="3"/>
      <c r="AF19" s="3"/>
      <c r="AG19" s="3"/>
      <c r="AH19" s="3"/>
      <c r="AI19" s="3"/>
      <c r="AJ19" s="3"/>
      <c r="AK19" s="3"/>
      <c r="AL19" s="3"/>
      <c r="AM19" s="3"/>
    </row>
    <row r="20" spans="1:39" ht="30.75" customHeight="1" x14ac:dyDescent="0.3">
      <c r="A20" s="113"/>
      <c r="B20" s="173"/>
      <c r="C20" s="153"/>
      <c r="D20" s="153"/>
      <c r="E20" s="53"/>
      <c r="F20" s="53"/>
      <c r="G20" s="53"/>
      <c r="H20" s="67" t="str">
        <f t="shared" si="0"/>
        <v xml:space="preserve">  </v>
      </c>
      <c r="I20" s="49"/>
      <c r="J20" s="50" t="str">
        <f t="shared" si="9"/>
        <v/>
      </c>
      <c r="K20" s="49"/>
      <c r="L20" s="65"/>
      <c r="M20" s="65"/>
      <c r="N20" s="65"/>
      <c r="O20" s="65"/>
      <c r="P20" s="65"/>
      <c r="Q20" s="65"/>
      <c r="R20" s="52" t="str">
        <f t="shared" si="2"/>
        <v/>
      </c>
      <c r="S20" s="59" t="str">
        <f>IF(OR(J20="",J20=0),"",
IF(J20="Afecta probabilidad",
IF(J19="Afecta probabilidad",S19-(S19*R19),
IF(J18="Afecta probabilidad",S18-(S18*R18),'2. Identificación del Riesgo'!$L$18)),""))</f>
        <v/>
      </c>
      <c r="T20" s="59" t="str">
        <f>IF(OR(J20="",J20=0),"",
IF(J20="Afecta Impacto",
IF(J19="Afecta Impacto",T19-(T19*R19),
IF(J18="Afecta Impacto",T18-(T18*R18),'2. Identificación del Riesgo'!$O$18)),""))</f>
        <v/>
      </c>
      <c r="U20" s="59">
        <f t="shared" si="10"/>
        <v>0</v>
      </c>
      <c r="V20" s="59">
        <f t="shared" si="11"/>
        <v>0</v>
      </c>
      <c r="W20" s="3"/>
      <c r="X20" s="3"/>
      <c r="Y20" s="3"/>
      <c r="Z20" s="3"/>
      <c r="AA20" s="3"/>
      <c r="AB20" s="3"/>
      <c r="AC20" s="3"/>
      <c r="AD20" s="3"/>
      <c r="AE20" s="3"/>
      <c r="AF20" s="3"/>
      <c r="AG20" s="3"/>
      <c r="AH20" s="3"/>
      <c r="AI20" s="3"/>
      <c r="AJ20" s="3"/>
      <c r="AK20" s="3"/>
      <c r="AL20" s="3"/>
      <c r="AM20" s="3"/>
    </row>
    <row r="21" spans="1:39" ht="30.75" customHeight="1" x14ac:dyDescent="0.3">
      <c r="A21" s="113">
        <v>5</v>
      </c>
      <c r="B21" s="17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Comunicaciones e Información Pública</v>
      </c>
      <c r="C21" s="1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53"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Seguridad de la Información (Pérdida de Confidencialidad)</v>
      </c>
      <c r="E21" s="53" t="s">
        <v>466</v>
      </c>
      <c r="F21" s="53" t="s">
        <v>467</v>
      </c>
      <c r="G21" s="53" t="s">
        <v>468</v>
      </c>
      <c r="H21" s="67" t="str">
        <f t="shared" si="0"/>
        <v>El subdirector, Jefe o personal delegado Solicita a través de la mesa de servicio y cuando sea necesario. el acceso a las carpetas compartidas, para el personal que considere pertinente.</v>
      </c>
      <c r="I21" s="70" t="s">
        <v>58</v>
      </c>
      <c r="J21" s="50" t="str">
        <f t="shared" ref="J21:J23" si="12">IF(OR(I21="Preventivo",I21="Detectivo"),"Afecta probabilidad",
IF(I21="Correctivo","Afecta Impacto",""))</f>
        <v>Afecta probabilidad</v>
      </c>
      <c r="K21" s="70" t="s">
        <v>60</v>
      </c>
      <c r="L21" s="70" t="s">
        <v>62</v>
      </c>
      <c r="M21" s="70" t="s">
        <v>95</v>
      </c>
      <c r="N21" s="70" t="s">
        <v>64</v>
      </c>
      <c r="O21" s="70" t="s">
        <v>469</v>
      </c>
      <c r="P21" s="70" t="s">
        <v>470</v>
      </c>
      <c r="Q21" s="70" t="s">
        <v>471</v>
      </c>
      <c r="R21" s="52">
        <f t="shared" si="2"/>
        <v>0.4</v>
      </c>
      <c r="S21" s="59">
        <f>IF(OR(J21="",J21=0),"",
IF(J21="Afecta probabilidad",'2. Identificación del Riesgo'!$L$21,""))</f>
        <v>1</v>
      </c>
      <c r="T21" s="59" t="str">
        <f>IF(OR(J21="",J21=0),"",
IF(J21="Afecta Impacto",'2. Identificación del Riesgo'!$O$21,""))</f>
        <v/>
      </c>
      <c r="U21" s="59">
        <f>IFERROR(IF(S21="",0,S21-(S21*R21)),0)</f>
        <v>0.6</v>
      </c>
      <c r="V21" s="59">
        <f>IFERROR(IF(T21="",0,T21-(T21*R21)),0)</f>
        <v>0</v>
      </c>
      <c r="W21" s="3"/>
      <c r="X21" s="3"/>
      <c r="Y21" s="3"/>
      <c r="Z21" s="3"/>
      <c r="AA21" s="3"/>
      <c r="AB21" s="3"/>
      <c r="AC21" s="3"/>
      <c r="AD21" s="3"/>
      <c r="AE21" s="3"/>
      <c r="AF21" s="3"/>
      <c r="AG21" s="3"/>
      <c r="AH21" s="3"/>
      <c r="AI21" s="3"/>
      <c r="AJ21" s="3"/>
      <c r="AK21" s="3"/>
      <c r="AL21" s="3"/>
      <c r="AM21" s="3"/>
    </row>
    <row r="22" spans="1:39" ht="30.75" customHeight="1" x14ac:dyDescent="0.3">
      <c r="A22" s="113"/>
      <c r="B22" s="173"/>
      <c r="C22" s="153"/>
      <c r="D22" s="153"/>
      <c r="E22" s="53"/>
      <c r="F22" s="53"/>
      <c r="G22" s="53"/>
      <c r="H22" s="67" t="str">
        <f t="shared" si="0"/>
        <v xml:space="preserve">  </v>
      </c>
      <c r="I22" s="49"/>
      <c r="J22" s="50" t="str">
        <f t="shared" si="12"/>
        <v/>
      </c>
      <c r="K22" s="49"/>
      <c r="L22" s="65"/>
      <c r="M22" s="65"/>
      <c r="N22" s="65"/>
      <c r="O22" s="65"/>
      <c r="P22" s="65"/>
      <c r="Q22" s="65"/>
      <c r="R22" s="52" t="str">
        <f t="shared" si="2"/>
        <v/>
      </c>
      <c r="S22" s="59" t="str">
        <f>IF(OR(J22="",J22=0),"",
IF(J22="Afecta probabilidad",
IF(J21="Afecta probabilidad",S21-(S21*R21),'2. Identificación del Riesgo'!$L$21),""))</f>
        <v/>
      </c>
      <c r="T22" s="59" t="str">
        <f>IF(OR(J22="",J22=0),"",
IF(J22="Afecta Impacto",
IF(J21="Afecta Impacto",T21-(T21*R21),'2. Identificación del Riesgo'!$O$21),""))</f>
        <v/>
      </c>
      <c r="U22" s="59">
        <f t="shared" ref="U22:U23" si="13">IFERROR(IF(S22="",0,S22-(S22*R22)),0)</f>
        <v>0</v>
      </c>
      <c r="V22" s="59">
        <f t="shared" ref="V22:V23" si="14">IFERROR(IF(T22="",0,T22-(T22*R22)),0)</f>
        <v>0</v>
      </c>
      <c r="W22" s="3"/>
      <c r="X22" s="3"/>
      <c r="Y22" s="3"/>
      <c r="Z22" s="3"/>
      <c r="AA22" s="3"/>
      <c r="AB22" s="3"/>
      <c r="AC22" s="3"/>
      <c r="AD22" s="3"/>
      <c r="AE22" s="3"/>
      <c r="AF22" s="3"/>
      <c r="AG22" s="3"/>
      <c r="AH22" s="3"/>
      <c r="AI22" s="3"/>
      <c r="AJ22" s="3"/>
      <c r="AK22" s="3"/>
      <c r="AL22" s="3"/>
      <c r="AM22" s="3"/>
    </row>
    <row r="23" spans="1:39" ht="30.75" customHeight="1" x14ac:dyDescent="0.3">
      <c r="A23" s="113"/>
      <c r="B23" s="173"/>
      <c r="C23" s="153"/>
      <c r="D23" s="153"/>
      <c r="E23" s="53"/>
      <c r="F23" s="53"/>
      <c r="G23" s="53"/>
      <c r="H23" s="67" t="str">
        <f t="shared" si="0"/>
        <v xml:space="preserve">  </v>
      </c>
      <c r="I23" s="49"/>
      <c r="J23" s="50" t="str">
        <f t="shared" si="12"/>
        <v/>
      </c>
      <c r="K23" s="49"/>
      <c r="L23" s="65"/>
      <c r="M23" s="65"/>
      <c r="N23" s="65"/>
      <c r="O23" s="65"/>
      <c r="P23" s="65"/>
      <c r="Q23" s="65"/>
      <c r="R23" s="52" t="str">
        <f t="shared" si="2"/>
        <v/>
      </c>
      <c r="S23" s="59" t="str">
        <f>IF(OR(J23="",J23=0),"",
IF(J23="Afecta probabilidad",
IF(J22="Afecta probabilidad",S22-(S22*R22),
IF(J21="Afecta probabilidad",S21-(S21*R21),'2. Identificación del Riesgo'!$L$21)),""))</f>
        <v/>
      </c>
      <c r="T23" s="59" t="str">
        <f>IF(OR(J23="",J23=0),"",
IF(J23="Afecta Impacto",
IF(J22="Afecta Impacto",T22-(T22*R22),
IF(J21="Afecta Impacto",T21-(T21*R21),'2. Identificación del Riesgo'!$O$21)),""))</f>
        <v/>
      </c>
      <c r="U23" s="59">
        <f t="shared" si="13"/>
        <v>0</v>
      </c>
      <c r="V23" s="59">
        <f t="shared" si="14"/>
        <v>0</v>
      </c>
      <c r="W23" s="3"/>
      <c r="X23" s="3"/>
      <c r="Y23" s="3"/>
      <c r="Z23" s="3"/>
      <c r="AA23" s="3"/>
      <c r="AB23" s="3"/>
      <c r="AC23" s="3"/>
      <c r="AD23" s="3"/>
      <c r="AE23" s="3"/>
      <c r="AF23" s="3"/>
      <c r="AG23" s="3"/>
      <c r="AH23" s="3"/>
      <c r="AI23" s="3"/>
      <c r="AJ23" s="3"/>
      <c r="AK23" s="3"/>
      <c r="AL23" s="3"/>
      <c r="AM23" s="3"/>
    </row>
    <row r="24" spans="1:39" ht="30.75" customHeight="1" x14ac:dyDescent="0.3">
      <c r="A24" s="113">
        <v>6</v>
      </c>
      <c r="B24" s="17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Comunicaciones e Información Pública</v>
      </c>
      <c r="C24" s="1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53"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Seguridad de la Información (Pérdida de la Integridad)</v>
      </c>
      <c r="E24" s="53"/>
      <c r="F24" s="53"/>
      <c r="G24" s="53"/>
      <c r="H24" s="67" t="str">
        <f t="shared" si="0"/>
        <v xml:space="preserve">  </v>
      </c>
      <c r="I24" s="49" t="s">
        <v>349</v>
      </c>
      <c r="J24" s="50" t="str">
        <f t="shared" ref="J24:J26" si="15">IF(OR(I24="Preventivo",I24="Detectivo"),"Afecta probabilidad",
IF(I24="Correctivo","Afecta Impacto",""))</f>
        <v/>
      </c>
      <c r="K24" s="49"/>
      <c r="L24" s="65"/>
      <c r="M24" s="65"/>
      <c r="N24" s="65"/>
      <c r="O24" s="65"/>
      <c r="P24" s="65"/>
      <c r="Q24" s="65"/>
      <c r="R24" s="52" t="str">
        <f t="shared" si="2"/>
        <v/>
      </c>
      <c r="S24" s="59" t="str">
        <f>IF(OR(J24="",J24=0),"",
IF(J24="Afecta probabilidad",'2. Identificación del Riesgo'!$L$24,""))</f>
        <v/>
      </c>
      <c r="T24" s="59" t="str">
        <f>IF(OR(J24="",J24=0),"",
IF(J24="Afecta Impacto",'2. Identificación del Riesgo'!$O$24,""))</f>
        <v/>
      </c>
      <c r="U24" s="59">
        <f>IFERROR(IF(S24="",0,S24-(S24*R24)),0)</f>
        <v>0</v>
      </c>
      <c r="V24" s="59">
        <f>IFERROR(IF(T24="",0,T24-(T24*R24)),0)</f>
        <v>0</v>
      </c>
      <c r="W24" s="3"/>
      <c r="X24" s="3"/>
      <c r="Y24" s="3"/>
      <c r="Z24" s="3"/>
      <c r="AA24" s="3"/>
      <c r="AB24" s="3"/>
      <c r="AC24" s="3"/>
      <c r="AD24" s="3"/>
      <c r="AE24" s="3"/>
      <c r="AF24" s="3"/>
      <c r="AG24" s="3"/>
      <c r="AH24" s="3"/>
      <c r="AI24" s="3"/>
      <c r="AJ24" s="3"/>
      <c r="AK24" s="3"/>
      <c r="AL24" s="3"/>
      <c r="AM24" s="3"/>
    </row>
    <row r="25" spans="1:39" ht="30.75" customHeight="1" x14ac:dyDescent="0.3">
      <c r="A25" s="113"/>
      <c r="B25" s="173"/>
      <c r="C25" s="153"/>
      <c r="D25" s="153"/>
      <c r="E25" s="53"/>
      <c r="F25" s="53"/>
      <c r="G25" s="53"/>
      <c r="H25" s="67" t="str">
        <f t="shared" si="0"/>
        <v xml:space="preserve">  </v>
      </c>
      <c r="I25" s="49"/>
      <c r="J25" s="50" t="str">
        <f t="shared" si="15"/>
        <v/>
      </c>
      <c r="K25" s="49"/>
      <c r="L25" s="65"/>
      <c r="M25" s="65"/>
      <c r="N25" s="65"/>
      <c r="O25" s="65"/>
      <c r="P25" s="65"/>
      <c r="Q25" s="65"/>
      <c r="R25" s="52" t="str">
        <f t="shared" si="2"/>
        <v/>
      </c>
      <c r="S25" s="59" t="str">
        <f>IF(OR(J25="",J25=0),"",
IF(J25="Afecta probabilidad",
IF(J24="Afecta probabilidad",S24-(S24*R24),'2. Identificación del Riesgo'!$L$24),""))</f>
        <v/>
      </c>
      <c r="T25" s="59" t="str">
        <f>IF(OR(J25="",J25=0),"",
IF(J25="Afecta Impacto",
IF(J24="Afecta Impacto",T24-(T24*R24),'2. Identificación del Riesgo'!$O$24),""))</f>
        <v/>
      </c>
      <c r="U25" s="59">
        <f t="shared" ref="U25:U26" si="16">IFERROR(IF(S25="",0,S25-(S25*R25)),0)</f>
        <v>0</v>
      </c>
      <c r="V25" s="59">
        <f t="shared" ref="V25:V26" si="17">IFERROR(IF(T25="",0,T25-(T25*R25)),0)</f>
        <v>0</v>
      </c>
      <c r="W25" s="3"/>
      <c r="X25" s="3"/>
      <c r="Y25" s="3"/>
      <c r="Z25" s="3"/>
      <c r="AA25" s="3"/>
      <c r="AB25" s="3"/>
      <c r="AC25" s="3"/>
      <c r="AD25" s="3"/>
      <c r="AE25" s="3"/>
      <c r="AF25" s="3"/>
      <c r="AG25" s="3"/>
      <c r="AH25" s="3"/>
      <c r="AI25" s="3"/>
      <c r="AJ25" s="3"/>
      <c r="AK25" s="3"/>
      <c r="AL25" s="3"/>
      <c r="AM25" s="3"/>
    </row>
    <row r="26" spans="1:39" ht="30.75" customHeight="1" x14ac:dyDescent="0.3">
      <c r="A26" s="113"/>
      <c r="B26" s="173"/>
      <c r="C26" s="153"/>
      <c r="D26" s="153"/>
      <c r="E26" s="53"/>
      <c r="F26" s="53"/>
      <c r="G26" s="53"/>
      <c r="H26" s="67" t="str">
        <f t="shared" si="0"/>
        <v xml:space="preserve">  </v>
      </c>
      <c r="I26" s="49"/>
      <c r="J26" s="50" t="str">
        <f t="shared" si="15"/>
        <v/>
      </c>
      <c r="K26" s="49"/>
      <c r="L26" s="65"/>
      <c r="M26" s="65"/>
      <c r="N26" s="65"/>
      <c r="O26" s="65"/>
      <c r="P26" s="65"/>
      <c r="Q26" s="65"/>
      <c r="R26" s="52" t="str">
        <f t="shared" si="2"/>
        <v/>
      </c>
      <c r="S26" s="59" t="str">
        <f>IF(OR(J26="",J26=0),"",
IF(J26="Afecta probabilidad",
IF(J25="Afecta probabilidad",S25-(S25*R25),
IF(J24="Afecta probabilidad",S24-(S24*R24),'2. Identificación del Riesgo'!$L$24)),""))</f>
        <v/>
      </c>
      <c r="T26" s="59" t="str">
        <f>IF(OR(J26="",J26=0),"",
IF(J26="Afecta Impacto",
IF(J25="Afecta Impacto",T25-(T25*R25),
IF(J24="Afecta Impacto",T24-(T24*R24),'2. Identificación del Riesgo'!$O$24)),""))</f>
        <v/>
      </c>
      <c r="U26" s="59">
        <f t="shared" si="16"/>
        <v>0</v>
      </c>
      <c r="V26" s="59">
        <f t="shared" si="17"/>
        <v>0</v>
      </c>
      <c r="W26" s="3"/>
      <c r="X26" s="3"/>
      <c r="Y26" s="3"/>
      <c r="Z26" s="3"/>
      <c r="AA26" s="3"/>
      <c r="AB26" s="3"/>
      <c r="AC26" s="3"/>
      <c r="AD26" s="3"/>
      <c r="AE26" s="3"/>
      <c r="AF26" s="3"/>
      <c r="AG26" s="3"/>
      <c r="AH26" s="3"/>
      <c r="AI26" s="3"/>
      <c r="AJ26" s="3"/>
      <c r="AK26" s="3"/>
      <c r="AL26" s="3"/>
      <c r="AM26" s="3"/>
    </row>
    <row r="27" spans="1:39" ht="30.75" customHeight="1" x14ac:dyDescent="0.3">
      <c r="A27" s="113">
        <v>7</v>
      </c>
      <c r="B27" s="17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1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153"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53"/>
      <c r="F27" s="53"/>
      <c r="G27" s="53"/>
      <c r="H27" s="67" t="str">
        <f t="shared" si="0"/>
        <v xml:space="preserve">  </v>
      </c>
      <c r="I27" s="49"/>
      <c r="J27" s="50" t="str">
        <f t="shared" ref="J27:J29" si="18">IF(OR(I27="Preventivo",I27="Detectivo"),"Afecta probabilidad",
IF(I27="Correctivo","Afecta Impacto",""))</f>
        <v/>
      </c>
      <c r="K27" s="49"/>
      <c r="L27" s="65"/>
      <c r="M27" s="65"/>
      <c r="N27" s="65"/>
      <c r="O27" s="65"/>
      <c r="P27" s="65"/>
      <c r="Q27" s="65"/>
      <c r="R27" s="52" t="str">
        <f t="shared" si="2"/>
        <v/>
      </c>
      <c r="S27" s="59" t="str">
        <f>IF(OR(J27="",J27=0),"",
IF(J27="Afecta probabilidad",'2. Identificación del Riesgo'!$L$27,""))</f>
        <v/>
      </c>
      <c r="T27" s="59" t="str">
        <f>IF(OR(J27="",J27=0),"",
IF(J27="Afecta Impacto",'2. Identificación del Riesgo'!$O$27,""))</f>
        <v/>
      </c>
      <c r="U27" s="59">
        <f>IFERROR(IF(S27="",0,S27-(S27*R27)),0)</f>
        <v>0</v>
      </c>
      <c r="V27" s="59">
        <f>IFERROR(IF(T27="",0,T27-(T27*R27)),0)</f>
        <v>0</v>
      </c>
      <c r="W27" s="3"/>
      <c r="X27" s="3"/>
      <c r="Y27" s="3"/>
      <c r="Z27" s="3"/>
      <c r="AA27" s="3"/>
      <c r="AB27" s="3"/>
      <c r="AC27" s="3"/>
      <c r="AD27" s="3"/>
      <c r="AE27" s="3"/>
      <c r="AF27" s="3"/>
      <c r="AG27" s="3"/>
      <c r="AH27" s="3"/>
      <c r="AI27" s="3"/>
      <c r="AJ27" s="3"/>
      <c r="AK27" s="3"/>
      <c r="AL27" s="3"/>
      <c r="AM27" s="3"/>
    </row>
    <row r="28" spans="1:39" ht="30.75" customHeight="1" x14ac:dyDescent="0.3">
      <c r="A28" s="113"/>
      <c r="B28" s="173"/>
      <c r="C28" s="153"/>
      <c r="D28" s="153"/>
      <c r="E28" s="53"/>
      <c r="F28" s="53"/>
      <c r="G28" s="53"/>
      <c r="H28" s="67" t="str">
        <f t="shared" si="0"/>
        <v xml:space="preserve">  </v>
      </c>
      <c r="I28" s="49"/>
      <c r="J28" s="50" t="str">
        <f t="shared" si="18"/>
        <v/>
      </c>
      <c r="K28" s="49"/>
      <c r="L28" s="65"/>
      <c r="M28" s="65"/>
      <c r="N28" s="65"/>
      <c r="O28" s="65"/>
      <c r="P28" s="65"/>
      <c r="Q28" s="65"/>
      <c r="R28" s="52" t="str">
        <f t="shared" si="2"/>
        <v/>
      </c>
      <c r="S28" s="59" t="str">
        <f>IF(OR(J28="",J28=0),"",
IF(J28="Afecta probabilidad",
IF(J27="Afecta probabilidad",S27-(S27*R27),'2. Identificación del Riesgo'!$L$27),""))</f>
        <v/>
      </c>
      <c r="T28" s="59" t="str">
        <f>IF(OR(J28="",J28=0),"",
IF(J28="Afecta Impacto",
IF(J27="Afecta Impacto",T27-(T27*R27),'2. Identificación del Riesgo'!$O$27),""))</f>
        <v/>
      </c>
      <c r="U28" s="59">
        <f t="shared" ref="U28:U29" si="19">IFERROR(IF(S28="",0,S28-(S28*R28)),0)</f>
        <v>0</v>
      </c>
      <c r="V28" s="59">
        <f t="shared" ref="V28:V29" si="20">IFERROR(IF(T28="",0,T28-(T28*R28)),0)</f>
        <v>0</v>
      </c>
      <c r="W28" s="3"/>
      <c r="X28" s="3"/>
      <c r="Y28" s="3"/>
      <c r="Z28" s="3"/>
      <c r="AA28" s="3"/>
      <c r="AB28" s="3"/>
      <c r="AC28" s="3"/>
      <c r="AD28" s="3"/>
      <c r="AE28" s="3"/>
      <c r="AF28" s="3"/>
      <c r="AG28" s="3"/>
      <c r="AH28" s="3"/>
      <c r="AI28" s="3"/>
      <c r="AJ28" s="3"/>
      <c r="AK28" s="3"/>
      <c r="AL28" s="3"/>
      <c r="AM28" s="3"/>
    </row>
    <row r="29" spans="1:39" ht="30.75" customHeight="1" x14ac:dyDescent="0.3">
      <c r="A29" s="113"/>
      <c r="B29" s="173"/>
      <c r="C29" s="153"/>
      <c r="D29" s="153"/>
      <c r="E29" s="53"/>
      <c r="F29" s="53"/>
      <c r="G29" s="53"/>
      <c r="H29" s="67" t="str">
        <f t="shared" si="0"/>
        <v xml:space="preserve">  </v>
      </c>
      <c r="I29" s="49"/>
      <c r="J29" s="50" t="str">
        <f t="shared" si="18"/>
        <v/>
      </c>
      <c r="K29" s="49"/>
      <c r="L29" s="65"/>
      <c r="M29" s="65"/>
      <c r="N29" s="65"/>
      <c r="O29" s="65"/>
      <c r="P29" s="65"/>
      <c r="Q29" s="65"/>
      <c r="R29" s="52" t="str">
        <f t="shared" si="2"/>
        <v/>
      </c>
      <c r="S29" s="59" t="str">
        <f>IF(OR(J29="",J29=0),"",
IF(J29="Afecta probabilidad",
IF(J28="Afecta probabilidad",S28-(S28*R28),
IF(J27="Afecta probabilidad",S27-(S27*R27),'2. Identificación del Riesgo'!$L$27)),""))</f>
        <v/>
      </c>
      <c r="T29" s="59" t="str">
        <f>IF(OR(J29="",J29=0),"",
IF(J29="Afecta Impacto",
IF(J28="Afecta Impacto",T28-(T28*R28),
IF(J27="Afecta Impacto",T27-(T27*R27),'2. Identificación del Riesgo'!$O$27)),""))</f>
        <v/>
      </c>
      <c r="U29" s="59">
        <f t="shared" si="19"/>
        <v>0</v>
      </c>
      <c r="V29" s="59">
        <f t="shared" si="20"/>
        <v>0</v>
      </c>
      <c r="W29" s="3"/>
      <c r="X29" s="3"/>
      <c r="Y29" s="3"/>
      <c r="Z29" s="3"/>
      <c r="AA29" s="3"/>
      <c r="AB29" s="3"/>
      <c r="AC29" s="3"/>
      <c r="AD29" s="3"/>
      <c r="AE29" s="3"/>
      <c r="AF29" s="3"/>
      <c r="AG29" s="3"/>
      <c r="AH29" s="3"/>
      <c r="AI29" s="3"/>
      <c r="AJ29" s="3"/>
      <c r="AK29" s="3"/>
      <c r="AL29" s="3"/>
      <c r="AM29" s="3"/>
    </row>
    <row r="30" spans="1:39" ht="30.75" customHeight="1" x14ac:dyDescent="0.3">
      <c r="A30" s="113">
        <v>8</v>
      </c>
      <c r="B30" s="17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1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153"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53"/>
      <c r="F30" s="53"/>
      <c r="G30" s="53"/>
      <c r="H30" s="67" t="str">
        <f t="shared" si="0"/>
        <v xml:space="preserve">  </v>
      </c>
      <c r="I30" s="49"/>
      <c r="J30" s="50" t="str">
        <f t="shared" ref="J30:J32" si="21">IF(OR(I30="Preventivo",I30="Detectivo"),"Afecta probabilidad",
IF(I30="Correctivo","Afecta Impacto",""))</f>
        <v/>
      </c>
      <c r="K30" s="49"/>
      <c r="L30" s="65"/>
      <c r="M30" s="65"/>
      <c r="N30" s="65"/>
      <c r="O30" s="65"/>
      <c r="P30" s="65"/>
      <c r="Q30" s="65"/>
      <c r="R30" s="52" t="str">
        <f t="shared" si="2"/>
        <v/>
      </c>
      <c r="S30" s="59" t="str">
        <f>IF(OR(J30="",J30=0),"",
IF(J30="Afecta probabilidad",'2. Identificación del Riesgo'!$L$30,""))</f>
        <v/>
      </c>
      <c r="T30" s="59" t="str">
        <f>IF(OR(J30="",J30=0),"",
IF(J30="Afecta Impacto",'2. Identificación del Riesgo'!$O$30,""))</f>
        <v/>
      </c>
      <c r="U30" s="59">
        <f>IFERROR(IF(S30="",0,S30-(S30*R30)),0)</f>
        <v>0</v>
      </c>
      <c r="V30" s="59">
        <f>IFERROR(IF(T30="",0,T30-(T30*R30)),0)</f>
        <v>0</v>
      </c>
      <c r="W30" s="3"/>
      <c r="X30" s="3"/>
      <c r="Y30" s="3"/>
      <c r="Z30" s="3"/>
      <c r="AA30" s="3"/>
      <c r="AB30" s="3"/>
      <c r="AC30" s="3"/>
      <c r="AD30" s="3"/>
      <c r="AE30" s="3"/>
      <c r="AF30" s="3"/>
      <c r="AG30" s="3"/>
      <c r="AH30" s="3"/>
      <c r="AI30" s="3"/>
      <c r="AJ30" s="3"/>
      <c r="AK30" s="3"/>
      <c r="AL30" s="3"/>
      <c r="AM30" s="3"/>
    </row>
    <row r="31" spans="1:39" ht="30.75" customHeight="1" x14ac:dyDescent="0.3">
      <c r="A31" s="113"/>
      <c r="B31" s="173"/>
      <c r="C31" s="153"/>
      <c r="D31" s="153"/>
      <c r="E31" s="53"/>
      <c r="F31" s="53"/>
      <c r="G31" s="53"/>
      <c r="H31" s="67" t="str">
        <f t="shared" si="0"/>
        <v xml:space="preserve">  </v>
      </c>
      <c r="I31" s="49"/>
      <c r="J31" s="50" t="str">
        <f t="shared" si="21"/>
        <v/>
      </c>
      <c r="K31" s="49"/>
      <c r="L31" s="65"/>
      <c r="M31" s="65"/>
      <c r="N31" s="65"/>
      <c r="O31" s="65"/>
      <c r="P31" s="65"/>
      <c r="Q31" s="65"/>
      <c r="R31" s="52" t="str">
        <f t="shared" si="2"/>
        <v/>
      </c>
      <c r="S31" s="59" t="str">
        <f>IF(OR(J31="",J31=0),"",
IF(J31="Afecta probabilidad",
IF(J30="Afecta probabilidad",S30-(S30*R30),'2. Identificación del Riesgo'!$L$30),""))</f>
        <v/>
      </c>
      <c r="T31" s="59" t="str">
        <f>IF(OR(J31="",J31=0),"",
IF(J31="Afecta Impacto",
IF(J30="Afecta Impacto",T30-(T30*R30),'2. Identificación del Riesgo'!$O$30),""))</f>
        <v/>
      </c>
      <c r="U31" s="59">
        <f t="shared" ref="U31:U32" si="22">IFERROR(IF(S31="",0,S31-(S31*R31)),0)</f>
        <v>0</v>
      </c>
      <c r="V31" s="59">
        <f t="shared" ref="V31:V32" si="23">IFERROR(IF(T31="",0,T31-(T31*R31)),0)</f>
        <v>0</v>
      </c>
      <c r="W31" s="3"/>
      <c r="X31" s="3"/>
      <c r="Y31" s="3"/>
      <c r="Z31" s="3"/>
      <c r="AA31" s="3"/>
      <c r="AB31" s="3"/>
      <c r="AC31" s="3"/>
      <c r="AD31" s="3"/>
      <c r="AE31" s="3"/>
      <c r="AF31" s="3"/>
      <c r="AG31" s="3"/>
      <c r="AH31" s="3"/>
      <c r="AI31" s="3"/>
      <c r="AJ31" s="3"/>
      <c r="AK31" s="3"/>
      <c r="AL31" s="3"/>
      <c r="AM31" s="3"/>
    </row>
    <row r="32" spans="1:39" ht="30.75" customHeight="1" x14ac:dyDescent="0.3">
      <c r="A32" s="113"/>
      <c r="B32" s="173"/>
      <c r="C32" s="153"/>
      <c r="D32" s="153"/>
      <c r="E32" s="53"/>
      <c r="F32" s="53"/>
      <c r="G32" s="53"/>
      <c r="H32" s="67" t="str">
        <f t="shared" si="0"/>
        <v xml:space="preserve">  </v>
      </c>
      <c r="I32" s="49"/>
      <c r="J32" s="50" t="str">
        <f t="shared" si="21"/>
        <v/>
      </c>
      <c r="K32" s="49"/>
      <c r="L32" s="65"/>
      <c r="M32" s="65"/>
      <c r="N32" s="65"/>
      <c r="O32" s="65"/>
      <c r="P32" s="65"/>
      <c r="Q32" s="65"/>
      <c r="R32" s="52" t="str">
        <f t="shared" si="2"/>
        <v/>
      </c>
      <c r="S32" s="59" t="str">
        <f>IF(OR(J32="",J32=0),"",
IF(J32="Afecta probabilidad",
IF(J31="Afecta probabilidad",S31-(S31*R31),
IF(J30="Afecta probabilidad",S30-(S30*R30),'2. Identificación del Riesgo'!$L$30)),""))</f>
        <v/>
      </c>
      <c r="T32" s="59" t="str">
        <f>IF(OR(J32="",J32=0),"",
IF(J32="Afecta Impacto",
IF(J31="Afecta Impacto",T31-(T31*R31),
IF(J30="Afecta Impacto",T30-(T30*R30),'2. Identificación del Riesgo'!$O$30)),""))</f>
        <v/>
      </c>
      <c r="U32" s="59">
        <f t="shared" si="22"/>
        <v>0</v>
      </c>
      <c r="V32" s="59">
        <f t="shared" si="23"/>
        <v>0</v>
      </c>
      <c r="W32" s="3"/>
      <c r="X32" s="3"/>
      <c r="Y32" s="3"/>
      <c r="Z32" s="3"/>
      <c r="AA32" s="3"/>
      <c r="AB32" s="3"/>
      <c r="AC32" s="3"/>
      <c r="AD32" s="3"/>
      <c r="AE32" s="3"/>
      <c r="AF32" s="3"/>
      <c r="AG32" s="3"/>
      <c r="AH32" s="3"/>
      <c r="AI32" s="3"/>
      <c r="AJ32" s="3"/>
      <c r="AK32" s="3"/>
      <c r="AL32" s="3"/>
      <c r="AM32" s="3"/>
    </row>
    <row r="33" spans="1:39" ht="30.75" customHeight="1" x14ac:dyDescent="0.3">
      <c r="A33" s="113">
        <v>9</v>
      </c>
      <c r="B33" s="17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1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153"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53"/>
      <c r="F33" s="53"/>
      <c r="G33" s="53"/>
      <c r="H33" s="67" t="str">
        <f t="shared" si="0"/>
        <v xml:space="preserve">  </v>
      </c>
      <c r="I33" s="49"/>
      <c r="J33" s="50" t="str">
        <f t="shared" ref="J33:J35" si="24">IF(OR(I33="Preventivo",I33="Detectivo"),"Afecta probabilidad",
IF(I33="Correctivo","Afecta Impacto",""))</f>
        <v/>
      </c>
      <c r="K33" s="49"/>
      <c r="L33" s="65"/>
      <c r="M33" s="65"/>
      <c r="N33" s="65"/>
      <c r="O33" s="65"/>
      <c r="P33" s="65"/>
      <c r="Q33" s="65"/>
      <c r="R33" s="52" t="str">
        <f t="shared" si="2"/>
        <v/>
      </c>
      <c r="S33" s="59" t="str">
        <f>IF(OR(J33="",J33=0),"",
IF(J33="Afecta probabilidad",'2. Identificación del Riesgo'!$L$33,""))</f>
        <v/>
      </c>
      <c r="T33" s="59" t="str">
        <f>IF(OR(J33="",J33=0),"",
IF(J33="Afecta Impacto",'2. Identificación del Riesgo'!$O$33,""))</f>
        <v/>
      </c>
      <c r="U33" s="59">
        <f>IFERROR(IF(S33="",0,S33-(S33*R33)),0)</f>
        <v>0</v>
      </c>
      <c r="V33" s="59">
        <f>IFERROR(IF(T33="",0,T33-(T33*R33)),0)</f>
        <v>0</v>
      </c>
      <c r="W33" s="3"/>
      <c r="X33" s="3"/>
      <c r="Y33" s="3"/>
      <c r="Z33" s="3"/>
      <c r="AA33" s="3"/>
      <c r="AB33" s="3"/>
      <c r="AC33" s="3"/>
      <c r="AD33" s="3"/>
      <c r="AE33" s="3"/>
      <c r="AF33" s="3"/>
      <c r="AG33" s="3"/>
      <c r="AH33" s="3"/>
      <c r="AI33" s="3"/>
      <c r="AJ33" s="3"/>
      <c r="AK33" s="3"/>
      <c r="AL33" s="3"/>
      <c r="AM33" s="3"/>
    </row>
    <row r="34" spans="1:39" ht="30.75" customHeight="1" x14ac:dyDescent="0.3">
      <c r="A34" s="113"/>
      <c r="B34" s="173"/>
      <c r="C34" s="153"/>
      <c r="D34" s="153"/>
      <c r="E34" s="53"/>
      <c r="F34" s="53"/>
      <c r="G34" s="53"/>
      <c r="H34" s="67" t="str">
        <f t="shared" si="0"/>
        <v xml:space="preserve">  </v>
      </c>
      <c r="I34" s="49"/>
      <c r="J34" s="50" t="str">
        <f t="shared" si="24"/>
        <v/>
      </c>
      <c r="K34" s="49"/>
      <c r="L34" s="65"/>
      <c r="M34" s="65"/>
      <c r="N34" s="65"/>
      <c r="O34" s="65"/>
      <c r="P34" s="65"/>
      <c r="Q34" s="65"/>
      <c r="R34" s="52" t="str">
        <f t="shared" si="2"/>
        <v/>
      </c>
      <c r="S34" s="59" t="str">
        <f>IF(OR(J34="",J34=0),"",
IF(J34="Afecta probabilidad",
IF(J33="Afecta probabilidad",S33-(S33*R33),'2. Identificación del Riesgo'!$L$33),""))</f>
        <v/>
      </c>
      <c r="T34" s="59" t="str">
        <f>IF(OR(J34="",J34=0),"",
IF(J34="Afecta Impacto",
IF(J33="Afecta Impacto",T33-(T33*R33),'2. Identificación del Riesgo'!$O$33),""))</f>
        <v/>
      </c>
      <c r="U34" s="59">
        <f t="shared" ref="U34:U35" si="25">IFERROR(IF(S34="",0,S34-(S34*R34)),0)</f>
        <v>0</v>
      </c>
      <c r="V34" s="59">
        <f t="shared" ref="V34:V35" si="26">IFERROR(IF(T34="",0,T34-(T34*R34)),0)</f>
        <v>0</v>
      </c>
      <c r="W34" s="3"/>
      <c r="X34" s="3"/>
      <c r="Y34" s="3"/>
      <c r="Z34" s="3"/>
      <c r="AA34" s="3"/>
      <c r="AB34" s="3"/>
      <c r="AC34" s="3"/>
      <c r="AD34" s="3"/>
      <c r="AE34" s="3"/>
      <c r="AF34" s="3"/>
      <c r="AG34" s="3"/>
      <c r="AH34" s="3"/>
      <c r="AI34" s="3"/>
      <c r="AJ34" s="3"/>
      <c r="AK34" s="3"/>
      <c r="AL34" s="3"/>
      <c r="AM34" s="3"/>
    </row>
    <row r="35" spans="1:39" ht="30.75" customHeight="1" x14ac:dyDescent="0.3">
      <c r="A35" s="113"/>
      <c r="B35" s="173"/>
      <c r="C35" s="153"/>
      <c r="D35" s="153"/>
      <c r="E35" s="53"/>
      <c r="F35" s="53"/>
      <c r="G35" s="53"/>
      <c r="H35" s="67" t="str">
        <f t="shared" si="0"/>
        <v xml:space="preserve">  </v>
      </c>
      <c r="I35" s="49"/>
      <c r="J35" s="50" t="str">
        <f t="shared" si="24"/>
        <v/>
      </c>
      <c r="K35" s="49"/>
      <c r="L35" s="65"/>
      <c r="M35" s="65"/>
      <c r="N35" s="65"/>
      <c r="O35" s="65"/>
      <c r="P35" s="65"/>
      <c r="Q35" s="65"/>
      <c r="R35" s="52" t="str">
        <f t="shared" si="2"/>
        <v/>
      </c>
      <c r="S35" s="59" t="str">
        <f>IF(OR(J35="",J35=0),"",
IF(J35="Afecta probabilidad",
IF(J34="Afecta probabilidad",S34-(S34*R34),
IF(J33="Afecta probabilidad",S33-(S33*R33),'2. Identificación del Riesgo'!$L$33)),""))</f>
        <v/>
      </c>
      <c r="T35" s="59" t="str">
        <f>IF(OR(J35="",J35=0),"",
IF(J35="Afecta Impacto",
IF(J34="Afecta Impacto",T34-(T34*R34),
IF(J33="Afecta Impacto",T33-(T33*R33),'2. Identificación del Riesgo'!$O$33)),""))</f>
        <v/>
      </c>
      <c r="U35" s="59">
        <f t="shared" si="25"/>
        <v>0</v>
      </c>
      <c r="V35" s="59">
        <f t="shared" si="26"/>
        <v>0</v>
      </c>
      <c r="W35" s="3"/>
      <c r="X35" s="3"/>
      <c r="Y35" s="3"/>
      <c r="Z35" s="3"/>
      <c r="AA35" s="3"/>
      <c r="AB35" s="3"/>
      <c r="AC35" s="3"/>
      <c r="AD35" s="3"/>
      <c r="AE35" s="3"/>
      <c r="AF35" s="3"/>
      <c r="AG35" s="3"/>
      <c r="AH35" s="3"/>
      <c r="AI35" s="3"/>
      <c r="AJ35" s="3"/>
      <c r="AK35" s="3"/>
      <c r="AL35" s="3"/>
      <c r="AM35" s="3"/>
    </row>
    <row r="36" spans="1:39" ht="30.75" customHeight="1" x14ac:dyDescent="0.3">
      <c r="A36" s="113">
        <v>10</v>
      </c>
      <c r="B36" s="17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1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153"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53"/>
      <c r="F36" s="53"/>
      <c r="G36" s="53"/>
      <c r="H36" s="67" t="str">
        <f t="shared" si="0"/>
        <v xml:space="preserve">  </v>
      </c>
      <c r="I36" s="49"/>
      <c r="J36" s="50" t="str">
        <f t="shared" ref="J36:J38" si="27">IF(OR(I36="Preventivo",I36="Detectivo"),"Afecta probabilidad",
IF(I36="Correctivo","Afecta Impacto",""))</f>
        <v/>
      </c>
      <c r="K36" s="49"/>
      <c r="L36" s="65"/>
      <c r="M36" s="65"/>
      <c r="N36" s="65"/>
      <c r="O36" s="65"/>
      <c r="P36" s="65"/>
      <c r="Q36" s="65"/>
      <c r="R36" s="52" t="str">
        <f t="shared" si="2"/>
        <v/>
      </c>
      <c r="S36" s="59" t="str">
        <f>IF(OR(J36="",J36=0),"",
IF(J36="Afecta probabilidad",'2. Identificación del Riesgo'!$L$36,""))</f>
        <v/>
      </c>
      <c r="T36" s="59" t="str">
        <f>IF(OR(J36="",J36=0),"",
IF(J36="Afecta Impacto",'2. Identificación del Riesgo'!$O$36,""))</f>
        <v/>
      </c>
      <c r="U36" s="59">
        <f>IFERROR(IF(S36="",0,S36-(S36*R36)),0)</f>
        <v>0</v>
      </c>
      <c r="V36" s="59">
        <f>IFERROR(IF(T36="",0,T36-(T36*R36)),0)</f>
        <v>0</v>
      </c>
      <c r="W36" s="3"/>
      <c r="X36" s="3"/>
      <c r="Y36" s="3"/>
      <c r="Z36" s="3"/>
      <c r="AA36" s="3"/>
      <c r="AB36" s="3"/>
      <c r="AC36" s="3"/>
      <c r="AD36" s="3"/>
      <c r="AE36" s="3"/>
      <c r="AF36" s="3"/>
      <c r="AG36" s="3"/>
      <c r="AH36" s="3"/>
      <c r="AI36" s="3"/>
      <c r="AJ36" s="3"/>
      <c r="AK36" s="3"/>
      <c r="AL36" s="3"/>
      <c r="AM36" s="3"/>
    </row>
    <row r="37" spans="1:39" ht="30.75" customHeight="1" x14ac:dyDescent="0.3">
      <c r="A37" s="113"/>
      <c r="B37" s="173"/>
      <c r="C37" s="153"/>
      <c r="D37" s="153"/>
      <c r="E37" s="53"/>
      <c r="F37" s="53"/>
      <c r="G37" s="53"/>
      <c r="H37" s="67" t="str">
        <f t="shared" si="0"/>
        <v xml:space="preserve">  </v>
      </c>
      <c r="I37" s="49"/>
      <c r="J37" s="50" t="str">
        <f t="shared" si="27"/>
        <v/>
      </c>
      <c r="K37" s="49"/>
      <c r="L37" s="65"/>
      <c r="M37" s="65"/>
      <c r="N37" s="65"/>
      <c r="O37" s="65"/>
      <c r="P37" s="65"/>
      <c r="Q37" s="65"/>
      <c r="R37" s="52" t="str">
        <f t="shared" si="2"/>
        <v/>
      </c>
      <c r="S37" s="59" t="str">
        <f>IF(OR(J37="",J37=0),"",
IF(J37="Afecta probabilidad",
IF(J36="Afecta probabilidad",S36-(S36*R36),'2. Identificación del Riesgo'!$L$36),""))</f>
        <v/>
      </c>
      <c r="T37" s="59" t="str">
        <f>IF(OR(J37="",J37=0),"",
IF(J37="Afecta Impacto",
IF(J36="Afecta Impacto",T36-(T36*R36),'2. Identificación del Riesgo'!$O$36),""))</f>
        <v/>
      </c>
      <c r="U37" s="59">
        <f t="shared" ref="U37:U38" si="28">IFERROR(IF(S37="",0,S37-(S37*R37)),0)</f>
        <v>0</v>
      </c>
      <c r="V37" s="59">
        <f t="shared" ref="V37:V38" si="29">IFERROR(IF(T37="",0,T37-(T37*R37)),0)</f>
        <v>0</v>
      </c>
    </row>
    <row r="38" spans="1:39" ht="30.75" customHeight="1" x14ac:dyDescent="0.3">
      <c r="A38" s="113"/>
      <c r="B38" s="173"/>
      <c r="C38" s="153"/>
      <c r="D38" s="153"/>
      <c r="E38" s="53"/>
      <c r="F38" s="53"/>
      <c r="G38" s="53"/>
      <c r="H38" s="67" t="str">
        <f t="shared" si="0"/>
        <v xml:space="preserve">  </v>
      </c>
      <c r="I38" s="49"/>
      <c r="J38" s="50" t="str">
        <f t="shared" si="27"/>
        <v/>
      </c>
      <c r="K38" s="49"/>
      <c r="L38" s="65"/>
      <c r="M38" s="65"/>
      <c r="N38" s="65"/>
      <c r="O38" s="65"/>
      <c r="P38" s="65"/>
      <c r="Q38" s="65"/>
      <c r="R38" s="52" t="str">
        <f t="shared" si="2"/>
        <v/>
      </c>
      <c r="S38" s="59" t="str">
        <f>IF(OR(J38="",J38=0),"",
IF(J38="Afecta probabilidad",
IF(J37="Afecta probabilidad",S37-(S37*R37),
IF(J36="Afecta probabilidad",S36-(S36*R36),'2. Identificación del Riesgo'!$L$36)),""))</f>
        <v/>
      </c>
      <c r="T38" s="59" t="str">
        <f>IF(OR(J38="",J38=0),"",
IF(J38="Afecta Impacto",
IF(J37="Afecta Impacto",T37-(T37*R37),
IF(J36="Afecta Impacto",T36-(T36*R36),'2. Identificación del Riesgo'!$O$36)),""))</f>
        <v/>
      </c>
      <c r="U38" s="59">
        <f t="shared" si="28"/>
        <v>0</v>
      </c>
      <c r="V38" s="59">
        <f t="shared" si="29"/>
        <v>0</v>
      </c>
    </row>
    <row r="39" spans="1:39" ht="30.75" customHeight="1" x14ac:dyDescent="0.3">
      <c r="A39" s="113">
        <v>11</v>
      </c>
      <c r="B39" s="17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1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153"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53"/>
      <c r="F39" s="53"/>
      <c r="G39" s="53"/>
      <c r="H39" s="67" t="str">
        <f t="shared" si="0"/>
        <v xml:space="preserve">  </v>
      </c>
      <c r="I39" s="49"/>
      <c r="J39" s="50" t="str">
        <f t="shared" ref="J39:J41" si="30">IF(OR(I39="Preventivo",I39="Detectivo"),"Afecta probabilidad",
IF(I39="Correctivo","Afecta Impacto",""))</f>
        <v/>
      </c>
      <c r="K39" s="49"/>
      <c r="L39" s="65"/>
      <c r="M39" s="65"/>
      <c r="N39" s="65"/>
      <c r="O39" s="65"/>
      <c r="P39" s="65"/>
      <c r="Q39" s="65"/>
      <c r="R39" s="52" t="str">
        <f t="shared" si="2"/>
        <v/>
      </c>
      <c r="S39" s="59" t="str">
        <f>IF(OR(J39="",J39=0),"",
IF(J39="Afecta probabilidad",'2. Identificación del Riesgo'!$L$39,""))</f>
        <v/>
      </c>
      <c r="T39" s="59" t="str">
        <f>IF(OR(J39="",J39=0),"",
IF(J39="Afecta Impacto",'2. Identificación del Riesgo'!$O$39,""))</f>
        <v/>
      </c>
      <c r="U39" s="59">
        <f>IFERROR(IF(S39="",0,S39-(S39*R39)),0)</f>
        <v>0</v>
      </c>
      <c r="V39" s="59">
        <f>IFERROR(IF(T39="",0,T39-(T39*R39)),0)</f>
        <v>0</v>
      </c>
      <c r="W39" s="3"/>
      <c r="X39" s="3"/>
      <c r="Y39" s="3"/>
      <c r="Z39" s="3"/>
      <c r="AA39" s="3"/>
      <c r="AB39" s="3"/>
      <c r="AC39" s="3"/>
      <c r="AD39" s="3"/>
      <c r="AE39" s="3"/>
      <c r="AF39" s="3"/>
      <c r="AG39" s="3"/>
      <c r="AH39" s="3"/>
      <c r="AI39" s="3"/>
      <c r="AJ39" s="3"/>
      <c r="AK39" s="3"/>
      <c r="AL39" s="3"/>
      <c r="AM39" s="3"/>
    </row>
    <row r="40" spans="1:39" ht="30.75" customHeight="1" x14ac:dyDescent="0.3">
      <c r="A40" s="113"/>
      <c r="B40" s="173"/>
      <c r="C40" s="153"/>
      <c r="D40" s="153"/>
      <c r="E40" s="53"/>
      <c r="F40" s="53"/>
      <c r="G40" s="53"/>
      <c r="H40" s="67" t="str">
        <f t="shared" si="0"/>
        <v xml:space="preserve">  </v>
      </c>
      <c r="I40" s="49"/>
      <c r="J40" s="50" t="str">
        <f t="shared" si="30"/>
        <v/>
      </c>
      <c r="K40" s="49"/>
      <c r="L40" s="65"/>
      <c r="M40" s="65"/>
      <c r="N40" s="65"/>
      <c r="O40" s="65"/>
      <c r="P40" s="65"/>
      <c r="Q40" s="65"/>
      <c r="R40" s="52" t="str">
        <f t="shared" si="2"/>
        <v/>
      </c>
      <c r="S40" s="59" t="str">
        <f>IF(OR(J40="",J40=0),"",
IF(J40="Afecta probabilidad",
IF(J39="Afecta probabilidad",S39-(S39*R39),'2. Identificación del Riesgo'!$L$39),""))</f>
        <v/>
      </c>
      <c r="T40" s="59" t="str">
        <f>IF(OR(J40="",J40=0),"",
IF(J40="Afecta Impacto",
IF(J39="Afecta Impacto",T39-(T39*R39),'2. Identificación del Riesgo'!$O$39),""))</f>
        <v/>
      </c>
      <c r="U40" s="59">
        <f t="shared" ref="U40:U41" si="31">IFERROR(IF(S40="",0,S40-(S40*R40)),0)</f>
        <v>0</v>
      </c>
      <c r="V40" s="59">
        <f t="shared" ref="V40:V41" si="32">IFERROR(IF(T40="",0,T40-(T40*R40)),0)</f>
        <v>0</v>
      </c>
    </row>
    <row r="41" spans="1:39" ht="30.75" customHeight="1" x14ac:dyDescent="0.3">
      <c r="A41" s="113"/>
      <c r="B41" s="173"/>
      <c r="C41" s="153"/>
      <c r="D41" s="153"/>
      <c r="E41" s="53"/>
      <c r="F41" s="53"/>
      <c r="G41" s="53"/>
      <c r="H41" s="67" t="str">
        <f t="shared" si="0"/>
        <v xml:space="preserve">  </v>
      </c>
      <c r="I41" s="49"/>
      <c r="J41" s="50" t="str">
        <f t="shared" si="30"/>
        <v/>
      </c>
      <c r="K41" s="49"/>
      <c r="L41" s="65"/>
      <c r="M41" s="65"/>
      <c r="N41" s="65"/>
      <c r="O41" s="65"/>
      <c r="P41" s="65"/>
      <c r="Q41" s="65"/>
      <c r="R41" s="52" t="str">
        <f t="shared" si="2"/>
        <v/>
      </c>
      <c r="S41" s="59" t="str">
        <f>IF(OR(J41="",J41=0),"",
IF(J41="Afecta probabilidad",
IF(J40="Afecta probabilidad",S40-(S40*R40),
IF(J39="Afecta probabilidad",S39-(S39*R39),'2. Identificación del Riesgo'!$L$39)),""))</f>
        <v/>
      </c>
      <c r="T41" s="59" t="str">
        <f>IF(OR(J41="",J41=0),"",
IF(J41="Afecta Impacto",
IF(J40="Afecta Impacto",T40-(T40*R40),
IF(J39="Afecta Impacto",T39-(T39*R39),'2. Identificación del Riesgo'!$O$39)),""))</f>
        <v/>
      </c>
      <c r="U41" s="59">
        <f t="shared" si="31"/>
        <v>0</v>
      </c>
      <c r="V41" s="59">
        <f t="shared" si="32"/>
        <v>0</v>
      </c>
    </row>
    <row r="42" spans="1:39" ht="30.75" customHeight="1" x14ac:dyDescent="0.3">
      <c r="A42" s="113">
        <v>12</v>
      </c>
      <c r="B42" s="17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1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153"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53"/>
      <c r="F42" s="53"/>
      <c r="G42" s="53"/>
      <c r="H42" s="67" t="str">
        <f t="shared" si="0"/>
        <v xml:space="preserve">  </v>
      </c>
      <c r="I42" s="49"/>
      <c r="J42" s="50" t="str">
        <f t="shared" ref="J42:J44" si="33">IF(OR(I42="Preventivo",I42="Detectivo"),"Afecta probabilidad",
IF(I42="Correctivo","Afecta Impacto",""))</f>
        <v/>
      </c>
      <c r="K42" s="49"/>
      <c r="L42" s="65"/>
      <c r="M42" s="65"/>
      <c r="N42" s="65"/>
      <c r="O42" s="65"/>
      <c r="P42" s="65"/>
      <c r="Q42" s="65"/>
      <c r="R42" s="52" t="str">
        <f t="shared" si="2"/>
        <v/>
      </c>
      <c r="S42" s="59" t="str">
        <f>IF(OR(J42="",J42=0),"",
IF(J42="Afecta probabilidad",'2. Identificación del Riesgo'!$L$42,""))</f>
        <v/>
      </c>
      <c r="T42" s="59" t="str">
        <f>IF(OR(J42="",J42=0),"",
IF(J42="Afecta Impacto",'2. Identificación del Riesgo'!$O$42,""))</f>
        <v/>
      </c>
      <c r="U42" s="59">
        <f>IFERROR(IF(S42="",0,S42-(S42*R42)),0)</f>
        <v>0</v>
      </c>
      <c r="V42" s="59">
        <f>IFERROR(IF(T42="",0,T42-(T42*R42)),0)</f>
        <v>0</v>
      </c>
      <c r="W42" s="3"/>
      <c r="X42" s="3"/>
      <c r="Y42" s="3"/>
      <c r="Z42" s="3"/>
      <c r="AA42" s="3"/>
      <c r="AB42" s="3"/>
      <c r="AC42" s="3"/>
      <c r="AD42" s="3"/>
      <c r="AE42" s="3"/>
      <c r="AF42" s="3"/>
      <c r="AG42" s="3"/>
      <c r="AH42" s="3"/>
      <c r="AI42" s="3"/>
      <c r="AJ42" s="3"/>
      <c r="AK42" s="3"/>
      <c r="AL42" s="3"/>
      <c r="AM42" s="3"/>
    </row>
    <row r="43" spans="1:39" ht="30.75" customHeight="1" x14ac:dyDescent="0.3">
      <c r="A43" s="113"/>
      <c r="B43" s="173"/>
      <c r="C43" s="153"/>
      <c r="D43" s="153"/>
      <c r="E43" s="53"/>
      <c r="F43" s="53"/>
      <c r="G43" s="53"/>
      <c r="H43" s="67" t="str">
        <f t="shared" si="0"/>
        <v xml:space="preserve">  </v>
      </c>
      <c r="I43" s="49"/>
      <c r="J43" s="50" t="str">
        <f t="shared" si="33"/>
        <v/>
      </c>
      <c r="K43" s="49"/>
      <c r="L43" s="65"/>
      <c r="M43" s="65"/>
      <c r="N43" s="65"/>
      <c r="O43" s="65"/>
      <c r="P43" s="65"/>
      <c r="Q43" s="65"/>
      <c r="R43" s="52" t="str">
        <f t="shared" si="2"/>
        <v/>
      </c>
      <c r="S43" s="59" t="str">
        <f>IF(OR(J43="",J43=0),"",
IF(J43="Afecta probabilidad",
IF(J42="Afecta probabilidad",S42-(S42*R42),'2. Identificación del Riesgo'!$L$42),""))</f>
        <v/>
      </c>
      <c r="T43" s="59" t="str">
        <f>IF(OR(J43="",J43=0),"",
IF(J43="Afecta Impacto",
IF(J42="Afecta Impacto",T42-(T42*R42),'2. Identificación del Riesgo'!$O$42),""))</f>
        <v/>
      </c>
      <c r="U43" s="59">
        <f t="shared" ref="U43:U44" si="34">IFERROR(IF(S43="",0,S43-(S43*R43)),0)</f>
        <v>0</v>
      </c>
      <c r="V43" s="59">
        <f t="shared" ref="V43:V44" si="35">IFERROR(IF(T43="",0,T43-(T43*R43)),0)</f>
        <v>0</v>
      </c>
    </row>
    <row r="44" spans="1:39" ht="30.75" customHeight="1" x14ac:dyDescent="0.3">
      <c r="A44" s="113"/>
      <c r="B44" s="173"/>
      <c r="C44" s="153"/>
      <c r="D44" s="153"/>
      <c r="E44" s="53"/>
      <c r="F44" s="53"/>
      <c r="G44" s="53"/>
      <c r="H44" s="67" t="str">
        <f t="shared" si="0"/>
        <v xml:space="preserve">  </v>
      </c>
      <c r="I44" s="49"/>
      <c r="J44" s="50" t="str">
        <f t="shared" si="33"/>
        <v/>
      </c>
      <c r="K44" s="49"/>
      <c r="L44" s="65"/>
      <c r="M44" s="65"/>
      <c r="N44" s="65"/>
      <c r="O44" s="65"/>
      <c r="P44" s="65"/>
      <c r="Q44" s="65"/>
      <c r="R44" s="52" t="str">
        <f t="shared" si="2"/>
        <v/>
      </c>
      <c r="S44" s="59" t="str">
        <f>IF(OR(J44="",J44=0),"",
IF(J44="Afecta probabilidad",
IF(J43="Afecta probabilidad",S43-(S43*R43),
IF(J42="Afecta probabilidad",S42-(S42*R42),'2. Identificación del Riesgo'!$L$42)),""))</f>
        <v/>
      </c>
      <c r="T44" s="59" t="str">
        <f>IF(OR(J44="",J44=0),"",
IF(J44="Afecta Impacto",
IF(J43="Afecta Impacto",T43-(T43*R43),
IF(J42="Afecta Impacto",T42-(T42*R42),'2. Identificación del Riesgo'!$O$42)),""))</f>
        <v/>
      </c>
      <c r="U44" s="59">
        <f t="shared" si="34"/>
        <v>0</v>
      </c>
      <c r="V44" s="59">
        <f t="shared" si="35"/>
        <v>0</v>
      </c>
    </row>
    <row r="45" spans="1:39" ht="30.75" customHeight="1" x14ac:dyDescent="0.3">
      <c r="A45" s="113">
        <v>13</v>
      </c>
      <c r="B45" s="17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1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153"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53"/>
      <c r="F45" s="53"/>
      <c r="G45" s="53"/>
      <c r="H45" s="67" t="str">
        <f t="shared" si="0"/>
        <v xml:space="preserve">  </v>
      </c>
      <c r="I45" s="49"/>
      <c r="J45" s="50" t="str">
        <f t="shared" ref="J45:J47" si="36">IF(OR(I45="Preventivo",I45="Detectivo"),"Afecta probabilidad",
IF(I45="Correctivo","Afecta Impacto",""))</f>
        <v/>
      </c>
      <c r="K45" s="49"/>
      <c r="L45" s="65"/>
      <c r="M45" s="65"/>
      <c r="N45" s="65"/>
      <c r="O45" s="65"/>
      <c r="P45" s="65"/>
      <c r="Q45" s="65"/>
      <c r="R45" s="52" t="str">
        <f t="shared" si="2"/>
        <v/>
      </c>
      <c r="S45" s="59" t="str">
        <f>IF(OR(J45="",J45=0),"",
IF(J45="Afecta probabilidad",'2. Identificación del Riesgo'!$L$45,""))</f>
        <v/>
      </c>
      <c r="T45" s="59" t="str">
        <f>IF(OR(J45="",J45=0),"",
IF(J45="Afecta Impacto",'2. Identificación del Riesgo'!$O$45,""))</f>
        <v/>
      </c>
      <c r="U45" s="59">
        <f>IFERROR(IF(S45="",0,S45-(S45*R45)),0)</f>
        <v>0</v>
      </c>
      <c r="V45" s="59">
        <f>IFERROR(IF(T45="",0,T45-(T45*R45)),0)</f>
        <v>0</v>
      </c>
      <c r="W45" s="3"/>
      <c r="X45" s="3"/>
      <c r="Y45" s="3"/>
      <c r="Z45" s="3"/>
      <c r="AA45" s="3"/>
      <c r="AB45" s="3"/>
      <c r="AC45" s="3"/>
      <c r="AD45" s="3"/>
      <c r="AE45" s="3"/>
      <c r="AF45" s="3"/>
      <c r="AG45" s="3"/>
      <c r="AH45" s="3"/>
      <c r="AI45" s="3"/>
      <c r="AJ45" s="3"/>
      <c r="AK45" s="3"/>
      <c r="AL45" s="3"/>
      <c r="AM45" s="3"/>
    </row>
    <row r="46" spans="1:39" ht="30.75" customHeight="1" x14ac:dyDescent="0.3">
      <c r="A46" s="113"/>
      <c r="B46" s="173"/>
      <c r="C46" s="153"/>
      <c r="D46" s="153"/>
      <c r="E46" s="53"/>
      <c r="F46" s="53"/>
      <c r="G46" s="53"/>
      <c r="H46" s="67" t="str">
        <f t="shared" si="0"/>
        <v xml:space="preserve">  </v>
      </c>
      <c r="I46" s="49"/>
      <c r="J46" s="50" t="str">
        <f t="shared" si="36"/>
        <v/>
      </c>
      <c r="K46" s="49"/>
      <c r="L46" s="65"/>
      <c r="M46" s="65"/>
      <c r="N46" s="65"/>
      <c r="O46" s="65"/>
      <c r="P46" s="65"/>
      <c r="Q46" s="65"/>
      <c r="R46" s="52" t="str">
        <f t="shared" si="2"/>
        <v/>
      </c>
      <c r="S46" s="59" t="str">
        <f>IF(OR(J46="",J46=0),"",
IF(J46="Afecta probabilidad",
IF(J45="Afecta probabilidad",S45-(S45*R45),'2. Identificación del Riesgo'!$L$45),""))</f>
        <v/>
      </c>
      <c r="T46" s="59" t="str">
        <f>IF(OR(J46="",J46=0),"",
IF(J46="Afecta Impacto",
IF(J45="Afecta Impacto",T45-(T45*R45),'2. Identificación del Riesgo'!$O$45),""))</f>
        <v/>
      </c>
      <c r="U46" s="59">
        <f t="shared" ref="U46:U47" si="37">IFERROR(IF(S46="",0,S46-(S46*R46)),0)</f>
        <v>0</v>
      </c>
      <c r="V46" s="59">
        <f t="shared" ref="V46:V47" si="38">IFERROR(IF(T46="",0,T46-(T46*R46)),0)</f>
        <v>0</v>
      </c>
    </row>
    <row r="47" spans="1:39" ht="30.75" customHeight="1" x14ac:dyDescent="0.3">
      <c r="A47" s="113"/>
      <c r="B47" s="173"/>
      <c r="C47" s="153"/>
      <c r="D47" s="153"/>
      <c r="E47" s="53"/>
      <c r="F47" s="53"/>
      <c r="G47" s="53"/>
      <c r="H47" s="67" t="str">
        <f t="shared" si="0"/>
        <v xml:space="preserve">  </v>
      </c>
      <c r="I47" s="49"/>
      <c r="J47" s="50" t="str">
        <f t="shared" si="36"/>
        <v/>
      </c>
      <c r="K47" s="49"/>
      <c r="L47" s="65"/>
      <c r="M47" s="65"/>
      <c r="N47" s="65"/>
      <c r="O47" s="65"/>
      <c r="P47" s="65"/>
      <c r="Q47" s="65"/>
      <c r="R47" s="52" t="str">
        <f t="shared" si="2"/>
        <v/>
      </c>
      <c r="S47" s="59" t="str">
        <f>IF(OR(J47="",J47=0),"",
IF(J47="Afecta probabilidad",
IF(J46="Afecta probabilidad",S46-(S46*R46),
IF(J45="Afecta probabilidad",S45-(S45*R45),'2. Identificación del Riesgo'!$L$45)),""))</f>
        <v/>
      </c>
      <c r="T47" s="59" t="str">
        <f>IF(OR(J47="",J47=0),"",
IF(J47="Afecta Impacto",
IF(J46="Afecta Impacto",T46-(T46*R46),
IF(J45="Afecta Impacto",T45-(T45*R45),'2. Identificación del Riesgo'!$O$45)),""))</f>
        <v/>
      </c>
      <c r="U47" s="59">
        <f t="shared" si="37"/>
        <v>0</v>
      </c>
      <c r="V47" s="59">
        <f t="shared" si="38"/>
        <v>0</v>
      </c>
    </row>
    <row r="48" spans="1:39" ht="30.75" customHeight="1" x14ac:dyDescent="0.3">
      <c r="A48" s="113">
        <v>14</v>
      </c>
      <c r="B48" s="17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1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153"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53"/>
      <c r="F48" s="53"/>
      <c r="G48" s="53"/>
      <c r="H48" s="67" t="str">
        <f t="shared" si="0"/>
        <v xml:space="preserve">  </v>
      </c>
      <c r="I48" s="49"/>
      <c r="J48" s="50" t="str">
        <f t="shared" ref="J48:J50" si="39">IF(OR(I48="Preventivo",I48="Detectivo"),"Afecta probabilidad",
IF(I48="Correctivo","Afecta Impacto",""))</f>
        <v/>
      </c>
      <c r="K48" s="49"/>
      <c r="L48" s="65"/>
      <c r="M48" s="65"/>
      <c r="N48" s="65"/>
      <c r="O48" s="65"/>
      <c r="P48" s="65"/>
      <c r="Q48" s="65"/>
      <c r="R48" s="52" t="str">
        <f t="shared" si="2"/>
        <v/>
      </c>
      <c r="S48" s="59" t="str">
        <f>IF(OR(J48="",J48=0),"",
IF(J48="Afecta probabilidad",'2. Identificación del Riesgo'!$L$48,""))</f>
        <v/>
      </c>
      <c r="T48" s="59" t="str">
        <f>IF(OR(J48="",J48=0),"",
IF(J48="Afecta Impacto",'2. Identificación del Riesgo'!$O$48,""))</f>
        <v/>
      </c>
      <c r="U48" s="59">
        <f>IFERROR(IF(S48="",0,S48-(S48*R48)),0)</f>
        <v>0</v>
      </c>
      <c r="V48" s="59">
        <f>IFERROR(IF(T48="",0,T48-(T48*R48)),0)</f>
        <v>0</v>
      </c>
      <c r="W48" s="3"/>
      <c r="X48" s="3"/>
      <c r="Y48" s="3"/>
      <c r="Z48" s="3"/>
      <c r="AA48" s="3"/>
      <c r="AB48" s="3"/>
      <c r="AC48" s="3"/>
      <c r="AD48" s="3"/>
      <c r="AE48" s="3"/>
      <c r="AF48" s="3"/>
      <c r="AG48" s="3"/>
      <c r="AH48" s="3"/>
      <c r="AI48" s="3"/>
      <c r="AJ48" s="3"/>
      <c r="AK48" s="3"/>
      <c r="AL48" s="3"/>
      <c r="AM48" s="3"/>
    </row>
    <row r="49" spans="1:39" ht="30.75" customHeight="1" x14ac:dyDescent="0.3">
      <c r="A49" s="113"/>
      <c r="B49" s="173"/>
      <c r="C49" s="153"/>
      <c r="D49" s="153"/>
      <c r="E49" s="53"/>
      <c r="F49" s="53"/>
      <c r="G49" s="53"/>
      <c r="H49" s="67" t="str">
        <f t="shared" si="0"/>
        <v xml:space="preserve">  </v>
      </c>
      <c r="I49" s="49"/>
      <c r="J49" s="50" t="str">
        <f t="shared" si="39"/>
        <v/>
      </c>
      <c r="K49" s="49"/>
      <c r="L49" s="65"/>
      <c r="M49" s="65"/>
      <c r="N49" s="65"/>
      <c r="O49" s="65"/>
      <c r="P49" s="65"/>
      <c r="Q49" s="65"/>
      <c r="R49" s="52" t="str">
        <f t="shared" si="2"/>
        <v/>
      </c>
      <c r="S49" s="59" t="str">
        <f>IF(OR(J49="",J49=0),"",
IF(J49="Afecta probabilidad",
IF(J48="Afecta probabilidad",S48-(S48*R48),'2. Identificación del Riesgo'!$L$48),""))</f>
        <v/>
      </c>
      <c r="T49" s="59" t="str">
        <f>IF(OR(J49="",J49=0),"",
IF(J49="Afecta Impacto",
IF(J48="Afecta Impacto",T48-(T48*R48),'2. Identificación del Riesgo'!$O$48),""))</f>
        <v/>
      </c>
      <c r="U49" s="59">
        <f t="shared" ref="U49:U50" si="40">IFERROR(IF(S49="",0,S49-(S49*R49)),0)</f>
        <v>0</v>
      </c>
      <c r="V49" s="59">
        <f t="shared" ref="V49:V50" si="41">IFERROR(IF(T49="",0,T49-(T49*R49)),0)</f>
        <v>0</v>
      </c>
    </row>
    <row r="50" spans="1:39" ht="30.75" customHeight="1" x14ac:dyDescent="0.3">
      <c r="A50" s="113"/>
      <c r="B50" s="173"/>
      <c r="C50" s="153"/>
      <c r="D50" s="153"/>
      <c r="E50" s="53"/>
      <c r="F50" s="53"/>
      <c r="G50" s="53"/>
      <c r="H50" s="67" t="str">
        <f t="shared" si="0"/>
        <v xml:space="preserve">  </v>
      </c>
      <c r="I50" s="49"/>
      <c r="J50" s="50" t="str">
        <f t="shared" si="39"/>
        <v/>
      </c>
      <c r="K50" s="49"/>
      <c r="L50" s="65"/>
      <c r="M50" s="65"/>
      <c r="N50" s="65"/>
      <c r="O50" s="65"/>
      <c r="P50" s="65"/>
      <c r="Q50" s="65"/>
      <c r="R50" s="52" t="str">
        <f t="shared" si="2"/>
        <v/>
      </c>
      <c r="S50" s="59" t="str">
        <f>IF(OR(J50="",J50=0),"",
IF(J50="Afecta probabilidad",
IF(J49="Afecta probabilidad",S49-(S49*R49),
IF(J48="Afecta probabilidad",S48-(S48*R48),'2. Identificación del Riesgo'!$L$48)),""))</f>
        <v/>
      </c>
      <c r="T50" s="59" t="str">
        <f>IF(OR(J50="",J50=0),"",
IF(J50="Afecta Impacto",
IF(J49="Afecta Impacto",T49-(T49*R49),
IF(J48="Afecta Impacto",T48-(T48*R48),'2. Identificación del Riesgo'!$O$48)),""))</f>
        <v/>
      </c>
      <c r="U50" s="59">
        <f t="shared" si="40"/>
        <v>0</v>
      </c>
      <c r="V50" s="59">
        <f t="shared" si="41"/>
        <v>0</v>
      </c>
    </row>
    <row r="51" spans="1:39" ht="30.75" customHeight="1" x14ac:dyDescent="0.3">
      <c r="A51" s="113">
        <v>15</v>
      </c>
      <c r="B51" s="17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1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153"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53"/>
      <c r="F51" s="53"/>
      <c r="G51" s="53"/>
      <c r="H51" s="67" t="str">
        <f t="shared" si="0"/>
        <v xml:space="preserve">  </v>
      </c>
      <c r="I51" s="49"/>
      <c r="J51" s="50" t="str">
        <f t="shared" ref="J51:J53" si="42">IF(OR(I51="Preventivo",I51="Detectivo"),"Afecta probabilidad",
IF(I51="Correctivo","Afecta Impacto",""))</f>
        <v/>
      </c>
      <c r="K51" s="49"/>
      <c r="L51" s="65"/>
      <c r="M51" s="65"/>
      <c r="N51" s="65"/>
      <c r="O51" s="65"/>
      <c r="P51" s="65"/>
      <c r="Q51" s="65"/>
      <c r="R51" s="52" t="str">
        <f t="shared" si="2"/>
        <v/>
      </c>
      <c r="S51" s="59" t="str">
        <f>IF(OR(J51="",J51=0),"",
IF(J51="Afecta probabilidad",'2. Identificación del Riesgo'!$L$51,""))</f>
        <v/>
      </c>
      <c r="T51" s="59" t="str">
        <f>IF(OR(J51="",J51=0),"",
IF(J51="Afecta Impacto",'2. Identificación del Riesgo'!$O$51,""))</f>
        <v/>
      </c>
      <c r="U51" s="59">
        <f>IFERROR(IF(S51="",0,S51-(S51*R51)),0)</f>
        <v>0</v>
      </c>
      <c r="V51" s="59">
        <f>IFERROR(IF(T51="",0,T51-(T51*R51)),0)</f>
        <v>0</v>
      </c>
      <c r="W51" s="3"/>
      <c r="X51" s="3"/>
      <c r="Y51" s="3"/>
      <c r="Z51" s="3"/>
      <c r="AA51" s="3"/>
      <c r="AB51" s="3"/>
      <c r="AC51" s="3"/>
      <c r="AD51" s="3"/>
      <c r="AE51" s="3"/>
      <c r="AF51" s="3"/>
      <c r="AG51" s="3"/>
      <c r="AH51" s="3"/>
      <c r="AI51" s="3"/>
      <c r="AJ51" s="3"/>
      <c r="AK51" s="3"/>
      <c r="AL51" s="3"/>
      <c r="AM51" s="3"/>
    </row>
    <row r="52" spans="1:39" ht="30.75" customHeight="1" x14ac:dyDescent="0.3">
      <c r="A52" s="113"/>
      <c r="B52" s="173"/>
      <c r="C52" s="153"/>
      <c r="D52" s="153"/>
      <c r="E52" s="53"/>
      <c r="F52" s="53"/>
      <c r="G52" s="53"/>
      <c r="H52" s="67" t="str">
        <f t="shared" si="0"/>
        <v xml:space="preserve">  </v>
      </c>
      <c r="I52" s="49"/>
      <c r="J52" s="50" t="str">
        <f t="shared" si="42"/>
        <v/>
      </c>
      <c r="K52" s="49"/>
      <c r="L52" s="65"/>
      <c r="M52" s="65"/>
      <c r="N52" s="65"/>
      <c r="O52" s="65"/>
      <c r="P52" s="65"/>
      <c r="Q52" s="65"/>
      <c r="R52" s="52" t="str">
        <f t="shared" si="2"/>
        <v/>
      </c>
      <c r="S52" s="59" t="str">
        <f>IF(OR(J52="",J52=0),"",
IF(J52="Afecta probabilidad",
IF(J51="Afecta probabilidad",S51-(S51*R51),'2. Identificación del Riesgo'!$L$51),""))</f>
        <v/>
      </c>
      <c r="T52" s="59" t="str">
        <f>IF(OR(J52="",J52=0),"",
IF(J52="Afecta Impacto",
IF(J51="Afecta Impacto",T51-(T51*R51),'2. Identificación del Riesgo'!$O$51),""))</f>
        <v/>
      </c>
      <c r="U52" s="59">
        <f t="shared" ref="U52:U53" si="43">IFERROR(IF(S52="",0,S52-(S52*R52)),0)</f>
        <v>0</v>
      </c>
      <c r="V52" s="59">
        <f t="shared" ref="V52:V53" si="44">IFERROR(IF(T52="",0,T52-(T52*R52)),0)</f>
        <v>0</v>
      </c>
    </row>
    <row r="53" spans="1:39" ht="30.75" customHeight="1" x14ac:dyDescent="0.3">
      <c r="A53" s="113"/>
      <c r="B53" s="173"/>
      <c r="C53" s="153"/>
      <c r="D53" s="153"/>
      <c r="E53" s="53"/>
      <c r="F53" s="53"/>
      <c r="G53" s="53"/>
      <c r="H53" s="67" t="str">
        <f t="shared" si="0"/>
        <v xml:space="preserve">  </v>
      </c>
      <c r="I53" s="49"/>
      <c r="J53" s="50" t="str">
        <f t="shared" si="42"/>
        <v/>
      </c>
      <c r="K53" s="49"/>
      <c r="L53" s="65"/>
      <c r="M53" s="65"/>
      <c r="N53" s="65"/>
      <c r="O53" s="65"/>
      <c r="P53" s="65"/>
      <c r="Q53" s="65"/>
      <c r="R53" s="52" t="str">
        <f t="shared" si="2"/>
        <v/>
      </c>
      <c r="S53" s="59" t="str">
        <f>IF(OR(J53="",J53=0),"",
IF(J53="Afecta probabilidad",
IF(J52="Afecta probabilidad",S52-(S52*R52),
IF(J51="Afecta probabilidad",S51-(S51*R51),'2. Identificación del Riesgo'!$L$51)),""))</f>
        <v/>
      </c>
      <c r="T53" s="59" t="str">
        <f>IF(OR(J53="",J53=0),"",
IF(J53="Afecta Impacto",
IF(J52="Afecta Impacto",T52-(T52*R52),
IF(J51="Afecta Impacto",T51-(T51*R51),'2. Identificación del Riesgo'!$O$51)),""))</f>
        <v/>
      </c>
      <c r="U53" s="59">
        <f t="shared" si="43"/>
        <v>0</v>
      </c>
      <c r="V53" s="59">
        <f t="shared" si="44"/>
        <v>0</v>
      </c>
    </row>
    <row r="54" spans="1:39" ht="30.75" customHeight="1" x14ac:dyDescent="0.3">
      <c r="A54" s="113">
        <v>16</v>
      </c>
      <c r="B54" s="17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1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153"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53"/>
      <c r="F54" s="53"/>
      <c r="G54" s="53"/>
      <c r="H54" s="67" t="str">
        <f t="shared" si="0"/>
        <v xml:space="preserve">  </v>
      </c>
      <c r="I54" s="49"/>
      <c r="J54" s="50" t="str">
        <f t="shared" ref="J54:J56" si="45">IF(OR(I54="Preventivo",I54="Detectivo"),"Afecta probabilidad",
IF(I54="Correctivo","Afecta Impacto",""))</f>
        <v/>
      </c>
      <c r="K54" s="49"/>
      <c r="L54" s="65"/>
      <c r="M54" s="65"/>
      <c r="N54" s="65"/>
      <c r="O54" s="65"/>
      <c r="P54" s="65"/>
      <c r="Q54" s="65"/>
      <c r="R54" s="52" t="str">
        <f t="shared" si="2"/>
        <v/>
      </c>
      <c r="S54" s="59" t="str">
        <f>IF(OR(J54="",J54=0),"",
IF(J54="Afecta probabilidad",'2. Identificación del Riesgo'!$L$54,""))</f>
        <v/>
      </c>
      <c r="T54" s="59" t="str">
        <f>IF(OR(J54="",J54=0),"",
IF(J54="Afecta Impacto",'2. Identificación del Riesgo'!$O$54,""))</f>
        <v/>
      </c>
      <c r="U54" s="59">
        <f>IFERROR(IF(S54="",0,S54-(S54*R54)),0)</f>
        <v>0</v>
      </c>
      <c r="V54" s="59">
        <f>IFERROR(IF(T54="",0,T54-(T54*R54)),0)</f>
        <v>0</v>
      </c>
      <c r="W54" s="3"/>
      <c r="X54" s="3"/>
      <c r="Y54" s="3"/>
      <c r="Z54" s="3"/>
      <c r="AA54" s="3"/>
      <c r="AB54" s="3"/>
      <c r="AC54" s="3"/>
      <c r="AD54" s="3"/>
      <c r="AE54" s="3"/>
      <c r="AF54" s="3"/>
      <c r="AG54" s="3"/>
      <c r="AH54" s="3"/>
      <c r="AI54" s="3"/>
      <c r="AJ54" s="3"/>
      <c r="AK54" s="3"/>
      <c r="AL54" s="3"/>
      <c r="AM54" s="3"/>
    </row>
    <row r="55" spans="1:39" ht="30.75" customHeight="1" x14ac:dyDescent="0.3">
      <c r="A55" s="113"/>
      <c r="B55" s="173"/>
      <c r="C55" s="153"/>
      <c r="D55" s="153"/>
      <c r="E55" s="53"/>
      <c r="F55" s="53"/>
      <c r="G55" s="53"/>
      <c r="H55" s="67" t="str">
        <f t="shared" si="0"/>
        <v xml:space="preserve">  </v>
      </c>
      <c r="I55" s="49"/>
      <c r="J55" s="50" t="str">
        <f t="shared" si="45"/>
        <v/>
      </c>
      <c r="K55" s="49"/>
      <c r="L55" s="65"/>
      <c r="M55" s="65"/>
      <c r="N55" s="65"/>
      <c r="O55" s="65"/>
      <c r="P55" s="65"/>
      <c r="Q55" s="65"/>
      <c r="R55" s="52" t="str">
        <f t="shared" si="2"/>
        <v/>
      </c>
      <c r="S55" s="59" t="str">
        <f>IF(OR(J55="",J55=0),"",
IF(J55="Afecta probabilidad",
IF(J54="Afecta probabilidad",S54-(S54*R54),'2. Identificación del Riesgo'!$L$54),""))</f>
        <v/>
      </c>
      <c r="T55" s="59" t="str">
        <f>IF(OR(J55="",J55=0),"",
IF(J55="Afecta Impacto",
IF(J54="Afecta Impacto",T54-(T54*R54),'2. Identificación del Riesgo'!$O$54),""))</f>
        <v/>
      </c>
      <c r="U55" s="59">
        <f t="shared" ref="U55:U56" si="46">IFERROR(IF(S55="",0,S55-(S55*R55)),0)</f>
        <v>0</v>
      </c>
      <c r="V55" s="59">
        <f t="shared" ref="V55:V56" si="47">IFERROR(IF(T55="",0,T55-(T55*R55)),0)</f>
        <v>0</v>
      </c>
    </row>
    <row r="56" spans="1:39" ht="30.75" customHeight="1" x14ac:dyDescent="0.3">
      <c r="A56" s="113"/>
      <c r="B56" s="173"/>
      <c r="C56" s="153"/>
      <c r="D56" s="153"/>
      <c r="E56" s="53"/>
      <c r="F56" s="53"/>
      <c r="G56" s="53"/>
      <c r="H56" s="67" t="str">
        <f t="shared" si="0"/>
        <v xml:space="preserve">  </v>
      </c>
      <c r="I56" s="49"/>
      <c r="J56" s="50" t="str">
        <f t="shared" si="45"/>
        <v/>
      </c>
      <c r="K56" s="49"/>
      <c r="L56" s="65"/>
      <c r="M56" s="65"/>
      <c r="N56" s="65"/>
      <c r="O56" s="65"/>
      <c r="P56" s="65"/>
      <c r="Q56" s="65"/>
      <c r="R56" s="52" t="str">
        <f t="shared" si="2"/>
        <v/>
      </c>
      <c r="S56" s="59" t="str">
        <f>IF(OR(J56="",J56=0),"",
IF(J56="Afecta probabilidad",
IF(J55="Afecta probabilidad",S55-(S55*R55),
IF(J54="Afecta probabilidad",S54-(S54*R54),'2. Identificación del Riesgo'!$L$54)),""))</f>
        <v/>
      </c>
      <c r="T56" s="59" t="str">
        <f>IF(OR(J56="",J56=0),"",
IF(J56="Afecta Impacto",
IF(J55="Afecta Impacto",T55-(T55*R55),
IF(J54="Afecta Impacto",T54-(T54*R54),'2. Identificación del Riesgo'!$O$54)),""))</f>
        <v/>
      </c>
      <c r="U56" s="59">
        <f t="shared" si="46"/>
        <v>0</v>
      </c>
      <c r="V56" s="59">
        <f t="shared" si="47"/>
        <v>0</v>
      </c>
    </row>
    <row r="57" spans="1:39" ht="30.75" customHeight="1" x14ac:dyDescent="0.3">
      <c r="A57" s="113">
        <v>17</v>
      </c>
      <c r="B57" s="17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1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153"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53"/>
      <c r="F57" s="53"/>
      <c r="G57" s="53"/>
      <c r="H57" s="67" t="str">
        <f t="shared" si="0"/>
        <v xml:space="preserve">  </v>
      </c>
      <c r="I57" s="49"/>
      <c r="J57" s="50" t="str">
        <f t="shared" ref="J57:J59" si="48">IF(OR(I57="Preventivo",I57="Detectivo"),"Afecta probabilidad",
IF(I57="Correctivo","Afecta Impacto",""))</f>
        <v/>
      </c>
      <c r="K57" s="49"/>
      <c r="L57" s="65"/>
      <c r="M57" s="65"/>
      <c r="N57" s="65"/>
      <c r="O57" s="65"/>
      <c r="P57" s="65"/>
      <c r="Q57" s="65"/>
      <c r="R57" s="52" t="str">
        <f t="shared" si="2"/>
        <v/>
      </c>
      <c r="S57" s="59" t="str">
        <f>IF(OR(J57="",J57=0),"",
IF(J57="Afecta probabilidad",'2. Identificación del Riesgo'!$L$57,""))</f>
        <v/>
      </c>
      <c r="T57" s="59" t="str">
        <f>IF(OR(J57="",J57=0),"",
IF(J57="Afecta Impacto",'2. Identificación del Riesgo'!$O$57,""))</f>
        <v/>
      </c>
      <c r="U57" s="59">
        <f>IFERROR(IF(S57="",0,S57-(S57*R57)),0)</f>
        <v>0</v>
      </c>
      <c r="V57" s="59">
        <f>IFERROR(IF(T57="",0,T57-(T57*R57)),0)</f>
        <v>0</v>
      </c>
      <c r="W57" s="3"/>
      <c r="X57" s="3"/>
      <c r="Y57" s="3"/>
      <c r="Z57" s="3"/>
      <c r="AA57" s="3"/>
      <c r="AB57" s="3"/>
      <c r="AC57" s="3"/>
      <c r="AD57" s="3"/>
      <c r="AE57" s="3"/>
      <c r="AF57" s="3"/>
      <c r="AG57" s="3"/>
      <c r="AH57" s="3"/>
      <c r="AI57" s="3"/>
      <c r="AJ57" s="3"/>
      <c r="AK57" s="3"/>
      <c r="AL57" s="3"/>
      <c r="AM57" s="3"/>
    </row>
    <row r="58" spans="1:39" ht="30.75" customHeight="1" x14ac:dyDescent="0.3">
      <c r="A58" s="113"/>
      <c r="B58" s="173"/>
      <c r="C58" s="153"/>
      <c r="D58" s="153"/>
      <c r="E58" s="53"/>
      <c r="F58" s="53"/>
      <c r="G58" s="53"/>
      <c r="H58" s="67" t="str">
        <f t="shared" si="0"/>
        <v xml:space="preserve">  </v>
      </c>
      <c r="I58" s="49"/>
      <c r="J58" s="50" t="str">
        <f t="shared" si="48"/>
        <v/>
      </c>
      <c r="K58" s="49"/>
      <c r="L58" s="65"/>
      <c r="M58" s="65"/>
      <c r="N58" s="65"/>
      <c r="O58" s="65"/>
      <c r="P58" s="65"/>
      <c r="Q58" s="65"/>
      <c r="R58" s="52" t="str">
        <f t="shared" si="2"/>
        <v/>
      </c>
      <c r="S58" s="59" t="str">
        <f>IF(OR(J58="",J58=0),"",
IF(J58="Afecta probabilidad",
IF(J57="Afecta probabilidad",S57-(S57*R57),'2. Identificación del Riesgo'!$L$57),""))</f>
        <v/>
      </c>
      <c r="T58" s="59" t="str">
        <f>IF(OR(J58="",J58=0),"",
IF(J58="Afecta Impacto",
IF(J57="Afecta Impacto",T57-(T57*R57),'2. Identificación del Riesgo'!$O$57),""))</f>
        <v/>
      </c>
      <c r="U58" s="59">
        <f t="shared" ref="U58:U59" si="49">IFERROR(IF(S58="",0,S58-(S58*R58)),0)</f>
        <v>0</v>
      </c>
      <c r="V58" s="59">
        <f t="shared" ref="V58:V59" si="50">IFERROR(IF(T58="",0,T58-(T58*R58)),0)</f>
        <v>0</v>
      </c>
    </row>
    <row r="59" spans="1:39" ht="30.75" customHeight="1" x14ac:dyDescent="0.3">
      <c r="A59" s="113"/>
      <c r="B59" s="173"/>
      <c r="C59" s="153"/>
      <c r="D59" s="153"/>
      <c r="E59" s="53"/>
      <c r="F59" s="53"/>
      <c r="G59" s="53"/>
      <c r="H59" s="67" t="str">
        <f t="shared" si="0"/>
        <v xml:space="preserve">  </v>
      </c>
      <c r="I59" s="49"/>
      <c r="J59" s="50" t="str">
        <f t="shared" si="48"/>
        <v/>
      </c>
      <c r="K59" s="49"/>
      <c r="L59" s="65"/>
      <c r="M59" s="65"/>
      <c r="N59" s="65"/>
      <c r="O59" s="65"/>
      <c r="P59" s="65"/>
      <c r="Q59" s="65"/>
      <c r="R59" s="52" t="str">
        <f t="shared" si="2"/>
        <v/>
      </c>
      <c r="S59" s="59" t="str">
        <f>IF(OR(J59="",J59=0),"",
IF(J59="Afecta probabilidad",
IF(J58="Afecta probabilidad",S58-(S58*R58),
IF(J57="Afecta probabilidad",S57-(S57*R57),'2. Identificación del Riesgo'!$L$57)),""))</f>
        <v/>
      </c>
      <c r="T59" s="59" t="str">
        <f>IF(OR(J59="",J59=0),"",
IF(J59="Afecta Impacto",
IF(J58="Afecta Impacto",T58-(T58*R58),
IF(J57="Afecta Impacto",T57-(T57*R57),'2. Identificación del Riesgo'!$O$57)),""))</f>
        <v/>
      </c>
      <c r="U59" s="59">
        <f t="shared" si="49"/>
        <v>0</v>
      </c>
      <c r="V59" s="59">
        <f t="shared" si="50"/>
        <v>0</v>
      </c>
    </row>
    <row r="60" spans="1:39" ht="30.75" customHeight="1" x14ac:dyDescent="0.3">
      <c r="A60" s="113">
        <v>18</v>
      </c>
      <c r="B60" s="17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1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153"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53"/>
      <c r="F60" s="53"/>
      <c r="G60" s="53"/>
      <c r="H60" s="67" t="str">
        <f t="shared" si="0"/>
        <v xml:space="preserve">  </v>
      </c>
      <c r="I60" s="49"/>
      <c r="J60" s="50" t="str">
        <f t="shared" ref="J60:J62" si="51">IF(OR(I60="Preventivo",I60="Detectivo"),"Afecta probabilidad",
IF(I60="Correctivo","Afecta Impacto",""))</f>
        <v/>
      </c>
      <c r="K60" s="49"/>
      <c r="L60" s="65"/>
      <c r="M60" s="65"/>
      <c r="N60" s="65"/>
      <c r="O60" s="65"/>
      <c r="P60" s="65"/>
      <c r="Q60" s="65"/>
      <c r="R60" s="52" t="str">
        <f t="shared" si="2"/>
        <v/>
      </c>
      <c r="S60" s="59" t="str">
        <f>IF(OR(J60="",J60=0),"",
IF(J60="Afecta probabilidad",'2. Identificación del Riesgo'!$L$60,""))</f>
        <v/>
      </c>
      <c r="T60" s="59" t="str">
        <f>IF(OR(J60="",J60=0),"",
IF(J60="Afecta Impacto",'2. Identificación del Riesgo'!$O$60,""))</f>
        <v/>
      </c>
      <c r="U60" s="59">
        <f>IFERROR(IF(S60="",0,S60-(S60*R60)),0)</f>
        <v>0</v>
      </c>
      <c r="V60" s="59">
        <f>IFERROR(IF(T60="",0,T60-(T60*R60)),0)</f>
        <v>0</v>
      </c>
      <c r="W60" s="3"/>
      <c r="X60" s="3"/>
      <c r="Y60" s="3"/>
      <c r="Z60" s="3"/>
      <c r="AA60" s="3"/>
      <c r="AB60" s="3"/>
      <c r="AC60" s="3"/>
      <c r="AD60" s="3"/>
      <c r="AE60" s="3"/>
      <c r="AF60" s="3"/>
      <c r="AG60" s="3"/>
      <c r="AH60" s="3"/>
      <c r="AI60" s="3"/>
      <c r="AJ60" s="3"/>
      <c r="AK60" s="3"/>
      <c r="AL60" s="3"/>
      <c r="AM60" s="3"/>
    </row>
    <row r="61" spans="1:39" ht="30.75" customHeight="1" x14ac:dyDescent="0.3">
      <c r="A61" s="113"/>
      <c r="B61" s="173"/>
      <c r="C61" s="153"/>
      <c r="D61" s="153"/>
      <c r="E61" s="53"/>
      <c r="F61" s="53"/>
      <c r="G61" s="53"/>
      <c r="H61" s="67" t="str">
        <f t="shared" si="0"/>
        <v xml:space="preserve">  </v>
      </c>
      <c r="I61" s="49"/>
      <c r="J61" s="50" t="str">
        <f t="shared" si="51"/>
        <v/>
      </c>
      <c r="K61" s="49"/>
      <c r="L61" s="65"/>
      <c r="M61" s="65"/>
      <c r="N61" s="65"/>
      <c r="O61" s="65"/>
      <c r="P61" s="65"/>
      <c r="Q61" s="65"/>
      <c r="R61" s="52" t="str">
        <f t="shared" si="2"/>
        <v/>
      </c>
      <c r="S61" s="59" t="str">
        <f>IF(OR(J61="",J61=0),"",
IF(J61="Afecta probabilidad",
IF(J60="Afecta probabilidad",S60-(S60*R60),'2. Identificación del Riesgo'!$L$60),""))</f>
        <v/>
      </c>
      <c r="T61" s="59" t="str">
        <f>IF(OR(J61="",J61=0),"",
IF(J61="Afecta Impacto",
IF(J60="Afecta Impacto",T60-(T60*R60),'2. Identificación del Riesgo'!$O$60),""))</f>
        <v/>
      </c>
      <c r="U61" s="59">
        <f t="shared" ref="U61:U62" si="52">IFERROR(IF(S61="",0,S61-(S61*R61)),0)</f>
        <v>0</v>
      </c>
      <c r="V61" s="59">
        <f t="shared" ref="V61:V62" si="53">IFERROR(IF(T61="",0,T61-(T61*R61)),0)</f>
        <v>0</v>
      </c>
    </row>
    <row r="62" spans="1:39" ht="30.75" customHeight="1" x14ac:dyDescent="0.3">
      <c r="A62" s="113"/>
      <c r="B62" s="173"/>
      <c r="C62" s="153"/>
      <c r="D62" s="153"/>
      <c r="E62" s="53"/>
      <c r="F62" s="53"/>
      <c r="G62" s="53"/>
      <c r="H62" s="67" t="str">
        <f t="shared" si="0"/>
        <v xml:space="preserve">  </v>
      </c>
      <c r="I62" s="49"/>
      <c r="J62" s="50" t="str">
        <f t="shared" si="51"/>
        <v/>
      </c>
      <c r="K62" s="49"/>
      <c r="L62" s="65"/>
      <c r="M62" s="65"/>
      <c r="N62" s="65"/>
      <c r="O62" s="65"/>
      <c r="P62" s="65"/>
      <c r="Q62" s="65"/>
      <c r="R62" s="52" t="str">
        <f t="shared" si="2"/>
        <v/>
      </c>
      <c r="S62" s="59" t="str">
        <f>IF(OR(J62="",J62=0),"",
IF(J62="Afecta probabilidad",
IF(J61="Afecta probabilidad",S61-(S61*R61),
IF(J60="Afecta probabilidad",S60-(S60*R60),'2. Identificación del Riesgo'!$L$60)),""))</f>
        <v/>
      </c>
      <c r="T62" s="59" t="str">
        <f>IF(OR(J62="",J62=0),"",
IF(J62="Afecta Impacto",
IF(J61="Afecta Impacto",T61-(T61*R61),
IF(J60="Afecta Impacto",T60-(T60*R60),'2. Identificación del Riesgo'!$O$60)),""))</f>
        <v/>
      </c>
      <c r="U62" s="59">
        <f t="shared" si="52"/>
        <v>0</v>
      </c>
      <c r="V62" s="59">
        <f t="shared" si="53"/>
        <v>0</v>
      </c>
    </row>
    <row r="63" spans="1:39" ht="30.75" customHeight="1" x14ac:dyDescent="0.3">
      <c r="A63" s="113">
        <v>19</v>
      </c>
      <c r="B63" s="17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1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153"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53"/>
      <c r="F63" s="53"/>
      <c r="G63" s="53"/>
      <c r="H63" s="67" t="str">
        <f t="shared" si="0"/>
        <v xml:space="preserve">  </v>
      </c>
      <c r="I63" s="49"/>
      <c r="J63" s="50" t="str">
        <f t="shared" ref="J63:J65" si="54">IF(OR(I63="Preventivo",I63="Detectivo"),"Afecta probabilidad",
IF(I63="Correctivo","Afecta Impacto",""))</f>
        <v/>
      </c>
      <c r="K63" s="49"/>
      <c r="L63" s="65"/>
      <c r="M63" s="65"/>
      <c r="N63" s="65"/>
      <c r="O63" s="65"/>
      <c r="P63" s="65"/>
      <c r="Q63" s="65"/>
      <c r="R63" s="52" t="str">
        <f t="shared" si="2"/>
        <v/>
      </c>
      <c r="S63" s="59" t="str">
        <f>IF(OR(J63="",J63=0),"",
IF(J63="Afecta probabilidad",'2. Identificación del Riesgo'!$L$63,""))</f>
        <v/>
      </c>
      <c r="T63" s="59" t="str">
        <f>IF(OR(J63="",J63=0),"",
IF(J63="Afecta Impacto",'2. Identificación del Riesgo'!$O$63,""))</f>
        <v/>
      </c>
      <c r="U63" s="59">
        <f>IFERROR(IF(S63="",0,S63-(S63*R63)),0)</f>
        <v>0</v>
      </c>
      <c r="V63" s="59">
        <f>IFERROR(IF(T63="",0,T63-(T63*R63)),0)</f>
        <v>0</v>
      </c>
      <c r="W63" s="3"/>
      <c r="X63" s="3"/>
      <c r="Y63" s="3"/>
      <c r="Z63" s="3"/>
      <c r="AA63" s="3"/>
      <c r="AB63" s="3"/>
      <c r="AC63" s="3"/>
      <c r="AD63" s="3"/>
      <c r="AE63" s="3"/>
      <c r="AF63" s="3"/>
      <c r="AG63" s="3"/>
      <c r="AH63" s="3"/>
      <c r="AI63" s="3"/>
      <c r="AJ63" s="3"/>
      <c r="AK63" s="3"/>
      <c r="AL63" s="3"/>
      <c r="AM63" s="3"/>
    </row>
    <row r="64" spans="1:39" ht="30.75" customHeight="1" x14ac:dyDescent="0.3">
      <c r="A64" s="113"/>
      <c r="B64" s="173"/>
      <c r="C64" s="153"/>
      <c r="D64" s="153"/>
      <c r="E64" s="53"/>
      <c r="F64" s="53"/>
      <c r="G64" s="53"/>
      <c r="H64" s="67" t="str">
        <f t="shared" si="0"/>
        <v xml:space="preserve">  </v>
      </c>
      <c r="I64" s="49"/>
      <c r="J64" s="50" t="str">
        <f t="shared" si="54"/>
        <v/>
      </c>
      <c r="K64" s="49"/>
      <c r="L64" s="65"/>
      <c r="M64" s="65"/>
      <c r="N64" s="65"/>
      <c r="O64" s="65"/>
      <c r="P64" s="65"/>
      <c r="Q64" s="65"/>
      <c r="R64" s="52" t="str">
        <f t="shared" si="2"/>
        <v/>
      </c>
      <c r="S64" s="59" t="str">
        <f>IF(OR(J64="",J64=0),"",
IF(J64="Afecta probabilidad",
IF(J63="Afecta probabilidad",S63-(S63*R63),'2. Identificación del Riesgo'!$L$63),""))</f>
        <v/>
      </c>
      <c r="T64" s="59" t="str">
        <f>IF(OR(J64="",J64=0),"",
IF(J64="Afecta Impacto",
IF(J63="Afecta Impacto",T63-(T63*R63),'2. Identificación del Riesgo'!$O$63),""))</f>
        <v/>
      </c>
      <c r="U64" s="59">
        <f t="shared" ref="U64:U65" si="55">IFERROR(IF(S64="",0,S64-(S64*R64)),0)</f>
        <v>0</v>
      </c>
      <c r="V64" s="59">
        <f t="shared" ref="V64:V65" si="56">IFERROR(IF(T64="",0,T64-(T64*R64)),0)</f>
        <v>0</v>
      </c>
    </row>
    <row r="65" spans="1:39" ht="30.75" customHeight="1" x14ac:dyDescent="0.3">
      <c r="A65" s="113"/>
      <c r="B65" s="173"/>
      <c r="C65" s="153"/>
      <c r="D65" s="153"/>
      <c r="E65" s="53"/>
      <c r="F65" s="53"/>
      <c r="G65" s="53"/>
      <c r="H65" s="67" t="str">
        <f t="shared" si="0"/>
        <v xml:space="preserve">  </v>
      </c>
      <c r="I65" s="49"/>
      <c r="J65" s="50" t="str">
        <f t="shared" si="54"/>
        <v/>
      </c>
      <c r="K65" s="49"/>
      <c r="L65" s="65"/>
      <c r="M65" s="65"/>
      <c r="N65" s="65"/>
      <c r="O65" s="65"/>
      <c r="P65" s="65"/>
      <c r="Q65" s="65"/>
      <c r="R65" s="52" t="str">
        <f t="shared" si="2"/>
        <v/>
      </c>
      <c r="S65" s="59" t="str">
        <f>IF(OR(J65="",J65=0),"",
IF(J65="Afecta probabilidad",
IF(J64="Afecta probabilidad",S64-(S64*R64),
IF(J63="Afecta probabilidad",S63-(S63*R63),'2. Identificación del Riesgo'!$L$63)),""))</f>
        <v/>
      </c>
      <c r="T65" s="59" t="str">
        <f>IF(OR(J65="",J65=0),"",
IF(J65="Afecta Impacto",
IF(J64="Afecta Impacto",T64-(T64*R64),
IF(J63="Afecta Impacto",T63-(T63*R63),'2. Identificación del Riesgo'!$O$63)),""))</f>
        <v/>
      </c>
      <c r="U65" s="59">
        <f t="shared" si="55"/>
        <v>0</v>
      </c>
      <c r="V65" s="59">
        <f t="shared" si="56"/>
        <v>0</v>
      </c>
    </row>
    <row r="66" spans="1:39" ht="30.75" customHeight="1" x14ac:dyDescent="0.3">
      <c r="A66" s="113">
        <v>20</v>
      </c>
      <c r="B66" s="17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1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153"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53"/>
      <c r="F66" s="53"/>
      <c r="G66" s="53"/>
      <c r="H66" s="67" t="str">
        <f t="shared" si="0"/>
        <v xml:space="preserve">  </v>
      </c>
      <c r="I66" s="49"/>
      <c r="J66" s="50" t="str">
        <f t="shared" ref="J66:J68" si="57">IF(OR(I66="Preventivo",I66="Detectivo"),"Afecta probabilidad",
IF(I66="Correctivo","Afecta Impacto",""))</f>
        <v/>
      </c>
      <c r="K66" s="49"/>
      <c r="L66" s="65"/>
      <c r="M66" s="65"/>
      <c r="N66" s="65"/>
      <c r="O66" s="65"/>
      <c r="P66" s="65"/>
      <c r="Q66" s="65"/>
      <c r="R66" s="52" t="str">
        <f t="shared" si="2"/>
        <v/>
      </c>
      <c r="S66" s="59" t="str">
        <f>IF(OR(J66="",J66=0),"",
IF(J66="Afecta probabilidad",'2. Identificación del Riesgo'!$L$66,""))</f>
        <v/>
      </c>
      <c r="T66" s="59" t="str">
        <f>IF(OR(J66="",J66=0),"",
IF(J66="Afecta Impacto",'2. Identificación del Riesgo'!$O$66,""))</f>
        <v/>
      </c>
      <c r="U66" s="59">
        <f>IFERROR(IF(S66="",0,S66-(S66*R66)),0)</f>
        <v>0</v>
      </c>
      <c r="V66" s="59">
        <f>IFERROR(IF(T66="",0,T66-(T66*R66)),0)</f>
        <v>0</v>
      </c>
      <c r="W66" s="3"/>
      <c r="X66" s="3"/>
      <c r="Y66" s="3"/>
      <c r="Z66" s="3"/>
      <c r="AA66" s="3"/>
      <c r="AB66" s="3"/>
      <c r="AC66" s="3"/>
      <c r="AD66" s="3"/>
      <c r="AE66" s="3"/>
      <c r="AF66" s="3"/>
      <c r="AG66" s="3"/>
      <c r="AH66" s="3"/>
      <c r="AI66" s="3"/>
      <c r="AJ66" s="3"/>
      <c r="AK66" s="3"/>
      <c r="AL66" s="3"/>
      <c r="AM66" s="3"/>
    </row>
    <row r="67" spans="1:39" ht="30.75" customHeight="1" x14ac:dyDescent="0.3">
      <c r="A67" s="113"/>
      <c r="B67" s="173"/>
      <c r="C67" s="153"/>
      <c r="D67" s="153"/>
      <c r="E67" s="53"/>
      <c r="F67" s="53"/>
      <c r="G67" s="53"/>
      <c r="H67" s="67" t="str">
        <f t="shared" si="0"/>
        <v xml:space="preserve">  </v>
      </c>
      <c r="I67" s="49"/>
      <c r="J67" s="50" t="str">
        <f t="shared" si="57"/>
        <v/>
      </c>
      <c r="K67" s="49"/>
      <c r="L67" s="65"/>
      <c r="M67" s="65"/>
      <c r="N67" s="65"/>
      <c r="O67" s="65"/>
      <c r="P67" s="65"/>
      <c r="Q67" s="65"/>
      <c r="R67" s="52" t="str">
        <f t="shared" si="2"/>
        <v/>
      </c>
      <c r="S67" s="59" t="str">
        <f>IF(OR(J67="",J67=0),"",
IF(J67="Afecta probabilidad",
IF(J66="Afecta probabilidad",S66-(S66*R66),'2. Identificación del Riesgo'!$L$66),""))</f>
        <v/>
      </c>
      <c r="T67" s="59" t="str">
        <f>IF(OR(J67="",J67=0),"",
IF(J67="Afecta Impacto",
IF(J66="Afecta Impacto",T66-(T66*R66),'2. Identificación del Riesgo'!$O$66),""))</f>
        <v/>
      </c>
      <c r="U67" s="59">
        <f t="shared" ref="U67:U68" si="58">IFERROR(IF(S67="",0,S67-(S67*R67)),0)</f>
        <v>0</v>
      </c>
      <c r="V67" s="59">
        <f t="shared" ref="V67:V68" si="59">IFERROR(IF(T67="",0,T67-(T67*R67)),0)</f>
        <v>0</v>
      </c>
    </row>
    <row r="68" spans="1:39" ht="30.75" customHeight="1" x14ac:dyDescent="0.3">
      <c r="A68" s="113"/>
      <c r="B68" s="173"/>
      <c r="C68" s="153"/>
      <c r="D68" s="153"/>
      <c r="E68" s="53"/>
      <c r="F68" s="53"/>
      <c r="G68" s="53"/>
      <c r="H68" s="67" t="str">
        <f t="shared" si="0"/>
        <v xml:space="preserve">  </v>
      </c>
      <c r="I68" s="49"/>
      <c r="J68" s="50" t="str">
        <f t="shared" si="57"/>
        <v/>
      </c>
      <c r="K68" s="49"/>
      <c r="L68" s="65"/>
      <c r="M68" s="65"/>
      <c r="N68" s="65"/>
      <c r="O68" s="65"/>
      <c r="P68" s="65"/>
      <c r="Q68" s="65"/>
      <c r="R68" s="52" t="str">
        <f t="shared" si="2"/>
        <v/>
      </c>
      <c r="S68" s="59" t="str">
        <f>IF(OR(J68="",J68=0),"",
IF(J68="Afecta probabilidad",
IF(J67="Afecta probabilidad",S67-(S67*R67),
IF(J66="Afecta probabilidad",S66-(S66*R66),'2. Identificación del Riesgo'!$L$66)),""))</f>
        <v/>
      </c>
      <c r="T68" s="59" t="str">
        <f>IF(OR(J68="",J68=0),"",
IF(J68="Afecta Impacto",
IF(J67="Afecta Impacto",T67-(T67*R67),
IF(J66="Afecta Impacto",T66-(T66*R66),'2. Identificación del Riesgo'!$O$66)),""))</f>
        <v/>
      </c>
      <c r="U68" s="59">
        <f t="shared" si="58"/>
        <v>0</v>
      </c>
      <c r="V68" s="59">
        <f t="shared" si="59"/>
        <v>0</v>
      </c>
    </row>
    <row r="69" spans="1:39" x14ac:dyDescent="0.3"/>
    <row r="70" spans="1:39" x14ac:dyDescent="0.3"/>
  </sheetData>
  <sheetProtection algorithmName="SHA-512" hashValue="OBpt4r8re1uo4E9r9236q4N2jhf8YwFaZFE4j2T4v+3O28eTl0PuXOsvBBiGJPKoIZ9oTk4j8hPvTRvcQ3LpyQ==" saltValue="EfXbHTNIvUAc1Ddl0C1DbA==" spinCount="100000" sheet="1" objects="1" scenarios="1" formatColumns="0" formatRows="0"/>
  <mergeCells count="102">
    <mergeCell ref="A1:B4"/>
    <mergeCell ref="A7:A8"/>
    <mergeCell ref="E7:E8"/>
    <mergeCell ref="C7:C8"/>
    <mergeCell ref="D7:D8"/>
    <mergeCell ref="A6:D6"/>
    <mergeCell ref="L7:Q7"/>
    <mergeCell ref="S7:T7"/>
    <mergeCell ref="U7:U8"/>
    <mergeCell ref="C1:S4"/>
    <mergeCell ref="T1:V1"/>
    <mergeCell ref="T2:V2"/>
    <mergeCell ref="T3:V3"/>
    <mergeCell ref="T4:V4"/>
    <mergeCell ref="E6:V6"/>
    <mergeCell ref="V7:V8"/>
    <mergeCell ref="R7:R8"/>
    <mergeCell ref="A9:A11"/>
    <mergeCell ref="B7:B8"/>
    <mergeCell ref="B9:B11"/>
    <mergeCell ref="C9:C11"/>
    <mergeCell ref="I7:K7"/>
    <mergeCell ref="D9:D11"/>
    <mergeCell ref="H7:H8"/>
    <mergeCell ref="F7:F8"/>
    <mergeCell ref="G7:G8"/>
    <mergeCell ref="A15:A17"/>
    <mergeCell ref="A12:A14"/>
    <mergeCell ref="A18:A20"/>
    <mergeCell ref="B12:B14"/>
    <mergeCell ref="C12:C14"/>
    <mergeCell ref="B15:B17"/>
    <mergeCell ref="C18:C20"/>
    <mergeCell ref="C15:C17"/>
    <mergeCell ref="B18:B20"/>
    <mergeCell ref="B33:B35"/>
    <mergeCell ref="C33:C35"/>
    <mergeCell ref="A24:A26"/>
    <mergeCell ref="A21:A23"/>
    <mergeCell ref="A27:A29"/>
    <mergeCell ref="A33:A35"/>
    <mergeCell ref="A30:A32"/>
    <mergeCell ref="B30:B32"/>
    <mergeCell ref="C30:C32"/>
    <mergeCell ref="C27:C29"/>
    <mergeCell ref="A39:A41"/>
    <mergeCell ref="B39:B41"/>
    <mergeCell ref="C39:C41"/>
    <mergeCell ref="D39:D41"/>
    <mergeCell ref="A42:A44"/>
    <mergeCell ref="B42:B44"/>
    <mergeCell ref="C42:C44"/>
    <mergeCell ref="D12:D14"/>
    <mergeCell ref="D15:D17"/>
    <mergeCell ref="D18:D20"/>
    <mergeCell ref="D21:D23"/>
    <mergeCell ref="A36:A38"/>
    <mergeCell ref="B36:B38"/>
    <mergeCell ref="C36:C38"/>
    <mergeCell ref="D27:D29"/>
    <mergeCell ref="D30:D32"/>
    <mergeCell ref="D33:D35"/>
    <mergeCell ref="D36:D38"/>
    <mergeCell ref="B21:B23"/>
    <mergeCell ref="C21:C23"/>
    <mergeCell ref="B24:B26"/>
    <mergeCell ref="C24:C26"/>
    <mergeCell ref="B27:B29"/>
    <mergeCell ref="D24:D26"/>
    <mergeCell ref="A48:A50"/>
    <mergeCell ref="B48:B50"/>
    <mergeCell ref="C48:C50"/>
    <mergeCell ref="D48:D50"/>
    <mergeCell ref="A45:A47"/>
    <mergeCell ref="B45:B47"/>
    <mergeCell ref="C45:C47"/>
    <mergeCell ref="D45:D47"/>
    <mergeCell ref="D42:D44"/>
    <mergeCell ref="A51:A53"/>
    <mergeCell ref="B51:B53"/>
    <mergeCell ref="C51:C53"/>
    <mergeCell ref="D51:D53"/>
    <mergeCell ref="A57:A59"/>
    <mergeCell ref="B57:B59"/>
    <mergeCell ref="C57:C59"/>
    <mergeCell ref="D57:D59"/>
    <mergeCell ref="A54:A56"/>
    <mergeCell ref="B54:B56"/>
    <mergeCell ref="C54:C56"/>
    <mergeCell ref="D54:D56"/>
    <mergeCell ref="A66:A68"/>
    <mergeCell ref="B66:B68"/>
    <mergeCell ref="C66:C68"/>
    <mergeCell ref="D66:D68"/>
    <mergeCell ref="A63:A65"/>
    <mergeCell ref="B63:B65"/>
    <mergeCell ref="C63:C65"/>
    <mergeCell ref="D63:D65"/>
    <mergeCell ref="A60:A62"/>
    <mergeCell ref="B60:B62"/>
    <mergeCell ref="C60:C62"/>
    <mergeCell ref="D60:D62"/>
  </mergeCells>
  <conditionalFormatting sqref="B9:D68">
    <cfRule type="expression" dxfId="235" priority="144">
      <formula>IF($D9="No aplica",1,0)</formula>
    </cfRule>
  </conditionalFormatting>
  <conditionalFormatting sqref="U9:U68">
    <cfRule type="cellIs" dxfId="234" priority="54" operator="equal">
      <formula>0</formula>
    </cfRule>
  </conditionalFormatting>
  <conditionalFormatting sqref="V9:V68">
    <cfRule type="cellIs" dxfId="233" priority="53" operator="equal">
      <formula>0</formula>
    </cfRule>
  </conditionalFormatting>
  <conditionalFormatting sqref="H15:H17 J15:J17 R15:V17">
    <cfRule type="expression" dxfId="232" priority="30">
      <formula>IF($D$15="No aplica",1,0)</formula>
    </cfRule>
  </conditionalFormatting>
  <conditionalFormatting sqref="E19:V20 H18 J18 R18:V18">
    <cfRule type="expression" dxfId="231" priority="29">
      <formula>IF($D$18="No aplica",1,0)</formula>
    </cfRule>
  </conditionalFormatting>
  <conditionalFormatting sqref="E22:V23 H21 J21 R21:V21">
    <cfRule type="expression" dxfId="230" priority="28">
      <formula>IF($D$21="No aplica",1,0)</formula>
    </cfRule>
  </conditionalFormatting>
  <conditionalFormatting sqref="E24:V26">
    <cfRule type="expression" dxfId="229" priority="27">
      <formula>IF($D$24="No aplica",1,0)</formula>
    </cfRule>
  </conditionalFormatting>
  <conditionalFormatting sqref="E27:V29">
    <cfRule type="expression" dxfId="228" priority="26">
      <formula>IF($D$27="No aplica",1,0)</formula>
    </cfRule>
  </conditionalFormatting>
  <conditionalFormatting sqref="E30:V32">
    <cfRule type="expression" dxfId="227" priority="25">
      <formula>IF($D$30="No aplica",1,0)</formula>
    </cfRule>
  </conditionalFormatting>
  <conditionalFormatting sqref="E33:V35">
    <cfRule type="expression" dxfId="226" priority="24">
      <formula>IF($D$33="No aplica",1,0)</formula>
    </cfRule>
  </conditionalFormatting>
  <conditionalFormatting sqref="E36:V38">
    <cfRule type="expression" dxfId="225" priority="23">
      <formula>IF($D$36="No aplica",1,0)</formula>
    </cfRule>
  </conditionalFormatting>
  <conditionalFormatting sqref="E39:V41">
    <cfRule type="expression" dxfId="224" priority="22">
      <formula>IF($D$39="No aplica",1,0)</formula>
    </cfRule>
  </conditionalFormatting>
  <conditionalFormatting sqref="E42:V44">
    <cfRule type="expression" dxfId="223" priority="21">
      <formula>IF($D$42="No aplica",1,0)</formula>
    </cfRule>
  </conditionalFormatting>
  <conditionalFormatting sqref="E45:V47">
    <cfRule type="expression" dxfId="222" priority="20">
      <formula>IF($D$45="No aplica",1,0)</formula>
    </cfRule>
  </conditionalFormatting>
  <conditionalFormatting sqref="E48:V50">
    <cfRule type="expression" dxfId="221" priority="19">
      <formula>IF($D$48="No aplica",1,0)</formula>
    </cfRule>
  </conditionalFormatting>
  <conditionalFormatting sqref="E51:V53">
    <cfRule type="expression" dxfId="220" priority="18">
      <formula>IF($D$51="No aplica",1,0)</formula>
    </cfRule>
  </conditionalFormatting>
  <conditionalFormatting sqref="E54:V56">
    <cfRule type="expression" dxfId="219" priority="17">
      <formula>IF($D$54="No aplica",1,0)</formula>
    </cfRule>
  </conditionalFormatting>
  <conditionalFormatting sqref="E57:V59">
    <cfRule type="expression" dxfId="218" priority="16">
      <formula>IF($D$57="No aplica",1,0)</formula>
    </cfRule>
  </conditionalFormatting>
  <conditionalFormatting sqref="E60:V62">
    <cfRule type="expression" dxfId="217" priority="15">
      <formula>IF($D$60="No aplica",1,0)</formula>
    </cfRule>
  </conditionalFormatting>
  <conditionalFormatting sqref="E63:V65">
    <cfRule type="expression" dxfId="216" priority="14">
      <formula>IF($D$63="No aplica",1,0)</formula>
    </cfRule>
  </conditionalFormatting>
  <conditionalFormatting sqref="E66:V68">
    <cfRule type="expression" dxfId="215" priority="13">
      <formula>IF($D$66="No aplica",1,0)</formula>
    </cfRule>
  </conditionalFormatting>
  <conditionalFormatting sqref="E13:V14 E12:O12 Q12:V12">
    <cfRule type="expression" dxfId="214" priority="12">
      <formula>IF($D$12="No aplica",1,0)</formula>
    </cfRule>
  </conditionalFormatting>
  <conditionalFormatting sqref="E9:V11">
    <cfRule type="expression" dxfId="213" priority="11">
      <formula>IF($D$9="No aplica",1,0)</formula>
    </cfRule>
  </conditionalFormatting>
  <conditionalFormatting sqref="P12">
    <cfRule type="expression" dxfId="212" priority="10">
      <formula>IF($D$9="No aplica",1,0)</formula>
    </cfRule>
  </conditionalFormatting>
  <conditionalFormatting sqref="E18:G18">
    <cfRule type="expression" dxfId="211" priority="9">
      <formula>IF($D$12="No aplica",1,0)</formula>
    </cfRule>
  </conditionalFormatting>
  <conditionalFormatting sqref="E15:G17">
    <cfRule type="expression" dxfId="210" priority="8">
      <formula>IF($D$9="No aplica",1,0)</formula>
    </cfRule>
  </conditionalFormatting>
  <conditionalFormatting sqref="I18">
    <cfRule type="expression" dxfId="209" priority="7">
      <formula>IF($D$12="No aplica",1,0)</formula>
    </cfRule>
  </conditionalFormatting>
  <conditionalFormatting sqref="I15:I17">
    <cfRule type="expression" dxfId="208" priority="6">
      <formula>IF($D$9="No aplica",1,0)</formula>
    </cfRule>
  </conditionalFormatting>
  <conditionalFormatting sqref="K18:Q18">
    <cfRule type="expression" dxfId="207" priority="5">
      <formula>IF($D$12="No aplica",1,0)</formula>
    </cfRule>
  </conditionalFormatting>
  <conditionalFormatting sqref="K15:Q17">
    <cfRule type="expression" dxfId="206" priority="4">
      <formula>IF($D$9="No aplica",1,0)</formula>
    </cfRule>
  </conditionalFormatting>
  <conditionalFormatting sqref="E21:G21">
    <cfRule type="expression" dxfId="205" priority="3">
      <formula>IF($D$9="No aplica",1,0)</formula>
    </cfRule>
  </conditionalFormatting>
  <conditionalFormatting sqref="I21">
    <cfRule type="expression" dxfId="204" priority="2">
      <formula>IF($D$9="No aplica",1,0)</formula>
    </cfRule>
  </conditionalFormatting>
  <conditionalFormatting sqref="K21:Q21">
    <cfRule type="expression" dxfId="203" priority="1">
      <formula>IF($D$9="No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Listas!$K$2:$K$4</xm:f>
          </x14:formula1>
          <xm:sqref>L9:L68</xm:sqref>
        </x14:dataValidation>
        <x14:dataValidation type="list" allowBlank="1" showInputMessage="1" showErrorMessage="1">
          <x14:formula1>
            <xm:f>Listas!$M$2:$M$4</xm:f>
          </x14:formula1>
          <xm:sqref>N9:N68</xm:sqref>
        </x14:dataValidation>
        <x14:dataValidation type="list" allowBlank="1" showInputMessage="1" showErrorMessage="1">
          <x14:formula1>
            <xm:f>Listas!$L$2:$L$4</xm:f>
          </x14:formula1>
          <xm:sqref>M9:M68</xm:sqref>
        </x14:dataValidation>
        <x14:dataValidation type="list" allowBlank="1" showInputMessage="1" showErrorMessage="1">
          <x14:formula1>
            <xm:f>Listas!$J$2:$J$4</xm:f>
          </x14:formula1>
          <xm:sqref>K9:K68</xm:sqref>
        </x14:dataValidation>
        <x14:dataValidation type="list" allowBlank="1" showInputMessage="1" showErrorMessage="1">
          <x14:formula1>
            <xm:f>Listas!$I$2:$I$5</xm:f>
          </x14:formula1>
          <xm:sqref>I9:I68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70"/>
  <sheetViews>
    <sheetView topLeftCell="L1" zoomScale="80" zoomScaleNormal="80" workbookViewId="0">
      <pane ySplit="8" topLeftCell="A15" activePane="bottomLeft" state="frozen"/>
      <selection pane="bottomLeft" activeCell="V4" sqref="V4:W4"/>
    </sheetView>
  </sheetViews>
  <sheetFormatPr baseColWidth="10" defaultColWidth="0" defaultRowHeight="16.5" zeroHeight="1" x14ac:dyDescent="0.3"/>
  <cols>
    <col min="1" max="1" width="4" style="8" bestFit="1" customWidth="1"/>
    <col min="2" max="2" width="18.42578125" style="8" customWidth="1"/>
    <col min="3" max="3" width="31.7109375" style="8" customWidth="1"/>
    <col min="4" max="4" width="18.42578125" style="8" customWidth="1"/>
    <col min="5" max="5" width="33.42578125" style="8" customWidth="1"/>
    <col min="6" max="6" width="14.5703125" style="8" customWidth="1"/>
    <col min="7" max="7" width="20.7109375" style="8" customWidth="1"/>
    <col min="8" max="8" width="29" style="8" customWidth="1"/>
    <col min="9" max="9" width="36.85546875" style="8" customWidth="1"/>
    <col min="10" max="10" width="23" style="8" customWidth="1"/>
    <col min="11" max="11" width="29.140625" style="8" customWidth="1"/>
    <col min="12" max="12" width="26" style="8" customWidth="1"/>
    <col min="13" max="13" width="16.5703125" style="8" customWidth="1"/>
    <col min="14" max="14" width="17.140625" style="8" customWidth="1"/>
    <col min="15" max="15" width="29.28515625" style="8" customWidth="1"/>
    <col min="16" max="16" width="23.42578125" style="8" customWidth="1"/>
    <col min="17" max="17" width="14.140625" style="8" customWidth="1"/>
    <col min="18" max="19" width="12.140625" style="8" customWidth="1"/>
    <col min="20" max="20" width="14.140625" style="8" customWidth="1"/>
    <col min="21" max="21" width="22.7109375" style="8" customWidth="1"/>
    <col min="22" max="22" width="22.5703125" style="8" customWidth="1"/>
    <col min="23" max="23" width="20.140625" style="8" customWidth="1"/>
    <col min="24" max="24" width="5" style="2" customWidth="1"/>
    <col min="25" max="39" width="11.42578125" style="2" hidden="1" customWidth="1"/>
    <col min="40" max="16384" width="11.42578125" style="4" hidden="1"/>
  </cols>
  <sheetData>
    <row r="1" spans="1:39" ht="16.5" customHeight="1" x14ac:dyDescent="0.3">
      <c r="A1" s="94"/>
      <c r="B1" s="96"/>
      <c r="C1" s="155" t="s">
        <v>162</v>
      </c>
      <c r="D1" s="155"/>
      <c r="E1" s="155"/>
      <c r="F1" s="155"/>
      <c r="G1" s="155"/>
      <c r="H1" s="155"/>
      <c r="I1" s="155"/>
      <c r="J1" s="155"/>
      <c r="K1" s="155"/>
      <c r="L1" s="155"/>
      <c r="M1" s="155"/>
      <c r="N1" s="155"/>
      <c r="O1" s="155"/>
      <c r="P1" s="155"/>
      <c r="Q1" s="155"/>
      <c r="R1" s="155"/>
      <c r="S1" s="155"/>
      <c r="T1" s="155"/>
      <c r="U1" s="155"/>
      <c r="V1" s="172" t="s">
        <v>264</v>
      </c>
      <c r="W1" s="172"/>
      <c r="X1" s="3"/>
      <c r="Y1" s="3"/>
      <c r="Z1" s="3"/>
      <c r="AA1" s="3"/>
      <c r="AB1" s="3"/>
      <c r="AC1" s="3"/>
      <c r="AD1" s="3"/>
      <c r="AE1" s="3"/>
      <c r="AF1" s="3"/>
      <c r="AG1" s="3"/>
      <c r="AH1" s="3"/>
      <c r="AI1" s="3"/>
      <c r="AJ1" s="3"/>
      <c r="AK1" s="3"/>
      <c r="AL1" s="3"/>
      <c r="AM1" s="3"/>
    </row>
    <row r="2" spans="1:39" ht="16.5" customHeight="1" x14ac:dyDescent="0.3">
      <c r="A2" s="97"/>
      <c r="B2" s="99"/>
      <c r="C2" s="155"/>
      <c r="D2" s="155"/>
      <c r="E2" s="155"/>
      <c r="F2" s="155"/>
      <c r="G2" s="155"/>
      <c r="H2" s="155"/>
      <c r="I2" s="155"/>
      <c r="J2" s="155"/>
      <c r="K2" s="155"/>
      <c r="L2" s="155"/>
      <c r="M2" s="155"/>
      <c r="N2" s="155"/>
      <c r="O2" s="155"/>
      <c r="P2" s="155"/>
      <c r="Q2" s="155"/>
      <c r="R2" s="155"/>
      <c r="S2" s="155"/>
      <c r="T2" s="155"/>
      <c r="U2" s="155"/>
      <c r="V2" s="172" t="s">
        <v>263</v>
      </c>
      <c r="W2" s="172"/>
      <c r="X2" s="3"/>
      <c r="Y2" s="3"/>
      <c r="Z2" s="3"/>
      <c r="AA2" s="3"/>
      <c r="AB2" s="3"/>
      <c r="AC2" s="3"/>
      <c r="AD2" s="3"/>
      <c r="AE2" s="3"/>
      <c r="AF2" s="3"/>
      <c r="AG2" s="3"/>
      <c r="AH2" s="3"/>
      <c r="AI2" s="3"/>
      <c r="AJ2" s="3"/>
      <c r="AK2" s="3"/>
      <c r="AL2" s="3"/>
      <c r="AM2" s="3"/>
    </row>
    <row r="3" spans="1:39" x14ac:dyDescent="0.3">
      <c r="A3" s="97"/>
      <c r="B3" s="99"/>
      <c r="C3" s="155"/>
      <c r="D3" s="155"/>
      <c r="E3" s="155"/>
      <c r="F3" s="155"/>
      <c r="G3" s="155"/>
      <c r="H3" s="155"/>
      <c r="I3" s="155"/>
      <c r="J3" s="155"/>
      <c r="K3" s="155"/>
      <c r="L3" s="155"/>
      <c r="M3" s="155"/>
      <c r="N3" s="155"/>
      <c r="O3" s="155"/>
      <c r="P3" s="155"/>
      <c r="Q3" s="155"/>
      <c r="R3" s="155"/>
      <c r="S3" s="155"/>
      <c r="T3" s="155"/>
      <c r="U3" s="155"/>
      <c r="V3" s="172" t="s">
        <v>313</v>
      </c>
      <c r="W3" s="172"/>
      <c r="X3" s="3"/>
      <c r="Y3" s="3"/>
      <c r="Z3" s="3"/>
      <c r="AA3" s="3"/>
      <c r="AB3" s="3"/>
      <c r="AC3" s="3"/>
      <c r="AD3" s="3"/>
      <c r="AE3" s="3"/>
      <c r="AF3" s="3"/>
      <c r="AG3" s="3"/>
      <c r="AH3" s="3"/>
      <c r="AI3" s="3"/>
      <c r="AJ3" s="3"/>
      <c r="AK3" s="3"/>
      <c r="AL3" s="3"/>
      <c r="AM3" s="3"/>
    </row>
    <row r="4" spans="1:39" x14ac:dyDescent="0.3">
      <c r="A4" s="100"/>
      <c r="B4" s="102"/>
      <c r="C4" s="155"/>
      <c r="D4" s="155"/>
      <c r="E4" s="155"/>
      <c r="F4" s="155"/>
      <c r="G4" s="155"/>
      <c r="H4" s="155"/>
      <c r="I4" s="155"/>
      <c r="J4" s="155"/>
      <c r="K4" s="155"/>
      <c r="L4" s="155"/>
      <c r="M4" s="155"/>
      <c r="N4" s="155"/>
      <c r="O4" s="155"/>
      <c r="P4" s="155"/>
      <c r="Q4" s="155"/>
      <c r="R4" s="155"/>
      <c r="S4" s="155"/>
      <c r="T4" s="155"/>
      <c r="U4" s="155"/>
      <c r="V4" s="172" t="s">
        <v>355</v>
      </c>
      <c r="W4" s="172"/>
      <c r="X4" s="3"/>
      <c r="Y4" s="3"/>
      <c r="Z4" s="3"/>
      <c r="AA4" s="3"/>
      <c r="AB4" s="3"/>
      <c r="AC4" s="3"/>
      <c r="AD4" s="3"/>
      <c r="AE4" s="3"/>
      <c r="AF4" s="3"/>
      <c r="AG4" s="3"/>
      <c r="AH4" s="3"/>
      <c r="AI4" s="3"/>
      <c r="AJ4" s="3"/>
      <c r="AK4" s="3"/>
      <c r="AL4" s="3"/>
      <c r="AM4" s="3"/>
    </row>
    <row r="5" spans="1:39" x14ac:dyDescent="0.3">
      <c r="A5" s="12"/>
      <c r="B5" s="12"/>
      <c r="C5" s="12"/>
      <c r="D5" s="12"/>
      <c r="E5" s="12"/>
      <c r="F5" s="12"/>
      <c r="G5" s="12"/>
      <c r="H5" s="12"/>
      <c r="I5" s="12"/>
      <c r="J5" s="12"/>
      <c r="K5" s="12"/>
      <c r="L5" s="12"/>
      <c r="M5" s="15"/>
      <c r="N5" s="15"/>
      <c r="O5" s="15"/>
      <c r="P5" s="12"/>
      <c r="Q5" s="12"/>
      <c r="R5" s="12"/>
      <c r="S5" s="12"/>
      <c r="T5" s="12"/>
      <c r="U5" s="12"/>
      <c r="V5" s="12"/>
      <c r="W5" s="12"/>
      <c r="X5" s="3"/>
      <c r="Y5" s="3"/>
      <c r="Z5" s="3"/>
      <c r="AA5" s="3"/>
      <c r="AB5" s="3"/>
      <c r="AC5" s="3"/>
      <c r="AD5" s="3"/>
      <c r="AE5" s="3"/>
      <c r="AF5" s="3"/>
      <c r="AG5" s="3"/>
      <c r="AH5" s="3"/>
      <c r="AI5" s="3"/>
      <c r="AJ5" s="3"/>
      <c r="AK5" s="3"/>
      <c r="AL5" s="3"/>
      <c r="AM5" s="3"/>
    </row>
    <row r="6" spans="1:39" ht="15" customHeight="1" x14ac:dyDescent="0.3">
      <c r="A6" s="162" t="s">
        <v>109</v>
      </c>
      <c r="B6" s="163"/>
      <c r="C6" s="163"/>
      <c r="D6" s="164"/>
      <c r="E6" s="131" t="s">
        <v>267</v>
      </c>
      <c r="F6" s="131"/>
      <c r="G6" s="131"/>
      <c r="H6" s="131"/>
      <c r="I6" s="131"/>
      <c r="J6" s="131"/>
      <c r="K6" s="131"/>
      <c r="L6" s="131"/>
      <c r="M6" s="131"/>
      <c r="N6" s="131"/>
      <c r="O6" s="131"/>
      <c r="P6" s="131"/>
      <c r="Q6" s="131"/>
      <c r="R6" s="131"/>
      <c r="S6" s="131"/>
      <c r="T6" s="131"/>
      <c r="U6" s="131"/>
      <c r="V6" s="131"/>
      <c r="W6" s="131"/>
      <c r="X6" s="3"/>
      <c r="Y6" s="3"/>
      <c r="Z6" s="3"/>
      <c r="AA6" s="3"/>
      <c r="AB6" s="3"/>
      <c r="AC6" s="3"/>
      <c r="AD6" s="3"/>
      <c r="AE6" s="3"/>
      <c r="AF6" s="3"/>
      <c r="AG6" s="3"/>
      <c r="AH6" s="3"/>
      <c r="AI6" s="3"/>
      <c r="AJ6" s="3"/>
      <c r="AK6" s="3"/>
      <c r="AL6" s="3"/>
      <c r="AM6" s="3"/>
    </row>
    <row r="7" spans="1:39" ht="18" customHeight="1" x14ac:dyDescent="0.3">
      <c r="A7" s="161" t="s">
        <v>88</v>
      </c>
      <c r="B7" s="133" t="s">
        <v>39</v>
      </c>
      <c r="C7" s="132" t="s">
        <v>1</v>
      </c>
      <c r="D7" s="132" t="s">
        <v>86</v>
      </c>
      <c r="E7" s="134" t="s">
        <v>7</v>
      </c>
      <c r="F7" s="186" t="s">
        <v>171</v>
      </c>
      <c r="G7" s="186" t="s">
        <v>172</v>
      </c>
      <c r="H7" s="186" t="s">
        <v>173</v>
      </c>
      <c r="I7" s="186" t="s">
        <v>174</v>
      </c>
      <c r="J7" s="186" t="s">
        <v>175</v>
      </c>
      <c r="K7" s="186" t="s">
        <v>176</v>
      </c>
      <c r="L7" s="186" t="s">
        <v>220</v>
      </c>
      <c r="M7" s="132" t="s">
        <v>204</v>
      </c>
      <c r="N7" s="132" t="s">
        <v>203</v>
      </c>
      <c r="O7" s="132" t="s">
        <v>205</v>
      </c>
      <c r="P7" s="134" t="s">
        <v>206</v>
      </c>
      <c r="Q7" s="132" t="s">
        <v>212</v>
      </c>
      <c r="R7" s="132" t="s">
        <v>328</v>
      </c>
      <c r="S7" s="132" t="s">
        <v>327</v>
      </c>
      <c r="T7" s="132" t="s">
        <v>211</v>
      </c>
      <c r="U7" s="134" t="s">
        <v>218</v>
      </c>
      <c r="V7" s="132" t="s">
        <v>219</v>
      </c>
      <c r="W7" s="132" t="s">
        <v>9</v>
      </c>
      <c r="X7" s="3"/>
      <c r="Y7" s="3"/>
      <c r="Z7" s="3"/>
      <c r="AA7" s="3"/>
      <c r="AB7" s="3"/>
      <c r="AC7" s="3"/>
      <c r="AD7" s="3"/>
      <c r="AE7" s="3"/>
      <c r="AF7" s="3"/>
      <c r="AG7" s="3"/>
      <c r="AH7" s="3"/>
      <c r="AI7" s="3"/>
      <c r="AJ7" s="3"/>
      <c r="AK7" s="3"/>
      <c r="AL7" s="3"/>
      <c r="AM7" s="3"/>
    </row>
    <row r="8" spans="1:39" ht="59.25" customHeight="1" x14ac:dyDescent="0.25">
      <c r="A8" s="161"/>
      <c r="B8" s="133"/>
      <c r="C8" s="132"/>
      <c r="D8" s="132"/>
      <c r="E8" s="134"/>
      <c r="F8" s="186"/>
      <c r="G8" s="186"/>
      <c r="H8" s="186"/>
      <c r="I8" s="186"/>
      <c r="J8" s="186"/>
      <c r="K8" s="186"/>
      <c r="L8" s="186"/>
      <c r="M8" s="132"/>
      <c r="N8" s="132"/>
      <c r="O8" s="132"/>
      <c r="P8" s="134"/>
      <c r="Q8" s="132"/>
      <c r="R8" s="132"/>
      <c r="S8" s="132"/>
      <c r="T8" s="132"/>
      <c r="U8" s="134"/>
      <c r="V8" s="132"/>
      <c r="W8" s="132"/>
      <c r="X8" s="13"/>
      <c r="Y8" s="13"/>
      <c r="Z8" s="13"/>
      <c r="AA8" s="13"/>
      <c r="AB8" s="13"/>
      <c r="AC8" s="13"/>
      <c r="AD8" s="13"/>
      <c r="AE8" s="13"/>
      <c r="AF8" s="13"/>
      <c r="AG8" s="13"/>
      <c r="AH8" s="13"/>
      <c r="AI8" s="13"/>
      <c r="AJ8" s="13"/>
      <c r="AK8" s="13"/>
      <c r="AL8" s="13"/>
      <c r="AM8" s="13"/>
    </row>
    <row r="9" spans="1:39" ht="45.75" customHeight="1" x14ac:dyDescent="0.25">
      <c r="A9" s="113">
        <v>1</v>
      </c>
      <c r="B9" s="17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1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153"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8"/>
      <c r="F9" s="57"/>
      <c r="G9" s="57"/>
      <c r="H9" s="57"/>
      <c r="I9" s="57"/>
      <c r="J9" s="57"/>
      <c r="K9" s="57"/>
      <c r="L9" s="57"/>
      <c r="M9" s="50" t="str">
        <f>IF(AND(N9&gt;=0,N9&lt;=85),"Débil",
IF(AND(N9&gt;=86,N9&lt;=95),"Moderado",
IF(AND(N9&gt;=96,N9&lt;=100),"Fuerte","")))</f>
        <v/>
      </c>
      <c r="N9" s="5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50" t="str">
        <f>IF(OR(N9="",N9="Finalice la valoración del control para emitir su calificación"),"",IF(N9&lt;96,"Debe establecer un plan de acción en la hoja No. 7, que permita tener un control bien diseñado.","No debe establecer un plan de acción para mejorar el diseño del control."))</f>
        <v/>
      </c>
      <c r="P9" s="49"/>
      <c r="Q9" s="50" t="str">
        <f>IFERROR(IF(OR(M9="",MID(P9,1,SEARCH(" =",P9:P9,1)-1)=""),"",
IF(AND(M9="Fuerte",MID(P9,1,SEARCH(" =",P9:P9,1)-1)="Fuerte"),"Fuerte",
IF(AND(M9="Moderado",MID(P9,1,SEARCH(" =",P9:P9,1)-1)="Moderado"),"Moderado",
IF(OR(M9="Débil",MID(P9,1,SEARCH(" =",P9:P9,1)-1)="Débil"),"Débil",
IF(OR(M9="Fuerte",MID(P9,1,SEARCH(" =",P9:P9,1)-1)="Moderado"),"Moderado",
IF(OR(M9="Moderado",MID(P9,1,SEARCH(" =",P9:P9,1)-1)="Fuerte"),"Moderado","")))))),"")</f>
        <v/>
      </c>
      <c r="R9" s="180" t="str">
        <f>IF(AND(N9="",N10="",N11=""),"",AVERAGE(N9:N11))</f>
        <v/>
      </c>
      <c r="S9" s="180" t="str">
        <f>IF(R9="","",
IF(R9=100,"Fuerte",
IF(R9&lt;50,"Débil",
IF(OR(R9&gt;=50,R9&lt;100),"Moderado",""))))</f>
        <v/>
      </c>
      <c r="T9" s="183" t="str">
        <f>IF(S9="","",IF(S9="Fuerte","NO","SI"))</f>
        <v/>
      </c>
      <c r="U9" s="106"/>
      <c r="V9" s="187"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190"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4"/>
      <c r="Y9" s="14"/>
      <c r="Z9" s="14"/>
      <c r="AA9" s="14"/>
      <c r="AB9" s="14"/>
      <c r="AC9" s="14"/>
      <c r="AD9" s="14"/>
      <c r="AE9" s="14"/>
      <c r="AF9" s="14"/>
      <c r="AG9" s="14"/>
      <c r="AH9" s="14"/>
      <c r="AI9" s="14"/>
      <c r="AJ9" s="14"/>
      <c r="AK9" s="14"/>
      <c r="AL9" s="14"/>
      <c r="AM9" s="14"/>
    </row>
    <row r="10" spans="1:39" ht="45.75" customHeight="1" x14ac:dyDescent="0.3">
      <c r="A10" s="113"/>
      <c r="B10" s="173"/>
      <c r="C10" s="153"/>
      <c r="D10" s="153"/>
      <c r="E10" s="58"/>
      <c r="F10" s="57"/>
      <c r="G10" s="57"/>
      <c r="H10" s="57"/>
      <c r="I10" s="57"/>
      <c r="J10" s="57"/>
      <c r="K10" s="57"/>
      <c r="L10" s="57"/>
      <c r="M10" s="50" t="str">
        <f t="shared" ref="M10:M11" si="0">IF(AND(N10&gt;=0,N10&lt;=85),"Débil",
IF(AND(N10&gt;=86,N10&lt;=95),"Moderado",
IF(AND(N10&gt;=96,N10&lt;=100),"Fuerte","")))</f>
        <v/>
      </c>
      <c r="N10" s="5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50" t="str">
        <f t="shared" ref="O10:O11" si="1">IF(OR(N10="",N10="Finalice la valoración del control para emitir su calificación"),"",IF(N10&lt;96,"Debe establecer un plan de acción en la hoja No. 7, que permita tener un control bien diseñado.","No debe establecer un plan de acción para mejorar el diseño del control."))</f>
        <v/>
      </c>
      <c r="P10" s="49"/>
      <c r="Q10" s="50" t="str">
        <f t="shared" ref="Q10:Q11" si="2">IFERROR(IF(OR(M10="",MID(P10,1,SEARCH(" =",P10:P10,1)-1)=""),"",
IF(AND(M10="Fuerte",MID(P10,1,SEARCH(" =",P10:P10,1)-1)="Fuerte"),"Fuerte",
IF(AND(M10="Moderado",MID(P10,1,SEARCH(" =",P10:P10,1)-1)="Moderado"),"Moderado",
IF(OR(M10="Débil",MID(P10,1,SEARCH(" =",P10:P10,1)-1)="Débil"),"Débil",
IF(OR(M10="Fuerte",MID(P10,1,SEARCH(" =",P10:P10,1)-1)="Moderado"),"Moderado",
IF(OR(M10="Moderado",MID(P10,1,SEARCH(" =",P10:P10,1)-1)="Fuerte"),"Moderado","")))))),"")</f>
        <v/>
      </c>
      <c r="R10" s="181"/>
      <c r="S10" s="181"/>
      <c r="T10" s="184"/>
      <c r="U10" s="107"/>
      <c r="V10" s="188"/>
      <c r="W10" s="191"/>
      <c r="X10" s="3"/>
      <c r="Y10" s="3"/>
      <c r="Z10" s="3"/>
      <c r="AA10" s="3"/>
      <c r="AB10" s="3"/>
      <c r="AC10" s="3"/>
      <c r="AD10" s="3"/>
      <c r="AE10" s="3"/>
      <c r="AF10" s="3"/>
      <c r="AG10" s="3"/>
      <c r="AH10" s="3"/>
      <c r="AI10" s="3"/>
      <c r="AJ10" s="3"/>
      <c r="AK10" s="3"/>
      <c r="AL10" s="3"/>
      <c r="AM10" s="3"/>
    </row>
    <row r="11" spans="1:39" ht="45.75" customHeight="1" x14ac:dyDescent="0.3">
      <c r="A11" s="113"/>
      <c r="B11" s="173"/>
      <c r="C11" s="153"/>
      <c r="D11" s="153"/>
      <c r="E11" s="58"/>
      <c r="F11" s="57"/>
      <c r="G11" s="57"/>
      <c r="H11" s="57"/>
      <c r="I11" s="57"/>
      <c r="J11" s="57"/>
      <c r="K11" s="57"/>
      <c r="L11" s="57"/>
      <c r="M11" s="50" t="str">
        <f t="shared" si="0"/>
        <v/>
      </c>
      <c r="N11" s="5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50" t="str">
        <f t="shared" si="1"/>
        <v/>
      </c>
      <c r="P11" s="49"/>
      <c r="Q11" s="50" t="str">
        <f t="shared" si="2"/>
        <v/>
      </c>
      <c r="R11" s="182"/>
      <c r="S11" s="182"/>
      <c r="T11" s="185"/>
      <c r="U11" s="108"/>
      <c r="V11" s="189"/>
      <c r="W11" s="192"/>
      <c r="X11" s="3"/>
      <c r="Y11" s="3"/>
      <c r="Z11" s="3"/>
      <c r="AA11" s="3"/>
      <c r="AB11" s="3"/>
      <c r="AC11" s="3"/>
      <c r="AD11" s="3"/>
      <c r="AE11" s="3"/>
      <c r="AF11" s="3"/>
      <c r="AG11" s="3"/>
      <c r="AH11" s="3"/>
      <c r="AI11" s="3"/>
      <c r="AJ11" s="3"/>
      <c r="AK11" s="3"/>
      <c r="AL11" s="3"/>
      <c r="AM11" s="3"/>
    </row>
    <row r="12" spans="1:39" ht="45.75" customHeight="1" x14ac:dyDescent="0.3">
      <c r="A12" s="113">
        <v>2</v>
      </c>
      <c r="B12" s="17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1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153"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56"/>
      <c r="F12" s="57"/>
      <c r="G12" s="57"/>
      <c r="H12" s="57"/>
      <c r="I12" s="57"/>
      <c r="J12" s="57"/>
      <c r="K12" s="57"/>
      <c r="L12" s="57"/>
      <c r="M12" s="50" t="str">
        <f t="shared" ref="M12" si="3">IF(AND(N12&gt;=0,N12&lt;=85),"Débil",
IF(AND(N12&gt;=86,N12&lt;=95),"Moderado",
IF(AND(N12&gt;=96,N12&lt;=100),"Fuerte","")))</f>
        <v/>
      </c>
      <c r="N12" s="50"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50" t="str">
        <f t="shared" ref="O12" si="4">IF(OR(N12="",N12="Finalice la valoración del control para emitir su calificación"),"",IF(N12&lt;96,"Debe establecer un plan de acción en la hoja No. 7, que permita tener un control bien diseñado.","No debe establecer un plan de acción para mejorar el diseño del control."))</f>
        <v/>
      </c>
      <c r="P12" s="49"/>
      <c r="Q12" s="50" t="str">
        <f t="shared" ref="Q12" si="5">IFERROR(IF(OR(M12="",MID(P12,1,SEARCH(" =",P12:P12,1)-1)=""),"",
IF(AND(M12="Fuerte",MID(P12,1,SEARCH(" =",P12:P12,1)-1)="Fuerte"),"Fuerte",
IF(AND(M12="Moderado",MID(P12,1,SEARCH(" =",P12:P12,1)-1)="Moderado"),"Moderado",
IF(OR(M12="Débil",MID(P12,1,SEARCH(" =",P12:P12,1)-1)="Débil"),"Débil",
IF(OR(M12="Fuerte",MID(P12,1,SEARCH(" =",P12:P12,1)-1)="Moderado"),"Moderado",
IF(OR(M12="Moderado",MID(P12,1,SEARCH(" =",P12:P12,1)-1)="Fuerte"),"Moderado","")))))),"")</f>
        <v/>
      </c>
      <c r="R12" s="180" t="str">
        <f>IF(AND(N12="",N13="",N14=""),"",AVERAGE(N12:N14))</f>
        <v/>
      </c>
      <c r="S12" s="180" t="str">
        <f>IF(R12="","",
IF(R12=100,"Fuerte",
IF(R12&lt;50,"Débil",
IF(OR(R12&gt;=50,R12&lt;100),"Moderado",""))))</f>
        <v/>
      </c>
      <c r="T12" s="183" t="str">
        <f>IF(S12="","",IF(S12="Fuerte","NO","SI"))</f>
        <v/>
      </c>
      <c r="U12" s="106"/>
      <c r="V12" s="187"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190"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45.75" customHeight="1" x14ac:dyDescent="0.3">
      <c r="A13" s="113"/>
      <c r="B13" s="173"/>
      <c r="C13" s="153"/>
      <c r="D13" s="153"/>
      <c r="E13" s="56"/>
      <c r="F13" s="57"/>
      <c r="G13" s="57"/>
      <c r="H13" s="57"/>
      <c r="I13" s="57"/>
      <c r="J13" s="57"/>
      <c r="K13" s="57"/>
      <c r="L13" s="57"/>
      <c r="M13" s="50" t="str">
        <f t="shared" ref="M13" si="6">IF(AND(N13&gt;=0,N13&lt;=85),"Débil",
IF(AND(N13&gt;=86,N13&lt;=95),"Moderado",
IF(AND(N13&gt;=96,N13&lt;=100),"Fuerte","")))</f>
        <v/>
      </c>
      <c r="N13" s="5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50" t="str">
        <f t="shared" ref="O13" si="7">IF(OR(N13="",N13="Finalice la valoración del control para emitir su calificación"),"",IF(N13&lt;96,"Debe establecer un plan de acción en la hoja No. 7, que permita tener un control bien diseñado.","No debe establecer un plan de acción para mejorar el diseño del control."))</f>
        <v/>
      </c>
      <c r="P13" s="49"/>
      <c r="Q13" s="50" t="str">
        <f t="shared" ref="Q13" si="8">IFERROR(IF(OR(M13="",MID(P13,1,SEARCH(" =",P13:P13,1)-1)=""),"",
IF(AND(M13="Fuerte",MID(P13,1,SEARCH(" =",P13:P13,1)-1)="Fuerte"),"Fuerte",
IF(AND(M13="Moderado",MID(P13,1,SEARCH(" =",P13:P13,1)-1)="Moderado"),"Moderado",
IF(OR(M13="Débil",MID(P13,1,SEARCH(" =",P13:P13,1)-1)="Débil"),"Débil",
IF(OR(M13="Fuerte",MID(P13,1,SEARCH(" =",P13:P13,1)-1)="Moderado"),"Moderado",
IF(OR(M13="Moderado",MID(P13,1,SEARCH(" =",P13:P13,1)-1)="Fuerte"),"Moderado","")))))),"")</f>
        <v/>
      </c>
      <c r="R13" s="181"/>
      <c r="S13" s="181"/>
      <c r="T13" s="184"/>
      <c r="U13" s="107"/>
      <c r="V13" s="188"/>
      <c r="W13" s="191"/>
      <c r="X13" s="3"/>
      <c r="Y13" s="3"/>
      <c r="Z13" s="3"/>
      <c r="AA13" s="3"/>
      <c r="AB13" s="3"/>
      <c r="AC13" s="3"/>
      <c r="AD13" s="3"/>
      <c r="AE13" s="3"/>
      <c r="AF13" s="3"/>
      <c r="AG13" s="3"/>
      <c r="AH13" s="3"/>
      <c r="AI13" s="3"/>
      <c r="AJ13" s="3"/>
      <c r="AK13" s="3"/>
      <c r="AL13" s="3"/>
      <c r="AM13" s="3"/>
    </row>
    <row r="14" spans="1:39" ht="45.75" customHeight="1" x14ac:dyDescent="0.3">
      <c r="A14" s="113"/>
      <c r="B14" s="173"/>
      <c r="C14" s="153"/>
      <c r="D14" s="153"/>
      <c r="E14" s="56"/>
      <c r="F14" s="57"/>
      <c r="G14" s="57"/>
      <c r="H14" s="57"/>
      <c r="I14" s="57"/>
      <c r="J14" s="57"/>
      <c r="K14" s="57"/>
      <c r="L14" s="57"/>
      <c r="M14" s="50" t="str">
        <f t="shared" ref="M14" si="9">IF(AND(N14&gt;=0,N14&lt;=85),"Débil",
IF(AND(N14&gt;=86,N14&lt;=95),"Moderado",
IF(AND(N14&gt;=96,N14&lt;=100),"Fuerte","")))</f>
        <v/>
      </c>
      <c r="N14" s="5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50" t="str">
        <f t="shared" ref="O14" si="10">IF(OR(N14="",N14="Finalice la valoración del control para emitir su calificación"),"",IF(N14&lt;96,"Debe establecer un plan de acción en la hoja No. 7, que permita tener un control bien diseñado.","No debe establecer un plan de acción para mejorar el diseño del control."))</f>
        <v/>
      </c>
      <c r="P14" s="49"/>
      <c r="Q14" s="50" t="str">
        <f t="shared" ref="Q14" si="11">IFERROR(IF(OR(M14="",MID(P14,1,SEARCH(" =",P14:P14,1)-1)=""),"",
IF(AND(M14="Fuerte",MID(P14,1,SEARCH(" =",P14:P14,1)-1)="Fuerte"),"Fuerte",
IF(AND(M14="Moderado",MID(P14,1,SEARCH(" =",P14:P14,1)-1)="Moderado"),"Moderado",
IF(OR(M14="Débil",MID(P14,1,SEARCH(" =",P14:P14,1)-1)="Débil"),"Débil",
IF(OR(M14="Fuerte",MID(P14,1,SEARCH(" =",P14:P14,1)-1)="Moderado"),"Moderado",
IF(OR(M14="Moderado",MID(P14,1,SEARCH(" =",P14:P14,1)-1)="Fuerte"),"Moderado","")))))),"")</f>
        <v/>
      </c>
      <c r="R14" s="182"/>
      <c r="S14" s="182"/>
      <c r="T14" s="185"/>
      <c r="U14" s="108"/>
      <c r="V14" s="189"/>
      <c r="W14" s="192"/>
      <c r="X14" s="3"/>
      <c r="Y14" s="3"/>
      <c r="Z14" s="3"/>
      <c r="AA14" s="3"/>
      <c r="AB14" s="3"/>
      <c r="AC14" s="3"/>
      <c r="AD14" s="3"/>
      <c r="AE14" s="3"/>
      <c r="AF14" s="3"/>
      <c r="AG14" s="3"/>
      <c r="AH14" s="3"/>
      <c r="AI14" s="3"/>
      <c r="AJ14" s="3"/>
      <c r="AK14" s="3"/>
      <c r="AL14" s="3"/>
      <c r="AM14" s="3"/>
    </row>
    <row r="15" spans="1:39" ht="45.75" customHeight="1" x14ac:dyDescent="0.3">
      <c r="A15" s="113">
        <v>3</v>
      </c>
      <c r="B15" s="17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1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153"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6"/>
      <c r="F15" s="57"/>
      <c r="G15" s="57"/>
      <c r="H15" s="57"/>
      <c r="I15" s="57"/>
      <c r="J15" s="57"/>
      <c r="K15" s="57"/>
      <c r="L15" s="57"/>
      <c r="M15" s="50" t="str">
        <f t="shared" ref="M15" si="12">IF(AND(N15&gt;=0,N15&lt;=85),"Débil",
IF(AND(N15&gt;=86,N15&lt;=95),"Moderado",
IF(AND(N15&gt;=96,N15&lt;=100),"Fuerte","")))</f>
        <v/>
      </c>
      <c r="N15" s="5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50" t="str">
        <f t="shared" ref="O15" si="13">IF(OR(N15="",N15="Finalice la valoración del control para emitir su calificación"),"",IF(N15&lt;96,"Debe establecer un plan de acción en la hoja No. 7, que permita tener un control bien diseñado.","No debe establecer un plan de acción para mejorar el diseño del control."))</f>
        <v/>
      </c>
      <c r="P15" s="49"/>
      <c r="Q15" s="50" t="str">
        <f t="shared" ref="Q15" si="14">IFERROR(IF(OR(M15="",MID(P15,1,SEARCH(" =",P15:P15,1)-1)=""),"",
IF(AND(M15="Fuerte",MID(P15,1,SEARCH(" =",P15:P15,1)-1)="Fuerte"),"Fuerte",
IF(AND(M15="Moderado",MID(P15,1,SEARCH(" =",P15:P15,1)-1)="Moderado"),"Moderado",
IF(OR(M15="Débil",MID(P15,1,SEARCH(" =",P15:P15,1)-1)="Débil"),"Débil",
IF(OR(M15="Fuerte",MID(P15,1,SEARCH(" =",P15:P15,1)-1)="Moderado"),"Moderado",
IF(OR(M15="Moderado",MID(P15,1,SEARCH(" =",P15:P15,1)-1)="Fuerte"),"Moderado","")))))),"")</f>
        <v/>
      </c>
      <c r="R15" s="180" t="str">
        <f>IF(AND(N15="",N16="",N17=""),"",AVERAGE(N15:N17))</f>
        <v/>
      </c>
      <c r="S15" s="180" t="str">
        <f>IF(R15="","",
IF(R15=100,"Fuerte",
IF(R15&lt;50,"Débil",
IF(OR(R15&gt;=50,R15&lt;100),"Moderado",""))))</f>
        <v/>
      </c>
      <c r="T15" s="183" t="str">
        <f>IF(S15="","",IF(S15="Fuerte","NO","SI"))</f>
        <v/>
      </c>
      <c r="U15" s="106"/>
      <c r="V15" s="187"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190"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5.75" customHeight="1" x14ac:dyDescent="0.3">
      <c r="A16" s="113"/>
      <c r="B16" s="173"/>
      <c r="C16" s="153"/>
      <c r="D16" s="153"/>
      <c r="E16" s="56"/>
      <c r="F16" s="57"/>
      <c r="G16" s="57"/>
      <c r="H16" s="57"/>
      <c r="I16" s="57"/>
      <c r="J16" s="57"/>
      <c r="K16" s="57"/>
      <c r="L16" s="57"/>
      <c r="M16" s="50" t="str">
        <f t="shared" ref="M16:M17" si="15">IF(AND(N16&gt;=0,N16&lt;=85),"Débil",
IF(AND(N16&gt;=86,N16&lt;=95),"Moderado",
IF(AND(N16&gt;=96,N16&lt;=100),"Fuerte","")))</f>
        <v/>
      </c>
      <c r="N16" s="5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50" t="str">
        <f t="shared" ref="O16:O17" si="16">IF(OR(N16="",N16="Finalice la valoración del control para emitir su calificación"),"",IF(N16&lt;96,"Debe establecer un plan de acción en la hoja No. 7, que permita tener un control bien diseñado.","No debe establecer un plan de acción para mejorar el diseño del control."))</f>
        <v/>
      </c>
      <c r="P16" s="49"/>
      <c r="Q16" s="50" t="str">
        <f t="shared" ref="Q16:Q17" si="17">IFERROR(IF(OR(M16="",MID(P16,1,SEARCH(" =",P16:P16,1)-1)=""),"",
IF(AND(M16="Fuerte",MID(P16,1,SEARCH(" =",P16:P16,1)-1)="Fuerte"),"Fuerte",
IF(AND(M16="Moderado",MID(P16,1,SEARCH(" =",P16:P16,1)-1)="Moderado"),"Moderado",
IF(OR(M16="Débil",MID(P16,1,SEARCH(" =",P16:P16,1)-1)="Débil"),"Débil",
IF(OR(M16="Fuerte",MID(P16,1,SEARCH(" =",P16:P16,1)-1)="Moderado"),"Moderado",
IF(OR(M16="Moderado",MID(P16,1,SEARCH(" =",P16:P16,1)-1)="Fuerte"),"Moderado","")))))),"")</f>
        <v/>
      </c>
      <c r="R16" s="181"/>
      <c r="S16" s="181"/>
      <c r="T16" s="184"/>
      <c r="U16" s="107"/>
      <c r="V16" s="188"/>
      <c r="W16" s="191"/>
      <c r="X16" s="3"/>
      <c r="Y16" s="3"/>
      <c r="Z16" s="3"/>
      <c r="AA16" s="3"/>
      <c r="AB16" s="3"/>
      <c r="AC16" s="3"/>
      <c r="AD16" s="3"/>
      <c r="AE16" s="3"/>
      <c r="AF16" s="3"/>
      <c r="AG16" s="3"/>
      <c r="AH16" s="3"/>
      <c r="AI16" s="3"/>
      <c r="AJ16" s="3"/>
      <c r="AK16" s="3"/>
      <c r="AL16" s="3"/>
      <c r="AM16" s="3"/>
    </row>
    <row r="17" spans="1:39" ht="45.75" customHeight="1" x14ac:dyDescent="0.3">
      <c r="A17" s="113"/>
      <c r="B17" s="173"/>
      <c r="C17" s="153"/>
      <c r="D17" s="153"/>
      <c r="E17" s="56"/>
      <c r="F17" s="57"/>
      <c r="G17" s="57"/>
      <c r="H17" s="57"/>
      <c r="I17" s="57"/>
      <c r="J17" s="57"/>
      <c r="K17" s="57"/>
      <c r="L17" s="57"/>
      <c r="M17" s="50" t="str">
        <f t="shared" si="15"/>
        <v/>
      </c>
      <c r="N17" s="5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50" t="str">
        <f t="shared" si="16"/>
        <v/>
      </c>
      <c r="P17" s="49"/>
      <c r="Q17" s="50" t="str">
        <f t="shared" si="17"/>
        <v/>
      </c>
      <c r="R17" s="182"/>
      <c r="S17" s="182"/>
      <c r="T17" s="185"/>
      <c r="U17" s="108"/>
      <c r="V17" s="189"/>
      <c r="W17" s="192"/>
      <c r="X17" s="3"/>
      <c r="Y17" s="3"/>
      <c r="Z17" s="3"/>
      <c r="AA17" s="3"/>
      <c r="AB17" s="3"/>
      <c r="AC17" s="3"/>
      <c r="AD17" s="3"/>
      <c r="AE17" s="3"/>
      <c r="AF17" s="3"/>
      <c r="AG17" s="3"/>
      <c r="AH17" s="3"/>
      <c r="AI17" s="3"/>
      <c r="AJ17" s="3"/>
      <c r="AK17" s="3"/>
      <c r="AL17" s="3"/>
      <c r="AM17" s="3"/>
    </row>
    <row r="18" spans="1:39" ht="45.75" customHeight="1" x14ac:dyDescent="0.3">
      <c r="A18" s="113">
        <v>4</v>
      </c>
      <c r="B18" s="17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C18" s="1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D18" s="153"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No aplica</v>
      </c>
      <c r="E18" s="56"/>
      <c r="F18" s="57"/>
      <c r="G18" s="57"/>
      <c r="H18" s="57"/>
      <c r="I18" s="57"/>
      <c r="J18" s="57"/>
      <c r="K18" s="57"/>
      <c r="L18" s="57"/>
      <c r="M18" s="50" t="str">
        <f t="shared" ref="M18" si="18">IF(AND(N18&gt;=0,N18&lt;=85),"Débil",
IF(AND(N18&gt;=86,N18&lt;=95),"Moderado",
IF(AND(N18&gt;=96,N18&lt;=100),"Fuerte","")))</f>
        <v/>
      </c>
      <c r="N18" s="50"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50" t="str">
        <f t="shared" ref="O18" si="19">IF(OR(N18="",N18="Finalice la valoración del control para emitir su calificación"),"",IF(N18&lt;96,"Debe establecer un plan de acción en la hoja No. 7, que permita tener un control bien diseñado.","No debe establecer un plan de acción para mejorar el diseño del control."))</f>
        <v/>
      </c>
      <c r="P18" s="49"/>
      <c r="Q18" s="50" t="str">
        <f t="shared" ref="Q18" si="20">IFERROR(IF(OR(M18="",MID(P18,1,SEARCH(" =",P18:P18,1)-1)=""),"",
IF(AND(M18="Fuerte",MID(P18,1,SEARCH(" =",P18:P18,1)-1)="Fuerte"),"Fuerte",
IF(AND(M18="Moderado",MID(P18,1,SEARCH(" =",P18:P18,1)-1)="Moderado"),"Moderado",
IF(OR(M18="Débil",MID(P18,1,SEARCH(" =",P18:P18,1)-1)="Débil"),"Débil",
IF(OR(M18="Fuerte",MID(P18,1,SEARCH(" =",P18:P18,1)-1)="Moderado"),"Moderado",
IF(OR(M18="Moderado",MID(P18,1,SEARCH(" =",P18:P18,1)-1)="Fuerte"),"Moderado","")))))),"")</f>
        <v/>
      </c>
      <c r="R18" s="180" t="str">
        <f t="shared" ref="R18" si="21">IF(AND(N18="",N19="",N20=""),"",AVERAGE(N18:N20))</f>
        <v/>
      </c>
      <c r="S18" s="180" t="str">
        <f t="shared" ref="S18" si="22">IF(R18="","",
IF(R18=100,"Fuerte",
IF(R18&lt;50,"Débil",
IF(OR(R18&gt;=50,R18&lt;100),"Moderado",""))))</f>
        <v/>
      </c>
      <c r="T18" s="183" t="str">
        <f t="shared" ref="T18" si="23">IF(S18="","",IF(S18="Fuerte","NO","SI"))</f>
        <v/>
      </c>
      <c r="U18" s="106"/>
      <c r="V18" s="187" t="str">
        <f t="shared" ref="V18" si="24">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190"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5.75" customHeight="1" x14ac:dyDescent="0.3">
      <c r="A19" s="113"/>
      <c r="B19" s="173"/>
      <c r="C19" s="153"/>
      <c r="D19" s="153"/>
      <c r="E19" s="56"/>
      <c r="F19" s="57"/>
      <c r="G19" s="57"/>
      <c r="H19" s="57"/>
      <c r="I19" s="57"/>
      <c r="J19" s="57"/>
      <c r="K19" s="57"/>
      <c r="L19" s="57"/>
      <c r="M19" s="50" t="str">
        <f t="shared" ref="M19:M20" si="25">IF(AND(N19&gt;=0,N19&lt;=85),"Débil",
IF(AND(N19&gt;=86,N19&lt;=95),"Moderado",
IF(AND(N19&gt;=96,N19&lt;=100),"Fuerte","")))</f>
        <v/>
      </c>
      <c r="N19" s="5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50" t="str">
        <f t="shared" ref="O19:O20" si="26">IF(OR(N19="",N19="Finalice la valoración del control para emitir su calificación"),"",IF(N19&lt;96,"Debe establecer un plan de acción en la hoja No. 7, que permita tener un control bien diseñado.","No debe establecer un plan de acción para mejorar el diseño del control."))</f>
        <v/>
      </c>
      <c r="P19" s="49"/>
      <c r="Q19" s="50" t="str">
        <f t="shared" ref="Q19:Q20" si="27">IFERROR(IF(OR(M19="",MID(P19,1,SEARCH(" =",P19:P19,1)-1)=""),"",
IF(AND(M19="Fuerte",MID(P19,1,SEARCH(" =",P19:P19,1)-1)="Fuerte"),"Fuerte",
IF(AND(M19="Moderado",MID(P19,1,SEARCH(" =",P19:P19,1)-1)="Moderado"),"Moderado",
IF(OR(M19="Débil",MID(P19,1,SEARCH(" =",P19:P19,1)-1)="Débil"),"Débil",
IF(OR(M19="Fuerte",MID(P19,1,SEARCH(" =",P19:P19,1)-1)="Moderado"),"Moderado",
IF(OR(M19="Moderado",MID(P19,1,SEARCH(" =",P19:P19,1)-1)="Fuerte"),"Moderado","")))))),"")</f>
        <v/>
      </c>
      <c r="R19" s="181"/>
      <c r="S19" s="181"/>
      <c r="T19" s="184"/>
      <c r="U19" s="107"/>
      <c r="V19" s="188"/>
      <c r="W19" s="191"/>
      <c r="X19" s="3"/>
      <c r="Y19" s="3"/>
      <c r="Z19" s="3"/>
      <c r="AA19" s="3"/>
      <c r="AB19" s="3"/>
      <c r="AC19" s="3"/>
      <c r="AD19" s="3"/>
      <c r="AE19" s="3"/>
      <c r="AF19" s="3"/>
      <c r="AG19" s="3"/>
      <c r="AH19" s="3"/>
      <c r="AI19" s="3"/>
      <c r="AJ19" s="3"/>
      <c r="AK19" s="3"/>
      <c r="AL19" s="3"/>
      <c r="AM19" s="3"/>
    </row>
    <row r="20" spans="1:39" ht="45.75" customHeight="1" x14ac:dyDescent="0.3">
      <c r="A20" s="113"/>
      <c r="B20" s="173"/>
      <c r="C20" s="153"/>
      <c r="D20" s="153"/>
      <c r="E20" s="56"/>
      <c r="F20" s="57"/>
      <c r="G20" s="57"/>
      <c r="H20" s="57"/>
      <c r="I20" s="57"/>
      <c r="J20" s="57"/>
      <c r="K20" s="57"/>
      <c r="L20" s="57"/>
      <c r="M20" s="50" t="str">
        <f t="shared" si="25"/>
        <v/>
      </c>
      <c r="N20" s="5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50" t="str">
        <f t="shared" si="26"/>
        <v/>
      </c>
      <c r="P20" s="49"/>
      <c r="Q20" s="50" t="str">
        <f t="shared" si="27"/>
        <v/>
      </c>
      <c r="R20" s="182"/>
      <c r="S20" s="182"/>
      <c r="T20" s="185"/>
      <c r="U20" s="108"/>
      <c r="V20" s="189"/>
      <c r="W20" s="192"/>
      <c r="X20" s="3"/>
      <c r="Y20" s="3"/>
      <c r="Z20" s="3"/>
      <c r="AA20" s="3"/>
      <c r="AB20" s="3"/>
      <c r="AC20" s="3"/>
      <c r="AD20" s="3"/>
      <c r="AE20" s="3"/>
      <c r="AF20" s="3"/>
      <c r="AG20" s="3"/>
      <c r="AH20" s="3"/>
      <c r="AI20" s="3"/>
      <c r="AJ20" s="3"/>
      <c r="AK20" s="3"/>
      <c r="AL20" s="3"/>
      <c r="AM20" s="3"/>
    </row>
    <row r="21" spans="1:39" ht="45.75" customHeight="1" x14ac:dyDescent="0.3">
      <c r="A21" s="113">
        <v>5</v>
      </c>
      <c r="B21" s="17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1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153"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6"/>
      <c r="F21" s="57"/>
      <c r="G21" s="57"/>
      <c r="H21" s="57"/>
      <c r="I21" s="57"/>
      <c r="J21" s="57"/>
      <c r="K21" s="57"/>
      <c r="L21" s="57"/>
      <c r="M21" s="50" t="str">
        <f t="shared" ref="M21" si="28">IF(AND(N21&gt;=0,N21&lt;=85),"Débil",
IF(AND(N21&gt;=86,N21&lt;=95),"Moderado",
IF(AND(N21&gt;=96,N21&lt;=100),"Fuerte","")))</f>
        <v/>
      </c>
      <c r="N21" s="5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50" t="str">
        <f t="shared" ref="O21" si="29">IF(OR(N21="",N21="Finalice la valoración del control para emitir su calificación"),"",IF(N21&lt;96,"Debe establecer un plan de acción en la hoja No. 7, que permita tener un control bien diseñado.","No debe establecer un plan de acción para mejorar el diseño del control."))</f>
        <v/>
      </c>
      <c r="P21" s="49"/>
      <c r="Q21" s="50" t="str">
        <f t="shared" ref="Q21" si="30">IFERROR(IF(OR(M21="",MID(P21,1,SEARCH(" =",P21:P21,1)-1)=""),"",
IF(AND(M21="Fuerte",MID(P21,1,SEARCH(" =",P21:P21,1)-1)="Fuerte"),"Fuerte",
IF(AND(M21="Moderado",MID(P21,1,SEARCH(" =",P21:P21,1)-1)="Moderado"),"Moderado",
IF(OR(M21="Débil",MID(P21,1,SEARCH(" =",P21:P21,1)-1)="Débil"),"Débil",
IF(OR(M21="Fuerte",MID(P21,1,SEARCH(" =",P21:P21,1)-1)="Moderado"),"Moderado",
IF(OR(M21="Moderado",MID(P21,1,SEARCH(" =",P21:P21,1)-1)="Fuerte"),"Moderado","")))))),"")</f>
        <v/>
      </c>
      <c r="R21" s="180" t="str">
        <f t="shared" ref="R21" si="31">IF(AND(N21="",N22="",N23=""),"",AVERAGE(N21:N23))</f>
        <v/>
      </c>
      <c r="S21" s="180" t="str">
        <f t="shared" ref="S21" si="32">IF(R21="","",
IF(R21=100,"Fuerte",
IF(R21&lt;50,"Débil",
IF(OR(R21&gt;=50,R21&lt;100),"Moderado",""))))</f>
        <v/>
      </c>
      <c r="T21" s="183" t="str">
        <f t="shared" ref="T21" si="33">IF(S21="","",IF(S21="Fuerte","NO","SI"))</f>
        <v/>
      </c>
      <c r="U21" s="106"/>
      <c r="V21" s="187" t="str">
        <f t="shared" ref="V21" si="34">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190"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5.75" customHeight="1" x14ac:dyDescent="0.3">
      <c r="A22" s="113"/>
      <c r="B22" s="173"/>
      <c r="C22" s="153"/>
      <c r="D22" s="153"/>
      <c r="E22" s="56"/>
      <c r="F22" s="57"/>
      <c r="G22" s="57"/>
      <c r="H22" s="57"/>
      <c r="I22" s="57"/>
      <c r="J22" s="57"/>
      <c r="K22" s="57"/>
      <c r="L22" s="57"/>
      <c r="M22" s="50" t="str">
        <f t="shared" ref="M22:M23" si="35">IF(AND(N22&gt;=0,N22&lt;=85),"Débil",
IF(AND(N22&gt;=86,N22&lt;=95),"Moderado",
IF(AND(N22&gt;=96,N22&lt;=100),"Fuerte","")))</f>
        <v/>
      </c>
      <c r="N22" s="5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50" t="str">
        <f t="shared" ref="O22:O23" si="36">IF(OR(N22="",N22="Finalice la valoración del control para emitir su calificación"),"",IF(N22&lt;96,"Debe establecer un plan de acción en la hoja No. 7, que permita tener un control bien diseñado.","No debe establecer un plan de acción para mejorar el diseño del control."))</f>
        <v/>
      </c>
      <c r="P22" s="49"/>
      <c r="Q22" s="50" t="str">
        <f t="shared" ref="Q22:Q23" si="37">IFERROR(IF(OR(M22="",MID(P22,1,SEARCH(" =",P22:P22,1)-1)=""),"",
IF(AND(M22="Fuerte",MID(P22,1,SEARCH(" =",P22:P22,1)-1)="Fuerte"),"Fuerte",
IF(AND(M22="Moderado",MID(P22,1,SEARCH(" =",P22:P22,1)-1)="Moderado"),"Moderado",
IF(OR(M22="Débil",MID(P22,1,SEARCH(" =",P22:P22,1)-1)="Débil"),"Débil",
IF(OR(M22="Fuerte",MID(P22,1,SEARCH(" =",P22:P22,1)-1)="Moderado"),"Moderado",
IF(OR(M22="Moderado",MID(P22,1,SEARCH(" =",P22:P22,1)-1)="Fuerte"),"Moderado","")))))),"")</f>
        <v/>
      </c>
      <c r="R22" s="181"/>
      <c r="S22" s="181"/>
      <c r="T22" s="184"/>
      <c r="U22" s="107"/>
      <c r="V22" s="188"/>
      <c r="W22" s="191"/>
      <c r="X22" s="3"/>
      <c r="Y22" s="3"/>
      <c r="Z22" s="3"/>
      <c r="AA22" s="3"/>
      <c r="AB22" s="3"/>
      <c r="AC22" s="3"/>
      <c r="AD22" s="3"/>
      <c r="AE22" s="3"/>
      <c r="AF22" s="3"/>
      <c r="AG22" s="3"/>
      <c r="AH22" s="3"/>
      <c r="AI22" s="3"/>
      <c r="AJ22" s="3"/>
      <c r="AK22" s="3"/>
      <c r="AL22" s="3"/>
      <c r="AM22" s="3"/>
    </row>
    <row r="23" spans="1:39" ht="45.75" customHeight="1" x14ac:dyDescent="0.3">
      <c r="A23" s="113"/>
      <c r="B23" s="173"/>
      <c r="C23" s="153"/>
      <c r="D23" s="153"/>
      <c r="E23" s="56"/>
      <c r="F23" s="57"/>
      <c r="G23" s="57"/>
      <c r="H23" s="57"/>
      <c r="I23" s="57"/>
      <c r="J23" s="57"/>
      <c r="K23" s="57"/>
      <c r="L23" s="57"/>
      <c r="M23" s="50" t="str">
        <f t="shared" si="35"/>
        <v/>
      </c>
      <c r="N23" s="5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50" t="str">
        <f t="shared" si="36"/>
        <v/>
      </c>
      <c r="P23" s="49"/>
      <c r="Q23" s="50" t="str">
        <f t="shared" si="37"/>
        <v/>
      </c>
      <c r="R23" s="182"/>
      <c r="S23" s="182"/>
      <c r="T23" s="185"/>
      <c r="U23" s="108"/>
      <c r="V23" s="189"/>
      <c r="W23" s="192"/>
      <c r="X23" s="3"/>
      <c r="Y23" s="3"/>
      <c r="Z23" s="3"/>
      <c r="AA23" s="3"/>
      <c r="AB23" s="3"/>
      <c r="AC23" s="3"/>
      <c r="AD23" s="3"/>
      <c r="AE23" s="3"/>
      <c r="AF23" s="3"/>
      <c r="AG23" s="3"/>
      <c r="AH23" s="3"/>
      <c r="AI23" s="3"/>
      <c r="AJ23" s="3"/>
      <c r="AK23" s="3"/>
      <c r="AL23" s="3"/>
      <c r="AM23" s="3"/>
    </row>
    <row r="24" spans="1:39" ht="45.75" customHeight="1" x14ac:dyDescent="0.3">
      <c r="A24" s="113">
        <v>6</v>
      </c>
      <c r="B24" s="17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1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153"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6"/>
      <c r="F24" s="57"/>
      <c r="G24" s="57"/>
      <c r="H24" s="57"/>
      <c r="I24" s="57"/>
      <c r="J24" s="57"/>
      <c r="K24" s="57"/>
      <c r="L24" s="57"/>
      <c r="M24" s="50" t="str">
        <f t="shared" ref="M24" si="38">IF(AND(N24&gt;=0,N24&lt;=85),"Débil",
IF(AND(N24&gt;=86,N24&lt;=95),"Moderado",
IF(AND(N24&gt;=96,N24&lt;=100),"Fuerte","")))</f>
        <v/>
      </c>
      <c r="N24" s="5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50" t="str">
        <f t="shared" ref="O24" si="39">IF(OR(N24="",N24="Finalice la valoración del control para emitir su calificación"),"",IF(N24&lt;96,"Debe establecer un plan de acción en la hoja No. 7, que permita tener un control bien diseñado.","No debe establecer un plan de acción para mejorar el diseño del control."))</f>
        <v/>
      </c>
      <c r="P24" s="49"/>
      <c r="Q24" s="50" t="str">
        <f t="shared" ref="Q24" si="40">IFERROR(IF(OR(M24="",MID(P24,1,SEARCH(" =",P24:P24,1)-1)=""),"",
IF(AND(M24="Fuerte",MID(P24,1,SEARCH(" =",P24:P24,1)-1)="Fuerte"),"Fuerte",
IF(AND(M24="Moderado",MID(P24,1,SEARCH(" =",P24:P24,1)-1)="Moderado"),"Moderado",
IF(OR(M24="Débil",MID(P24,1,SEARCH(" =",P24:P24,1)-1)="Débil"),"Débil",
IF(OR(M24="Fuerte",MID(P24,1,SEARCH(" =",P24:P24,1)-1)="Moderado"),"Moderado",
IF(OR(M24="Moderado",MID(P24,1,SEARCH(" =",P24:P24,1)-1)="Fuerte"),"Moderado","")))))),"")</f>
        <v/>
      </c>
      <c r="R24" s="180" t="str">
        <f t="shared" ref="R24" si="41">IF(AND(N24="",N25="",N26=""),"",AVERAGE(N24:N26))</f>
        <v/>
      </c>
      <c r="S24" s="180" t="str">
        <f t="shared" ref="S24" si="42">IF(R24="","",
IF(R24=100,"Fuerte",
IF(R24&lt;50,"Débil",
IF(OR(R24&gt;=50,R24&lt;100),"Moderado",""))))</f>
        <v/>
      </c>
      <c r="T24" s="183" t="str">
        <f t="shared" ref="T24" si="43">IF(S24="","",IF(S24="Fuerte","NO","SI"))</f>
        <v/>
      </c>
      <c r="U24" s="106"/>
      <c r="V24" s="187" t="str">
        <f t="shared" ref="V24" si="44">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190"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5.75" customHeight="1" x14ac:dyDescent="0.3">
      <c r="A25" s="113"/>
      <c r="B25" s="173"/>
      <c r="C25" s="153"/>
      <c r="D25" s="153"/>
      <c r="E25" s="56"/>
      <c r="F25" s="57"/>
      <c r="G25" s="57"/>
      <c r="H25" s="57"/>
      <c r="I25" s="57"/>
      <c r="J25" s="57"/>
      <c r="K25" s="57"/>
      <c r="L25" s="57"/>
      <c r="M25" s="50" t="str">
        <f t="shared" ref="M25:M26" si="45">IF(AND(N25&gt;=0,N25&lt;=85),"Débil",
IF(AND(N25&gt;=86,N25&lt;=95),"Moderado",
IF(AND(N25&gt;=96,N25&lt;=100),"Fuerte","")))</f>
        <v/>
      </c>
      <c r="N25" s="5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50" t="str">
        <f t="shared" ref="O25:O26" si="46">IF(OR(N25="",N25="Finalice la valoración del control para emitir su calificación"),"",IF(N25&lt;96,"Debe establecer un plan de acción en la hoja No. 7, que permita tener un control bien diseñado.","No debe establecer un plan de acción para mejorar el diseño del control."))</f>
        <v/>
      </c>
      <c r="P25" s="49"/>
      <c r="Q25" s="50" t="str">
        <f t="shared" ref="Q25:Q26" si="47">IFERROR(IF(OR(M25="",MID(P25,1,SEARCH(" =",P25:P25,1)-1)=""),"",
IF(AND(M25="Fuerte",MID(P25,1,SEARCH(" =",P25:P25,1)-1)="Fuerte"),"Fuerte",
IF(AND(M25="Moderado",MID(P25,1,SEARCH(" =",P25:P25,1)-1)="Moderado"),"Moderado",
IF(OR(M25="Débil",MID(P25,1,SEARCH(" =",P25:P25,1)-1)="Débil"),"Débil",
IF(OR(M25="Fuerte",MID(P25,1,SEARCH(" =",P25:P25,1)-1)="Moderado"),"Moderado",
IF(OR(M25="Moderado",MID(P25,1,SEARCH(" =",P25:P25,1)-1)="Fuerte"),"Moderado","")))))),"")</f>
        <v/>
      </c>
      <c r="R25" s="181"/>
      <c r="S25" s="181"/>
      <c r="T25" s="184"/>
      <c r="U25" s="107"/>
      <c r="V25" s="188"/>
      <c r="W25" s="191"/>
      <c r="X25" s="3"/>
      <c r="Y25" s="3"/>
      <c r="Z25" s="3"/>
      <c r="AA25" s="3"/>
      <c r="AB25" s="3"/>
      <c r="AC25" s="3"/>
      <c r="AD25" s="3"/>
      <c r="AE25" s="3"/>
      <c r="AF25" s="3"/>
      <c r="AG25" s="3"/>
      <c r="AH25" s="3"/>
      <c r="AI25" s="3"/>
      <c r="AJ25" s="3"/>
      <c r="AK25" s="3"/>
      <c r="AL25" s="3"/>
      <c r="AM25" s="3"/>
    </row>
    <row r="26" spans="1:39" ht="45.75" customHeight="1" x14ac:dyDescent="0.3">
      <c r="A26" s="113"/>
      <c r="B26" s="173"/>
      <c r="C26" s="153"/>
      <c r="D26" s="153"/>
      <c r="E26" s="56"/>
      <c r="F26" s="57"/>
      <c r="G26" s="57"/>
      <c r="H26" s="57"/>
      <c r="I26" s="57"/>
      <c r="J26" s="57"/>
      <c r="K26" s="57"/>
      <c r="L26" s="57"/>
      <c r="M26" s="50" t="str">
        <f t="shared" si="45"/>
        <v/>
      </c>
      <c r="N26" s="5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50" t="str">
        <f t="shared" si="46"/>
        <v/>
      </c>
      <c r="P26" s="49"/>
      <c r="Q26" s="50" t="str">
        <f t="shared" si="47"/>
        <v/>
      </c>
      <c r="R26" s="182"/>
      <c r="S26" s="182"/>
      <c r="T26" s="185"/>
      <c r="U26" s="108"/>
      <c r="V26" s="189"/>
      <c r="W26" s="192"/>
      <c r="X26" s="3"/>
      <c r="Y26" s="3"/>
      <c r="Z26" s="3"/>
      <c r="AA26" s="3"/>
      <c r="AB26" s="3"/>
      <c r="AC26" s="3"/>
      <c r="AD26" s="3"/>
      <c r="AE26" s="3"/>
      <c r="AF26" s="3"/>
      <c r="AG26" s="3"/>
      <c r="AH26" s="3"/>
      <c r="AI26" s="3"/>
      <c r="AJ26" s="3"/>
      <c r="AK26" s="3"/>
      <c r="AL26" s="3"/>
      <c r="AM26" s="3"/>
    </row>
    <row r="27" spans="1:39" ht="45.75" customHeight="1" x14ac:dyDescent="0.3">
      <c r="A27" s="113">
        <v>7</v>
      </c>
      <c r="B27" s="17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1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153"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6"/>
      <c r="F27" s="57"/>
      <c r="G27" s="57"/>
      <c r="H27" s="57"/>
      <c r="I27" s="57"/>
      <c r="J27" s="57"/>
      <c r="K27" s="57"/>
      <c r="L27" s="57"/>
      <c r="M27" s="50" t="str">
        <f t="shared" ref="M27" si="48">IF(AND(N27&gt;=0,N27&lt;=85),"Débil",
IF(AND(N27&gt;=86,N27&lt;=95),"Moderado",
IF(AND(N27&gt;=96,N27&lt;=100),"Fuerte","")))</f>
        <v/>
      </c>
      <c r="N27" s="5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50" t="str">
        <f t="shared" ref="O27" si="49">IF(OR(N27="",N27="Finalice la valoración del control para emitir su calificación"),"",IF(N27&lt;96,"Debe establecer un plan de acción en la hoja No. 7, que permita tener un control bien diseñado.","No debe establecer un plan de acción para mejorar el diseño del control."))</f>
        <v/>
      </c>
      <c r="P27" s="49"/>
      <c r="Q27" s="50" t="str">
        <f t="shared" ref="Q27" si="50">IFERROR(IF(OR(M27="",MID(P27,1,SEARCH(" =",P27:P27,1)-1)=""),"",
IF(AND(M27="Fuerte",MID(P27,1,SEARCH(" =",P27:P27,1)-1)="Fuerte"),"Fuerte",
IF(AND(M27="Moderado",MID(P27,1,SEARCH(" =",P27:P27,1)-1)="Moderado"),"Moderado",
IF(OR(M27="Débil",MID(P27,1,SEARCH(" =",P27:P27,1)-1)="Débil"),"Débil",
IF(OR(M27="Fuerte",MID(P27,1,SEARCH(" =",P27:P27,1)-1)="Moderado"),"Moderado",
IF(OR(M27="Moderado",MID(P27,1,SEARCH(" =",P27:P27,1)-1)="Fuerte"),"Moderado","")))))),"")</f>
        <v/>
      </c>
      <c r="R27" s="180" t="str">
        <f t="shared" ref="R27" si="51">IF(AND(N27="",N28="",N29=""),"",AVERAGE(N27:N29))</f>
        <v/>
      </c>
      <c r="S27" s="180" t="str">
        <f t="shared" ref="S27" si="52">IF(R27="","",
IF(R27=100,"Fuerte",
IF(R27&lt;50,"Débil",
IF(OR(R27&gt;=50,R27&lt;100),"Moderado",""))))</f>
        <v/>
      </c>
      <c r="T27" s="183" t="str">
        <f t="shared" ref="T27" si="53">IF(S27="","",IF(S27="Fuerte","NO","SI"))</f>
        <v/>
      </c>
      <c r="U27" s="106"/>
      <c r="V27" s="187" t="str">
        <f t="shared" ref="V27" si="54">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190"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5.75" customHeight="1" x14ac:dyDescent="0.3">
      <c r="A28" s="113"/>
      <c r="B28" s="173"/>
      <c r="C28" s="153"/>
      <c r="D28" s="153"/>
      <c r="E28" s="56"/>
      <c r="F28" s="57"/>
      <c r="G28" s="57"/>
      <c r="H28" s="57"/>
      <c r="I28" s="57"/>
      <c r="J28" s="57"/>
      <c r="K28" s="57"/>
      <c r="L28" s="57"/>
      <c r="M28" s="50" t="str">
        <f t="shared" ref="M28:M29" si="55">IF(AND(N28&gt;=0,N28&lt;=85),"Débil",
IF(AND(N28&gt;=86,N28&lt;=95),"Moderado",
IF(AND(N28&gt;=96,N28&lt;=100),"Fuerte","")))</f>
        <v/>
      </c>
      <c r="N28" s="5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50" t="str">
        <f t="shared" ref="O28:O29" si="56">IF(OR(N28="",N28="Finalice la valoración del control para emitir su calificación"),"",IF(N28&lt;96,"Debe establecer un plan de acción en la hoja No. 7, que permita tener un control bien diseñado.","No debe establecer un plan de acción para mejorar el diseño del control."))</f>
        <v/>
      </c>
      <c r="P28" s="49"/>
      <c r="Q28" s="50" t="str">
        <f t="shared" ref="Q28:Q29" si="57">IFERROR(IF(OR(M28="",MID(P28,1,SEARCH(" =",P28:P28,1)-1)=""),"",
IF(AND(M28="Fuerte",MID(P28,1,SEARCH(" =",P28:P28,1)-1)="Fuerte"),"Fuerte",
IF(AND(M28="Moderado",MID(P28,1,SEARCH(" =",P28:P28,1)-1)="Moderado"),"Moderado",
IF(OR(M28="Débil",MID(P28,1,SEARCH(" =",P28:P28,1)-1)="Débil"),"Débil",
IF(OR(M28="Fuerte",MID(P28,1,SEARCH(" =",P28:P28,1)-1)="Moderado"),"Moderado",
IF(OR(M28="Moderado",MID(P28,1,SEARCH(" =",P28:P28,1)-1)="Fuerte"),"Moderado","")))))),"")</f>
        <v/>
      </c>
      <c r="R28" s="181"/>
      <c r="S28" s="181"/>
      <c r="T28" s="184"/>
      <c r="U28" s="107"/>
      <c r="V28" s="188"/>
      <c r="W28" s="191"/>
      <c r="X28" s="3"/>
      <c r="Y28" s="3"/>
      <c r="Z28" s="3"/>
      <c r="AA28" s="3"/>
      <c r="AB28" s="3"/>
      <c r="AC28" s="3"/>
      <c r="AD28" s="3"/>
      <c r="AE28" s="3"/>
      <c r="AF28" s="3"/>
      <c r="AG28" s="3"/>
      <c r="AH28" s="3"/>
      <c r="AI28" s="3"/>
      <c r="AJ28" s="3"/>
      <c r="AK28" s="3"/>
      <c r="AL28" s="3"/>
      <c r="AM28" s="3"/>
    </row>
    <row r="29" spans="1:39" ht="45.75" customHeight="1" x14ac:dyDescent="0.3">
      <c r="A29" s="113"/>
      <c r="B29" s="173"/>
      <c r="C29" s="153"/>
      <c r="D29" s="153"/>
      <c r="E29" s="56"/>
      <c r="F29" s="57"/>
      <c r="G29" s="57"/>
      <c r="H29" s="57"/>
      <c r="I29" s="57"/>
      <c r="J29" s="57"/>
      <c r="K29" s="57"/>
      <c r="L29" s="57"/>
      <c r="M29" s="50" t="str">
        <f t="shared" si="55"/>
        <v/>
      </c>
      <c r="N29" s="5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50" t="str">
        <f t="shared" si="56"/>
        <v/>
      </c>
      <c r="P29" s="49"/>
      <c r="Q29" s="50" t="str">
        <f t="shared" si="57"/>
        <v/>
      </c>
      <c r="R29" s="182"/>
      <c r="S29" s="182"/>
      <c r="T29" s="185"/>
      <c r="U29" s="108"/>
      <c r="V29" s="189"/>
      <c r="W29" s="192"/>
      <c r="X29" s="3"/>
      <c r="Y29" s="3"/>
      <c r="Z29" s="3"/>
      <c r="AA29" s="3"/>
      <c r="AB29" s="3"/>
      <c r="AC29" s="3"/>
      <c r="AD29" s="3"/>
      <c r="AE29" s="3"/>
      <c r="AF29" s="3"/>
      <c r="AG29" s="3"/>
      <c r="AH29" s="3"/>
      <c r="AI29" s="3"/>
      <c r="AJ29" s="3"/>
      <c r="AK29" s="3"/>
      <c r="AL29" s="3"/>
      <c r="AM29" s="3"/>
    </row>
    <row r="30" spans="1:39" ht="45.75" customHeight="1" x14ac:dyDescent="0.3">
      <c r="A30" s="113">
        <v>8</v>
      </c>
      <c r="B30" s="17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1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153"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56"/>
      <c r="F30" s="57"/>
      <c r="G30" s="57"/>
      <c r="H30" s="57"/>
      <c r="I30" s="57"/>
      <c r="J30" s="57"/>
      <c r="K30" s="57"/>
      <c r="L30" s="57"/>
      <c r="M30" s="50" t="str">
        <f t="shared" ref="M30" si="58">IF(AND(N30&gt;=0,N30&lt;=85),"Débil",
IF(AND(N30&gt;=86,N30&lt;=95),"Moderado",
IF(AND(N30&gt;=96,N30&lt;=100),"Fuerte","")))</f>
        <v/>
      </c>
      <c r="N30" s="50"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50" t="str">
        <f t="shared" ref="O30" si="59">IF(OR(N30="",N30="Finalice la valoración del control para emitir su calificación"),"",IF(N30&lt;96,"Debe establecer un plan de acción en la hoja No. 7, que permita tener un control bien diseñado.","No debe establecer un plan de acción para mejorar el diseño del control."))</f>
        <v/>
      </c>
      <c r="P30" s="49"/>
      <c r="Q30" s="50" t="str">
        <f t="shared" ref="Q30" si="60">IFERROR(IF(OR(M30="",MID(P30,1,SEARCH(" =",P30:P30,1)-1)=""),"",
IF(AND(M30="Fuerte",MID(P30,1,SEARCH(" =",P30:P30,1)-1)="Fuerte"),"Fuerte",
IF(AND(M30="Moderado",MID(P30,1,SEARCH(" =",P30:P30,1)-1)="Moderado"),"Moderado",
IF(OR(M30="Débil",MID(P30,1,SEARCH(" =",P30:P30,1)-1)="Débil"),"Débil",
IF(OR(M30="Fuerte",MID(P30,1,SEARCH(" =",P30:P30,1)-1)="Moderado"),"Moderado",
IF(OR(M30="Moderado",MID(P30,1,SEARCH(" =",P30:P30,1)-1)="Fuerte"),"Moderado","")))))),"")</f>
        <v/>
      </c>
      <c r="R30" s="180" t="str">
        <f t="shared" ref="R30" si="61">IF(AND(N30="",N31="",N32=""),"",AVERAGE(N30:N32))</f>
        <v/>
      </c>
      <c r="S30" s="180" t="str">
        <f t="shared" ref="S30" si="62">IF(R30="","",
IF(R30=100,"Fuerte",
IF(R30&lt;50,"Débil",
IF(OR(R30&gt;=50,R30&lt;100),"Moderado",""))))</f>
        <v/>
      </c>
      <c r="T30" s="183" t="str">
        <f t="shared" ref="T30" si="63">IF(S30="","",IF(S30="Fuerte","NO","SI"))</f>
        <v/>
      </c>
      <c r="U30" s="106"/>
      <c r="V30" s="187" t="str">
        <f t="shared" ref="V30" si="64">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190"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5.75" customHeight="1" x14ac:dyDescent="0.3">
      <c r="A31" s="113"/>
      <c r="B31" s="173"/>
      <c r="C31" s="153"/>
      <c r="D31" s="153"/>
      <c r="E31" s="56"/>
      <c r="F31" s="57"/>
      <c r="G31" s="57"/>
      <c r="H31" s="57"/>
      <c r="I31" s="57"/>
      <c r="J31" s="57"/>
      <c r="K31" s="57"/>
      <c r="L31" s="57"/>
      <c r="M31" s="50" t="str">
        <f t="shared" ref="M31:M32" si="65">IF(AND(N31&gt;=0,N31&lt;=85),"Débil",
IF(AND(N31&gt;=86,N31&lt;=95),"Moderado",
IF(AND(N31&gt;=96,N31&lt;=100),"Fuerte","")))</f>
        <v/>
      </c>
      <c r="N31" s="50"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50" t="str">
        <f t="shared" ref="O31:O32" si="66">IF(OR(N31="",N31="Finalice la valoración del control para emitir su calificación"),"",IF(N31&lt;96,"Debe establecer un plan de acción en la hoja No. 7, que permita tener un control bien diseñado.","No debe establecer un plan de acción para mejorar el diseño del control."))</f>
        <v/>
      </c>
      <c r="P31" s="49"/>
      <c r="Q31" s="50" t="str">
        <f t="shared" ref="Q31:Q32" si="67">IFERROR(IF(OR(M31="",MID(P31,1,SEARCH(" =",P31:P31,1)-1)=""),"",
IF(AND(M31="Fuerte",MID(P31,1,SEARCH(" =",P31:P31,1)-1)="Fuerte"),"Fuerte",
IF(AND(M31="Moderado",MID(P31,1,SEARCH(" =",P31:P31,1)-1)="Moderado"),"Moderado",
IF(OR(M31="Débil",MID(P31,1,SEARCH(" =",P31:P31,1)-1)="Débil"),"Débil",
IF(OR(M31="Fuerte",MID(P31,1,SEARCH(" =",P31:P31,1)-1)="Moderado"),"Moderado",
IF(OR(M31="Moderado",MID(P31,1,SEARCH(" =",P31:P31,1)-1)="Fuerte"),"Moderado","")))))),"")</f>
        <v/>
      </c>
      <c r="R31" s="181"/>
      <c r="S31" s="181"/>
      <c r="T31" s="184"/>
      <c r="U31" s="107"/>
      <c r="V31" s="188"/>
      <c r="W31" s="191"/>
      <c r="X31" s="3"/>
      <c r="Y31" s="3"/>
      <c r="Z31" s="3"/>
      <c r="AA31" s="3"/>
      <c r="AB31" s="3"/>
      <c r="AC31" s="3"/>
      <c r="AD31" s="3"/>
      <c r="AE31" s="3"/>
      <c r="AF31" s="3"/>
      <c r="AG31" s="3"/>
      <c r="AH31" s="3"/>
      <c r="AI31" s="3"/>
      <c r="AJ31" s="3"/>
      <c r="AK31" s="3"/>
      <c r="AL31" s="3"/>
      <c r="AM31" s="3"/>
    </row>
    <row r="32" spans="1:39" ht="45.75" customHeight="1" x14ac:dyDescent="0.3">
      <c r="A32" s="113"/>
      <c r="B32" s="173"/>
      <c r="C32" s="153"/>
      <c r="D32" s="153"/>
      <c r="E32" s="56"/>
      <c r="F32" s="57"/>
      <c r="G32" s="57"/>
      <c r="H32" s="57"/>
      <c r="I32" s="57"/>
      <c r="J32" s="57"/>
      <c r="K32" s="57"/>
      <c r="L32" s="57"/>
      <c r="M32" s="50" t="str">
        <f t="shared" si="65"/>
        <v/>
      </c>
      <c r="N32" s="5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50" t="str">
        <f t="shared" si="66"/>
        <v/>
      </c>
      <c r="P32" s="49"/>
      <c r="Q32" s="50" t="str">
        <f t="shared" si="67"/>
        <v/>
      </c>
      <c r="R32" s="182"/>
      <c r="S32" s="182"/>
      <c r="T32" s="185"/>
      <c r="U32" s="108"/>
      <c r="V32" s="189"/>
      <c r="W32" s="192"/>
      <c r="X32" s="3"/>
      <c r="Y32" s="3"/>
      <c r="Z32" s="3"/>
      <c r="AA32" s="3"/>
      <c r="AB32" s="3"/>
      <c r="AC32" s="3"/>
      <c r="AD32" s="3"/>
      <c r="AE32" s="3"/>
      <c r="AF32" s="3"/>
      <c r="AG32" s="3"/>
      <c r="AH32" s="3"/>
      <c r="AI32" s="3"/>
      <c r="AJ32" s="3"/>
      <c r="AK32" s="3"/>
      <c r="AL32" s="3"/>
      <c r="AM32" s="3"/>
    </row>
    <row r="33" spans="1:39" ht="45.75" customHeight="1" x14ac:dyDescent="0.3">
      <c r="A33" s="113">
        <v>9</v>
      </c>
      <c r="B33" s="17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1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153"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56"/>
      <c r="F33" s="57"/>
      <c r="G33" s="57"/>
      <c r="H33" s="57"/>
      <c r="I33" s="57"/>
      <c r="J33" s="57"/>
      <c r="K33" s="57"/>
      <c r="L33" s="57"/>
      <c r="M33" s="50" t="str">
        <f t="shared" ref="M33" si="68">IF(AND(N33&gt;=0,N33&lt;=85),"Débil",
IF(AND(N33&gt;=86,N33&lt;=95),"Moderado",
IF(AND(N33&gt;=96,N33&lt;=100),"Fuerte","")))</f>
        <v/>
      </c>
      <c r="N33" s="50"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50" t="str">
        <f t="shared" ref="O33" si="69">IF(OR(N33="",N33="Finalice la valoración del control para emitir su calificación"),"",IF(N33&lt;96,"Debe establecer un plan de acción en la hoja No. 7, que permita tener un control bien diseñado.","No debe establecer un plan de acción para mejorar el diseño del control."))</f>
        <v/>
      </c>
      <c r="P33" s="49"/>
      <c r="Q33" s="50" t="str">
        <f t="shared" ref="Q33" si="70">IFERROR(IF(OR(M33="",MID(P33,1,SEARCH(" =",P33:P33,1)-1)=""),"",
IF(AND(M33="Fuerte",MID(P33,1,SEARCH(" =",P33:P33,1)-1)="Fuerte"),"Fuerte",
IF(AND(M33="Moderado",MID(P33,1,SEARCH(" =",P33:P33,1)-1)="Moderado"),"Moderado",
IF(OR(M33="Débil",MID(P33,1,SEARCH(" =",P33:P33,1)-1)="Débil"),"Débil",
IF(OR(M33="Fuerte",MID(P33,1,SEARCH(" =",P33:P33,1)-1)="Moderado"),"Moderado",
IF(OR(M33="Moderado",MID(P33,1,SEARCH(" =",P33:P33,1)-1)="Fuerte"),"Moderado","")))))),"")</f>
        <v/>
      </c>
      <c r="R33" s="180" t="str">
        <f t="shared" ref="R33" si="71">IF(AND(N33="",N34="",N35=""),"",AVERAGE(N33:N35))</f>
        <v/>
      </c>
      <c r="S33" s="180" t="str">
        <f t="shared" ref="S33" si="72">IF(R33="","",
IF(R33=100,"Fuerte",
IF(R33&lt;50,"Débil",
IF(OR(R33&gt;=50,R33&lt;100),"Moderado",""))))</f>
        <v/>
      </c>
      <c r="T33" s="183" t="str">
        <f t="shared" ref="T33" si="73">IF(S33="","",IF(S33="Fuerte","NO","SI"))</f>
        <v/>
      </c>
      <c r="U33" s="106"/>
      <c r="V33" s="187" t="str">
        <f t="shared" ref="V33" si="74">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190"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x14ac:dyDescent="0.3">
      <c r="A34" s="113"/>
      <c r="B34" s="173"/>
      <c r="C34" s="153"/>
      <c r="D34" s="153"/>
      <c r="E34" s="56"/>
      <c r="F34" s="57"/>
      <c r="G34" s="57"/>
      <c r="H34" s="57"/>
      <c r="I34" s="57"/>
      <c r="J34" s="57"/>
      <c r="K34" s="57"/>
      <c r="L34" s="57"/>
      <c r="M34" s="50" t="str">
        <f t="shared" ref="M34:M35" si="75">IF(AND(N34&gt;=0,N34&lt;=85),"Débil",
IF(AND(N34&gt;=86,N34&lt;=95),"Moderado",
IF(AND(N34&gt;=96,N34&lt;=100),"Fuerte","")))</f>
        <v/>
      </c>
      <c r="N34" s="5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50" t="str">
        <f t="shared" ref="O34:O35" si="76">IF(OR(N34="",N34="Finalice la valoración del control para emitir su calificación"),"",IF(N34&lt;96,"Debe establecer un plan de acción en la hoja No. 7, que permita tener un control bien diseñado.","No debe establecer un plan de acción para mejorar el diseño del control."))</f>
        <v/>
      </c>
      <c r="P34" s="49"/>
      <c r="Q34" s="50" t="str">
        <f t="shared" ref="Q34:Q35" si="77">IFERROR(IF(OR(M34="",MID(P34,1,SEARCH(" =",P34:P34,1)-1)=""),"",
IF(AND(M34="Fuerte",MID(P34,1,SEARCH(" =",P34:P34,1)-1)="Fuerte"),"Fuerte",
IF(AND(M34="Moderado",MID(P34,1,SEARCH(" =",P34:P34,1)-1)="Moderado"),"Moderado",
IF(OR(M34="Débil",MID(P34,1,SEARCH(" =",P34:P34,1)-1)="Débil"),"Débil",
IF(OR(M34="Fuerte",MID(P34,1,SEARCH(" =",P34:P34,1)-1)="Moderado"),"Moderado",
IF(OR(M34="Moderado",MID(P34,1,SEARCH(" =",P34:P34,1)-1)="Fuerte"),"Moderado","")))))),"")</f>
        <v/>
      </c>
      <c r="R34" s="181"/>
      <c r="S34" s="181"/>
      <c r="T34" s="184"/>
      <c r="U34" s="107"/>
      <c r="V34" s="188"/>
      <c r="W34" s="191"/>
      <c r="X34" s="3"/>
      <c r="Y34" s="3"/>
      <c r="Z34" s="3"/>
      <c r="AA34" s="3"/>
      <c r="AB34" s="3"/>
      <c r="AC34" s="3"/>
      <c r="AD34" s="3"/>
      <c r="AE34" s="3"/>
      <c r="AF34" s="3"/>
      <c r="AG34" s="3"/>
      <c r="AH34" s="3"/>
      <c r="AI34" s="3"/>
      <c r="AJ34" s="3"/>
      <c r="AK34" s="3"/>
      <c r="AL34" s="3"/>
      <c r="AM34" s="3"/>
    </row>
    <row r="35" spans="1:39" ht="45.75" customHeight="1" x14ac:dyDescent="0.3">
      <c r="A35" s="113"/>
      <c r="B35" s="173"/>
      <c r="C35" s="153"/>
      <c r="D35" s="153"/>
      <c r="E35" s="56"/>
      <c r="F35" s="57"/>
      <c r="G35" s="57"/>
      <c r="H35" s="57"/>
      <c r="I35" s="57"/>
      <c r="J35" s="57"/>
      <c r="K35" s="57"/>
      <c r="L35" s="57"/>
      <c r="M35" s="50" t="str">
        <f t="shared" si="75"/>
        <v/>
      </c>
      <c r="N35" s="5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50" t="str">
        <f t="shared" si="76"/>
        <v/>
      </c>
      <c r="P35" s="49"/>
      <c r="Q35" s="50" t="str">
        <f t="shared" si="77"/>
        <v/>
      </c>
      <c r="R35" s="182"/>
      <c r="S35" s="182"/>
      <c r="T35" s="185"/>
      <c r="U35" s="108"/>
      <c r="V35" s="189"/>
      <c r="W35" s="192"/>
      <c r="X35" s="3"/>
      <c r="Y35" s="3"/>
      <c r="Z35" s="3"/>
      <c r="AA35" s="3"/>
      <c r="AB35" s="3"/>
      <c r="AC35" s="3"/>
      <c r="AD35" s="3"/>
      <c r="AE35" s="3"/>
      <c r="AF35" s="3"/>
      <c r="AG35" s="3"/>
      <c r="AH35" s="3"/>
      <c r="AI35" s="3"/>
      <c r="AJ35" s="3"/>
      <c r="AK35" s="3"/>
      <c r="AL35" s="3"/>
      <c r="AM35" s="3"/>
    </row>
    <row r="36" spans="1:39" ht="45.75" customHeight="1" x14ac:dyDescent="0.3">
      <c r="A36" s="113">
        <v>10</v>
      </c>
      <c r="B36" s="17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1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153"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56"/>
      <c r="F36" s="57"/>
      <c r="G36" s="57"/>
      <c r="H36" s="57"/>
      <c r="I36" s="57"/>
      <c r="J36" s="57"/>
      <c r="K36" s="57"/>
      <c r="L36" s="57"/>
      <c r="M36" s="50" t="str">
        <f t="shared" ref="M36" si="78">IF(AND(N36&gt;=0,N36&lt;=85),"Débil",
IF(AND(N36&gt;=86,N36&lt;=95),"Moderado",
IF(AND(N36&gt;=96,N36&lt;=100),"Fuerte","")))</f>
        <v/>
      </c>
      <c r="N36" s="5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50" t="str">
        <f t="shared" ref="O36" si="79">IF(OR(N36="",N36="Finalice la valoración del control para emitir su calificación"),"",IF(N36&lt;96,"Debe establecer un plan de acción en la hoja No. 7, que permita tener un control bien diseñado.","No debe establecer un plan de acción para mejorar el diseño del control."))</f>
        <v/>
      </c>
      <c r="P36" s="49"/>
      <c r="Q36" s="50" t="str">
        <f t="shared" ref="Q36" si="80">IFERROR(IF(OR(M36="",MID(P36,1,SEARCH(" =",P36:P36,1)-1)=""),"",
IF(AND(M36="Fuerte",MID(P36,1,SEARCH(" =",P36:P36,1)-1)="Fuerte"),"Fuerte",
IF(AND(M36="Moderado",MID(P36,1,SEARCH(" =",P36:P36,1)-1)="Moderado"),"Moderado",
IF(OR(M36="Débil",MID(P36,1,SEARCH(" =",P36:P36,1)-1)="Débil"),"Débil",
IF(OR(M36="Fuerte",MID(P36,1,SEARCH(" =",P36:P36,1)-1)="Moderado"),"Moderado",
IF(OR(M36="Moderado",MID(P36,1,SEARCH(" =",P36:P36,1)-1)="Fuerte"),"Moderado","")))))),"")</f>
        <v/>
      </c>
      <c r="R36" s="180" t="str">
        <f t="shared" ref="R36" si="81">IF(AND(N36="",N37="",N38=""),"",AVERAGE(N36:N38))</f>
        <v/>
      </c>
      <c r="S36" s="180" t="str">
        <f t="shared" ref="S36" si="82">IF(R36="","",
IF(R36=100,"Fuerte",
IF(R36&lt;50,"Débil",
IF(OR(R36&gt;=50,R36&lt;100),"Moderado",""))))</f>
        <v/>
      </c>
      <c r="T36" s="183" t="str">
        <f t="shared" ref="T36" si="83">IF(S36="","",IF(S36="Fuerte","NO","SI"))</f>
        <v/>
      </c>
      <c r="U36" s="106"/>
      <c r="V36" s="187" t="str">
        <f t="shared" ref="V36" si="84">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190"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x14ac:dyDescent="0.3">
      <c r="A37" s="113"/>
      <c r="B37" s="173"/>
      <c r="C37" s="153"/>
      <c r="D37" s="153"/>
      <c r="E37" s="56"/>
      <c r="F37" s="57"/>
      <c r="G37" s="57"/>
      <c r="H37" s="57"/>
      <c r="I37" s="57"/>
      <c r="J37" s="57"/>
      <c r="K37" s="57"/>
      <c r="L37" s="57"/>
      <c r="M37" s="50" t="str">
        <f t="shared" ref="M37:M38" si="85">IF(AND(N37&gt;=0,N37&lt;=85),"Débil",
IF(AND(N37&gt;=86,N37&lt;=95),"Moderado",
IF(AND(N37&gt;=96,N37&lt;=100),"Fuerte","")))</f>
        <v/>
      </c>
      <c r="N37" s="5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50" t="str">
        <f t="shared" ref="O37:O38" si="86">IF(OR(N37="",N37="Finalice la valoración del control para emitir su calificación"),"",IF(N37&lt;96,"Debe establecer un plan de acción en la hoja No. 7, que permita tener un control bien diseñado.","No debe establecer un plan de acción para mejorar el diseño del control."))</f>
        <v/>
      </c>
      <c r="P37" s="49"/>
      <c r="Q37" s="50" t="str">
        <f t="shared" ref="Q37:Q38" si="87">IFERROR(IF(OR(M37="",MID(P37,1,SEARCH(" =",P37:P37,1)-1)=""),"",
IF(AND(M37="Fuerte",MID(P37,1,SEARCH(" =",P37:P37,1)-1)="Fuerte"),"Fuerte",
IF(AND(M37="Moderado",MID(P37,1,SEARCH(" =",P37:P37,1)-1)="Moderado"),"Moderado",
IF(OR(M37="Débil",MID(P37,1,SEARCH(" =",P37:P37,1)-1)="Débil"),"Débil",
IF(OR(M37="Fuerte",MID(P37,1,SEARCH(" =",P37:P37,1)-1)="Moderado"),"Moderado",
IF(OR(M37="Moderado",MID(P37,1,SEARCH(" =",P37:P37,1)-1)="Fuerte"),"Moderado","")))))),"")</f>
        <v/>
      </c>
      <c r="R37" s="181"/>
      <c r="S37" s="181"/>
      <c r="T37" s="184"/>
      <c r="U37" s="107"/>
      <c r="V37" s="188"/>
      <c r="W37" s="191"/>
    </row>
    <row r="38" spans="1:39" ht="45.75" customHeight="1" x14ac:dyDescent="0.3">
      <c r="A38" s="113"/>
      <c r="B38" s="173"/>
      <c r="C38" s="153"/>
      <c r="D38" s="153"/>
      <c r="E38" s="56"/>
      <c r="F38" s="57"/>
      <c r="G38" s="57"/>
      <c r="H38" s="57"/>
      <c r="I38" s="57"/>
      <c r="J38" s="57"/>
      <c r="K38" s="57"/>
      <c r="L38" s="57"/>
      <c r="M38" s="50" t="str">
        <f t="shared" si="85"/>
        <v/>
      </c>
      <c r="N38" s="5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50" t="str">
        <f t="shared" si="86"/>
        <v/>
      </c>
      <c r="P38" s="49"/>
      <c r="Q38" s="50" t="str">
        <f t="shared" si="87"/>
        <v/>
      </c>
      <c r="R38" s="182"/>
      <c r="S38" s="182"/>
      <c r="T38" s="185"/>
      <c r="U38" s="108"/>
      <c r="V38" s="189"/>
      <c r="W38" s="192"/>
    </row>
    <row r="39" spans="1:39" ht="45.75" customHeight="1" x14ac:dyDescent="0.3">
      <c r="A39" s="113">
        <v>11</v>
      </c>
      <c r="B39" s="17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1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153"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56"/>
      <c r="F39" s="57"/>
      <c r="G39" s="57"/>
      <c r="H39" s="57"/>
      <c r="I39" s="57"/>
      <c r="J39" s="57"/>
      <c r="K39" s="57"/>
      <c r="L39" s="57"/>
      <c r="M39" s="50" t="str">
        <f t="shared" ref="M39" si="88">IF(AND(N39&gt;=0,N39&lt;=85),"Débil",
IF(AND(N39&gt;=86,N39&lt;=95),"Moderado",
IF(AND(N39&gt;=96,N39&lt;=100),"Fuerte","")))</f>
        <v/>
      </c>
      <c r="N39" s="50"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50" t="str">
        <f t="shared" ref="O39" si="89">IF(OR(N39="",N39="Finalice la valoración del control para emitir su calificación"),"",IF(N39&lt;96,"Debe establecer un plan de acción en la hoja No. 7, que permita tener un control bien diseñado.","No debe establecer un plan de acción para mejorar el diseño del control."))</f>
        <v/>
      </c>
      <c r="P39" s="49"/>
      <c r="Q39" s="50" t="str">
        <f t="shared" ref="Q39" si="90">IFERROR(IF(OR(M39="",MID(P39,1,SEARCH(" =",P39:P39,1)-1)=""),"",
IF(AND(M39="Fuerte",MID(P39,1,SEARCH(" =",P39:P39,1)-1)="Fuerte"),"Fuerte",
IF(AND(M39="Moderado",MID(P39,1,SEARCH(" =",P39:P39,1)-1)="Moderado"),"Moderado",
IF(OR(M39="Débil",MID(P39,1,SEARCH(" =",P39:P39,1)-1)="Débil"),"Débil",
IF(OR(M39="Fuerte",MID(P39,1,SEARCH(" =",P39:P39,1)-1)="Moderado"),"Moderado",
IF(OR(M39="Moderado",MID(P39,1,SEARCH(" =",P39:P39,1)-1)="Fuerte"),"Moderado","")))))),"")</f>
        <v/>
      </c>
      <c r="R39" s="180" t="str">
        <f t="shared" ref="R39" si="91">IF(AND(N39="",N40="",N41=""),"",AVERAGE(N39:N41))</f>
        <v/>
      </c>
      <c r="S39" s="180" t="str">
        <f t="shared" ref="S39" si="92">IF(R39="","",
IF(R39=100,"Fuerte",
IF(R39&lt;50,"Débil",
IF(OR(R39&gt;=50,R39&lt;100),"Moderado",""))))</f>
        <v/>
      </c>
      <c r="T39" s="183" t="str">
        <f t="shared" ref="T39" si="93">IF(S39="","",IF(S39="Fuerte","NO","SI"))</f>
        <v/>
      </c>
      <c r="U39" s="106"/>
      <c r="V39" s="187" t="str">
        <f t="shared" ref="V39" si="94">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190"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x14ac:dyDescent="0.3">
      <c r="A40" s="113"/>
      <c r="B40" s="173"/>
      <c r="C40" s="153"/>
      <c r="D40" s="153"/>
      <c r="E40" s="56"/>
      <c r="F40" s="57"/>
      <c r="G40" s="57"/>
      <c r="H40" s="57"/>
      <c r="I40" s="57"/>
      <c r="J40" s="57"/>
      <c r="K40" s="57"/>
      <c r="L40" s="57"/>
      <c r="M40" s="50" t="str">
        <f t="shared" ref="M40:M41" si="95">IF(AND(N40&gt;=0,N40&lt;=85),"Débil",
IF(AND(N40&gt;=86,N40&lt;=95),"Moderado",
IF(AND(N40&gt;=96,N40&lt;=100),"Fuerte","")))</f>
        <v/>
      </c>
      <c r="N40" s="5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50" t="str">
        <f t="shared" ref="O40:O41" si="96">IF(OR(N40="",N40="Finalice la valoración del control para emitir su calificación"),"",IF(N40&lt;96,"Debe establecer un plan de acción en la hoja No. 7, que permita tener un control bien diseñado.","No debe establecer un plan de acción para mejorar el diseño del control."))</f>
        <v/>
      </c>
      <c r="P40" s="49"/>
      <c r="Q40" s="50" t="str">
        <f t="shared" ref="Q40:Q41" si="97">IFERROR(IF(OR(M40="",MID(P40,1,SEARCH(" =",P40:P40,1)-1)=""),"",
IF(AND(M40="Fuerte",MID(P40,1,SEARCH(" =",P40:P40,1)-1)="Fuerte"),"Fuerte",
IF(AND(M40="Moderado",MID(P40,1,SEARCH(" =",P40:P40,1)-1)="Moderado"),"Moderado",
IF(OR(M40="Débil",MID(P40,1,SEARCH(" =",P40:P40,1)-1)="Débil"),"Débil",
IF(OR(M40="Fuerte",MID(P40,1,SEARCH(" =",P40:P40,1)-1)="Moderado"),"Moderado",
IF(OR(M40="Moderado",MID(P40,1,SEARCH(" =",P40:P40,1)-1)="Fuerte"),"Moderado","")))))),"")</f>
        <v/>
      </c>
      <c r="R40" s="181"/>
      <c r="S40" s="181"/>
      <c r="T40" s="184"/>
      <c r="U40" s="107"/>
      <c r="V40" s="188"/>
      <c r="W40" s="191"/>
    </row>
    <row r="41" spans="1:39" ht="45.75" customHeight="1" x14ac:dyDescent="0.3">
      <c r="A41" s="113"/>
      <c r="B41" s="173"/>
      <c r="C41" s="153"/>
      <c r="D41" s="153"/>
      <c r="E41" s="56"/>
      <c r="F41" s="57"/>
      <c r="G41" s="57"/>
      <c r="H41" s="57"/>
      <c r="I41" s="57"/>
      <c r="J41" s="57"/>
      <c r="K41" s="57"/>
      <c r="L41" s="57"/>
      <c r="M41" s="50" t="str">
        <f t="shared" si="95"/>
        <v/>
      </c>
      <c r="N41" s="5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50" t="str">
        <f t="shared" si="96"/>
        <v/>
      </c>
      <c r="P41" s="49"/>
      <c r="Q41" s="50" t="str">
        <f t="shared" si="97"/>
        <v/>
      </c>
      <c r="R41" s="182"/>
      <c r="S41" s="182"/>
      <c r="T41" s="185"/>
      <c r="U41" s="108"/>
      <c r="V41" s="189"/>
      <c r="W41" s="192"/>
    </row>
    <row r="42" spans="1:39" ht="45.75" customHeight="1" x14ac:dyDescent="0.3">
      <c r="A42" s="113">
        <v>12</v>
      </c>
      <c r="B42" s="17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1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153"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56"/>
      <c r="F42" s="57"/>
      <c r="G42" s="57"/>
      <c r="H42" s="57"/>
      <c r="I42" s="57"/>
      <c r="J42" s="57"/>
      <c r="K42" s="57"/>
      <c r="L42" s="57"/>
      <c r="M42" s="50" t="str">
        <f t="shared" ref="M42" si="98">IF(AND(N42&gt;=0,N42&lt;=85),"Débil",
IF(AND(N42&gt;=86,N42&lt;=95),"Moderado",
IF(AND(N42&gt;=96,N42&lt;=100),"Fuerte","")))</f>
        <v/>
      </c>
      <c r="N42" s="5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50" t="str">
        <f t="shared" ref="O42" si="99">IF(OR(N42="",N42="Finalice la valoración del control para emitir su calificación"),"",IF(N42&lt;96,"Debe establecer un plan de acción en la hoja No. 7, que permita tener un control bien diseñado.","No debe establecer un plan de acción para mejorar el diseño del control."))</f>
        <v/>
      </c>
      <c r="P42" s="49"/>
      <c r="Q42" s="50" t="str">
        <f t="shared" ref="Q42" si="100">IFERROR(IF(OR(M42="",MID(P42,1,SEARCH(" =",P42:P42,1)-1)=""),"",
IF(AND(M42="Fuerte",MID(P42,1,SEARCH(" =",P42:P42,1)-1)="Fuerte"),"Fuerte",
IF(AND(M42="Moderado",MID(P42,1,SEARCH(" =",P42:P42,1)-1)="Moderado"),"Moderado",
IF(OR(M42="Débil",MID(P42,1,SEARCH(" =",P42:P42,1)-1)="Débil"),"Débil",
IF(OR(M42="Fuerte",MID(P42,1,SEARCH(" =",P42:P42,1)-1)="Moderado"),"Moderado",
IF(OR(M42="Moderado",MID(P42,1,SEARCH(" =",P42:P42,1)-1)="Fuerte"),"Moderado","")))))),"")</f>
        <v/>
      </c>
      <c r="R42" s="180" t="str">
        <f t="shared" ref="R42" si="101">IF(AND(N42="",N43="",N44=""),"",AVERAGE(N42:N44))</f>
        <v/>
      </c>
      <c r="S42" s="180" t="str">
        <f t="shared" ref="S42" si="102">IF(R42="","",
IF(R42=100,"Fuerte",
IF(R42&lt;50,"Débil",
IF(OR(R42&gt;=50,R42&lt;100),"Moderado",""))))</f>
        <v/>
      </c>
      <c r="T42" s="183" t="str">
        <f t="shared" ref="T42" si="103">IF(S42="","",IF(S42="Fuerte","NO","SI"))</f>
        <v/>
      </c>
      <c r="U42" s="106"/>
      <c r="V42" s="187" t="str">
        <f t="shared" ref="V42" si="104">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190"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x14ac:dyDescent="0.3">
      <c r="A43" s="113"/>
      <c r="B43" s="173"/>
      <c r="C43" s="153"/>
      <c r="D43" s="153"/>
      <c r="E43" s="56"/>
      <c r="F43" s="57"/>
      <c r="G43" s="57"/>
      <c r="H43" s="57"/>
      <c r="I43" s="57"/>
      <c r="J43" s="57"/>
      <c r="K43" s="57"/>
      <c r="L43" s="57"/>
      <c r="M43" s="50" t="str">
        <f t="shared" ref="M43:M44" si="105">IF(AND(N43&gt;=0,N43&lt;=85),"Débil",
IF(AND(N43&gt;=86,N43&lt;=95),"Moderado",
IF(AND(N43&gt;=96,N43&lt;=100),"Fuerte","")))</f>
        <v/>
      </c>
      <c r="N43" s="5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50" t="str">
        <f t="shared" ref="O43:O44" si="106">IF(OR(N43="",N43="Finalice la valoración del control para emitir su calificación"),"",IF(N43&lt;96,"Debe establecer un plan de acción en la hoja No. 7, que permita tener un control bien diseñado.","No debe establecer un plan de acción para mejorar el diseño del control."))</f>
        <v/>
      </c>
      <c r="P43" s="49"/>
      <c r="Q43" s="50" t="str">
        <f t="shared" ref="Q43:Q44" si="107">IFERROR(IF(OR(M43="",MID(P43,1,SEARCH(" =",P43:P43,1)-1)=""),"",
IF(AND(M43="Fuerte",MID(P43,1,SEARCH(" =",P43:P43,1)-1)="Fuerte"),"Fuerte",
IF(AND(M43="Moderado",MID(P43,1,SEARCH(" =",P43:P43,1)-1)="Moderado"),"Moderado",
IF(OR(M43="Débil",MID(P43,1,SEARCH(" =",P43:P43,1)-1)="Débil"),"Débil",
IF(OR(M43="Fuerte",MID(P43,1,SEARCH(" =",P43:P43,1)-1)="Moderado"),"Moderado",
IF(OR(M43="Moderado",MID(P43,1,SEARCH(" =",P43:P43,1)-1)="Fuerte"),"Moderado","")))))),"")</f>
        <v/>
      </c>
      <c r="R43" s="181"/>
      <c r="S43" s="181"/>
      <c r="T43" s="184"/>
      <c r="U43" s="107"/>
      <c r="V43" s="188"/>
      <c r="W43" s="191"/>
    </row>
    <row r="44" spans="1:39" ht="45.75" customHeight="1" x14ac:dyDescent="0.3">
      <c r="A44" s="113"/>
      <c r="B44" s="173"/>
      <c r="C44" s="153"/>
      <c r="D44" s="153"/>
      <c r="E44" s="56"/>
      <c r="F44" s="57"/>
      <c r="G44" s="57"/>
      <c r="H44" s="57"/>
      <c r="I44" s="57"/>
      <c r="J44" s="57"/>
      <c r="K44" s="57"/>
      <c r="L44" s="57"/>
      <c r="M44" s="50" t="str">
        <f t="shared" si="105"/>
        <v/>
      </c>
      <c r="N44" s="5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50" t="str">
        <f t="shared" si="106"/>
        <v/>
      </c>
      <c r="P44" s="49"/>
      <c r="Q44" s="50" t="str">
        <f t="shared" si="107"/>
        <v/>
      </c>
      <c r="R44" s="182"/>
      <c r="S44" s="182"/>
      <c r="T44" s="185"/>
      <c r="U44" s="108"/>
      <c r="V44" s="189"/>
      <c r="W44" s="192"/>
    </row>
    <row r="45" spans="1:39" ht="45.75" customHeight="1" x14ac:dyDescent="0.3">
      <c r="A45" s="113">
        <v>13</v>
      </c>
      <c r="B45" s="17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1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153"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56"/>
      <c r="F45" s="57"/>
      <c r="G45" s="57"/>
      <c r="H45" s="57"/>
      <c r="I45" s="57"/>
      <c r="J45" s="57"/>
      <c r="K45" s="57"/>
      <c r="L45" s="57"/>
      <c r="M45" s="50" t="str">
        <f t="shared" ref="M45" si="108">IF(AND(N45&gt;=0,N45&lt;=85),"Débil",
IF(AND(N45&gt;=86,N45&lt;=95),"Moderado",
IF(AND(N45&gt;=96,N45&lt;=100),"Fuerte","")))</f>
        <v/>
      </c>
      <c r="N45" s="5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50" t="str">
        <f t="shared" ref="O45" si="109">IF(OR(N45="",N45="Finalice la valoración del control para emitir su calificación"),"",IF(N45&lt;96,"Debe establecer un plan de acción en la hoja No. 7, que permita tener un control bien diseñado.","No debe establecer un plan de acción para mejorar el diseño del control."))</f>
        <v/>
      </c>
      <c r="P45" s="49"/>
      <c r="Q45" s="50" t="str">
        <f t="shared" ref="Q45" si="110">IFERROR(IF(OR(M45="",MID(P45,1,SEARCH(" =",P45:P45,1)-1)=""),"",
IF(AND(M45="Fuerte",MID(P45,1,SEARCH(" =",P45:P45,1)-1)="Fuerte"),"Fuerte",
IF(AND(M45="Moderado",MID(P45,1,SEARCH(" =",P45:P45,1)-1)="Moderado"),"Moderado",
IF(OR(M45="Débil",MID(P45,1,SEARCH(" =",P45:P45,1)-1)="Débil"),"Débil",
IF(OR(M45="Fuerte",MID(P45,1,SEARCH(" =",P45:P45,1)-1)="Moderado"),"Moderado",
IF(OR(M45="Moderado",MID(P45,1,SEARCH(" =",P45:P45,1)-1)="Fuerte"),"Moderado","")))))),"")</f>
        <v/>
      </c>
      <c r="R45" s="180" t="str">
        <f t="shared" ref="R45" si="111">IF(AND(N45="",N46="",N47=""),"",AVERAGE(N45:N47))</f>
        <v/>
      </c>
      <c r="S45" s="180" t="str">
        <f t="shared" ref="S45" si="112">IF(R45="","",
IF(R45=100,"Fuerte",
IF(R45&lt;50,"Débil",
IF(OR(R45&gt;=50,R45&lt;100),"Moderado",""))))</f>
        <v/>
      </c>
      <c r="T45" s="183" t="str">
        <f t="shared" ref="T45" si="113">IF(S45="","",IF(S45="Fuerte","NO","SI"))</f>
        <v/>
      </c>
      <c r="U45" s="106"/>
      <c r="V45" s="187" t="str">
        <f t="shared" ref="V45" si="114">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190"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x14ac:dyDescent="0.3">
      <c r="A46" s="113"/>
      <c r="B46" s="173"/>
      <c r="C46" s="153"/>
      <c r="D46" s="153"/>
      <c r="E46" s="56"/>
      <c r="F46" s="57"/>
      <c r="G46" s="57"/>
      <c r="H46" s="57"/>
      <c r="I46" s="57"/>
      <c r="J46" s="57"/>
      <c r="K46" s="57"/>
      <c r="L46" s="57"/>
      <c r="M46" s="50" t="str">
        <f t="shared" ref="M46:M47" si="115">IF(AND(N46&gt;=0,N46&lt;=85),"Débil",
IF(AND(N46&gt;=86,N46&lt;=95),"Moderado",
IF(AND(N46&gt;=96,N46&lt;=100),"Fuerte","")))</f>
        <v/>
      </c>
      <c r="N46" s="5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50" t="str">
        <f t="shared" ref="O46:O47" si="116">IF(OR(N46="",N46="Finalice la valoración del control para emitir su calificación"),"",IF(N46&lt;96,"Debe establecer un plan de acción en la hoja No. 7, que permita tener un control bien diseñado.","No debe establecer un plan de acción para mejorar el diseño del control."))</f>
        <v/>
      </c>
      <c r="P46" s="49"/>
      <c r="Q46" s="50" t="str">
        <f t="shared" ref="Q46:Q47" si="117">IFERROR(IF(OR(M46="",MID(P46,1,SEARCH(" =",P46:P46,1)-1)=""),"",
IF(AND(M46="Fuerte",MID(P46,1,SEARCH(" =",P46:P46,1)-1)="Fuerte"),"Fuerte",
IF(AND(M46="Moderado",MID(P46,1,SEARCH(" =",P46:P46,1)-1)="Moderado"),"Moderado",
IF(OR(M46="Débil",MID(P46,1,SEARCH(" =",P46:P46,1)-1)="Débil"),"Débil",
IF(OR(M46="Fuerte",MID(P46,1,SEARCH(" =",P46:P46,1)-1)="Moderado"),"Moderado",
IF(OR(M46="Moderado",MID(P46,1,SEARCH(" =",P46:P46,1)-1)="Fuerte"),"Moderado","")))))),"")</f>
        <v/>
      </c>
      <c r="R46" s="181"/>
      <c r="S46" s="181"/>
      <c r="T46" s="184"/>
      <c r="U46" s="107"/>
      <c r="V46" s="188"/>
      <c r="W46" s="191"/>
    </row>
    <row r="47" spans="1:39" ht="45.75" customHeight="1" x14ac:dyDescent="0.3">
      <c r="A47" s="113"/>
      <c r="B47" s="173"/>
      <c r="C47" s="153"/>
      <c r="D47" s="153"/>
      <c r="E47" s="56"/>
      <c r="F47" s="57"/>
      <c r="G47" s="57"/>
      <c r="H47" s="57"/>
      <c r="I47" s="57"/>
      <c r="J47" s="57"/>
      <c r="K47" s="57"/>
      <c r="L47" s="57"/>
      <c r="M47" s="50" t="str">
        <f t="shared" si="115"/>
        <v/>
      </c>
      <c r="N47" s="5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50" t="str">
        <f t="shared" si="116"/>
        <v/>
      </c>
      <c r="P47" s="49"/>
      <c r="Q47" s="50" t="str">
        <f t="shared" si="117"/>
        <v/>
      </c>
      <c r="R47" s="182"/>
      <c r="S47" s="182"/>
      <c r="T47" s="185"/>
      <c r="U47" s="108"/>
      <c r="V47" s="189"/>
      <c r="W47" s="192"/>
    </row>
    <row r="48" spans="1:39" ht="45.75" customHeight="1" x14ac:dyDescent="0.3">
      <c r="A48" s="113">
        <v>14</v>
      </c>
      <c r="B48" s="17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1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153"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6"/>
      <c r="F48" s="57"/>
      <c r="G48" s="57"/>
      <c r="H48" s="57"/>
      <c r="I48" s="57"/>
      <c r="J48" s="57"/>
      <c r="K48" s="57"/>
      <c r="L48" s="57"/>
      <c r="M48" s="50" t="str">
        <f t="shared" ref="M48" si="118">IF(AND(N48&gt;=0,N48&lt;=85),"Débil",
IF(AND(N48&gt;=86,N48&lt;=95),"Moderado",
IF(AND(N48&gt;=96,N48&lt;=100),"Fuerte","")))</f>
        <v/>
      </c>
      <c r="N48" s="5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50" t="str">
        <f t="shared" ref="O48" si="119">IF(OR(N48="",N48="Finalice la valoración del control para emitir su calificación"),"",IF(N48&lt;96,"Debe establecer un plan de acción en la hoja No. 7, que permita tener un control bien diseñado.","No debe establecer un plan de acción para mejorar el diseño del control."))</f>
        <v/>
      </c>
      <c r="P48" s="49"/>
      <c r="Q48" s="50" t="str">
        <f t="shared" ref="Q48" si="120">IFERROR(IF(OR(M48="",MID(P48,1,SEARCH(" =",P48:P48,1)-1)=""),"",
IF(AND(M48="Fuerte",MID(P48,1,SEARCH(" =",P48:P48,1)-1)="Fuerte"),"Fuerte",
IF(AND(M48="Moderado",MID(P48,1,SEARCH(" =",P48:P48,1)-1)="Moderado"),"Moderado",
IF(OR(M48="Débil",MID(P48,1,SEARCH(" =",P48:P48,1)-1)="Débil"),"Débil",
IF(OR(M48="Fuerte",MID(P48,1,SEARCH(" =",P48:P48,1)-1)="Moderado"),"Moderado",
IF(OR(M48="Moderado",MID(P48,1,SEARCH(" =",P48:P48,1)-1)="Fuerte"),"Moderado","")))))),"")</f>
        <v/>
      </c>
      <c r="R48" s="180" t="str">
        <f t="shared" ref="R48" si="121">IF(AND(N48="",N49="",N50=""),"",AVERAGE(N48:N50))</f>
        <v/>
      </c>
      <c r="S48" s="180" t="str">
        <f t="shared" ref="S48" si="122">IF(R48="","",
IF(R48=100,"Fuerte",
IF(R48&lt;50,"Débil",
IF(OR(R48&gt;=50,R48&lt;100),"Moderado",""))))</f>
        <v/>
      </c>
      <c r="T48" s="183" t="str">
        <f t="shared" ref="T48" si="123">IF(S48="","",IF(S48="Fuerte","NO","SI"))</f>
        <v/>
      </c>
      <c r="U48" s="106"/>
      <c r="V48" s="187" t="str">
        <f t="shared" ref="V48" si="124">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190"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x14ac:dyDescent="0.3">
      <c r="A49" s="113"/>
      <c r="B49" s="173"/>
      <c r="C49" s="153"/>
      <c r="D49" s="153"/>
      <c r="E49" s="56"/>
      <c r="F49" s="57"/>
      <c r="G49" s="57"/>
      <c r="H49" s="57"/>
      <c r="I49" s="57"/>
      <c r="J49" s="57"/>
      <c r="K49" s="57"/>
      <c r="L49" s="57"/>
      <c r="M49" s="50" t="str">
        <f t="shared" ref="M49:M50" si="125">IF(AND(N49&gt;=0,N49&lt;=85),"Débil",
IF(AND(N49&gt;=86,N49&lt;=95),"Moderado",
IF(AND(N49&gt;=96,N49&lt;=100),"Fuerte","")))</f>
        <v/>
      </c>
      <c r="N49" s="5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50" t="str">
        <f t="shared" ref="O49:O50" si="126">IF(OR(N49="",N49="Finalice la valoración del control para emitir su calificación"),"",IF(N49&lt;96,"Debe establecer un plan de acción en la hoja No. 7, que permita tener un control bien diseñado.","No debe establecer un plan de acción para mejorar el diseño del control."))</f>
        <v/>
      </c>
      <c r="P49" s="49"/>
      <c r="Q49" s="50" t="str">
        <f t="shared" ref="Q49:Q50" si="127">IFERROR(IF(OR(M49="",MID(P49,1,SEARCH(" =",P49:P49,1)-1)=""),"",
IF(AND(M49="Fuerte",MID(P49,1,SEARCH(" =",P49:P49,1)-1)="Fuerte"),"Fuerte",
IF(AND(M49="Moderado",MID(P49,1,SEARCH(" =",P49:P49,1)-1)="Moderado"),"Moderado",
IF(OR(M49="Débil",MID(P49,1,SEARCH(" =",P49:P49,1)-1)="Débil"),"Débil",
IF(OR(M49="Fuerte",MID(P49,1,SEARCH(" =",P49:P49,1)-1)="Moderado"),"Moderado",
IF(OR(M49="Moderado",MID(P49,1,SEARCH(" =",P49:P49,1)-1)="Fuerte"),"Moderado","")))))),"")</f>
        <v/>
      </c>
      <c r="R49" s="181"/>
      <c r="S49" s="181"/>
      <c r="T49" s="184"/>
      <c r="U49" s="107"/>
      <c r="V49" s="188"/>
      <c r="W49" s="191"/>
    </row>
    <row r="50" spans="1:39" ht="45.75" customHeight="1" x14ac:dyDescent="0.3">
      <c r="A50" s="113"/>
      <c r="B50" s="173"/>
      <c r="C50" s="153"/>
      <c r="D50" s="153"/>
      <c r="E50" s="56"/>
      <c r="F50" s="57"/>
      <c r="G50" s="57"/>
      <c r="H50" s="57"/>
      <c r="I50" s="57"/>
      <c r="J50" s="57"/>
      <c r="K50" s="57"/>
      <c r="L50" s="57"/>
      <c r="M50" s="50" t="str">
        <f t="shared" si="125"/>
        <v/>
      </c>
      <c r="N50" s="5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50" t="str">
        <f t="shared" si="126"/>
        <v/>
      </c>
      <c r="P50" s="49"/>
      <c r="Q50" s="50" t="str">
        <f t="shared" si="127"/>
        <v/>
      </c>
      <c r="R50" s="182"/>
      <c r="S50" s="182"/>
      <c r="T50" s="185"/>
      <c r="U50" s="108"/>
      <c r="V50" s="189"/>
      <c r="W50" s="192"/>
    </row>
    <row r="51" spans="1:39" ht="45.75" customHeight="1" x14ac:dyDescent="0.3">
      <c r="A51" s="113">
        <v>15</v>
      </c>
      <c r="B51" s="17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1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153"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56"/>
      <c r="F51" s="57"/>
      <c r="G51" s="57"/>
      <c r="H51" s="57"/>
      <c r="I51" s="57"/>
      <c r="J51" s="57"/>
      <c r="K51" s="57"/>
      <c r="L51" s="57"/>
      <c r="M51" s="50" t="str">
        <f t="shared" ref="M51" si="128">IF(AND(N51&gt;=0,N51&lt;=85),"Débil",
IF(AND(N51&gt;=86,N51&lt;=95),"Moderado",
IF(AND(N51&gt;=96,N51&lt;=100),"Fuerte","")))</f>
        <v/>
      </c>
      <c r="N51" s="5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50" t="str">
        <f t="shared" ref="O51" si="129">IF(OR(N51="",N51="Finalice la valoración del control para emitir su calificación"),"",IF(N51&lt;96,"Debe establecer un plan de acción en la hoja No. 7, que permita tener un control bien diseñado.","No debe establecer un plan de acción para mejorar el diseño del control."))</f>
        <v/>
      </c>
      <c r="P51" s="49"/>
      <c r="Q51" s="50" t="str">
        <f t="shared" ref="Q51" si="130">IFERROR(IF(OR(M51="",MID(P51,1,SEARCH(" =",P51:P51,1)-1)=""),"",
IF(AND(M51="Fuerte",MID(P51,1,SEARCH(" =",P51:P51,1)-1)="Fuerte"),"Fuerte",
IF(AND(M51="Moderado",MID(P51,1,SEARCH(" =",P51:P51,1)-1)="Moderado"),"Moderado",
IF(OR(M51="Débil",MID(P51,1,SEARCH(" =",P51:P51,1)-1)="Débil"),"Débil",
IF(OR(M51="Fuerte",MID(P51,1,SEARCH(" =",P51:P51,1)-1)="Moderado"),"Moderado",
IF(OR(M51="Moderado",MID(P51,1,SEARCH(" =",P51:P51,1)-1)="Fuerte"),"Moderado","")))))),"")</f>
        <v/>
      </c>
      <c r="R51" s="180" t="str">
        <f t="shared" ref="R51" si="131">IF(AND(N51="",N52="",N53=""),"",AVERAGE(N51:N53))</f>
        <v/>
      </c>
      <c r="S51" s="180" t="str">
        <f t="shared" ref="S51" si="132">IF(R51="","",
IF(R51=100,"Fuerte",
IF(R51&lt;50,"Débil",
IF(OR(R51&gt;=50,R51&lt;100),"Moderado",""))))</f>
        <v/>
      </c>
      <c r="T51" s="183" t="str">
        <f t="shared" ref="T51" si="133">IF(S51="","",IF(S51="Fuerte","NO","SI"))</f>
        <v/>
      </c>
      <c r="U51" s="106"/>
      <c r="V51" s="187" t="str">
        <f t="shared" ref="V51" si="134">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190"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x14ac:dyDescent="0.3">
      <c r="A52" s="113"/>
      <c r="B52" s="173"/>
      <c r="C52" s="153"/>
      <c r="D52" s="153"/>
      <c r="E52" s="56"/>
      <c r="F52" s="57"/>
      <c r="G52" s="57"/>
      <c r="H52" s="57"/>
      <c r="I52" s="57"/>
      <c r="J52" s="57"/>
      <c r="K52" s="57"/>
      <c r="L52" s="57"/>
      <c r="M52" s="50" t="str">
        <f t="shared" ref="M52:M53" si="135">IF(AND(N52&gt;=0,N52&lt;=85),"Débil",
IF(AND(N52&gt;=86,N52&lt;=95),"Moderado",
IF(AND(N52&gt;=96,N52&lt;=100),"Fuerte","")))</f>
        <v/>
      </c>
      <c r="N52" s="5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50" t="str">
        <f t="shared" ref="O52:O53" si="136">IF(OR(N52="",N52="Finalice la valoración del control para emitir su calificación"),"",IF(N52&lt;96,"Debe establecer un plan de acción en la hoja No. 7, que permita tener un control bien diseñado.","No debe establecer un plan de acción para mejorar el diseño del control."))</f>
        <v/>
      </c>
      <c r="P52" s="49"/>
      <c r="Q52" s="50" t="str">
        <f t="shared" ref="Q52:Q53" si="137">IFERROR(IF(OR(M52="",MID(P52,1,SEARCH(" =",P52:P52,1)-1)=""),"",
IF(AND(M52="Fuerte",MID(P52,1,SEARCH(" =",P52:P52,1)-1)="Fuerte"),"Fuerte",
IF(AND(M52="Moderado",MID(P52,1,SEARCH(" =",P52:P52,1)-1)="Moderado"),"Moderado",
IF(OR(M52="Débil",MID(P52,1,SEARCH(" =",P52:P52,1)-1)="Débil"),"Débil",
IF(OR(M52="Fuerte",MID(P52,1,SEARCH(" =",P52:P52,1)-1)="Moderado"),"Moderado",
IF(OR(M52="Moderado",MID(P52,1,SEARCH(" =",P52:P52,1)-1)="Fuerte"),"Moderado","")))))),"")</f>
        <v/>
      </c>
      <c r="R52" s="181"/>
      <c r="S52" s="181"/>
      <c r="T52" s="184"/>
      <c r="U52" s="107"/>
      <c r="V52" s="188"/>
      <c r="W52" s="191"/>
    </row>
    <row r="53" spans="1:39" ht="45.75" customHeight="1" x14ac:dyDescent="0.3">
      <c r="A53" s="113"/>
      <c r="B53" s="173"/>
      <c r="C53" s="153"/>
      <c r="D53" s="153"/>
      <c r="E53" s="56"/>
      <c r="F53" s="57"/>
      <c r="G53" s="57"/>
      <c r="H53" s="57"/>
      <c r="I53" s="57"/>
      <c r="J53" s="57"/>
      <c r="K53" s="57"/>
      <c r="L53" s="57"/>
      <c r="M53" s="50" t="str">
        <f t="shared" si="135"/>
        <v/>
      </c>
      <c r="N53" s="5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50" t="str">
        <f t="shared" si="136"/>
        <v/>
      </c>
      <c r="P53" s="49"/>
      <c r="Q53" s="50" t="str">
        <f t="shared" si="137"/>
        <v/>
      </c>
      <c r="R53" s="182"/>
      <c r="S53" s="182"/>
      <c r="T53" s="185"/>
      <c r="U53" s="108"/>
      <c r="V53" s="189"/>
      <c r="W53" s="192"/>
    </row>
    <row r="54" spans="1:39" ht="45.75" customHeight="1" x14ac:dyDescent="0.3">
      <c r="A54" s="113">
        <v>16</v>
      </c>
      <c r="B54" s="17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1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153"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56"/>
      <c r="F54" s="57"/>
      <c r="G54" s="57"/>
      <c r="H54" s="57"/>
      <c r="I54" s="57"/>
      <c r="J54" s="57"/>
      <c r="K54" s="57"/>
      <c r="L54" s="57"/>
      <c r="M54" s="50" t="str">
        <f t="shared" ref="M54" si="138">IF(AND(N54&gt;=0,N54&lt;=85),"Débil",
IF(AND(N54&gt;=86,N54&lt;=95),"Moderado",
IF(AND(N54&gt;=96,N54&lt;=100),"Fuerte","")))</f>
        <v/>
      </c>
      <c r="N54" s="5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50" t="str">
        <f t="shared" ref="O54" si="139">IF(OR(N54="",N54="Finalice la valoración del control para emitir su calificación"),"",IF(N54&lt;96,"Debe establecer un plan de acción en la hoja No. 7, que permita tener un control bien diseñado.","No debe establecer un plan de acción para mejorar el diseño del control."))</f>
        <v/>
      </c>
      <c r="P54" s="49"/>
      <c r="Q54" s="50" t="str">
        <f t="shared" ref="Q54" si="140">IFERROR(IF(OR(M54="",MID(P54,1,SEARCH(" =",P54:P54,1)-1)=""),"",
IF(AND(M54="Fuerte",MID(P54,1,SEARCH(" =",P54:P54,1)-1)="Fuerte"),"Fuerte",
IF(AND(M54="Moderado",MID(P54,1,SEARCH(" =",P54:P54,1)-1)="Moderado"),"Moderado",
IF(OR(M54="Débil",MID(P54,1,SEARCH(" =",P54:P54,1)-1)="Débil"),"Débil",
IF(OR(M54="Fuerte",MID(P54,1,SEARCH(" =",P54:P54,1)-1)="Moderado"),"Moderado",
IF(OR(M54="Moderado",MID(P54,1,SEARCH(" =",P54:P54,1)-1)="Fuerte"),"Moderado","")))))),"")</f>
        <v/>
      </c>
      <c r="R54" s="180" t="str">
        <f t="shared" ref="R54" si="141">IF(AND(N54="",N55="",N56=""),"",AVERAGE(N54:N56))</f>
        <v/>
      </c>
      <c r="S54" s="180" t="str">
        <f t="shared" ref="S54" si="142">IF(R54="","",
IF(R54=100,"Fuerte",
IF(R54&lt;50,"Débil",
IF(OR(R54&gt;=50,R54&lt;100),"Moderado",""))))</f>
        <v/>
      </c>
      <c r="T54" s="183" t="str">
        <f t="shared" ref="T54" si="143">IF(S54="","",IF(S54="Fuerte","NO","SI"))</f>
        <v/>
      </c>
      <c r="U54" s="106"/>
      <c r="V54" s="187" t="str">
        <f t="shared" ref="V54" si="144">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190"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x14ac:dyDescent="0.3">
      <c r="A55" s="113"/>
      <c r="B55" s="173"/>
      <c r="C55" s="153"/>
      <c r="D55" s="153"/>
      <c r="E55" s="56"/>
      <c r="F55" s="57"/>
      <c r="G55" s="57"/>
      <c r="H55" s="57"/>
      <c r="I55" s="57"/>
      <c r="J55" s="57"/>
      <c r="K55" s="57"/>
      <c r="L55" s="57"/>
      <c r="M55" s="50" t="str">
        <f t="shared" ref="M55:M56" si="145">IF(AND(N55&gt;=0,N55&lt;=85),"Débil",
IF(AND(N55&gt;=86,N55&lt;=95),"Moderado",
IF(AND(N55&gt;=96,N55&lt;=100),"Fuerte","")))</f>
        <v/>
      </c>
      <c r="N55" s="5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50" t="str">
        <f t="shared" ref="O55:O56" si="146">IF(OR(N55="",N55="Finalice la valoración del control para emitir su calificación"),"",IF(N55&lt;96,"Debe establecer un plan de acción en la hoja No. 7, que permita tener un control bien diseñado.","No debe establecer un plan de acción para mejorar el diseño del control."))</f>
        <v/>
      </c>
      <c r="P55" s="49"/>
      <c r="Q55" s="50" t="str">
        <f t="shared" ref="Q55:Q56" si="147">IFERROR(IF(OR(M55="",MID(P55,1,SEARCH(" =",P55:P55,1)-1)=""),"",
IF(AND(M55="Fuerte",MID(P55,1,SEARCH(" =",P55:P55,1)-1)="Fuerte"),"Fuerte",
IF(AND(M55="Moderado",MID(P55,1,SEARCH(" =",P55:P55,1)-1)="Moderado"),"Moderado",
IF(OR(M55="Débil",MID(P55,1,SEARCH(" =",P55:P55,1)-1)="Débil"),"Débil",
IF(OR(M55="Fuerte",MID(P55,1,SEARCH(" =",P55:P55,1)-1)="Moderado"),"Moderado",
IF(OR(M55="Moderado",MID(P55,1,SEARCH(" =",P55:P55,1)-1)="Fuerte"),"Moderado","")))))),"")</f>
        <v/>
      </c>
      <c r="R55" s="181"/>
      <c r="S55" s="181"/>
      <c r="T55" s="184"/>
      <c r="U55" s="107"/>
      <c r="V55" s="188"/>
      <c r="W55" s="191"/>
    </row>
    <row r="56" spans="1:39" ht="45.75" customHeight="1" x14ac:dyDescent="0.3">
      <c r="A56" s="113"/>
      <c r="B56" s="173"/>
      <c r="C56" s="153"/>
      <c r="D56" s="153"/>
      <c r="E56" s="56"/>
      <c r="F56" s="57"/>
      <c r="G56" s="57"/>
      <c r="H56" s="57"/>
      <c r="I56" s="57"/>
      <c r="J56" s="57"/>
      <c r="K56" s="57"/>
      <c r="L56" s="57"/>
      <c r="M56" s="50" t="str">
        <f t="shared" si="145"/>
        <v/>
      </c>
      <c r="N56" s="5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50" t="str">
        <f t="shared" si="146"/>
        <v/>
      </c>
      <c r="P56" s="49"/>
      <c r="Q56" s="50" t="str">
        <f t="shared" si="147"/>
        <v/>
      </c>
      <c r="R56" s="182"/>
      <c r="S56" s="182"/>
      <c r="T56" s="185"/>
      <c r="U56" s="108"/>
      <c r="V56" s="189"/>
      <c r="W56" s="192"/>
    </row>
    <row r="57" spans="1:39" ht="45.75" customHeight="1" x14ac:dyDescent="0.3">
      <c r="A57" s="113">
        <v>17</v>
      </c>
      <c r="B57" s="17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1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153"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56"/>
      <c r="F57" s="57"/>
      <c r="G57" s="57"/>
      <c r="H57" s="57"/>
      <c r="I57" s="57"/>
      <c r="J57" s="57"/>
      <c r="K57" s="57"/>
      <c r="L57" s="57"/>
      <c r="M57" s="50" t="str">
        <f t="shared" ref="M57" si="148">IF(AND(N57&gt;=0,N57&lt;=85),"Débil",
IF(AND(N57&gt;=86,N57&lt;=95),"Moderado",
IF(AND(N57&gt;=96,N57&lt;=100),"Fuerte","")))</f>
        <v/>
      </c>
      <c r="N57" s="5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50" t="str">
        <f t="shared" ref="O57" si="149">IF(OR(N57="",N57="Finalice la valoración del control para emitir su calificación"),"",IF(N57&lt;96,"Debe establecer un plan de acción en la hoja No. 7, que permita tener un control bien diseñado.","No debe establecer un plan de acción para mejorar el diseño del control."))</f>
        <v/>
      </c>
      <c r="P57" s="49"/>
      <c r="Q57" s="50" t="str">
        <f t="shared" ref="Q57" si="150">IFERROR(IF(OR(M57="",MID(P57,1,SEARCH(" =",P57:P57,1)-1)=""),"",
IF(AND(M57="Fuerte",MID(P57,1,SEARCH(" =",P57:P57,1)-1)="Fuerte"),"Fuerte",
IF(AND(M57="Moderado",MID(P57,1,SEARCH(" =",P57:P57,1)-1)="Moderado"),"Moderado",
IF(OR(M57="Débil",MID(P57,1,SEARCH(" =",P57:P57,1)-1)="Débil"),"Débil",
IF(OR(M57="Fuerte",MID(P57,1,SEARCH(" =",P57:P57,1)-1)="Moderado"),"Moderado",
IF(OR(M57="Moderado",MID(P57,1,SEARCH(" =",P57:P57,1)-1)="Fuerte"),"Moderado","")))))),"")</f>
        <v/>
      </c>
      <c r="R57" s="180" t="str">
        <f t="shared" ref="R57" si="151">IF(AND(N57="",N58="",N59=""),"",AVERAGE(N57:N59))</f>
        <v/>
      </c>
      <c r="S57" s="180" t="str">
        <f t="shared" ref="S57" si="152">IF(R57="","",
IF(R57=100,"Fuerte",
IF(R57&lt;50,"Débil",
IF(OR(R57&gt;=50,R57&lt;100),"Moderado",""))))</f>
        <v/>
      </c>
      <c r="T57" s="183" t="str">
        <f t="shared" ref="T57" si="153">IF(S57="","",IF(S57="Fuerte","NO","SI"))</f>
        <v/>
      </c>
      <c r="U57" s="106"/>
      <c r="V57" s="187" t="str">
        <f t="shared" ref="V57" si="154">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190"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x14ac:dyDescent="0.3">
      <c r="A58" s="113"/>
      <c r="B58" s="173"/>
      <c r="C58" s="153"/>
      <c r="D58" s="153"/>
      <c r="E58" s="56"/>
      <c r="F58" s="57"/>
      <c r="G58" s="57"/>
      <c r="H58" s="57"/>
      <c r="I58" s="57"/>
      <c r="J58" s="57"/>
      <c r="K58" s="57"/>
      <c r="L58" s="57"/>
      <c r="M58" s="50" t="str">
        <f t="shared" ref="M58:M59" si="155">IF(AND(N58&gt;=0,N58&lt;=85),"Débil",
IF(AND(N58&gt;=86,N58&lt;=95),"Moderado",
IF(AND(N58&gt;=96,N58&lt;=100),"Fuerte","")))</f>
        <v/>
      </c>
      <c r="N58" s="5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50" t="str">
        <f t="shared" ref="O58:O59" si="156">IF(OR(N58="",N58="Finalice la valoración del control para emitir su calificación"),"",IF(N58&lt;96,"Debe establecer un plan de acción en la hoja No. 7, que permita tener un control bien diseñado.","No debe establecer un plan de acción para mejorar el diseño del control."))</f>
        <v/>
      </c>
      <c r="P58" s="49"/>
      <c r="Q58" s="50" t="str">
        <f t="shared" ref="Q58:Q59" si="157">IFERROR(IF(OR(M58="",MID(P58,1,SEARCH(" =",P58:P58,1)-1)=""),"",
IF(AND(M58="Fuerte",MID(P58,1,SEARCH(" =",P58:P58,1)-1)="Fuerte"),"Fuerte",
IF(AND(M58="Moderado",MID(P58,1,SEARCH(" =",P58:P58,1)-1)="Moderado"),"Moderado",
IF(OR(M58="Débil",MID(P58,1,SEARCH(" =",P58:P58,1)-1)="Débil"),"Débil",
IF(OR(M58="Fuerte",MID(P58,1,SEARCH(" =",P58:P58,1)-1)="Moderado"),"Moderado",
IF(OR(M58="Moderado",MID(P58,1,SEARCH(" =",P58:P58,1)-1)="Fuerte"),"Moderado","")))))),"")</f>
        <v/>
      </c>
      <c r="R58" s="181"/>
      <c r="S58" s="181"/>
      <c r="T58" s="184"/>
      <c r="U58" s="107"/>
      <c r="V58" s="188"/>
      <c r="W58" s="191"/>
    </row>
    <row r="59" spans="1:39" ht="45.75" customHeight="1" x14ac:dyDescent="0.3">
      <c r="A59" s="113"/>
      <c r="B59" s="173"/>
      <c r="C59" s="153"/>
      <c r="D59" s="153"/>
      <c r="E59" s="56"/>
      <c r="F59" s="57"/>
      <c r="G59" s="57"/>
      <c r="H59" s="57"/>
      <c r="I59" s="57"/>
      <c r="J59" s="57"/>
      <c r="K59" s="57"/>
      <c r="L59" s="57"/>
      <c r="M59" s="50" t="str">
        <f t="shared" si="155"/>
        <v/>
      </c>
      <c r="N59" s="5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50" t="str">
        <f t="shared" si="156"/>
        <v/>
      </c>
      <c r="P59" s="49"/>
      <c r="Q59" s="50" t="str">
        <f t="shared" si="157"/>
        <v/>
      </c>
      <c r="R59" s="182"/>
      <c r="S59" s="182"/>
      <c r="T59" s="185"/>
      <c r="U59" s="108"/>
      <c r="V59" s="189"/>
      <c r="W59" s="192"/>
    </row>
    <row r="60" spans="1:39" ht="45.75" customHeight="1" x14ac:dyDescent="0.3">
      <c r="A60" s="113">
        <v>18</v>
      </c>
      <c r="B60" s="17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1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153"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56"/>
      <c r="F60" s="57"/>
      <c r="G60" s="57"/>
      <c r="H60" s="57"/>
      <c r="I60" s="57"/>
      <c r="J60" s="57"/>
      <c r="K60" s="57"/>
      <c r="L60" s="57"/>
      <c r="M60" s="50" t="str">
        <f t="shared" ref="M60" si="158">IF(AND(N60&gt;=0,N60&lt;=85),"Débil",
IF(AND(N60&gt;=86,N60&lt;=95),"Moderado",
IF(AND(N60&gt;=96,N60&lt;=100),"Fuerte","")))</f>
        <v/>
      </c>
      <c r="N60" s="5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50" t="str">
        <f t="shared" ref="O60" si="159">IF(OR(N60="",N60="Finalice la valoración del control para emitir su calificación"),"",IF(N60&lt;96,"Debe establecer un plan de acción en la hoja No. 7, que permita tener un control bien diseñado.","No debe establecer un plan de acción para mejorar el diseño del control."))</f>
        <v/>
      </c>
      <c r="P60" s="49"/>
      <c r="Q60" s="50" t="str">
        <f t="shared" ref="Q60" si="160">IFERROR(IF(OR(M60="",MID(P60,1,SEARCH(" =",P60:P60,1)-1)=""),"",
IF(AND(M60="Fuerte",MID(P60,1,SEARCH(" =",P60:P60,1)-1)="Fuerte"),"Fuerte",
IF(AND(M60="Moderado",MID(P60,1,SEARCH(" =",P60:P60,1)-1)="Moderado"),"Moderado",
IF(OR(M60="Débil",MID(P60,1,SEARCH(" =",P60:P60,1)-1)="Débil"),"Débil",
IF(OR(M60="Fuerte",MID(P60,1,SEARCH(" =",P60:P60,1)-1)="Moderado"),"Moderado",
IF(OR(M60="Moderado",MID(P60,1,SEARCH(" =",P60:P60,1)-1)="Fuerte"),"Moderado","")))))),"")</f>
        <v/>
      </c>
      <c r="R60" s="180" t="str">
        <f t="shared" ref="R60" si="161">IF(AND(N60="",N61="",N62=""),"",AVERAGE(N60:N62))</f>
        <v/>
      </c>
      <c r="S60" s="180" t="str">
        <f t="shared" ref="S60" si="162">IF(R60="","",
IF(R60=100,"Fuerte",
IF(R60&lt;50,"Débil",
IF(OR(R60&gt;=50,R60&lt;100),"Moderado",""))))</f>
        <v/>
      </c>
      <c r="T60" s="183" t="str">
        <f t="shared" ref="T60" si="163">IF(S60="","",IF(S60="Fuerte","NO","SI"))</f>
        <v/>
      </c>
      <c r="U60" s="106"/>
      <c r="V60" s="187" t="str">
        <f t="shared" ref="V60" si="164">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190"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x14ac:dyDescent="0.3">
      <c r="A61" s="113"/>
      <c r="B61" s="173"/>
      <c r="C61" s="153"/>
      <c r="D61" s="153"/>
      <c r="E61" s="56"/>
      <c r="F61" s="57"/>
      <c r="G61" s="57"/>
      <c r="H61" s="57"/>
      <c r="I61" s="57"/>
      <c r="J61" s="57"/>
      <c r="K61" s="57"/>
      <c r="L61" s="57"/>
      <c r="M61" s="50" t="str">
        <f t="shared" ref="M61:M62" si="165">IF(AND(N61&gt;=0,N61&lt;=85),"Débil",
IF(AND(N61&gt;=86,N61&lt;=95),"Moderado",
IF(AND(N61&gt;=96,N61&lt;=100),"Fuerte","")))</f>
        <v/>
      </c>
      <c r="N61" s="5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50" t="str">
        <f t="shared" ref="O61:O62" si="166">IF(OR(N61="",N61="Finalice la valoración del control para emitir su calificación"),"",IF(N61&lt;96,"Debe establecer un plan de acción en la hoja No. 7, que permita tener un control bien diseñado.","No debe establecer un plan de acción para mejorar el diseño del control."))</f>
        <v/>
      </c>
      <c r="P61" s="49"/>
      <c r="Q61" s="50" t="str">
        <f t="shared" ref="Q61:Q62" si="167">IFERROR(IF(OR(M61="",MID(P61,1,SEARCH(" =",P61:P61,1)-1)=""),"",
IF(AND(M61="Fuerte",MID(P61,1,SEARCH(" =",P61:P61,1)-1)="Fuerte"),"Fuerte",
IF(AND(M61="Moderado",MID(P61,1,SEARCH(" =",P61:P61,1)-1)="Moderado"),"Moderado",
IF(OR(M61="Débil",MID(P61,1,SEARCH(" =",P61:P61,1)-1)="Débil"),"Débil",
IF(OR(M61="Fuerte",MID(P61,1,SEARCH(" =",P61:P61,1)-1)="Moderado"),"Moderado",
IF(OR(M61="Moderado",MID(P61,1,SEARCH(" =",P61:P61,1)-1)="Fuerte"),"Moderado","")))))),"")</f>
        <v/>
      </c>
      <c r="R61" s="181"/>
      <c r="S61" s="181"/>
      <c r="T61" s="184"/>
      <c r="U61" s="107"/>
      <c r="V61" s="188"/>
      <c r="W61" s="191"/>
    </row>
    <row r="62" spans="1:39" ht="45.75" customHeight="1" x14ac:dyDescent="0.3">
      <c r="A62" s="113"/>
      <c r="B62" s="173"/>
      <c r="C62" s="153"/>
      <c r="D62" s="153"/>
      <c r="E62" s="56"/>
      <c r="F62" s="57"/>
      <c r="G62" s="57"/>
      <c r="H62" s="57"/>
      <c r="I62" s="57"/>
      <c r="J62" s="57"/>
      <c r="K62" s="57"/>
      <c r="L62" s="57"/>
      <c r="M62" s="50" t="str">
        <f t="shared" si="165"/>
        <v/>
      </c>
      <c r="N62" s="5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50" t="str">
        <f t="shared" si="166"/>
        <v/>
      </c>
      <c r="P62" s="49"/>
      <c r="Q62" s="50" t="str">
        <f t="shared" si="167"/>
        <v/>
      </c>
      <c r="R62" s="182"/>
      <c r="S62" s="182"/>
      <c r="T62" s="185"/>
      <c r="U62" s="108"/>
      <c r="V62" s="189"/>
      <c r="W62" s="192"/>
    </row>
    <row r="63" spans="1:39" ht="45.75" customHeight="1" x14ac:dyDescent="0.3">
      <c r="A63" s="113">
        <v>19</v>
      </c>
      <c r="B63" s="17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1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153"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6"/>
      <c r="F63" s="57"/>
      <c r="G63" s="57"/>
      <c r="H63" s="57"/>
      <c r="I63" s="57"/>
      <c r="J63" s="57"/>
      <c r="K63" s="57"/>
      <c r="L63" s="57"/>
      <c r="M63" s="50" t="str">
        <f t="shared" ref="M63" si="168">IF(AND(N63&gt;=0,N63&lt;=85),"Débil",
IF(AND(N63&gt;=86,N63&lt;=95),"Moderado",
IF(AND(N63&gt;=96,N63&lt;=100),"Fuerte","")))</f>
        <v/>
      </c>
      <c r="N63" s="5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50" t="str">
        <f t="shared" ref="O63" si="169">IF(OR(N63="",N63="Finalice la valoración del control para emitir su calificación"),"",IF(N63&lt;96,"Debe establecer un plan de acción en la hoja No. 7, que permita tener un control bien diseñado.","No debe establecer un plan de acción para mejorar el diseño del control."))</f>
        <v/>
      </c>
      <c r="P63" s="49"/>
      <c r="Q63" s="50" t="str">
        <f t="shared" ref="Q63" si="170">IFERROR(IF(OR(M63="",MID(P63,1,SEARCH(" =",P63:P63,1)-1)=""),"",
IF(AND(M63="Fuerte",MID(P63,1,SEARCH(" =",P63:P63,1)-1)="Fuerte"),"Fuerte",
IF(AND(M63="Moderado",MID(P63,1,SEARCH(" =",P63:P63,1)-1)="Moderado"),"Moderado",
IF(OR(M63="Débil",MID(P63,1,SEARCH(" =",P63:P63,1)-1)="Débil"),"Débil",
IF(OR(M63="Fuerte",MID(P63,1,SEARCH(" =",P63:P63,1)-1)="Moderado"),"Moderado",
IF(OR(M63="Moderado",MID(P63,1,SEARCH(" =",P63:P63,1)-1)="Fuerte"),"Moderado","")))))),"")</f>
        <v/>
      </c>
      <c r="R63" s="180" t="str">
        <f t="shared" ref="R63" si="171">IF(AND(N63="",N64="",N65=""),"",AVERAGE(N63:N65))</f>
        <v/>
      </c>
      <c r="S63" s="180" t="str">
        <f t="shared" ref="S63" si="172">IF(R63="","",
IF(R63=100,"Fuerte",
IF(R63&lt;50,"Débil",
IF(OR(R63&gt;=50,R63&lt;100),"Moderado",""))))</f>
        <v/>
      </c>
      <c r="T63" s="183" t="str">
        <f t="shared" ref="T63" si="173">IF(S63="","",IF(S63="Fuerte","NO","SI"))</f>
        <v/>
      </c>
      <c r="U63" s="106"/>
      <c r="V63" s="187" t="str">
        <f t="shared" ref="V63" si="174">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190"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x14ac:dyDescent="0.3">
      <c r="A64" s="113"/>
      <c r="B64" s="173"/>
      <c r="C64" s="153"/>
      <c r="D64" s="153"/>
      <c r="E64" s="56"/>
      <c r="F64" s="57"/>
      <c r="G64" s="57"/>
      <c r="H64" s="57"/>
      <c r="I64" s="57"/>
      <c r="J64" s="57"/>
      <c r="K64" s="57"/>
      <c r="L64" s="57"/>
      <c r="M64" s="50" t="str">
        <f t="shared" ref="M64:M65" si="175">IF(AND(N64&gt;=0,N64&lt;=85),"Débil",
IF(AND(N64&gt;=86,N64&lt;=95),"Moderado",
IF(AND(N64&gt;=96,N64&lt;=100),"Fuerte","")))</f>
        <v/>
      </c>
      <c r="N64" s="5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50" t="str">
        <f t="shared" ref="O64:O65" si="176">IF(OR(N64="",N64="Finalice la valoración del control para emitir su calificación"),"",IF(N64&lt;96,"Debe establecer un plan de acción en la hoja No. 7, que permita tener un control bien diseñado.","No debe establecer un plan de acción para mejorar el diseño del control."))</f>
        <v/>
      </c>
      <c r="P64" s="49"/>
      <c r="Q64" s="50" t="str">
        <f t="shared" ref="Q64:Q65" si="177">IFERROR(IF(OR(M64="",MID(P64,1,SEARCH(" =",P64:P64,1)-1)=""),"",
IF(AND(M64="Fuerte",MID(P64,1,SEARCH(" =",P64:P64,1)-1)="Fuerte"),"Fuerte",
IF(AND(M64="Moderado",MID(P64,1,SEARCH(" =",P64:P64,1)-1)="Moderado"),"Moderado",
IF(OR(M64="Débil",MID(P64,1,SEARCH(" =",P64:P64,1)-1)="Débil"),"Débil",
IF(OR(M64="Fuerte",MID(P64,1,SEARCH(" =",P64:P64,1)-1)="Moderado"),"Moderado",
IF(OR(M64="Moderado",MID(P64,1,SEARCH(" =",P64:P64,1)-1)="Fuerte"),"Moderado","")))))),"")</f>
        <v/>
      </c>
      <c r="R64" s="181"/>
      <c r="S64" s="181"/>
      <c r="T64" s="184"/>
      <c r="U64" s="107"/>
      <c r="V64" s="188"/>
      <c r="W64" s="191"/>
    </row>
    <row r="65" spans="1:39" ht="45.75" customHeight="1" x14ac:dyDescent="0.3">
      <c r="A65" s="113"/>
      <c r="B65" s="173"/>
      <c r="C65" s="153"/>
      <c r="D65" s="153"/>
      <c r="E65" s="56"/>
      <c r="F65" s="57"/>
      <c r="G65" s="57"/>
      <c r="H65" s="57"/>
      <c r="I65" s="57"/>
      <c r="J65" s="57"/>
      <c r="K65" s="57"/>
      <c r="L65" s="57"/>
      <c r="M65" s="50" t="str">
        <f t="shared" si="175"/>
        <v/>
      </c>
      <c r="N65" s="5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50" t="str">
        <f t="shared" si="176"/>
        <v/>
      </c>
      <c r="P65" s="49"/>
      <c r="Q65" s="50" t="str">
        <f t="shared" si="177"/>
        <v/>
      </c>
      <c r="R65" s="182"/>
      <c r="S65" s="182"/>
      <c r="T65" s="185"/>
      <c r="U65" s="108"/>
      <c r="V65" s="189"/>
      <c r="W65" s="192"/>
    </row>
    <row r="66" spans="1:39" ht="45.75" customHeight="1" x14ac:dyDescent="0.3">
      <c r="A66" s="113">
        <v>20</v>
      </c>
      <c r="B66" s="17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1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153"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6"/>
      <c r="F66" s="57"/>
      <c r="G66" s="57"/>
      <c r="H66" s="57"/>
      <c r="I66" s="57"/>
      <c r="J66" s="57"/>
      <c r="K66" s="57"/>
      <c r="L66" s="57"/>
      <c r="M66" s="50" t="str">
        <f t="shared" ref="M66" si="178">IF(AND(N66&gt;=0,N66&lt;=85),"Débil",
IF(AND(N66&gt;=86,N66&lt;=95),"Moderado",
IF(AND(N66&gt;=96,N66&lt;=100),"Fuerte","")))</f>
        <v/>
      </c>
      <c r="N66" s="5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50" t="str">
        <f t="shared" ref="O66" si="179">IF(OR(N66="",N66="Finalice la valoración del control para emitir su calificación"),"",IF(N66&lt;96,"Debe establecer un plan de acción en la hoja No. 7, que permita tener un control bien diseñado.","No debe establecer un plan de acción para mejorar el diseño del control."))</f>
        <v/>
      </c>
      <c r="P66" s="49"/>
      <c r="Q66" s="50" t="str">
        <f t="shared" ref="Q66" si="180">IFERROR(IF(OR(M66="",MID(P66,1,SEARCH(" =",P66:P66,1)-1)=""),"",
IF(AND(M66="Fuerte",MID(P66,1,SEARCH(" =",P66:P66,1)-1)="Fuerte"),"Fuerte",
IF(AND(M66="Moderado",MID(P66,1,SEARCH(" =",P66:P66,1)-1)="Moderado"),"Moderado",
IF(OR(M66="Débil",MID(P66,1,SEARCH(" =",P66:P66,1)-1)="Débil"),"Débil",
IF(OR(M66="Fuerte",MID(P66,1,SEARCH(" =",P66:P66,1)-1)="Moderado"),"Moderado",
IF(OR(M66="Moderado",MID(P66,1,SEARCH(" =",P66:P66,1)-1)="Fuerte"),"Moderado","")))))),"")</f>
        <v/>
      </c>
      <c r="R66" s="180" t="str">
        <f t="shared" ref="R66" si="181">IF(AND(N66="",N67="",N68=""),"",AVERAGE(N66:N68))</f>
        <v/>
      </c>
      <c r="S66" s="180" t="str">
        <f t="shared" ref="S66" si="182">IF(R66="","",
IF(R66=100,"Fuerte",
IF(R66&lt;50,"Débil",
IF(OR(R66&gt;=50,R66&lt;100),"Moderado",""))))</f>
        <v/>
      </c>
      <c r="T66" s="183" t="str">
        <f t="shared" ref="T66" si="183">IF(S66="","",IF(S66="Fuerte","NO","SI"))</f>
        <v/>
      </c>
      <c r="U66" s="106"/>
      <c r="V66" s="187" t="str">
        <f t="shared" ref="V66" si="184">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190"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x14ac:dyDescent="0.3">
      <c r="A67" s="113"/>
      <c r="B67" s="173"/>
      <c r="C67" s="153"/>
      <c r="D67" s="153"/>
      <c r="E67" s="56"/>
      <c r="F67" s="57"/>
      <c r="G67" s="57"/>
      <c r="H67" s="57"/>
      <c r="I67" s="57"/>
      <c r="J67" s="57"/>
      <c r="K67" s="57"/>
      <c r="L67" s="57"/>
      <c r="M67" s="50" t="str">
        <f t="shared" ref="M67:M68" si="185">IF(AND(N67&gt;=0,N67&lt;=85),"Débil",
IF(AND(N67&gt;=86,N67&lt;=95),"Moderado",
IF(AND(N67&gt;=96,N67&lt;=100),"Fuerte","")))</f>
        <v/>
      </c>
      <c r="N67" s="5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50" t="str">
        <f t="shared" ref="O67:O68" si="186">IF(OR(N67="",N67="Finalice la valoración del control para emitir su calificación"),"",IF(N67&lt;96,"Debe establecer un plan de acción en la hoja No. 7, que permita tener un control bien diseñado.","No debe establecer un plan de acción para mejorar el diseño del control."))</f>
        <v/>
      </c>
      <c r="P67" s="49"/>
      <c r="Q67" s="50" t="str">
        <f t="shared" ref="Q67:Q68" si="187">IFERROR(IF(OR(M67="",MID(P67,1,SEARCH(" =",P67:P67,1)-1)=""),"",
IF(AND(M67="Fuerte",MID(P67,1,SEARCH(" =",P67:P67,1)-1)="Fuerte"),"Fuerte",
IF(AND(M67="Moderado",MID(P67,1,SEARCH(" =",P67:P67,1)-1)="Moderado"),"Moderado",
IF(OR(M67="Débil",MID(P67,1,SEARCH(" =",P67:P67,1)-1)="Débil"),"Débil",
IF(OR(M67="Fuerte",MID(P67,1,SEARCH(" =",P67:P67,1)-1)="Moderado"),"Moderado",
IF(OR(M67="Moderado",MID(P67,1,SEARCH(" =",P67:P67,1)-1)="Fuerte"),"Moderado","")))))),"")</f>
        <v/>
      </c>
      <c r="R67" s="181"/>
      <c r="S67" s="181"/>
      <c r="T67" s="184"/>
      <c r="U67" s="107"/>
      <c r="V67" s="188"/>
      <c r="W67" s="191"/>
    </row>
    <row r="68" spans="1:39" ht="45.75" customHeight="1" x14ac:dyDescent="0.3">
      <c r="A68" s="113"/>
      <c r="B68" s="173"/>
      <c r="C68" s="153"/>
      <c r="D68" s="153"/>
      <c r="E68" s="56"/>
      <c r="F68" s="57"/>
      <c r="G68" s="57"/>
      <c r="H68" s="57"/>
      <c r="I68" s="57"/>
      <c r="J68" s="57"/>
      <c r="K68" s="57"/>
      <c r="L68" s="57"/>
      <c r="M68" s="50" t="str">
        <f t="shared" si="185"/>
        <v/>
      </c>
      <c r="N68" s="5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50" t="str">
        <f t="shared" si="186"/>
        <v/>
      </c>
      <c r="P68" s="49"/>
      <c r="Q68" s="50" t="str">
        <f t="shared" si="187"/>
        <v/>
      </c>
      <c r="R68" s="182"/>
      <c r="S68" s="182"/>
      <c r="T68" s="185"/>
      <c r="U68" s="108"/>
      <c r="V68" s="189"/>
      <c r="W68" s="192"/>
    </row>
    <row r="69" spans="1:39" x14ac:dyDescent="0.3"/>
    <row r="70" spans="1:39" x14ac:dyDescent="0.3"/>
  </sheetData>
  <sheetProtection algorithmName="SHA-512" hashValue="xstYGrwVpLZWtkm1K1ZMTgWGsk3ZTYS+9cME0QWpV+QhIsBL+nE5/8WisHOCBo+QRm2jQQeMIhMFVGNd0XVBew==" saltValue="3zWjksxfoWi6WaioJVG9Qg==" spinCount="100000" sheet="1" objects="1" scenarios="1" formatColumns="0" formatRows="0"/>
  <mergeCells count="231">
    <mergeCell ref="V48:V50"/>
    <mergeCell ref="V51:V53"/>
    <mergeCell ref="V54:V56"/>
    <mergeCell ref="V57:V59"/>
    <mergeCell ref="V60:V62"/>
    <mergeCell ref="V63:V65"/>
    <mergeCell ref="V66:V68"/>
    <mergeCell ref="W18:W20"/>
    <mergeCell ref="W21:W23"/>
    <mergeCell ref="W24:W26"/>
    <mergeCell ref="W27:W29"/>
    <mergeCell ref="W30:W32"/>
    <mergeCell ref="W33:W35"/>
    <mergeCell ref="W36:W38"/>
    <mergeCell ref="W39:W41"/>
    <mergeCell ref="W42:W44"/>
    <mergeCell ref="W45:W47"/>
    <mergeCell ref="W48:W50"/>
    <mergeCell ref="W51:W53"/>
    <mergeCell ref="W54:W56"/>
    <mergeCell ref="W57:W59"/>
    <mergeCell ref="W60:W62"/>
    <mergeCell ref="W63:W65"/>
    <mergeCell ref="W66:W68"/>
    <mergeCell ref="V21:V23"/>
    <mergeCell ref="V24:V26"/>
    <mergeCell ref="V27:V29"/>
    <mergeCell ref="V30:V32"/>
    <mergeCell ref="V33:V35"/>
    <mergeCell ref="V36:V38"/>
    <mergeCell ref="V39:V41"/>
    <mergeCell ref="V42:V44"/>
    <mergeCell ref="V45:V47"/>
    <mergeCell ref="R7:R8"/>
    <mergeCell ref="S7:S8"/>
    <mergeCell ref="V12:V14"/>
    <mergeCell ref="W12:W14"/>
    <mergeCell ref="V9:V11"/>
    <mergeCell ref="W9:W11"/>
    <mergeCell ref="V15:V17"/>
    <mergeCell ref="W15:W17"/>
    <mergeCell ref="V18:V20"/>
    <mergeCell ref="S18:S20"/>
    <mergeCell ref="U36:U38"/>
    <mergeCell ref="U39:U41"/>
    <mergeCell ref="U42:U44"/>
    <mergeCell ref="U45:U47"/>
    <mergeCell ref="U48:U50"/>
    <mergeCell ref="U51:U53"/>
    <mergeCell ref="E6:W6"/>
    <mergeCell ref="C1:U4"/>
    <mergeCell ref="U9:U11"/>
    <mergeCell ref="U12:U14"/>
    <mergeCell ref="U15:U17"/>
    <mergeCell ref="U18:U20"/>
    <mergeCell ref="U21:U23"/>
    <mergeCell ref="U24:U26"/>
    <mergeCell ref="U27:U29"/>
    <mergeCell ref="U30:U32"/>
    <mergeCell ref="U33:U35"/>
    <mergeCell ref="T9:T11"/>
    <mergeCell ref="T12:T14"/>
    <mergeCell ref="T15:T17"/>
    <mergeCell ref="T18:T20"/>
    <mergeCell ref="T21:T23"/>
    <mergeCell ref="T24:T26"/>
    <mergeCell ref="T27:T29"/>
    <mergeCell ref="T30:T32"/>
    <mergeCell ref="T33:T35"/>
    <mergeCell ref="S33:S35"/>
    <mergeCell ref="R33:R35"/>
    <mergeCell ref="S30:S32"/>
    <mergeCell ref="R30:R32"/>
    <mergeCell ref="R51:R53"/>
    <mergeCell ref="B51:B53"/>
    <mergeCell ref="C51:C53"/>
    <mergeCell ref="D51:D53"/>
    <mergeCell ref="T51:T53"/>
    <mergeCell ref="S48:S50"/>
    <mergeCell ref="R36:R38"/>
    <mergeCell ref="T36:T38"/>
    <mergeCell ref="A48:A50"/>
    <mergeCell ref="B48:B50"/>
    <mergeCell ref="C48:C50"/>
    <mergeCell ref="D48:D50"/>
    <mergeCell ref="R48:R50"/>
    <mergeCell ref="T48:T50"/>
    <mergeCell ref="S51:S53"/>
    <mergeCell ref="A51:A53"/>
    <mergeCell ref="A45:A47"/>
    <mergeCell ref="B45:B47"/>
    <mergeCell ref="C45:C47"/>
    <mergeCell ref="D45:D47"/>
    <mergeCell ref="A42:A44"/>
    <mergeCell ref="B42:B44"/>
    <mergeCell ref="C42:C44"/>
    <mergeCell ref="D42:D44"/>
    <mergeCell ref="R39:R41"/>
    <mergeCell ref="T45:T47"/>
    <mergeCell ref="S42:S44"/>
    <mergeCell ref="R42:R44"/>
    <mergeCell ref="T42:T44"/>
    <mergeCell ref="S45:S47"/>
    <mergeCell ref="R45:R47"/>
    <mergeCell ref="T39:T41"/>
    <mergeCell ref="B39:B41"/>
    <mergeCell ref="C39:C41"/>
    <mergeCell ref="D39:D41"/>
    <mergeCell ref="S39:S41"/>
    <mergeCell ref="A39:A41"/>
    <mergeCell ref="A33:A35"/>
    <mergeCell ref="B33:B35"/>
    <mergeCell ref="C33:C35"/>
    <mergeCell ref="D33:D35"/>
    <mergeCell ref="S36:S38"/>
    <mergeCell ref="A36:A38"/>
    <mergeCell ref="B36:B38"/>
    <mergeCell ref="C36:C38"/>
    <mergeCell ref="D36:D38"/>
    <mergeCell ref="A30:A32"/>
    <mergeCell ref="B30:B32"/>
    <mergeCell ref="C30:C32"/>
    <mergeCell ref="D30:D32"/>
    <mergeCell ref="S27:S29"/>
    <mergeCell ref="A27:A29"/>
    <mergeCell ref="B27:B29"/>
    <mergeCell ref="C27:C29"/>
    <mergeCell ref="D27:D29"/>
    <mergeCell ref="R27:R29"/>
    <mergeCell ref="S24:S26"/>
    <mergeCell ref="A24:A26"/>
    <mergeCell ref="B24:B26"/>
    <mergeCell ref="C24:C26"/>
    <mergeCell ref="D24:D26"/>
    <mergeCell ref="R24:R26"/>
    <mergeCell ref="S21:S23"/>
    <mergeCell ref="A21:A23"/>
    <mergeCell ref="B21:B23"/>
    <mergeCell ref="C21:C23"/>
    <mergeCell ref="D21:D23"/>
    <mergeCell ref="R21:R23"/>
    <mergeCell ref="E7:E8"/>
    <mergeCell ref="F7:F8"/>
    <mergeCell ref="G7:G8"/>
    <mergeCell ref="A18:A20"/>
    <mergeCell ref="B18:B20"/>
    <mergeCell ref="C18:C20"/>
    <mergeCell ref="D18:D20"/>
    <mergeCell ref="R18:R20"/>
    <mergeCell ref="S9:S11"/>
    <mergeCell ref="S15:S17"/>
    <mergeCell ref="A15:A17"/>
    <mergeCell ref="B15:B17"/>
    <mergeCell ref="C15:C17"/>
    <mergeCell ref="D15:D17"/>
    <mergeCell ref="R15:R17"/>
    <mergeCell ref="A12:A14"/>
    <mergeCell ref="B12:B14"/>
    <mergeCell ref="R12:R14"/>
    <mergeCell ref="C12:C14"/>
    <mergeCell ref="D12:D14"/>
    <mergeCell ref="A9:A11"/>
    <mergeCell ref="B9:B11"/>
    <mergeCell ref="C9:C11"/>
    <mergeCell ref="D9:D11"/>
    <mergeCell ref="V1:W1"/>
    <mergeCell ref="V2:W2"/>
    <mergeCell ref="V3:W3"/>
    <mergeCell ref="V4:W4"/>
    <mergeCell ref="A54:A56"/>
    <mergeCell ref="B54:B56"/>
    <mergeCell ref="C54:C56"/>
    <mergeCell ref="D54:D56"/>
    <mergeCell ref="R54:R56"/>
    <mergeCell ref="S54:S56"/>
    <mergeCell ref="T54:T56"/>
    <mergeCell ref="V7:V8"/>
    <mergeCell ref="W7:W8"/>
    <mergeCell ref="H7:H8"/>
    <mergeCell ref="I7:I8"/>
    <mergeCell ref="J7:J8"/>
    <mergeCell ref="K7:K8"/>
    <mergeCell ref="L7:L8"/>
    <mergeCell ref="A1:B4"/>
    <mergeCell ref="A6:D6"/>
    <mergeCell ref="A7:A8"/>
    <mergeCell ref="B7:B8"/>
    <mergeCell ref="C7:C8"/>
    <mergeCell ref="D7:D8"/>
    <mergeCell ref="A57:A59"/>
    <mergeCell ref="B57:B59"/>
    <mergeCell ref="C57:C59"/>
    <mergeCell ref="D57:D59"/>
    <mergeCell ref="A60:A62"/>
    <mergeCell ref="B60:B62"/>
    <mergeCell ref="C60:C62"/>
    <mergeCell ref="D60:D62"/>
    <mergeCell ref="R60:R62"/>
    <mergeCell ref="A63:A65"/>
    <mergeCell ref="B63:B65"/>
    <mergeCell ref="C63:C65"/>
    <mergeCell ref="D63:D65"/>
    <mergeCell ref="A66:A68"/>
    <mergeCell ref="B66:B68"/>
    <mergeCell ref="C66:C68"/>
    <mergeCell ref="D66:D68"/>
    <mergeCell ref="R66:R68"/>
    <mergeCell ref="S66:S68"/>
    <mergeCell ref="T66:T68"/>
    <mergeCell ref="U66:U68"/>
    <mergeCell ref="M7:M8"/>
    <mergeCell ref="N7:N8"/>
    <mergeCell ref="O7:O8"/>
    <mergeCell ref="P7:P8"/>
    <mergeCell ref="Q7:Q8"/>
    <mergeCell ref="T7:T8"/>
    <mergeCell ref="U7:U8"/>
    <mergeCell ref="S60:S62"/>
    <mergeCell ref="T60:T62"/>
    <mergeCell ref="U60:U62"/>
    <mergeCell ref="S63:S65"/>
    <mergeCell ref="T63:T65"/>
    <mergeCell ref="U63:U65"/>
    <mergeCell ref="U54:U56"/>
    <mergeCell ref="S57:S59"/>
    <mergeCell ref="T57:T59"/>
    <mergeCell ref="U57:U59"/>
    <mergeCell ref="S12:S14"/>
    <mergeCell ref="R9:R11"/>
    <mergeCell ref="R63:R65"/>
    <mergeCell ref="R57:R59"/>
  </mergeCells>
  <conditionalFormatting sqref="W9">
    <cfRule type="expression" dxfId="202" priority="191">
      <formula>IF($W9="Casi seguro",1,0)</formula>
    </cfRule>
    <cfRule type="expression" dxfId="201" priority="192">
      <formula>IF($W9="Probable",1,0)</formula>
    </cfRule>
    <cfRule type="expression" dxfId="200" priority="193">
      <formula>IF($W9="Posible",1,0)</formula>
    </cfRule>
    <cfRule type="expression" dxfId="199" priority="194">
      <formula>IF($W9="Improbable",1,0)</formula>
    </cfRule>
    <cfRule type="expression" dxfId="198" priority="195">
      <formula>IF($W9="Rara vez",1,0)</formula>
    </cfRule>
  </conditionalFormatting>
  <conditionalFormatting sqref="B9:D68">
    <cfRule type="expression" dxfId="197" priority="155">
      <formula>IF($D9="No aplica",1,0)</formula>
    </cfRule>
  </conditionalFormatting>
  <conditionalFormatting sqref="W12">
    <cfRule type="expression" dxfId="196" priority="125">
      <formula>IF($W12="Casi seguro",1,0)</formula>
    </cfRule>
    <cfRule type="expression" dxfId="195" priority="126">
      <formula>IF($W12="Probable",1,0)</formula>
    </cfRule>
    <cfRule type="expression" dxfId="194" priority="127">
      <formula>IF($W12="Posible",1,0)</formula>
    </cfRule>
    <cfRule type="expression" dxfId="193" priority="128">
      <formula>IF($W12="Improbable",1,0)</formula>
    </cfRule>
    <cfRule type="expression" dxfId="192" priority="129">
      <formula>IF($W12="Rara vez",1,0)</formula>
    </cfRule>
  </conditionalFormatting>
  <conditionalFormatting sqref="E12:W14">
    <cfRule type="expression" dxfId="191" priority="124">
      <formula>IF($D$12="No aplica",1,0)</formula>
    </cfRule>
  </conditionalFormatting>
  <conditionalFormatting sqref="E9:W11">
    <cfRule type="expression" dxfId="190" priority="123">
      <formula>IF($D$9="No aplica",1,0)</formula>
    </cfRule>
  </conditionalFormatting>
  <conditionalFormatting sqref="W15">
    <cfRule type="expression" dxfId="189" priority="117">
      <formula>IF($W15="Casi seguro",1,0)</formula>
    </cfRule>
    <cfRule type="expression" dxfId="188" priority="118">
      <formula>IF($W15="Probable",1,0)</formula>
    </cfRule>
    <cfRule type="expression" dxfId="187" priority="119">
      <formula>IF($W15="Posible",1,0)</formula>
    </cfRule>
    <cfRule type="expression" dxfId="186" priority="120">
      <formula>IF($W15="Improbable",1,0)</formula>
    </cfRule>
    <cfRule type="expression" dxfId="185" priority="121">
      <formula>IF($W15="Rara vez",1,0)</formula>
    </cfRule>
  </conditionalFormatting>
  <conditionalFormatting sqref="E15:W17">
    <cfRule type="expression" dxfId="184" priority="116">
      <formula>IF($D$15="No aplica",1,0)</formula>
    </cfRule>
  </conditionalFormatting>
  <conditionalFormatting sqref="W18">
    <cfRule type="expression" dxfId="183" priority="111">
      <formula>IF($W18="Casi seguro",1,0)</formula>
    </cfRule>
    <cfRule type="expression" dxfId="182" priority="112">
      <formula>IF($W18="Probable",1,0)</formula>
    </cfRule>
    <cfRule type="expression" dxfId="181" priority="113">
      <formula>IF($W18="Posible",1,0)</formula>
    </cfRule>
    <cfRule type="expression" dxfId="180" priority="114">
      <formula>IF($W18="Improbable",1,0)</formula>
    </cfRule>
    <cfRule type="expression" dxfId="179" priority="115">
      <formula>IF($W18="Rara vez",1,0)</formula>
    </cfRule>
  </conditionalFormatting>
  <conditionalFormatting sqref="E18:W20">
    <cfRule type="expression" dxfId="178" priority="110">
      <formula>IF($D$18="No aplica",1,0)</formula>
    </cfRule>
  </conditionalFormatting>
  <conditionalFormatting sqref="W21">
    <cfRule type="expression" dxfId="177" priority="99">
      <formula>IF($W21="Casi seguro",1,0)</formula>
    </cfRule>
    <cfRule type="expression" dxfId="176" priority="100">
      <formula>IF($W21="Probable",1,0)</formula>
    </cfRule>
    <cfRule type="expression" dxfId="175" priority="101">
      <formula>IF($W21="Posible",1,0)</formula>
    </cfRule>
    <cfRule type="expression" dxfId="174" priority="102">
      <formula>IF($W21="Improbable",1,0)</formula>
    </cfRule>
    <cfRule type="expression" dxfId="173" priority="103">
      <formula>IF($W21="Rara vez",1,0)</formula>
    </cfRule>
  </conditionalFormatting>
  <conditionalFormatting sqref="E21:W23">
    <cfRule type="expression" dxfId="172" priority="98">
      <formula>IF($D$21="No aplica",1,0)</formula>
    </cfRule>
  </conditionalFormatting>
  <conditionalFormatting sqref="W24">
    <cfRule type="expression" dxfId="171" priority="93">
      <formula>IF($W24="Casi seguro",1,0)</formula>
    </cfRule>
    <cfRule type="expression" dxfId="170" priority="94">
      <formula>IF($W24="Probable",1,0)</formula>
    </cfRule>
    <cfRule type="expression" dxfId="169" priority="95">
      <formula>IF($W24="Posible",1,0)</formula>
    </cfRule>
    <cfRule type="expression" dxfId="168" priority="96">
      <formula>IF($W24="Improbable",1,0)</formula>
    </cfRule>
    <cfRule type="expression" dxfId="167" priority="97">
      <formula>IF($W24="Rara vez",1,0)</formula>
    </cfRule>
  </conditionalFormatting>
  <conditionalFormatting sqref="E24:W26">
    <cfRule type="expression" dxfId="166" priority="92">
      <formula>IF($D$24="No aplica",1,0)</formula>
    </cfRule>
  </conditionalFormatting>
  <conditionalFormatting sqref="W27">
    <cfRule type="expression" dxfId="165" priority="87">
      <formula>IF($W27="Casi seguro",1,0)</formula>
    </cfRule>
    <cfRule type="expression" dxfId="164" priority="88">
      <formula>IF($W27="Probable",1,0)</formula>
    </cfRule>
    <cfRule type="expression" dxfId="163" priority="89">
      <formula>IF($W27="Posible",1,0)</formula>
    </cfRule>
    <cfRule type="expression" dxfId="162" priority="90">
      <formula>IF($W27="Improbable",1,0)</formula>
    </cfRule>
    <cfRule type="expression" dxfId="161" priority="91">
      <formula>IF($W27="Rara vez",1,0)</formula>
    </cfRule>
  </conditionalFormatting>
  <conditionalFormatting sqref="E27:W29">
    <cfRule type="expression" dxfId="160" priority="86">
      <formula>IF($D$27="No aplica",1,0)</formula>
    </cfRule>
  </conditionalFormatting>
  <conditionalFormatting sqref="W30">
    <cfRule type="expression" dxfId="159" priority="81">
      <formula>IF($W30="Casi seguro",1,0)</formula>
    </cfRule>
    <cfRule type="expression" dxfId="158" priority="82">
      <formula>IF($W30="Probable",1,0)</formula>
    </cfRule>
    <cfRule type="expression" dxfId="157" priority="83">
      <formula>IF($W30="Posible",1,0)</formula>
    </cfRule>
    <cfRule type="expression" dxfId="156" priority="84">
      <formula>IF($W30="Improbable",1,0)</formula>
    </cfRule>
    <cfRule type="expression" dxfId="155" priority="85">
      <formula>IF($W30="Rara vez",1,0)</formula>
    </cfRule>
  </conditionalFormatting>
  <conditionalFormatting sqref="E30:W32">
    <cfRule type="expression" dxfId="154" priority="80">
      <formula>IF($D$30="No aplica",1,0)</formula>
    </cfRule>
  </conditionalFormatting>
  <conditionalFormatting sqref="W33">
    <cfRule type="expression" dxfId="153" priority="75">
      <formula>IF($W33="Casi seguro",1,0)</formula>
    </cfRule>
    <cfRule type="expression" dxfId="152" priority="76">
      <formula>IF($W33="Probable",1,0)</formula>
    </cfRule>
    <cfRule type="expression" dxfId="151" priority="77">
      <formula>IF($W33="Posible",1,0)</formula>
    </cfRule>
    <cfRule type="expression" dxfId="150" priority="78">
      <formula>IF($W33="Improbable",1,0)</formula>
    </cfRule>
    <cfRule type="expression" dxfId="149" priority="79">
      <formula>IF($W33="Rara vez",1,0)</formula>
    </cfRule>
  </conditionalFormatting>
  <conditionalFormatting sqref="E33:W35">
    <cfRule type="expression" dxfId="148" priority="74">
      <formula>IF($D$33="No aplica",1,0)</formula>
    </cfRule>
  </conditionalFormatting>
  <conditionalFormatting sqref="W36">
    <cfRule type="expression" dxfId="147" priority="69">
      <formula>IF($W36="Casi seguro",1,0)</formula>
    </cfRule>
    <cfRule type="expression" dxfId="146" priority="70">
      <formula>IF($W36="Probable",1,0)</formula>
    </cfRule>
    <cfRule type="expression" dxfId="145" priority="71">
      <formula>IF($W36="Posible",1,0)</formula>
    </cfRule>
    <cfRule type="expression" dxfId="144" priority="72">
      <formula>IF($W36="Improbable",1,0)</formula>
    </cfRule>
    <cfRule type="expression" dxfId="143" priority="73">
      <formula>IF($W36="Rara vez",1,0)</formula>
    </cfRule>
  </conditionalFormatting>
  <conditionalFormatting sqref="E36:W38">
    <cfRule type="expression" dxfId="142" priority="68">
      <formula>IF($D$36="No aplica",1,0)</formula>
    </cfRule>
  </conditionalFormatting>
  <conditionalFormatting sqref="W39">
    <cfRule type="expression" dxfId="141" priority="63">
      <formula>IF($W39="Casi seguro",1,0)</formula>
    </cfRule>
    <cfRule type="expression" dxfId="140" priority="64">
      <formula>IF($W39="Probable",1,0)</formula>
    </cfRule>
    <cfRule type="expression" dxfId="139" priority="65">
      <formula>IF($W39="Posible",1,0)</formula>
    </cfRule>
    <cfRule type="expression" dxfId="138" priority="66">
      <formula>IF($W39="Improbable",1,0)</formula>
    </cfRule>
    <cfRule type="expression" dxfId="137" priority="67">
      <formula>IF($W39="Rara vez",1,0)</formula>
    </cfRule>
  </conditionalFormatting>
  <conditionalFormatting sqref="E39:W41">
    <cfRule type="expression" dxfId="136" priority="62">
      <formula>IF($D$39="No aplica",1,0)</formula>
    </cfRule>
  </conditionalFormatting>
  <conditionalFormatting sqref="W42">
    <cfRule type="expression" dxfId="135" priority="57">
      <formula>IF($W42="Casi seguro",1,0)</formula>
    </cfRule>
    <cfRule type="expression" dxfId="134" priority="58">
      <formula>IF($W42="Probable",1,0)</formula>
    </cfRule>
    <cfRule type="expression" dxfId="133" priority="59">
      <formula>IF($W42="Posible",1,0)</formula>
    </cfRule>
    <cfRule type="expression" dxfId="132" priority="60">
      <formula>IF($W42="Improbable",1,0)</formula>
    </cfRule>
    <cfRule type="expression" dxfId="131" priority="61">
      <formula>IF($W42="Rara vez",1,0)</formula>
    </cfRule>
  </conditionalFormatting>
  <conditionalFormatting sqref="E42:W44">
    <cfRule type="expression" dxfId="130" priority="56">
      <formula>IF($D$42="No aplica",1,0)</formula>
    </cfRule>
  </conditionalFormatting>
  <conditionalFormatting sqref="W45">
    <cfRule type="expression" dxfId="129" priority="51">
      <formula>IF($W45="Casi seguro",1,0)</formula>
    </cfRule>
    <cfRule type="expression" dxfId="128" priority="52">
      <formula>IF($W45="Probable",1,0)</formula>
    </cfRule>
    <cfRule type="expression" dxfId="127" priority="53">
      <formula>IF($W45="Posible",1,0)</formula>
    </cfRule>
    <cfRule type="expression" dxfId="126" priority="54">
      <formula>IF($W45="Improbable",1,0)</formula>
    </cfRule>
    <cfRule type="expression" dxfId="125" priority="55">
      <formula>IF($W45="Rara vez",1,0)</formula>
    </cfRule>
  </conditionalFormatting>
  <conditionalFormatting sqref="E45:W47">
    <cfRule type="expression" dxfId="124" priority="50">
      <formula>IF($D$45="No aplica",1,0)</formula>
    </cfRule>
  </conditionalFormatting>
  <conditionalFormatting sqref="W48">
    <cfRule type="expression" dxfId="123" priority="45">
      <formula>IF($W48="Casi seguro",1,0)</formula>
    </cfRule>
    <cfRule type="expression" dxfId="122" priority="46">
      <formula>IF($W48="Probable",1,0)</formula>
    </cfRule>
    <cfRule type="expression" dxfId="121" priority="47">
      <formula>IF($W48="Posible",1,0)</formula>
    </cfRule>
    <cfRule type="expression" dxfId="120" priority="48">
      <formula>IF($W48="Improbable",1,0)</formula>
    </cfRule>
    <cfRule type="expression" dxfId="119" priority="49">
      <formula>IF($W48="Rara vez",1,0)</formula>
    </cfRule>
  </conditionalFormatting>
  <conditionalFormatting sqref="E48:W50">
    <cfRule type="expression" dxfId="118" priority="44">
      <formula>IF($D$48="No aplica",1,0)</formula>
    </cfRule>
  </conditionalFormatting>
  <conditionalFormatting sqref="W51">
    <cfRule type="expression" dxfId="117" priority="39">
      <formula>IF($W51="Casi seguro",1,0)</formula>
    </cfRule>
    <cfRule type="expression" dxfId="116" priority="40">
      <formula>IF($W51="Probable",1,0)</formula>
    </cfRule>
    <cfRule type="expression" dxfId="115" priority="41">
      <formula>IF($W51="Posible",1,0)</formula>
    </cfRule>
    <cfRule type="expression" dxfId="114" priority="42">
      <formula>IF($W51="Improbable",1,0)</formula>
    </cfRule>
    <cfRule type="expression" dxfId="113" priority="43">
      <formula>IF($W51="Rara vez",1,0)</formula>
    </cfRule>
  </conditionalFormatting>
  <conditionalFormatting sqref="E51:W53">
    <cfRule type="expression" dxfId="112" priority="38">
      <formula>IF($D$51="No aplica",1,0)</formula>
    </cfRule>
  </conditionalFormatting>
  <conditionalFormatting sqref="W54">
    <cfRule type="expression" dxfId="111" priority="33">
      <formula>IF($W54="Casi seguro",1,0)</formula>
    </cfRule>
    <cfRule type="expression" dxfId="110" priority="34">
      <formula>IF($W54="Probable",1,0)</formula>
    </cfRule>
    <cfRule type="expression" dxfId="109" priority="35">
      <formula>IF($W54="Posible",1,0)</formula>
    </cfRule>
    <cfRule type="expression" dxfId="108" priority="36">
      <formula>IF($W54="Improbable",1,0)</formula>
    </cfRule>
    <cfRule type="expression" dxfId="107" priority="37">
      <formula>IF($W54="Rara vez",1,0)</formula>
    </cfRule>
  </conditionalFormatting>
  <conditionalFormatting sqref="E54:W56">
    <cfRule type="expression" dxfId="106" priority="32">
      <formula>IF($D$54="No aplica",1,0)</formula>
    </cfRule>
  </conditionalFormatting>
  <conditionalFormatting sqref="W57">
    <cfRule type="expression" dxfId="105" priority="27">
      <formula>IF($W57="Casi seguro",1,0)</formula>
    </cfRule>
    <cfRule type="expression" dxfId="104" priority="28">
      <formula>IF($W57="Probable",1,0)</formula>
    </cfRule>
    <cfRule type="expression" dxfId="103" priority="29">
      <formula>IF($W57="Posible",1,0)</formula>
    </cfRule>
    <cfRule type="expression" dxfId="102" priority="30">
      <formula>IF($W57="Improbable",1,0)</formula>
    </cfRule>
    <cfRule type="expression" dxfId="101" priority="31">
      <formula>IF($W57="Rara vez",1,0)</formula>
    </cfRule>
  </conditionalFormatting>
  <conditionalFormatting sqref="E57:W59">
    <cfRule type="expression" dxfId="100" priority="26">
      <formula>IF($D$57="No aplica",1,0)</formula>
    </cfRule>
  </conditionalFormatting>
  <conditionalFormatting sqref="W60">
    <cfRule type="expression" dxfId="99" priority="21">
      <formula>IF($W60="Casi seguro",1,0)</formula>
    </cfRule>
    <cfRule type="expression" dxfId="98" priority="22">
      <formula>IF($W60="Probable",1,0)</formula>
    </cfRule>
    <cfRule type="expression" dxfId="97" priority="23">
      <formula>IF($W60="Posible",1,0)</formula>
    </cfRule>
    <cfRule type="expression" dxfId="96" priority="24">
      <formula>IF($W60="Improbable",1,0)</formula>
    </cfRule>
    <cfRule type="expression" dxfId="95" priority="25">
      <formula>IF($W60="Rara vez",1,0)</formula>
    </cfRule>
  </conditionalFormatting>
  <conditionalFormatting sqref="E60:W62">
    <cfRule type="expression" dxfId="94" priority="20">
      <formula>IF($D$60="No aplica",1,0)</formula>
    </cfRule>
  </conditionalFormatting>
  <conditionalFormatting sqref="W63">
    <cfRule type="expression" dxfId="93" priority="15">
      <formula>IF($W63="Casi seguro",1,0)</formula>
    </cfRule>
    <cfRule type="expression" dxfId="92" priority="16">
      <formula>IF($W63="Probable",1,0)</formula>
    </cfRule>
    <cfRule type="expression" dxfId="91" priority="17">
      <formula>IF($W63="Posible",1,0)</formula>
    </cfRule>
    <cfRule type="expression" dxfId="90" priority="18">
      <formula>IF($W63="Improbable",1,0)</formula>
    </cfRule>
    <cfRule type="expression" dxfId="89" priority="19">
      <formula>IF($W63="Rara vez",1,0)</formula>
    </cfRule>
  </conditionalFormatting>
  <conditionalFormatting sqref="E63:W65">
    <cfRule type="expression" dxfId="88" priority="14">
      <formula>IF($D$63="No aplica",1,0)</formula>
    </cfRule>
  </conditionalFormatting>
  <conditionalFormatting sqref="W66">
    <cfRule type="expression" dxfId="87" priority="9">
      <formula>IF($W66="Casi seguro",1,0)</formula>
    </cfRule>
    <cfRule type="expression" dxfId="86" priority="10">
      <formula>IF($W66="Probable",1,0)</formula>
    </cfRule>
    <cfRule type="expression" dxfId="85" priority="11">
      <formula>IF($W66="Posible",1,0)</formula>
    </cfRule>
    <cfRule type="expression" dxfId="84" priority="12">
      <formula>IF($W66="Improbable",1,0)</formula>
    </cfRule>
    <cfRule type="expression" dxfId="83" priority="13">
      <formula>IF($W66="Rara vez",1,0)</formula>
    </cfRule>
  </conditionalFormatting>
  <conditionalFormatting sqref="E66:W68">
    <cfRule type="expression" dxfId="82" priority="8">
      <formula>IF($D$66="No aplica",1,0)</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IF($E9="",Listas!$R$3,Listas!$S$2:$S$3)</xm:f>
          </x14:formula1>
          <xm:sqref>F9:F68</xm:sqref>
        </x14:dataValidation>
        <x14:dataValidation type="list" allowBlank="1" showInputMessage="1" showErrorMessage="1">
          <x14:formula1>
            <xm:f>IF($E9="",Listas!$R$3,Listas!$T$2:$T$3)</xm:f>
          </x14:formula1>
          <xm:sqref>G9:G68</xm:sqref>
        </x14:dataValidation>
        <x14:dataValidation type="list" allowBlank="1" showInputMessage="1" showErrorMessage="1">
          <x14:formula1>
            <xm:f>IF($E9="",Listas!$R$3,Listas!$U$2:$U$3)</xm:f>
          </x14:formula1>
          <xm:sqref>H9:H68</xm:sqref>
        </x14:dataValidation>
        <x14:dataValidation type="list" allowBlank="1" showInputMessage="1" showErrorMessage="1">
          <x14:formula1>
            <xm:f>IF($E9="",Listas!$R$3,Listas!$V$2:$V$4)</xm:f>
          </x14:formula1>
          <xm:sqref>I9:I68</xm:sqref>
        </x14:dataValidation>
        <x14:dataValidation type="list" allowBlank="1" showInputMessage="1" showErrorMessage="1">
          <x14:formula1>
            <xm:f>IF($E9="",Listas!$R$3,Listas!$W$2:$W$3)</xm:f>
          </x14:formula1>
          <xm:sqref>J9:J68</xm:sqref>
        </x14:dataValidation>
        <x14:dataValidation type="list" allowBlank="1" showInputMessage="1" showErrorMessage="1">
          <x14:formula1>
            <xm:f>IF($E9="",Listas!$R$3,Listas!$X$2:$X$3)</xm:f>
          </x14:formula1>
          <xm:sqref>K9:K68</xm:sqref>
        </x14:dataValidation>
        <x14:dataValidation type="list" allowBlank="1" showInputMessage="1" showErrorMessage="1">
          <x14:formula1>
            <xm:f>IF($E9="",Listas!$R$3,Listas!$Y$2:$Y$4)</xm:f>
          </x14:formula1>
          <xm:sqref>L9:L68</xm:sqref>
        </x14:dataValidation>
        <x14:dataValidation type="list" allowBlank="1" showInputMessage="1" showErrorMessage="1">
          <x14:formula1>
            <xm:f>Listas!$AB$2:$AB$4</xm:f>
          </x14:formula1>
          <xm:sqref>P9:P68</xm:sqref>
        </x14:dataValidation>
        <x14:dataValidation type="list" allowBlank="1" showInputMessage="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O70"/>
  <sheetViews>
    <sheetView topLeftCell="Y1" zoomScale="70" zoomScaleNormal="70" workbookViewId="0">
      <pane ySplit="8" topLeftCell="A15" activePane="bottomLeft" state="frozen"/>
      <selection pane="bottomLeft" activeCell="AK24" sqref="AK24:AK26"/>
    </sheetView>
  </sheetViews>
  <sheetFormatPr baseColWidth="10" defaultColWidth="0" defaultRowHeight="16.5" zeroHeight="1" x14ac:dyDescent="0.3"/>
  <cols>
    <col min="1" max="1" width="4" style="8" bestFit="1" customWidth="1"/>
    <col min="2" max="3" width="16.5703125" style="8" customWidth="1"/>
    <col min="4" max="4" width="17.85546875" style="8" customWidth="1"/>
    <col min="5" max="5" width="13.140625" style="8" customWidth="1"/>
    <col min="6" max="6" width="16.140625" style="8" customWidth="1"/>
    <col min="7" max="7" width="30.85546875" style="8" customWidth="1"/>
    <col min="8" max="8" width="20.28515625" style="8" customWidth="1"/>
    <col min="9" max="9" width="22.28515625" style="9" customWidth="1"/>
    <col min="10" max="10" width="30.140625" style="2" customWidth="1"/>
    <col min="11" max="11" width="13" style="2" customWidth="1"/>
    <col min="12" max="12" width="7.140625" style="2" bestFit="1" customWidth="1"/>
    <col min="13" max="13" width="40.85546875" style="2" customWidth="1"/>
    <col min="14" max="14" width="13.5703125" style="2" customWidth="1"/>
    <col min="15" max="15" width="6.28515625" style="2" bestFit="1" customWidth="1"/>
    <col min="16" max="16" width="16" style="2" customWidth="1"/>
    <col min="17" max="17" width="26.7109375" style="2" customWidth="1"/>
    <col min="18" max="18" width="12.85546875" style="2" customWidth="1"/>
    <col min="19" max="19" width="16" style="2" customWidth="1"/>
    <col min="20" max="20" width="21.140625" style="2" customWidth="1"/>
    <col min="21" max="21" width="16.28515625" style="2" customWidth="1"/>
    <col min="22" max="22" width="21" style="2" customWidth="1"/>
    <col min="23" max="23" width="17.28515625" style="2" customWidth="1"/>
    <col min="24" max="25" width="29.42578125" style="2" customWidth="1"/>
    <col min="26" max="26" width="35.5703125" style="2" customWidth="1"/>
    <col min="27" max="27" width="12.85546875" style="2" customWidth="1"/>
    <col min="28" max="28" width="13" style="2" customWidth="1"/>
    <col min="29" max="29" width="10.42578125" style="2" customWidth="1"/>
    <col min="30" max="30" width="12.85546875" style="2" customWidth="1"/>
    <col min="31" max="31" width="9.140625" style="2" customWidth="1"/>
    <col min="32" max="32" width="15.28515625" style="2" customWidth="1"/>
    <col min="33" max="33" width="13.42578125" style="2" customWidth="1"/>
    <col min="34" max="34" width="31.85546875" style="2" customWidth="1"/>
    <col min="35" max="35" width="50" style="2" customWidth="1"/>
    <col min="36" max="36" width="27.85546875" style="2" customWidth="1"/>
    <col min="37" max="37" width="19.28515625" style="2" customWidth="1"/>
    <col min="38" max="38" width="24.42578125" style="2" customWidth="1"/>
    <col min="39" max="39" width="8.140625" style="2" customWidth="1"/>
    <col min="40" max="67" width="11.42578125" style="2" hidden="1" customWidth="1"/>
    <col min="68" max="16384" width="11.42578125" style="4" hidden="1"/>
  </cols>
  <sheetData>
    <row r="1" spans="1:67" ht="16.5" customHeight="1" x14ac:dyDescent="0.3">
      <c r="A1" s="210" t="s">
        <v>116</v>
      </c>
      <c r="B1" s="211"/>
      <c r="C1" s="212"/>
      <c r="D1" s="155" t="s">
        <v>162</v>
      </c>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72" t="s">
        <v>264</v>
      </c>
      <c r="AL1" s="172"/>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spans="1:67" ht="16.5" customHeight="1" x14ac:dyDescent="0.3">
      <c r="A2" s="213"/>
      <c r="B2" s="214"/>
      <c r="C2" s="21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72" t="s">
        <v>263</v>
      </c>
      <c r="AL2" s="172"/>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spans="1:67" x14ac:dyDescent="0.3">
      <c r="A3" s="213"/>
      <c r="B3" s="214"/>
      <c r="C3" s="21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72" t="s">
        <v>312</v>
      </c>
      <c r="AL3" s="172"/>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spans="1:67" x14ac:dyDescent="0.3">
      <c r="A4" s="216"/>
      <c r="B4" s="217"/>
      <c r="C4" s="218"/>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72" t="s">
        <v>355</v>
      </c>
      <c r="AL4" s="172"/>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spans="1:67" ht="12" customHeight="1" x14ac:dyDescent="0.3">
      <c r="A5" s="12"/>
      <c r="B5" s="12"/>
      <c r="C5" s="12"/>
      <c r="D5" s="15"/>
      <c r="E5" s="12"/>
      <c r="F5" s="12"/>
      <c r="G5" s="12"/>
      <c r="H5" s="12"/>
      <c r="I5" s="18"/>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spans="1:67" ht="17.25" customHeight="1" x14ac:dyDescent="0.3">
      <c r="A6" s="131" t="s">
        <v>109</v>
      </c>
      <c r="B6" s="131"/>
      <c r="C6" s="131"/>
      <c r="D6" s="131"/>
      <c r="E6" s="131"/>
      <c r="F6" s="131"/>
      <c r="G6" s="131"/>
      <c r="H6" s="131"/>
      <c r="I6" s="131"/>
      <c r="J6" s="131"/>
      <c r="K6" s="131" t="s">
        <v>108</v>
      </c>
      <c r="L6" s="131"/>
      <c r="M6" s="131"/>
      <c r="N6" s="131"/>
      <c r="O6" s="131"/>
      <c r="P6" s="131"/>
      <c r="Q6" s="162" t="s">
        <v>107</v>
      </c>
      <c r="R6" s="163"/>
      <c r="S6" s="163"/>
      <c r="T6" s="163"/>
      <c r="U6" s="163"/>
      <c r="V6" s="163"/>
      <c r="W6" s="163"/>
      <c r="X6" s="163"/>
      <c r="Y6" s="163"/>
      <c r="Z6" s="163"/>
      <c r="AA6" s="164"/>
      <c r="AB6" s="162" t="s">
        <v>113</v>
      </c>
      <c r="AC6" s="163"/>
      <c r="AD6" s="163"/>
      <c r="AE6" s="163"/>
      <c r="AF6" s="163"/>
      <c r="AG6" s="163"/>
      <c r="AH6" s="164"/>
      <c r="AI6" s="202" t="s">
        <v>0</v>
      </c>
      <c r="AJ6" s="203"/>
      <c r="AK6" s="203"/>
      <c r="AL6" s="20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spans="1:67" ht="18" customHeight="1" x14ac:dyDescent="0.3">
      <c r="A7" s="161" t="s">
        <v>88</v>
      </c>
      <c r="B7" s="133" t="s">
        <v>39</v>
      </c>
      <c r="C7" s="132" t="s">
        <v>319</v>
      </c>
      <c r="D7" s="132" t="s">
        <v>77</v>
      </c>
      <c r="E7" s="132" t="s">
        <v>78</v>
      </c>
      <c r="F7" s="132" t="s">
        <v>79</v>
      </c>
      <c r="G7" s="133" t="s">
        <v>1</v>
      </c>
      <c r="H7" s="132" t="s">
        <v>86</v>
      </c>
      <c r="I7" s="132" t="s">
        <v>2</v>
      </c>
      <c r="J7" s="204" t="s">
        <v>163</v>
      </c>
      <c r="K7" s="132" t="s">
        <v>3</v>
      </c>
      <c r="L7" s="133" t="s">
        <v>4</v>
      </c>
      <c r="M7" s="132" t="s">
        <v>142</v>
      </c>
      <c r="N7" s="132" t="s">
        <v>5</v>
      </c>
      <c r="O7" s="133" t="s">
        <v>4</v>
      </c>
      <c r="P7" s="132" t="s">
        <v>6</v>
      </c>
      <c r="Q7" s="132" t="s">
        <v>7</v>
      </c>
      <c r="R7" s="177" t="s">
        <v>104</v>
      </c>
      <c r="S7" s="178"/>
      <c r="T7" s="205"/>
      <c r="U7" s="177" t="s">
        <v>353</v>
      </c>
      <c r="V7" s="178"/>
      <c r="W7" s="178"/>
      <c r="X7" s="178"/>
      <c r="Y7" s="178"/>
      <c r="Z7" s="205"/>
      <c r="AA7" s="132" t="s">
        <v>326</v>
      </c>
      <c r="AB7" s="132" t="s">
        <v>9</v>
      </c>
      <c r="AC7" s="132" t="s">
        <v>4</v>
      </c>
      <c r="AD7" s="132" t="s">
        <v>110</v>
      </c>
      <c r="AE7" s="132" t="s">
        <v>4</v>
      </c>
      <c r="AF7" s="132" t="s">
        <v>111</v>
      </c>
      <c r="AG7" s="134" t="s">
        <v>114</v>
      </c>
      <c r="AH7" s="132" t="s">
        <v>160</v>
      </c>
      <c r="AI7" s="134" t="s">
        <v>223</v>
      </c>
      <c r="AJ7" s="134" t="s">
        <v>115</v>
      </c>
      <c r="AK7" s="132" t="s">
        <v>10</v>
      </c>
      <c r="AL7" s="134" t="s">
        <v>266</v>
      </c>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row>
    <row r="8" spans="1:67" ht="47.25" customHeight="1" x14ac:dyDescent="0.25">
      <c r="A8" s="161"/>
      <c r="B8" s="133"/>
      <c r="C8" s="132"/>
      <c r="D8" s="132"/>
      <c r="E8" s="132"/>
      <c r="F8" s="132"/>
      <c r="G8" s="133"/>
      <c r="H8" s="132"/>
      <c r="I8" s="132"/>
      <c r="J8" s="179"/>
      <c r="K8" s="132"/>
      <c r="L8" s="133"/>
      <c r="M8" s="132"/>
      <c r="N8" s="133"/>
      <c r="O8" s="133"/>
      <c r="P8" s="132"/>
      <c r="Q8" s="132"/>
      <c r="R8" s="48" t="s">
        <v>56</v>
      </c>
      <c r="S8" s="48" t="s">
        <v>8</v>
      </c>
      <c r="T8" s="48" t="s">
        <v>102</v>
      </c>
      <c r="U8" s="48" t="s">
        <v>103</v>
      </c>
      <c r="V8" s="48" t="s">
        <v>105</v>
      </c>
      <c r="W8" s="48" t="s">
        <v>106</v>
      </c>
      <c r="X8" s="48" t="s">
        <v>350</v>
      </c>
      <c r="Y8" s="63" t="s">
        <v>351</v>
      </c>
      <c r="Z8" s="63" t="s">
        <v>352</v>
      </c>
      <c r="AA8" s="132"/>
      <c r="AB8" s="132"/>
      <c r="AC8" s="132"/>
      <c r="AD8" s="132"/>
      <c r="AE8" s="132"/>
      <c r="AF8" s="132"/>
      <c r="AG8" s="134"/>
      <c r="AH8" s="132"/>
      <c r="AI8" s="134"/>
      <c r="AJ8" s="134"/>
      <c r="AK8" s="132"/>
      <c r="AL8" s="206"/>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row>
    <row r="9" spans="1:67" ht="50.25" customHeight="1" x14ac:dyDescent="0.25">
      <c r="A9" s="113">
        <v>1</v>
      </c>
      <c r="B9" s="114" t="str">
        <f>'2. Identificación del Riesgo'!B9:B11</f>
        <v>Comunicaciones e Información Pública</v>
      </c>
      <c r="C9" s="114" t="str">
        <f>IF('2. Identificación del Riesgo'!C9:C11="","",'2. Identificación del Riesgo'!C9:C11)</f>
        <v>Publicar al interior de la entidad información de interés.</v>
      </c>
      <c r="D9" s="114" t="str">
        <f>IF('2. Identificación del Riesgo'!D9:D11="","",'2. Identificación del Riesgo'!D9:D11)</f>
        <v>Afectación Reputacional</v>
      </c>
      <c r="E9" s="114" t="str">
        <f>IF('2. Identificación del Riesgo'!E9:E11="","",'2. Identificación del Riesgo'!E9:E11)</f>
        <v>Gran cantidad de solicitudes de las áreas e ideas propias para diseñar, editar y divulgar.</v>
      </c>
      <c r="F9" s="114" t="str">
        <f>IF('2. Identificación del Riesgo'!F9:F11="","",'2. Identificación del Riesgo'!F9:F11)</f>
        <v>Recurso humano insuficiente.
Fallas tecnológicas.</v>
      </c>
      <c r="G9" s="114" t="str">
        <f>IF('2. Identificación del Riesgo'!G9:G11="","",'2. Identificación del Riesgo'!G9:G11)</f>
        <v>Posibilidad de afectación reputacional al área por no divulgar información al interior del IDIGER; debido a la falta de recurso humano suficiente en el área o por fallas tecnológicas.</v>
      </c>
      <c r="H9" s="114" t="str">
        <f>IF('2. Identificación del Riesgo'!H9:H11="","",'2. Identificación del Riesgo'!H9:H11)</f>
        <v>Gestión</v>
      </c>
      <c r="I9" s="114" t="str">
        <f>IF('2. Identificación del Riesgo'!I9:I11="","",'2. Identificación del Riesgo'!I9:I11)</f>
        <v>Ejecución y Administración de procesos</v>
      </c>
      <c r="J9" s="114" t="str">
        <f>IF('2. Identificación del Riesgo'!J9:J11="","",'2. Identificación del Riesgo'!J9:J11)</f>
        <v>Media: La actividad que conlleva el riesgo se ejecuta de 24 a 500 veces por año</v>
      </c>
      <c r="K9" s="109" t="str">
        <f>'2. Identificación del Riesgo'!K9:K11</f>
        <v>Media</v>
      </c>
      <c r="L9" s="110">
        <f>'2. Identificación del Riesgo'!L9:L11</f>
        <v>0.6</v>
      </c>
      <c r="M9" s="11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alguna área de la organización</v>
      </c>
      <c r="N9" s="109" t="str">
        <f>'2. Identificación del Riesgo'!N9:N11</f>
        <v>Leve</v>
      </c>
      <c r="O9" s="110">
        <f>'2. Identificación del Riesgo'!O9:O11</f>
        <v>0.2</v>
      </c>
      <c r="P9" s="111" t="str">
        <f>'2. Identificación del Riesgo'!P9:P11</f>
        <v>Moderado</v>
      </c>
      <c r="Q9" s="51" t="str">
        <f>IF($H$9="","",
IF(OR($H$9="Corrupción",$H$9="Lavado de Activos",$H$9="Financiación del Terrorismo",$H$9="Trámites, OPAs y Consultas de Acceso a la Información Pública"),'6.Valoración Control Corrupción'!$E9,'5. Valoración de Controles'!$H9))</f>
        <v>Asesor en Comunicación realiza seguimiento semanal a las solicitudes recibidas desde las dependencias. Para validar la fecha de recepción y el proceso en el que se encuentra.</v>
      </c>
      <c r="R9" s="50" t="str">
        <f>IF($H$9="","",
IF(OR($H$9="Corrupción",$H$9="Lavado de Activos",$H$9="Financiación del Terrorismo",$H$9="Trámites, OPAs y Consultas de Acceso a la Información Pública"),"No Aplica",'5. Valoración de Controles'!$I9))</f>
        <v>Preventivo</v>
      </c>
      <c r="S9" s="50" t="str">
        <f>IF($H$9="","",
IF(OR($H$9="Corrupción",$H$9="Lavado de Activos",$H$9="Financiación del Terrorismo",$H$9="Trámites, OPAs y Consultas de Acceso a la Información Pública"),"No Aplica",'5. Valoración de Controles'!$J9))</f>
        <v>Afecta probabilidad</v>
      </c>
      <c r="T9" s="50" t="str">
        <f>IF($H$9="","",
IF(OR($H$9="Corrupción",$H$9="Lavado de Activos",$H$9="Financiación del Terrorismo",$H$9="Trámites, OPAs y Consultas de Acceso a la Información Pública"),"No Aplica",'5. Valoración de Controles'!$K9))</f>
        <v>Manual</v>
      </c>
      <c r="U9" s="50" t="str">
        <f>IF($H$9="","",
IF(OR($H$9="Corrupción",$H$9="Lavado de Activos",$H$9="Financiación del Terrorismo",$H$9="Trámites, OPAs y Consultas de Acceso a la Información Pública"),"No Aplica",'5. Valoración de Controles'!$L9))</f>
        <v>Sin Documentar</v>
      </c>
      <c r="V9" s="50" t="str">
        <f>IF($H$9="","",
IF(OR($H$9="Corrupción",$H$9="Lavado de Activos",$H$9="Financiación del Terrorismo",$H$9="Trámites, OPAs y Consultas de Acceso a la Información Pública"),"No Aplica",'5. Valoración de Controles'!$M9))</f>
        <v>Sin Control</v>
      </c>
      <c r="W9" s="50" t="str">
        <f>IF($H$9="","",
IF(OR($H$9="Corrupción",$H$9="Lavado de Activos",$H$9="Financiación del Terrorismo",$H$9="Trámites, OPAs y Consultas de Acceso a la Información Pública"),"No Aplica",'5. Valoración de Controles'!$N9))</f>
        <v>Sin registro</v>
      </c>
      <c r="X9" s="68" t="str">
        <f>IF($H$9="","",
IF(OR($H$9="Corrupción",$H$9="Lavado de Activos",$H$9="Financiación del Terrorismo",$H$9="Trámites, OPAs y Consultas de Acceso a la Información Pública"),"No Aplica",'5. Valoración de Controles'!$O9))</f>
        <v>Google drive: Diseño gráfico: https://docs.google.com/spreadsheets/d/1A2biAIXK_bGs7oBLCazbHn2KO6tb5Qvn/edit?pli=1#gid=245663263
Audiovisual: https://docs.google.com/spreadsheets/d/1D9NS6zXkKkXj935_k0deF4v27kbkdtPM/edit?pli=1#gid=281839572</v>
      </c>
      <c r="Y9" s="68" t="str">
        <f>IF($H$9="","",
IF(OR($H$9="Corrupción",$H$9="Lavado de Activos",$H$9="Financiación del Terrorismo",$H$9="Trámites, OPAs y Consultas de Acceso a la Información Pública"),"No Aplica",'5. Valoración de Controles'!$P9))</f>
        <v>Asesor y equipo de Comunicaciones</v>
      </c>
      <c r="Z9" s="68" t="str">
        <f>IF($H$9="","",
IF(OR($H$9="Corrupción",$H$9="Lavado de Activos",$H$9="Financiación del Terrorismo",$H$9="Trámites, OPAs y Consultas de Acceso a la Información Pública"),"No Aplica",'5. Valoración de Controles'!$Q9))</f>
        <v>Se generan observaciones en el cuadro de seguimiento de las solicitudes.</v>
      </c>
      <c r="AA9" s="52">
        <f>IF($H$9="","",
IF(OR($H$9="Corrupción",$H$9="Lavado de Activos",$H$9="Financiación del Terrorismo",$H$9="Trámites, OPAs y Consultas de Acceso a la Información Pública"),"No aplica",'5. Valoración de Controles'!$R9))</f>
        <v>0.4</v>
      </c>
      <c r="AB9" s="109"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9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0.36</v>
      </c>
      <c r="AD9" s="109"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Leve</v>
      </c>
      <c r="AE9" s="194">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0.2</v>
      </c>
      <c r="AF9" s="111"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112" t="s">
        <v>67</v>
      </c>
      <c r="AH9" s="173"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97"/>
      <c r="AJ9" s="199"/>
      <c r="AK9" s="200" t="str">
        <f>IF(AI9="","","∑ Peso porcentual de cada acción definida")</f>
        <v/>
      </c>
      <c r="AL9" s="115"/>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row>
    <row r="10" spans="1:67" ht="31.5" customHeight="1" x14ac:dyDescent="0.3">
      <c r="A10" s="113"/>
      <c r="B10" s="114"/>
      <c r="C10" s="114"/>
      <c r="D10" s="114"/>
      <c r="E10" s="114"/>
      <c r="F10" s="114"/>
      <c r="G10" s="114"/>
      <c r="H10" s="114"/>
      <c r="I10" s="114"/>
      <c r="J10" s="114"/>
      <c r="K10" s="109"/>
      <c r="L10" s="110"/>
      <c r="M10" s="114"/>
      <c r="N10" s="109"/>
      <c r="O10" s="110"/>
      <c r="P10" s="111"/>
      <c r="Q10" s="51" t="str">
        <f>IF($H$9="","",
IF(OR($H$9="Corrupción",$H$9="Lavado de Activos",$H$9="Financiación del Terrorismo",$H$9="Trámites, OPAs y Consultas de Acceso a la Información Pública"),'6.Valoración Control Corrupción'!$E10,'5. Valoración de Controles'!$H10))</f>
        <v xml:space="preserve">  </v>
      </c>
      <c r="R10" s="50">
        <f>IF($H$9="","",
IF(OR($H$9="Corrupción",$H$9="Lavado de Activos",$H$9="Financiación del Terrorismo",$H$9="Trámites, OPAs y Consultas de Acceso a la Información Pública"),"No Aplica",'5. Valoración de Controles'!$I10))</f>
        <v>0</v>
      </c>
      <c r="S10" s="50" t="str">
        <f>IF($H$9="","",
IF(OR($H$9="Corrupción",$H$9="Lavado de Activos",$H$9="Financiación del Terrorismo",$H$9="Trámites, OPAs y Consultas de Acceso a la Información Pública"),"No Aplica",'5. Valoración de Controles'!$J10))</f>
        <v/>
      </c>
      <c r="T10" s="50">
        <f>IF($H$9="","",
IF(OR($H$9="Corrupción",$H$9="Lavado de Activos",$H$9="Financiación del Terrorismo",$H$9="Trámites, OPAs y Consultas de Acceso a la Información Pública"),"No Aplica",'5. Valoración de Controles'!$K10))</f>
        <v>0</v>
      </c>
      <c r="U10" s="50">
        <f>IF($H$9="","",
IF(OR($H$9="Corrupción",$H$9="Lavado de Activos",$H$9="Financiación del Terrorismo",$H$9="Trámites, OPAs y Consultas de Acceso a la Información Pública"),"No Aplica",'5. Valoración de Controles'!$L10))</f>
        <v>0</v>
      </c>
      <c r="V10" s="50">
        <f>IF($H$9="","",
IF(OR($H$9="Corrupción",$H$9="Lavado de Activos",$H$9="Financiación del Terrorismo",$H$9="Trámites, OPAs y Consultas de Acceso a la Información Pública"),"No Aplica",'5. Valoración de Controles'!$M10))</f>
        <v>0</v>
      </c>
      <c r="W10" s="50">
        <f>IF($H$9="","",
IF(OR($H$9="Corrupción",$H$9="Lavado de Activos",$H$9="Financiación del Terrorismo",$H$9="Trámites, OPAs y Consultas de Acceso a la Información Pública"),"No Aplica",'5. Valoración de Controles'!$N10))</f>
        <v>0</v>
      </c>
      <c r="X10" s="68">
        <f>IF($H$9="","",
IF(OR($H$9="Corrupción",$H$9="Lavado de Activos",$H$9="Financiación del Terrorismo",$H$9="Trámites, OPAs y Consultas de Acceso a la Información Pública"),"No Aplica",'5. Valoración de Controles'!$O10))</f>
        <v>0</v>
      </c>
      <c r="Y10" s="68">
        <f>IF($H$9="","",
IF(OR($H$9="Corrupción",$H$9="Lavado de Activos",$H$9="Financiación del Terrorismo",$H$9="Trámites, OPAs y Consultas de Acceso a la Información Pública"),"No Aplica",'5. Valoración de Controles'!$P10))</f>
        <v>0</v>
      </c>
      <c r="Z10" s="68">
        <f>IF($H$9="","",
IF(OR($H$9="Corrupción",$H$9="Lavado de Activos",$H$9="Financiación del Terrorismo",$H$9="Trámites, OPAs y Consultas de Acceso a la Información Pública"),"No Aplica",'5. Valoración de Controles'!$Q10))</f>
        <v>0</v>
      </c>
      <c r="AA10" s="52" t="str">
        <f>IF($H$9="","",
IF(OR($H$9="Corrupción",$H$9="Lavado de Activos",$H$9="Financiación del Terrorismo",$H$9="Trámites, OPAs y Consultas de Acceso a la Información Pública"),"No aplica",'5. Valoración de Controles'!$R10))</f>
        <v/>
      </c>
      <c r="AB10" s="109"/>
      <c r="AC10" s="195"/>
      <c r="AD10" s="109"/>
      <c r="AE10" s="195"/>
      <c r="AF10" s="111"/>
      <c r="AG10" s="112"/>
      <c r="AH10" s="196"/>
      <c r="AI10" s="198"/>
      <c r="AJ10" s="193"/>
      <c r="AK10" s="201"/>
      <c r="AL10" s="19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spans="1:67" ht="31.5" customHeight="1" x14ac:dyDescent="0.3">
      <c r="A11" s="113"/>
      <c r="B11" s="114"/>
      <c r="C11" s="114"/>
      <c r="D11" s="114"/>
      <c r="E11" s="114"/>
      <c r="F11" s="114"/>
      <c r="G11" s="114"/>
      <c r="H11" s="114"/>
      <c r="I11" s="114"/>
      <c r="J11" s="114"/>
      <c r="K11" s="109"/>
      <c r="L11" s="110"/>
      <c r="M11" s="114"/>
      <c r="N11" s="109"/>
      <c r="O11" s="110"/>
      <c r="P11" s="111"/>
      <c r="Q11" s="51" t="str">
        <f>IF($H$9="","",
IF(OR($H$9="Corrupción",$H$9="Lavado de Activos",$H$9="Financiación del Terrorismo",$H$9="Trámites, OPAs y Consultas de Acceso a la Información Pública"),'6.Valoración Control Corrupción'!$E11,'5. Valoración de Controles'!$H11))</f>
        <v xml:space="preserve">  </v>
      </c>
      <c r="R11" s="50">
        <f>IF($H$9="","",
IF(OR($H$9="Corrupción",$H$9="Lavado de Activos",$H$9="Financiación del Terrorismo",$H$9="Trámites, OPAs y Consultas de Acceso a la Información Pública"),"No Aplica",'5. Valoración de Controles'!$I11))</f>
        <v>0</v>
      </c>
      <c r="S11" s="50" t="str">
        <f>IF($H$9="","",
IF(OR($H$9="Corrupción",$H$9="Lavado de Activos",$H$9="Financiación del Terrorismo",$H$9="Trámites, OPAs y Consultas de Acceso a la Información Pública"),"No Aplica",'5. Valoración de Controles'!$J11))</f>
        <v/>
      </c>
      <c r="T11" s="50">
        <f>IF($H$9="","",
IF(OR($H$9="Corrupción",$H$9="Lavado de Activos",$H$9="Financiación del Terrorismo",$H$9="Trámites, OPAs y Consultas de Acceso a la Información Pública"),"No Aplica",'5. Valoración de Controles'!$K11))</f>
        <v>0</v>
      </c>
      <c r="U11" s="50">
        <f>IF($H$9="","",
IF(OR($H$9="Corrupción",$H$9="Lavado de Activos",$H$9="Financiación del Terrorismo",$H$9="Trámites, OPAs y Consultas de Acceso a la Información Pública"),"No Aplica",'5. Valoración de Controles'!$L11))</f>
        <v>0</v>
      </c>
      <c r="V11" s="50">
        <f>IF($H$9="","",
IF(OR($H$9="Corrupción",$H$9="Lavado de Activos",$H$9="Financiación del Terrorismo",$H$9="Trámites, OPAs y Consultas de Acceso a la Información Pública"),"No Aplica",'5. Valoración de Controles'!$M11))</f>
        <v>0</v>
      </c>
      <c r="W11" s="50">
        <f>IF($H$9="","",
IF(OR($H$9="Corrupción",$H$9="Lavado de Activos",$H$9="Financiación del Terrorismo",$H$9="Trámites, OPAs y Consultas de Acceso a la Información Pública"),"No Aplica",'5. Valoración de Controles'!$N11))</f>
        <v>0</v>
      </c>
      <c r="X11" s="68">
        <f>IF($H$9="","",
IF(OR($H$9="Corrupción",$H$9="Lavado de Activos",$H$9="Financiación del Terrorismo",$H$9="Trámites, OPAs y Consultas de Acceso a la Información Pública"),"No Aplica",'5. Valoración de Controles'!$O11))</f>
        <v>0</v>
      </c>
      <c r="Y11" s="68">
        <f>IF($H$9="","",
IF(OR($H$9="Corrupción",$H$9="Lavado de Activos",$H$9="Financiación del Terrorismo",$H$9="Trámites, OPAs y Consultas de Acceso a la Información Pública"),"No Aplica",'5. Valoración de Controles'!$P11))</f>
        <v>0</v>
      </c>
      <c r="Z11" s="68">
        <f>IF($H$9="","",
IF(OR($H$9="Corrupción",$H$9="Lavado de Activos",$H$9="Financiación del Terrorismo",$H$9="Trámites, OPAs y Consultas de Acceso a la Información Pública"),"No Aplica",'5. Valoración de Controles'!$Q11))</f>
        <v>0</v>
      </c>
      <c r="AA11" s="52" t="str">
        <f>IF($H$9="","",
IF(OR($H$9="Corrupción",$H$9="Lavado de Activos",$H$9="Financiación del Terrorismo",$H$9="Trámites, OPAs y Consultas de Acceso a la Información Pública"),"No aplica",'5. Valoración de Controles'!$R11))</f>
        <v/>
      </c>
      <c r="AB11" s="109"/>
      <c r="AC11" s="195"/>
      <c r="AD11" s="109"/>
      <c r="AE11" s="195"/>
      <c r="AF11" s="111"/>
      <c r="AG11" s="112"/>
      <c r="AH11" s="196"/>
      <c r="AI11" s="198"/>
      <c r="AJ11" s="193"/>
      <c r="AK11" s="201"/>
      <c r="AL11" s="19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spans="1:67" ht="31.5" customHeight="1" x14ac:dyDescent="0.3">
      <c r="A12" s="113">
        <v>2</v>
      </c>
      <c r="B12" s="114" t="str">
        <f>'2. Identificación del Riesgo'!B12:B14</f>
        <v>Comunicaciones e Información Pública</v>
      </c>
      <c r="C12" s="114" t="str">
        <f>IF('2. Identificación del Riesgo'!C12:C14="","",'2. Identificación del Riesgo'!C12:C14)</f>
        <v>Publicar las campañas e información relevante a la ciudadanía en los canales externos.</v>
      </c>
      <c r="D12" s="114" t="str">
        <f>IF('2. Identificación del Riesgo'!D12:D14="","",'2. Identificación del Riesgo'!D12:D14)</f>
        <v>Afectación Reputacional</v>
      </c>
      <c r="E12" s="114" t="str">
        <f>IF('2. Identificación del Riesgo'!E12:E14="","",'2. Identificación del Riesgo'!E12:E14)</f>
        <v>Gran cantidad de solicitudes de las dependencias de la entidad, estrategias de comunicación propias.</v>
      </c>
      <c r="F12" s="114" t="str">
        <f>IF('2. Identificación del Riesgo'!F12:F14="","",'2. Identificación del Riesgo'!F12:F14)</f>
        <v>Recurso humano insuficiente.
Fallas tecnológicas en los canales oficiales y redes sociales.</v>
      </c>
      <c r="G12" s="114" t="str">
        <f>IF('2. Identificación del Riesgo'!G12:G14="","",'2. Identificación del Riesgo'!G12:G14)</f>
        <v>Posibilidad de afectación reputacional a la entidad por no divulgar información de interés a la ciudadanía; por no contar con recurso humano suficiente, fallas tecnológicas en los canales oficiales y redes sociales.</v>
      </c>
      <c r="H12" s="114" t="str">
        <f>IF('2. Identificación del Riesgo'!H12:H14="","",'2. Identificación del Riesgo'!H12:H14)</f>
        <v>Gestión</v>
      </c>
      <c r="I12" s="114" t="str">
        <f>IF('2. Identificación del Riesgo'!I12:I14="","",'2. Identificación del Riesgo'!I12:I14)</f>
        <v>Ejecución y Administración de procesos</v>
      </c>
      <c r="J12" s="114" t="str">
        <f>IF('2. Identificación del Riesgo'!J12:J14="","",'2. Identificación del Riesgo'!J12:J14)</f>
        <v>Media: La actividad que conlleva el riesgo se ejecuta de 24 a 500 veces por año</v>
      </c>
      <c r="K12" s="109" t="str">
        <f>'2. Identificación del Riesgo'!K12:K14</f>
        <v>Media</v>
      </c>
      <c r="L12" s="110">
        <f>'2. Identificación del Riesgo'!L12:L14</f>
        <v>0.6</v>
      </c>
      <c r="M12" s="11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la entidad con algunos usuarios de relevancia frente al logro de los objetivos</v>
      </c>
      <c r="N12" s="109" t="str">
        <f>'2. Identificación del Riesgo'!N12:N14</f>
        <v>Moderado</v>
      </c>
      <c r="O12" s="110">
        <f>'2. Identificación del Riesgo'!O12:O14</f>
        <v>0.6</v>
      </c>
      <c r="P12" s="111" t="str">
        <f>'2. Identificación del Riesgo'!P12:P14</f>
        <v>Moderado</v>
      </c>
      <c r="Q12" s="60" t="str">
        <f>IF($H$12="","",
IF(OR($H$12="Corrupción",$H$12="Lavado de Activos",$H$12="Financiación del Terrorismo",$H$12="Trámites, OPAs y Consultas de Acceso a la Información Pública"),'6.Valoración Control Corrupción'!$E12,'5. Valoración de Controles'!$H12))</f>
        <v>Asesor en Comunicación realiza seguimiento semanal a las solicitudes recibidas desde las dependencias. Para validar la fecha de recepción y el proceso en el que se encuentra.</v>
      </c>
      <c r="R12" s="50" t="str">
        <f>IF($H$12="","",
IF(OR($H$12="Corrupción",$H$12="Lavado de Activos",$H$12="Financiación del Terrorismo",$H$12="Trámites, OPAs y Consultas de Acceso a la Información Pública"),"No Aplica",'5. Valoración de Controles'!$I12))</f>
        <v>Preventivo</v>
      </c>
      <c r="S12" s="50" t="str">
        <f>IF($H$12="","",
IF(OR($H$12="Corrupción",$H$12="Lavado de Activos",$H$12="Financiación del Terrorismo",$H$12="Trámites, OPAs y Consultas de Acceso a la Información Pública"),"No Aplica",'5. Valoración de Controles'!$J12))</f>
        <v>Afecta probabilidad</v>
      </c>
      <c r="T12" s="50" t="str">
        <f>IF($H$12="","",
IF(OR($H$12="Corrupción",$H$12="Lavado de Activos",$H$12="Financiación del Terrorismo",$H$12="Trámites, OPAs y Consultas de Acceso a la Información Pública"),"No Aplica",'5. Valoración de Controles'!$K12))</f>
        <v>Manual</v>
      </c>
      <c r="U12" s="50" t="str">
        <f>IF($H$12="","",
IF(OR($H$12="Corrupción",$H$12="Lavado de Activos",$H$12="Financiación del Terrorismo",$H$12="Trámites, OPAs y Consultas de Acceso a la Información Pública"),"No Aplica",'5. Valoración de Controles'!$L12))</f>
        <v>Sin Documentar</v>
      </c>
      <c r="V12" s="50" t="str">
        <f>IF($H$12="","",
IF(OR($H$12="Corrupción",$H$12="Lavado de Activos",$H$12="Financiación del Terrorismo",$H$12="Trámites, OPAs y Consultas de Acceso a la Información Pública"),"No Aplica",'5. Valoración de Controles'!$M$12))</f>
        <v>Sin Control</v>
      </c>
      <c r="W12" s="50" t="str">
        <f>IF($H$12="","",
IF(OR($H$12="Corrupción",$H$12="Lavado de Activos",$H$12="Financiación del Terrorismo",$H$12="Trámites, OPAs y Consultas de Acceso a la Información Pública"),"No Aplica",'5. Valoración de Controles'!$N12))</f>
        <v>Sin registro</v>
      </c>
      <c r="X12" s="68" t="str">
        <f>IF($H$12="","",
IF(OR($H$12="Corrupción",$H$12="Lavado de Activos",$H$12="Financiación del Terrorismo",$H$12="Trámites, OPAs y Consultas de Acceso a la Información Pública"),"No Aplica",'5. Valoración de Controles'!$O12))</f>
        <v>Google drive: Diseño gráfico: https://docs.google.com/spreadsheets/d/1A2biAIXK_bGs7oBLCazbHn2KO6tb5Qvn/edit?pli=1#gid=245663263
Audiovisual: https://docs.google.com/spreadsheets/d/1D9NS6zXkKkXj935_k0deF4v27kbkdtPM/edit?pli=1#gid=281839572</v>
      </c>
      <c r="Y12" s="68" t="str">
        <f>IF($H$12="","",
IF(OR($H$12="Corrupción",$H$12="Lavado de Activos",$H$12="Financiación del Terrorismo",$H$12="Trámites, OPAs y Consultas de Acceso a la Información Pública"),"No Aplica",'5. Valoración de Controles'!$P12))</f>
        <v>Asesor y equipo de Comunicaciones</v>
      </c>
      <c r="Z12" s="68" t="str">
        <f>IF($H$12="","",
IF(OR($H$12="Corrupción",$H$12="Lavado de Activos",$H$12="Financiación del Terrorismo",$H$12="Trámites, OPAs y Consultas de Acceso a la Información Pública"),"No Aplica",'5. Valoración de Controles'!$Q12))</f>
        <v>Se generan observaciones en el cuadro de seguimiento de las solicitudes.</v>
      </c>
      <c r="AA12" s="52">
        <f>IF($H$12="","",
IF(OR($H$12="Corrupción",$H$12="Lavado de Activos",$H$12="Financiación del Terrorismo",$H$12="Trámites, OPAs y Consultas de Acceso a la Información Pública"),"No aplica",'5. Valoración de Controles'!$R12))</f>
        <v>0.4</v>
      </c>
      <c r="AB12" s="109"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109"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Moderado</v>
      </c>
      <c r="AE12" s="194">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0.6</v>
      </c>
      <c r="AF12" s="111" t="str">
        <f t="shared" ref="AF12" si="0">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Moderado</v>
      </c>
      <c r="AG12" s="112" t="s">
        <v>67</v>
      </c>
      <c r="AH12" s="173" t="str">
        <f t="shared" ref="AH12" si="1">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97"/>
      <c r="AJ12" s="199"/>
      <c r="AK12" s="200" t="str">
        <f t="shared" ref="AK12" si="2">IF(AI12="","","∑ Peso porcentual de cada acción definida")</f>
        <v/>
      </c>
      <c r="AL12" s="115"/>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67" ht="31.5" customHeight="1" x14ac:dyDescent="0.3">
      <c r="A13" s="113"/>
      <c r="B13" s="114"/>
      <c r="C13" s="114"/>
      <c r="D13" s="114"/>
      <c r="E13" s="114"/>
      <c r="F13" s="114"/>
      <c r="G13" s="114"/>
      <c r="H13" s="114"/>
      <c r="I13" s="114"/>
      <c r="J13" s="114"/>
      <c r="K13" s="109"/>
      <c r="L13" s="110"/>
      <c r="M13" s="114"/>
      <c r="N13" s="109"/>
      <c r="O13" s="110"/>
      <c r="P13" s="111"/>
      <c r="Q13" s="60" t="str">
        <f>IF($H$12="","",
IF(OR($H$12="Corrupción",$H$12="Lavado de Activos",$H$12="Financiación del Terrorismo",$H$12="Trámites, OPAs y Consultas de Acceso a la Información Pública"),'6.Valoración Control Corrupción'!$E13,'5. Valoración de Controles'!$H13))</f>
        <v xml:space="preserve">  </v>
      </c>
      <c r="R13" s="50">
        <f>IF($H$12="","",
IF(OR($H$12="Corrupción",$H$12="Lavado de Activos",$H$12="Financiación del Terrorismo",$H$12="Trámites, OPAs y Consultas de Acceso a la Información Pública"),"No Aplica",'5. Valoración de Controles'!$I13))</f>
        <v>0</v>
      </c>
      <c r="S13" s="50" t="str">
        <f>IF($H$12="","",
IF(OR($H$12="Corrupción",$H$12="Lavado de Activos",$H$12="Financiación del Terrorismo",$H$12="Trámites, OPAs y Consultas de Acceso a la Información Pública"),"No Aplica",'5. Valoración de Controles'!$J13))</f>
        <v/>
      </c>
      <c r="T13" s="50">
        <f>IF($H$12="","",
IF(OR($H$12="Corrupción",$H$12="Lavado de Activos",$H$12="Financiación del Terrorismo",$H$12="Trámites, OPAs y Consultas de Acceso a la Información Pública"),"No Aplica",'5. Valoración de Controles'!$K13))</f>
        <v>0</v>
      </c>
      <c r="U13" s="50">
        <f>IF($H$12="","",
IF(OR($H$12="Corrupción",$H$12="Lavado de Activos",$H$12="Financiación del Terrorismo",$H$12="Trámites, OPAs y Consultas de Acceso a la Información Pública"),"No Aplica",'5. Valoración de Controles'!$L13))</f>
        <v>0</v>
      </c>
      <c r="V13" s="50" t="str">
        <f>IF($H$12="","",
IF(OR($H$12="Corrupción",$H$12="Lavado de Activos",$H$12="Financiación del Terrorismo",$H$12="Trámites, OPAs y Consultas de Acceso a la Información Pública"),"No Aplica",'5. Valoración de Controles'!$M$12))</f>
        <v>Sin Control</v>
      </c>
      <c r="W13" s="50">
        <f>IF($H$12="","",
IF(OR($H$12="Corrupción",$H$12="Lavado de Activos",$H$12="Financiación del Terrorismo",$H$12="Trámites, OPAs y Consultas de Acceso a la Información Pública"),"No Aplica",'5. Valoración de Controles'!$N13))</f>
        <v>0</v>
      </c>
      <c r="X13" s="68">
        <f>IF($H$12="","",
IF(OR($H$12="Corrupción",$H$12="Lavado de Activos",$H$12="Financiación del Terrorismo",$H$12="Trámites, OPAs y Consultas de Acceso a la Información Pública"),"No Aplica",'5. Valoración de Controles'!$O13))</f>
        <v>0</v>
      </c>
      <c r="Y13" s="68">
        <f>IF($H$12="","",
IF(OR($H$12="Corrupción",$H$12="Lavado de Activos",$H$12="Financiación del Terrorismo",$H$12="Trámites, OPAs y Consultas de Acceso a la Información Pública"),"No Aplica",'5. Valoración de Controles'!$P13))</f>
        <v>0</v>
      </c>
      <c r="Z13" s="68">
        <f>IF($H$12="","",
IF(OR($H$12="Corrupción",$H$12="Lavado de Activos",$H$12="Financiación del Terrorismo",$H$12="Trámites, OPAs y Consultas de Acceso a la Información Pública"),"No Aplica",'5. Valoración de Controles'!$Q13))</f>
        <v>0</v>
      </c>
      <c r="AA13" s="52" t="str">
        <f>IF($H$12="","",
IF(OR($H$12="Corrupción",$H$12="Lavado de Activos",$H$12="Financiación del Terrorismo",$H$12="Trámites, OPAs y Consultas de Acceso a la Información Pública"),"No aplica",'5. Valoración de Controles'!$R13))</f>
        <v/>
      </c>
      <c r="AB13" s="109"/>
      <c r="AC13" s="195"/>
      <c r="AD13" s="109"/>
      <c r="AE13" s="195"/>
      <c r="AF13" s="111"/>
      <c r="AG13" s="112"/>
      <c r="AH13" s="196"/>
      <c r="AI13" s="198"/>
      <c r="AJ13" s="193"/>
      <c r="AK13" s="201"/>
      <c r="AL13" s="19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spans="1:67" ht="31.5" customHeight="1" x14ac:dyDescent="0.3">
      <c r="A14" s="113"/>
      <c r="B14" s="114"/>
      <c r="C14" s="114"/>
      <c r="D14" s="114"/>
      <c r="E14" s="114"/>
      <c r="F14" s="114"/>
      <c r="G14" s="114"/>
      <c r="H14" s="114"/>
      <c r="I14" s="114"/>
      <c r="J14" s="114"/>
      <c r="K14" s="109"/>
      <c r="L14" s="110"/>
      <c r="M14" s="114"/>
      <c r="N14" s="109"/>
      <c r="O14" s="110"/>
      <c r="P14" s="111"/>
      <c r="Q14" s="60" t="str">
        <f>IF($H$12="","",
IF(OR($H$12="Corrupción",$H$12="Lavado de Activos",$H$12="Financiación del Terrorismo",$H$12="Trámites, OPAs y Consultas de Acceso a la Información Pública"),'6.Valoración Control Corrupción'!$E14,'5. Valoración de Controles'!$H14))</f>
        <v xml:space="preserve">  </v>
      </c>
      <c r="R14" s="50">
        <f>IF($H$12="","",
IF(OR($H$12="Corrupción",$H$12="Lavado de Activos",$H$12="Financiación del Terrorismo",$H$12="Trámites, OPAs y Consultas de Acceso a la Información Pública"),"No Aplica",'5. Valoración de Controles'!$I14))</f>
        <v>0</v>
      </c>
      <c r="S14" s="50" t="str">
        <f>IF($H$12="","",
IF(OR($H$12="Corrupción",$H$12="Lavado de Activos",$H$12="Financiación del Terrorismo",$H$12="Trámites, OPAs y Consultas de Acceso a la Información Pública"),"No Aplica",'5. Valoración de Controles'!$J14))</f>
        <v/>
      </c>
      <c r="T14" s="50">
        <f>IF($H$12="","",
IF(OR($H$12="Corrupción",$H$12="Lavado de Activos",$H$12="Financiación del Terrorismo",$H$12="Trámites, OPAs y Consultas de Acceso a la Información Pública"),"No Aplica",'5. Valoración de Controles'!$K14))</f>
        <v>0</v>
      </c>
      <c r="U14" s="50">
        <f>IF($H$12="","",
IF(OR($H$12="Corrupción",$H$12="Lavado de Activos",$H$12="Financiación del Terrorismo",$H$12="Trámites, OPAs y Consultas de Acceso a la Información Pública"),"No Aplica",'5. Valoración de Controles'!$L14))</f>
        <v>0</v>
      </c>
      <c r="V14" s="50" t="str">
        <f>IF($H$12="","",
IF(OR($H$12="Corrupción",$H$12="Lavado de Activos",$H$12="Financiación del Terrorismo",$H$12="Trámites, OPAs y Consultas de Acceso a la Información Pública"),"No Aplica",'5. Valoración de Controles'!$M$12))</f>
        <v>Sin Control</v>
      </c>
      <c r="W14" s="50">
        <f>IF($H$12="","",
IF(OR($H$12="Corrupción",$H$12="Lavado de Activos",$H$12="Financiación del Terrorismo",$H$12="Trámites, OPAs y Consultas de Acceso a la Información Pública"),"No Aplica",'5. Valoración de Controles'!$N14))</f>
        <v>0</v>
      </c>
      <c r="X14" s="68">
        <f>IF($H$12="","",
IF(OR($H$12="Corrupción",$H$12="Lavado de Activos",$H$12="Financiación del Terrorismo",$H$12="Trámites, OPAs y Consultas de Acceso a la Información Pública"),"No Aplica",'5. Valoración de Controles'!$O14))</f>
        <v>0</v>
      </c>
      <c r="Y14" s="68">
        <f>IF($H$12="","",
IF(OR($H$12="Corrupción",$H$12="Lavado de Activos",$H$12="Financiación del Terrorismo",$H$12="Trámites, OPAs y Consultas de Acceso a la Información Pública"),"No Aplica",'5. Valoración de Controles'!$P14))</f>
        <v>0</v>
      </c>
      <c r="Z14" s="68">
        <f>IF($H$12="","",
IF(OR($H$12="Corrupción",$H$12="Lavado de Activos",$H$12="Financiación del Terrorismo",$H$12="Trámites, OPAs y Consultas de Acceso a la Información Pública"),"No Aplica",'5. Valoración de Controles'!$Q14))</f>
        <v>0</v>
      </c>
      <c r="AA14" s="52" t="str">
        <f>IF($H$12="","",
IF(OR($H$12="Corrupción",$H$12="Lavado de Activos",$H$12="Financiación del Terrorismo",$H$12="Trámites, OPAs y Consultas de Acceso a la Información Pública"),"No aplica",'5. Valoración de Controles'!$R14))</f>
        <v/>
      </c>
      <c r="AB14" s="109"/>
      <c r="AC14" s="195"/>
      <c r="AD14" s="109"/>
      <c r="AE14" s="195"/>
      <c r="AF14" s="111"/>
      <c r="AG14" s="112"/>
      <c r="AH14" s="196"/>
      <c r="AI14" s="198"/>
      <c r="AJ14" s="193"/>
      <c r="AK14" s="201"/>
      <c r="AL14" s="19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spans="1:67" ht="31.5" customHeight="1" x14ac:dyDescent="0.3">
      <c r="A15" s="113">
        <v>3</v>
      </c>
      <c r="B15" s="114" t="str">
        <f>'2. Identificación del Riesgo'!B15:B17</f>
        <v>Comunicaciones e Información Pública</v>
      </c>
      <c r="C15" s="114" t="str">
        <f>IF('2. Identificación del Riesgo'!C15:C17="","",'2. Identificación del Riesgo'!C15:C17)</f>
        <v>Actividades de desvinculación y traslado (funcionarios).</v>
      </c>
      <c r="D15" s="114" t="str">
        <f>IF('2. Identificación del Riesgo'!D15:D17="","",'2. Identificación del Riesgo'!D15:D17)</f>
        <v>Afectación Económica (o presupuestal) y Reputacional</v>
      </c>
      <c r="E15" s="114" t="str">
        <f>IF('2. Identificación del Riesgo'!E15:E17="","",'2. Identificación del Riesgo'!E15:E17)</f>
        <v>por la alta rotación de personal de planta (carrera administrativa y provisional)</v>
      </c>
      <c r="F15" s="114" t="str">
        <f>IF('2. Identificación del Riesgo'!F15:F17="","",'2. Identificación del Riesgo'!F15:F17)</f>
        <v>Debido a la falta de lineamientos y herramientas institucionalizados para una adecuada transferencia de conocimiento.</v>
      </c>
      <c r="G15" s="114"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H15" s="114" t="str">
        <f>IF('2. Identificación del Riesgo'!H15:H17="","",'2. Identificación del Riesgo'!H15:H17)</f>
        <v>Fuga de Capital Intelectual</v>
      </c>
      <c r="I15" s="114" t="str">
        <f>IF('2. Identificación del Riesgo'!I15:I17="","",'2. Identificación del Riesgo'!I15:I17)</f>
        <v>Usuarios, productos y practicas, organizacionales</v>
      </c>
      <c r="J15" s="114" t="str">
        <f>IF('2. Identificación del Riesgo'!J15:J17="","",'2. Identificación del Riesgo'!J15:J17)</f>
        <v>Media: La actividad que conlleva el riesgo se ejecuta de 24 a 500 veces por año</v>
      </c>
      <c r="K15" s="109" t="str">
        <f>'2. Identificación del Riesgo'!K15:K17</f>
        <v>Media</v>
      </c>
      <c r="L15" s="110">
        <f>'2. Identificación del Riesgo'!L15:L17</f>
        <v>0.6</v>
      </c>
      <c r="M15" s="11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de la entidad con efecto publicitario sostenido a nivel de sector administrativo, nivel departamental o municipal</v>
      </c>
      <c r="N15" s="109" t="str">
        <f>'2. Identificación del Riesgo'!N15:N17</f>
        <v>Mayor</v>
      </c>
      <c r="O15" s="110">
        <f>'2. Identificación del Riesgo'!O15:O17</f>
        <v>0.8</v>
      </c>
      <c r="P15" s="111" t="str">
        <f>'2. Identificación del Riesgo'!P15:P17</f>
        <v>Alto</v>
      </c>
      <c r="Q15" s="51" t="str">
        <f>IF($H$15="","",
IF(OR($H$15="Corrupción",$H$15="Lavado de Activos",$H$15="Financiación del Terrorismo",$H$15="Trámites, OPAs y Consultas de Acceso a la Información Pública"),'6.Valoración Control Corrupción'!$E15,'5. Valoración de Controles'!$H15))</f>
        <v>El Jefe Inmediato verifica el acta de entrega de puesto de trabajo con sus respectivos soportes, remitida por el funcionario al momento de una desvinculación o traslado laboral.</v>
      </c>
      <c r="R15" s="50" t="str">
        <f>IF($H$15="","",
IF(OR($H$15="Corrupción",$H$15="Lavado de Activos",$H$15="Financiación del Terrorismo",$H$15="Trámites, OPAs y Consultas de Acceso a la Información Pública"),"No Aplica",'5. Valoración de Controles'!$I15))</f>
        <v>Detectivo</v>
      </c>
      <c r="S15" s="50" t="str">
        <f>IF($H$15="","",
IF(OR($H$15="Corrupción",$H$15="Lavado de Activos",$H$15="Financiación del Terrorismo",$H$15="Trámites, OPAs y Consultas de Acceso a la Información Pública"),"No Aplica",'5. Valoración de Controles'!$J15))</f>
        <v>Afecta probabilidad</v>
      </c>
      <c r="T15" s="50" t="str">
        <f>IF($H$15="","",
IF(OR($H$15="Corrupción",$H$15="Lavado de Activos",$H$15="Financiación del Terrorismo",$H$15="Trámites, OPAs y Consultas de Acceso a la Información Pública"),"No Aplica",'5. Valoración de Controles'!$K15))</f>
        <v>Manual</v>
      </c>
      <c r="U15" s="50" t="str">
        <f>IF($H$15="","",
IF(OR($H$15="Corrupción",$H$15="Lavado de Activos",$H$15="Financiación del Terrorismo",$H$15="Trámites, OPAs y Consultas de Acceso a la Información Pública"),"No Aplica",'5. Valoración de Controles'!$L15))</f>
        <v>Documentado</v>
      </c>
      <c r="V15" s="50" t="str">
        <f>IF($H$15="","",
IF(OR($H$15="Corrupción",$H$15="Lavado de Activos",$H$15="Financiación del Terrorismo",$H$15="Trámites, OPAs y Consultas de Acceso a la Información Pública"),"No Aplica",'5. Valoración de Controles'!$M15))</f>
        <v>Continua</v>
      </c>
      <c r="W15" s="50" t="str">
        <f>IF($H$15="","",
IF(OR($H$15="Corrupción",$H$15="Lavado de Activos",$H$15="Financiación del Terrorismo",$H$15="Trámites, OPAs y Consultas de Acceso a la Información Pública"),"No Aplica",'5. Valoración de Controles'!$N15))</f>
        <v>Con registro</v>
      </c>
      <c r="X15" s="68" t="str">
        <f>IF($H$15="","",
IF(OR($H$15="Corrupción",$H$15="Lavado de Activos",$H$15="Financiación del Terrorismo",$H$15="Trámites, OPAs y Consultas de Acceso a la Información Pública"),"No Aplica",'5. Valoración de Controles'!$O15))</f>
        <v>Historias Laborales</v>
      </c>
      <c r="Y15" s="68" t="str">
        <f>IF($H$15="","",
IF(OR($H$15="Corrupción",$H$15="Lavado de Activos",$H$15="Financiación del Terrorismo",$H$15="Trámites, OPAs y Consultas de Acceso a la Información Pública"),"No Aplica",'5. Valoración de Controles'!$P15))</f>
        <v>Acta de entrega firmada por el funcionario que recibe el puesto de trabajo, quien garantiza al jefe inmediato la entrega idonea del mismo.</v>
      </c>
      <c r="Z15" s="68" t="str">
        <f>IF($H$15="","",
IF(OR($H$15="Corrupción",$H$15="Lavado de Activos",$H$15="Financiación del Terrorismo",$H$15="Trámites, OPAs y Consultas de Acceso a la Información Pública"),"No Aplica",'5. Valoración de Controles'!$Q15))</f>
        <v xml:space="preserve">Si el funcionario que recibe el puesto de trabajo no esta conforme con la entrega, el jefe inmediato solicita fortalecer dicha entrega y se condiciona el pago de nomina. </v>
      </c>
      <c r="AA15" s="52">
        <f>IF($H$15="","",
IF(OR($H$15="Corrupción",$H$15="Lavado de Activos",$H$15="Financiación del Terrorismo",$H$15="Trámites, OPAs y Consultas de Acceso a la Información Pública"),"No aplica",'5. Valoración de Controles'!$R15))</f>
        <v>0.3</v>
      </c>
      <c r="AB15" s="109"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1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0.29399999999999998</v>
      </c>
      <c r="AD15" s="109"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Mayor</v>
      </c>
      <c r="AE15" s="194">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0.8</v>
      </c>
      <c r="AF15" s="111" t="str">
        <f t="shared" ref="AF15" si="3">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Alto</v>
      </c>
      <c r="AG15" s="112" t="s">
        <v>69</v>
      </c>
      <c r="AH15" s="173" t="str">
        <f t="shared" ref="AH15" si="4">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Debe establecer el plan de acción a implementar para mitigar el nivel del riesgo</v>
      </c>
      <c r="AI15" s="207" t="s">
        <v>446</v>
      </c>
      <c r="AJ15" s="199" t="s">
        <v>447</v>
      </c>
      <c r="AK15" s="200" t="str">
        <f t="shared" ref="AK15" si="5">IF(AI15="","","∑ Peso porcentual de cada acción definida")</f>
        <v>∑ Peso porcentual de cada acción definida</v>
      </c>
      <c r="AL15" s="115" t="s">
        <v>448</v>
      </c>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spans="1:67" ht="31.5" customHeight="1" x14ac:dyDescent="0.3">
      <c r="A16" s="113"/>
      <c r="B16" s="114"/>
      <c r="C16" s="114"/>
      <c r="D16" s="114"/>
      <c r="E16" s="114"/>
      <c r="F16" s="114"/>
      <c r="G16" s="114"/>
      <c r="H16" s="114"/>
      <c r="I16" s="114"/>
      <c r="J16" s="114"/>
      <c r="K16" s="109"/>
      <c r="L16" s="110"/>
      <c r="M16" s="114"/>
      <c r="N16" s="109"/>
      <c r="O16" s="110"/>
      <c r="P16" s="111"/>
      <c r="Q16" s="51" t="str">
        <f>IF($H$15="","",
IF(OR($H$15="Corrupción",$H$15="Lavado de Activos",$H$15="Financiación del Terrorismo",$H$15="Trámites, OPAs y Consultas de Acceso a la Información Pública"),'6.Valoración Control Corrupción'!$E16,'5. Valoración de Controles'!$H16))</f>
        <v>El funcionario realiza el informe o charla en la que transfiere el conocimiento adquirido, producto de una capacitación brindada por el IDIGER mediante su Plan Institucional de Capacitación.</v>
      </c>
      <c r="R16" s="50" t="str">
        <f>IF($H$15="","",
IF(OR($H$15="Corrupción",$H$15="Lavado de Activos",$H$15="Financiación del Terrorismo",$H$15="Trámites, OPAs y Consultas de Acceso a la Información Pública"),"No Aplica",'5. Valoración de Controles'!$I16))</f>
        <v>Detectivo</v>
      </c>
      <c r="S16" s="50" t="str">
        <f>IF($H$15="","",
IF(OR($H$15="Corrupción",$H$15="Lavado de Activos",$H$15="Financiación del Terrorismo",$H$15="Trámites, OPAs y Consultas de Acceso a la Información Pública"),"No Aplica",'5. Valoración de Controles'!$J16))</f>
        <v>Afecta probabilidad</v>
      </c>
      <c r="T16" s="50" t="str">
        <f>IF($H$15="","",
IF(OR($H$15="Corrupción",$H$15="Lavado de Activos",$H$15="Financiación del Terrorismo",$H$15="Trámites, OPAs y Consultas de Acceso a la Información Pública"),"No Aplica",'5. Valoración de Controles'!$K16))</f>
        <v>Manual</v>
      </c>
      <c r="U16" s="50" t="str">
        <f>IF($H$15="","",
IF(OR($H$15="Corrupción",$H$15="Lavado de Activos",$H$15="Financiación del Terrorismo",$H$15="Trámites, OPAs y Consultas de Acceso a la Información Pública"),"No Aplica",'5. Valoración de Controles'!$L16))</f>
        <v>Documentado</v>
      </c>
      <c r="V16" s="50" t="str">
        <f>IF($H$15="","",
IF(OR($H$15="Corrupción",$H$15="Lavado de Activos",$H$15="Financiación del Terrorismo",$H$15="Trámites, OPAs y Consultas de Acceso a la Información Pública"),"No Aplica",'5. Valoración de Controles'!$M16))</f>
        <v>Continua</v>
      </c>
      <c r="W16" s="50" t="str">
        <f>IF($H$15="","",
IF(OR($H$15="Corrupción",$H$15="Lavado de Activos",$H$15="Financiación del Terrorismo",$H$15="Trámites, OPAs y Consultas de Acceso a la Información Pública"),"No Aplica",'5. Valoración de Controles'!$N16))</f>
        <v>Con registro</v>
      </c>
      <c r="X16" s="68" t="str">
        <f>IF($H$15="","",
IF(OR($H$15="Corrupción",$H$15="Lavado de Activos",$H$15="Financiación del Terrorismo",$H$15="Trámites, OPAs y Consultas de Acceso a la Información Pública"),"No Aplica",'5. Valoración de Controles'!$O16))</f>
        <v>Historias Laborales</v>
      </c>
      <c r="Y16" s="68" t="str">
        <f>IF($H$15="","",
IF(OR($H$15="Corrupción",$H$15="Lavado de Activos",$H$15="Financiación del Terrorismo",$H$15="Trámites, OPAs y Consultas de Acceso a la Información Pública"),"No Aplica",'5. Valoración de Controles'!$P16))</f>
        <v>Capacitación presencial o virtual para transferir el conocimiento a los funcionarios de la Entidad, o Elaboración de informe de los conocimientos adquiridos en la capacitación recibida.</v>
      </c>
      <c r="Z16" s="68" t="str">
        <f>IF($H$15="","",
IF(OR($H$15="Corrupción",$H$15="Lavado de Activos",$H$15="Financiación del Terrorismo",$H$15="Trámites, OPAs y Consultas de Acceso a la Información Pública"),"No Aplica",'5. Valoración de Controles'!$Q16))</f>
        <v>El control no permite identificar desviaciones o diferencias.</v>
      </c>
      <c r="AA16" s="52">
        <f>IF($H$15="","",
IF(OR($H$15="Corrupción",$H$15="Lavado de Activos",$H$15="Financiación del Terrorismo",$H$15="Trámites, OPAs y Consultas de Acceso a la Información Pública"),"No aplica",'5. Valoración de Controles'!$R16))</f>
        <v>0.3</v>
      </c>
      <c r="AB16" s="109"/>
      <c r="AC16" s="195"/>
      <c r="AD16" s="109"/>
      <c r="AE16" s="195"/>
      <c r="AF16" s="111"/>
      <c r="AG16" s="112"/>
      <c r="AH16" s="196"/>
      <c r="AI16" s="208"/>
      <c r="AJ16" s="193"/>
      <c r="AK16" s="201"/>
      <c r="AL16" s="19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spans="1:67" ht="31.5" customHeight="1" x14ac:dyDescent="0.3">
      <c r="A17" s="113"/>
      <c r="B17" s="114"/>
      <c r="C17" s="114"/>
      <c r="D17" s="114"/>
      <c r="E17" s="114"/>
      <c r="F17" s="114"/>
      <c r="G17" s="114"/>
      <c r="H17" s="114"/>
      <c r="I17" s="114"/>
      <c r="J17" s="114"/>
      <c r="K17" s="109"/>
      <c r="L17" s="110"/>
      <c r="M17" s="114"/>
      <c r="N17" s="109"/>
      <c r="O17" s="110"/>
      <c r="P17" s="111"/>
      <c r="Q17" s="51" t="str">
        <f>IF($H$15="","",
IF(OR($H$15="Corrupción",$H$15="Lavado de Activos",$H$15="Financiación del Terrorismo",$H$15="Trámites, OPAs y Consultas de Acceso a la Información Pública"),'6.Valoración Control Corrupción'!$E17,'5. Valoración de Controles'!$H17))</f>
        <v xml:space="preserve">  </v>
      </c>
      <c r="R17" s="50">
        <f>IF($H$15="","",
IF(OR($H$15="Corrupción",$H$15="Lavado de Activos",$H$15="Financiación del Terrorismo",$H$15="Trámites, OPAs y Consultas de Acceso a la Información Pública"),"No Aplica",'5. Valoración de Controles'!$I17))</f>
        <v>0</v>
      </c>
      <c r="S17" s="50" t="str">
        <f>IF($H$15="","",
IF(OR($H$15="Corrupción",$H$15="Lavado de Activos",$H$15="Financiación del Terrorismo",$H$15="Trámites, OPAs y Consultas de Acceso a la Información Pública"),"No Aplica",'5. Valoración de Controles'!$J17))</f>
        <v/>
      </c>
      <c r="T17" s="50">
        <f>IF($H$15="","",
IF(OR($H$15="Corrupción",$H$15="Lavado de Activos",$H$15="Financiación del Terrorismo",$H$15="Trámites, OPAs y Consultas de Acceso a la Información Pública"),"No Aplica",'5. Valoración de Controles'!$K17))</f>
        <v>0</v>
      </c>
      <c r="U17" s="50">
        <f>IF($H$15="","",
IF(OR($H$15="Corrupción",$H$15="Lavado de Activos",$H$15="Financiación del Terrorismo",$H$15="Trámites, OPAs y Consultas de Acceso a la Información Pública"),"No Aplica",'5. Valoración de Controles'!$L17))</f>
        <v>0</v>
      </c>
      <c r="V17" s="50">
        <f>IF($H$15="","",
IF(OR($H$15="Corrupción",$H$15="Lavado de Activos",$H$15="Financiación del Terrorismo",$H$15="Trámites, OPAs y Consultas de Acceso a la Información Pública"),"No Aplica",'5. Valoración de Controles'!$M17))</f>
        <v>0</v>
      </c>
      <c r="W17" s="50">
        <f>IF($H$15="","",
IF(OR($H$15="Corrupción",$H$15="Lavado de Activos",$H$15="Financiación del Terrorismo",$H$15="Trámites, OPAs y Consultas de Acceso a la Información Pública"),"No Aplica",'5. Valoración de Controles'!$N17))</f>
        <v>0</v>
      </c>
      <c r="X17" s="68">
        <f>IF($H$15="","",
IF(OR($H$15="Corrupción",$H$15="Lavado de Activos",$H$15="Financiación del Terrorismo",$H$15="Trámites, OPAs y Consultas de Acceso a la Información Pública"),"No Aplica",'5. Valoración de Controles'!$O17))</f>
        <v>0</v>
      </c>
      <c r="Y17" s="68">
        <f>IF($H$15="","",
IF(OR($H$15="Corrupción",$H$15="Lavado de Activos",$H$15="Financiación del Terrorismo",$H$15="Trámites, OPAs y Consultas de Acceso a la Información Pública"),"No Aplica",'5. Valoración de Controles'!$P17))</f>
        <v>0</v>
      </c>
      <c r="Z17" s="68">
        <f>IF($H$15="","",
IF(OR($H$15="Corrupción",$H$15="Lavado de Activos",$H$15="Financiación del Terrorismo",$H$15="Trámites, OPAs y Consultas de Acceso a la Información Pública"),"No Aplica",'5. Valoración de Controles'!$Q17))</f>
        <v>0</v>
      </c>
      <c r="AA17" s="52" t="str">
        <f>IF($H$15="","",
IF(OR($H$15="Corrupción",$H$15="Lavado de Activos",$H$15="Financiación del Terrorismo",$H$15="Trámites, OPAs y Consultas de Acceso a la Información Pública"),"No aplica",'5. Valoración de Controles'!$R17))</f>
        <v/>
      </c>
      <c r="AB17" s="109"/>
      <c r="AC17" s="195"/>
      <c r="AD17" s="109"/>
      <c r="AE17" s="195"/>
      <c r="AF17" s="111"/>
      <c r="AG17" s="112"/>
      <c r="AH17" s="196"/>
      <c r="AI17" s="209"/>
      <c r="AJ17" s="193"/>
      <c r="AK17" s="201"/>
      <c r="AL17" s="19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spans="1:67" ht="31.5" customHeight="1" x14ac:dyDescent="0.3">
      <c r="A18" s="113">
        <v>4</v>
      </c>
      <c r="B18" s="114" t="str">
        <f>'2. Identificación del Riesgo'!B18:B20</f>
        <v>Comunicaciones e Información Pública</v>
      </c>
      <c r="C18" s="114" t="str">
        <f>IF('2. Identificación del Riesgo'!C18:C20="","",'2. Identificación del Riesgo'!C18:C20)</f>
        <v>Entrega de informes de actividades y/o terminación o cesión de contratos de prestación de servicios (contratistas).</v>
      </c>
      <c r="D18" s="114" t="str">
        <f>IF('2. Identificación del Riesgo'!D18:D20="","",'2. Identificación del Riesgo'!D18:D20)</f>
        <v>Afectación Económica (o presupuestal) y Reputacional</v>
      </c>
      <c r="E18" s="114" t="str">
        <f>IF('2. Identificación del Riesgo'!E18:E20="","",'2. Identificación del Riesgo'!E18:E20)</f>
        <v>por debilidades en la revisión de los productos entregados por los contratistas de prestación de servicios</v>
      </c>
      <c r="F18" s="114" t="str">
        <f>IF('2. Identificación del Riesgo'!F18:F20="","",'2. Identificación del Riesgo'!F18:F20)</f>
        <v>Debido a la falta de lineamientos y herramientas institucionalizados para una adecuada transferencia de conocimiento.</v>
      </c>
      <c r="G18" s="114"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8" s="114" t="str">
        <f>IF('2. Identificación del Riesgo'!H18:H20="","",'2. Identificación del Riesgo'!H18:H20)</f>
        <v>Fuga de Capital Intelectual</v>
      </c>
      <c r="I18" s="114" t="str">
        <f>IF('2. Identificación del Riesgo'!I18:I20="","",'2. Identificación del Riesgo'!I18:I20)</f>
        <v>Usuarios, productos y practicas, organizacionales</v>
      </c>
      <c r="J18" s="114" t="str">
        <f>IF('2. Identificación del Riesgo'!J18:J20="","",'2. Identificación del Riesgo'!J18:J20)</f>
        <v>Alta: La actividad que conlleva el riesgo se ejecuta mínimo 500 veces al año y máximo 5000 veces por año</v>
      </c>
      <c r="K18" s="109" t="str">
        <f>'2. Identificación del Riesgo'!K18:K20</f>
        <v>Alta</v>
      </c>
      <c r="L18" s="110">
        <f>'2. Identificación del Riesgo'!L18:L20</f>
        <v>0.8</v>
      </c>
      <c r="M18" s="11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Reputacional: El riesgo afecta la imagen de la entidad internamente, de conocimiento general, nivel interno, de junta directiva y accionistas y/o de proveedores</v>
      </c>
      <c r="N18" s="109" t="str">
        <f>'2. Identificación del Riesgo'!N18:N20</f>
        <v>Menor</v>
      </c>
      <c r="O18" s="110">
        <f>'2. Identificación del Riesgo'!O18:O20</f>
        <v>0.4</v>
      </c>
      <c r="P18" s="111" t="str">
        <f>'2. Identificación del Riesgo'!P18:P20</f>
        <v>Moderado</v>
      </c>
      <c r="Q18" s="51" t="str">
        <f>IF($H$18="","",
IF(OR($H$18="Corrupción",$H$18="Lavado de Activos",$H$18="Financiación del Terrorismo",$H$18="Trámites, OPAs y Consultas de Acceso a la Información Pública"),'6.Valoración Control Corrupción'!$E18,'5. Valoración de Controles'!$H18))</f>
        <v>El Supervisor del contrato verifica el informe de actividades y soportes entregados por el Contratista de prestación de servicios, de manera mensual.</v>
      </c>
      <c r="R18" s="50" t="str">
        <f>IF($H$18="","",
IF(OR($H$18="Corrupción",$H$18="Lavado de Activos",$H$18="Financiación del Terrorismo",$H$18="Trámites, OPAs y Consultas de Acceso a la Información Pública"),"No Aplica",'5. Valoración de Controles'!$I18))</f>
        <v>Detectivo</v>
      </c>
      <c r="S18" s="50" t="str">
        <f>IF($H$18="","",
IF(OR($H$18="Corrupción",$H$18="Lavado de Activos",$H$18="Financiación del Terrorismo",$H$18="Trámites, OPAs y Consultas de Acceso a la Información Pública"),"No Aplica",'5. Valoración de Controles'!$J18))</f>
        <v>Afecta probabilidad</v>
      </c>
      <c r="T18" s="50" t="str">
        <f>IF($H$18="","",
IF(OR($H$18="Corrupción",$H$18="Lavado de Activos",$H$18="Financiación del Terrorismo",$H$18="Trámites, OPAs y Consultas de Acceso a la Información Pública"),"No Aplica",'5. Valoración de Controles'!$K18))</f>
        <v>Manual</v>
      </c>
      <c r="U18" s="50" t="str">
        <f>IF($H$18="","",
IF(OR($H$18="Corrupción",$H$18="Lavado de Activos",$H$18="Financiación del Terrorismo",$H$18="Trámites, OPAs y Consultas de Acceso a la Información Pública"),"No Aplica",'5. Valoración de Controles'!$L18))</f>
        <v>Documentado</v>
      </c>
      <c r="V18" s="50" t="str">
        <f>IF($H$18="","",
IF(OR($H$18="Corrupción",$H$18="Lavado de Activos",$H$18="Financiación del Terrorismo",$H$18="Trámites, OPAs y Consultas de Acceso a la Información Pública"),"No Aplica",'5. Valoración de Controles'!$M18))</f>
        <v>Continua</v>
      </c>
      <c r="W18" s="50" t="str">
        <f>IF($H$18="","",
IF(OR($H$18="Corrupción",$H$18="Lavado de Activos",$H$18="Financiación del Terrorismo",$H$18="Trámites, OPAs y Consultas de Acceso a la Información Pública"),"No Aplica",'5. Valoración de Controles'!$N18))</f>
        <v>Con registro</v>
      </c>
      <c r="X18" s="68" t="str">
        <f>IF($H$18="","",
IF(OR($H$18="Corrupción",$H$18="Lavado de Activos",$H$18="Financiación del Terrorismo",$H$18="Trámites, OPAs y Consultas de Acceso a la Información Pública"),"No Aplica",'5. Valoración de Controles'!$O18))</f>
        <v>Carpeta fisica de cada contrato de prestación de servicios. A nivel digital en el NAS administrado por la Dirección TIC.</v>
      </c>
      <c r="Y18" s="68" t="str">
        <f>IF($H$18="","",
IF(OR($H$18="Corrupción",$H$18="Lavado de Activos",$H$18="Financiación del Terrorismo",$H$18="Trámites, OPAs y Consultas de Acceso a la Información Pública"),"No Aplica",'5. Valoración de Controles'!$P18))</f>
        <v>Informe de actividades mensuales de los contratistas de prestación de servicios.</v>
      </c>
      <c r="Z18" s="68" t="str">
        <f>IF($H$18="","",
IF(OR($H$18="Corrupción",$H$18="Lavado de Activos",$H$18="Financiación del Terrorismo",$H$18="Trámites, OPAs y Consultas de Acceso a la Información Pública"),"No Aplica",'5. Valoración de Controles'!$Q18))</f>
        <v>En caso de que el supervisor identifique diferencias en las evidencias con respecto a las actividades reportadas, devuelve el informe para que el contratista realice los ajustes pertinentes.</v>
      </c>
      <c r="AA18" s="52">
        <f>IF($H$18="","",
IF(OR($H$18="Corrupción",$H$18="Lavado de Activos",$H$18="Financiación del Terrorismo",$H$18="Trámites, OPAs y Consultas de Acceso a la Información Pública"),"No aplica",'5. Valoración de Controles'!$R18))</f>
        <v>0.3</v>
      </c>
      <c r="AB18" s="109"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Baja</v>
      </c>
      <c r="AC18" s="1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0.56000000000000005</v>
      </c>
      <c r="AD18" s="109"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Menor</v>
      </c>
      <c r="AE18" s="194">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0.4</v>
      </c>
      <c r="AF18" s="111" t="str">
        <f t="shared" ref="AF18" si="6">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Moderado</v>
      </c>
      <c r="AG18" s="112" t="s">
        <v>67</v>
      </c>
      <c r="AH18" s="173" t="str">
        <f t="shared" ref="AH18" si="7">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No amerita plan de acción. Asuma las consecuencias de la materialización del riesgo</v>
      </c>
      <c r="AI18" s="197"/>
      <c r="AJ18" s="199"/>
      <c r="AK18" s="200" t="str">
        <f t="shared" ref="AK18" si="8">IF(AI18="","","∑ Peso porcentual de cada acción definida")</f>
        <v/>
      </c>
      <c r="AL18" s="115"/>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spans="1:67" ht="31.5" customHeight="1" x14ac:dyDescent="0.3">
      <c r="A19" s="113"/>
      <c r="B19" s="114"/>
      <c r="C19" s="114"/>
      <c r="D19" s="114"/>
      <c r="E19" s="114"/>
      <c r="F19" s="114"/>
      <c r="G19" s="114"/>
      <c r="H19" s="114"/>
      <c r="I19" s="114"/>
      <c r="J19" s="114"/>
      <c r="K19" s="109"/>
      <c r="L19" s="110"/>
      <c r="M19" s="114"/>
      <c r="N19" s="109"/>
      <c r="O19" s="110"/>
      <c r="P19" s="111"/>
      <c r="Q19" s="51" t="str">
        <f>IF($H$18="","",
IF(OR($H$18="Corrupción",$H$18="Lavado de Activos",$H$18="Financiación del Terrorismo",$H$18="Trámites, OPAs y Consultas de Acceso a la Información Pública"),'6.Valoración Control Corrupción'!$E19,'5. Valoración de Controles'!$H19))</f>
        <v xml:space="preserve">  </v>
      </c>
      <c r="R19" s="50">
        <f>IF($H$18="","",
IF(OR($H$18="Corrupción",$H$18="Lavado de Activos",$H$18="Financiación del Terrorismo",$H$18="Trámites, OPAs y Consultas de Acceso a la Información Pública"),"No Aplica",'5. Valoración de Controles'!$I19))</f>
        <v>0</v>
      </c>
      <c r="S19" s="50" t="str">
        <f>IF($H$18="","",
IF(OR($H$18="Corrupción",$H$18="Lavado de Activos",$H$18="Financiación del Terrorismo",$H$18="Trámites, OPAs y Consultas de Acceso a la Información Pública"),"No Aplica",'5. Valoración de Controles'!$J19))</f>
        <v/>
      </c>
      <c r="T19" s="50">
        <f>IF($H$18="","",
IF(OR($H$18="Corrupción",$H$18="Lavado de Activos",$H$18="Financiación del Terrorismo",$H$18="Trámites, OPAs y Consultas de Acceso a la Información Pública"),"No Aplica",'5. Valoración de Controles'!$K19))</f>
        <v>0</v>
      </c>
      <c r="U19" s="50">
        <f>IF($H$18="","",
IF(OR($H$18="Corrupción",$H$18="Lavado de Activos",$H$18="Financiación del Terrorismo",$H$18="Trámites, OPAs y Consultas de Acceso a la Información Pública"),"No Aplica",'5. Valoración de Controles'!$L19))</f>
        <v>0</v>
      </c>
      <c r="V19" s="50">
        <f>IF($H$18="","",
IF(OR($H$18="Corrupción",$H$18="Lavado de Activos",$H$18="Financiación del Terrorismo",$H$18="Trámites, OPAs y Consultas de Acceso a la Información Pública"),"No Aplica",'5. Valoración de Controles'!$M19))</f>
        <v>0</v>
      </c>
      <c r="W19" s="50">
        <f>IF($H$18="","",
IF(OR($H$18="Corrupción",$H$18="Lavado de Activos",$H$18="Financiación del Terrorismo",$H$18="Trámites, OPAs y Consultas de Acceso a la Información Pública"),"No Aplica",'5. Valoración de Controles'!$N19))</f>
        <v>0</v>
      </c>
      <c r="X19" s="68">
        <f>IF($H$18="","",
IF(OR($H$18="Corrupción",$H$18="Lavado de Activos",$H$18="Financiación del Terrorismo",$H$18="Trámites, OPAs y Consultas de Acceso a la Información Pública"),"No Aplica",'5. Valoración de Controles'!$O19))</f>
        <v>0</v>
      </c>
      <c r="Y19" s="68">
        <f>IF($H$18="","",
IF(OR($H$18="Corrupción",$H$18="Lavado de Activos",$H$18="Financiación del Terrorismo",$H$18="Trámites, OPAs y Consultas de Acceso a la Información Pública"),"No Aplica",'5. Valoración de Controles'!$P19))</f>
        <v>0</v>
      </c>
      <c r="Z19" s="68">
        <f>IF($H$18="","",
IF(OR($H$18="Corrupción",$H$18="Lavado de Activos",$H$18="Financiación del Terrorismo",$H$18="Trámites, OPAs y Consultas de Acceso a la Información Pública"),"No Aplica",'5. Valoración de Controles'!$Q19))</f>
        <v>0</v>
      </c>
      <c r="AA19" s="52" t="str">
        <f>IF($H$18="","",
IF(OR($H$18="Corrupción",$H$18="Lavado de Activos",$H$18="Financiación del Terrorismo",$H$18="Trámites, OPAs y Consultas de Acceso a la Información Pública"),"No aplica",'5. Valoración de Controles'!$R19))</f>
        <v/>
      </c>
      <c r="AB19" s="109"/>
      <c r="AC19" s="195"/>
      <c r="AD19" s="109"/>
      <c r="AE19" s="195"/>
      <c r="AF19" s="111"/>
      <c r="AG19" s="112"/>
      <c r="AH19" s="196"/>
      <c r="AI19" s="198"/>
      <c r="AJ19" s="193"/>
      <c r="AK19" s="201"/>
      <c r="AL19" s="19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spans="1:67" ht="31.5" customHeight="1" x14ac:dyDescent="0.3">
      <c r="A20" s="113"/>
      <c r="B20" s="114"/>
      <c r="C20" s="114"/>
      <c r="D20" s="114"/>
      <c r="E20" s="114"/>
      <c r="F20" s="114"/>
      <c r="G20" s="114"/>
      <c r="H20" s="114"/>
      <c r="I20" s="114"/>
      <c r="J20" s="114"/>
      <c r="K20" s="109"/>
      <c r="L20" s="110"/>
      <c r="M20" s="114"/>
      <c r="N20" s="109"/>
      <c r="O20" s="110"/>
      <c r="P20" s="111"/>
      <c r="Q20" s="51" t="str">
        <f>IF($H$18="","",
IF(OR($H$18="Corrupción",$H$18="Lavado de Activos",$H$18="Financiación del Terrorismo",$H$18="Trámites, OPAs y Consultas de Acceso a la Información Pública"),'6.Valoración Control Corrupción'!$E20,'5. Valoración de Controles'!$H20))</f>
        <v xml:space="preserve">  </v>
      </c>
      <c r="R20" s="50">
        <f>IF($H$18="","",
IF(OR($H$18="Corrupción",$H$18="Lavado de Activos",$H$18="Financiación del Terrorismo",$H$18="Trámites, OPAs y Consultas de Acceso a la Información Pública"),"No Aplica",'5. Valoración de Controles'!$I20))</f>
        <v>0</v>
      </c>
      <c r="S20" s="50" t="str">
        <f>IF($H$18="","",
IF(OR($H$18="Corrupción",$H$18="Lavado de Activos",$H$18="Financiación del Terrorismo",$H$18="Trámites, OPAs y Consultas de Acceso a la Información Pública"),"No Aplica",'5. Valoración de Controles'!$J20))</f>
        <v/>
      </c>
      <c r="T20" s="50">
        <f>IF($H$18="","",
IF(OR($H$18="Corrupción",$H$18="Lavado de Activos",$H$18="Financiación del Terrorismo",$H$18="Trámites, OPAs y Consultas de Acceso a la Información Pública"),"No Aplica",'5. Valoración de Controles'!$K20))</f>
        <v>0</v>
      </c>
      <c r="U20" s="50">
        <f>IF($H$18="","",
IF(OR($H$18="Corrupción",$H$18="Lavado de Activos",$H$18="Financiación del Terrorismo",$H$18="Trámites, OPAs y Consultas de Acceso a la Información Pública"),"No Aplica",'5. Valoración de Controles'!$L20))</f>
        <v>0</v>
      </c>
      <c r="V20" s="50">
        <f>IF($H$18="","",
IF(OR($H$18="Corrupción",$H$18="Lavado de Activos",$H$18="Financiación del Terrorismo",$H$18="Trámites, OPAs y Consultas de Acceso a la Información Pública"),"No Aplica",'5. Valoración de Controles'!$M20))</f>
        <v>0</v>
      </c>
      <c r="W20" s="50">
        <f>IF($H$18="","",
IF(OR($H$18="Corrupción",$H$18="Lavado de Activos",$H$18="Financiación del Terrorismo",$H$18="Trámites, OPAs y Consultas de Acceso a la Información Pública"),"No Aplica",'5. Valoración de Controles'!$N20))</f>
        <v>0</v>
      </c>
      <c r="X20" s="68">
        <f>IF($H$18="","",
IF(OR($H$18="Corrupción",$H$18="Lavado de Activos",$H$18="Financiación del Terrorismo",$H$18="Trámites, OPAs y Consultas de Acceso a la Información Pública"),"No Aplica",'5. Valoración de Controles'!$O20))</f>
        <v>0</v>
      </c>
      <c r="Y20" s="68">
        <f>IF($H$18="","",
IF(OR($H$18="Corrupción",$H$18="Lavado de Activos",$H$18="Financiación del Terrorismo",$H$18="Trámites, OPAs y Consultas de Acceso a la Información Pública"),"No Aplica",'5. Valoración de Controles'!$P20))</f>
        <v>0</v>
      </c>
      <c r="Z20" s="68">
        <f>IF($H$18="","",
IF(OR($H$18="Corrupción",$H$18="Lavado de Activos",$H$18="Financiación del Terrorismo",$H$18="Trámites, OPAs y Consultas de Acceso a la Información Pública"),"No Aplica",'5. Valoración de Controles'!$Q20))</f>
        <v>0</v>
      </c>
      <c r="AA20" s="52" t="str">
        <f>IF($H$18="","",
IF(OR($H$18="Corrupción",$H$18="Lavado de Activos",$H$18="Financiación del Terrorismo",$H$18="Trámites, OPAs y Consultas de Acceso a la Información Pública"),"No aplica",'5. Valoración de Controles'!$R20))</f>
        <v/>
      </c>
      <c r="AB20" s="109"/>
      <c r="AC20" s="195"/>
      <c r="AD20" s="109"/>
      <c r="AE20" s="195"/>
      <c r="AF20" s="111"/>
      <c r="AG20" s="112"/>
      <c r="AH20" s="196"/>
      <c r="AI20" s="198"/>
      <c r="AJ20" s="193"/>
      <c r="AK20" s="201"/>
      <c r="AL20" s="19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spans="1:67" ht="31.5" customHeight="1" x14ac:dyDescent="0.3">
      <c r="A21" s="113">
        <v>5</v>
      </c>
      <c r="B21" s="114" t="str">
        <f>'2. Identificación del Riesgo'!B21:B23</f>
        <v>Comunicaciones e Información Pública</v>
      </c>
      <c r="C21" s="114" t="str">
        <f>IF('2. Identificación del Riesgo'!C21:C23="","",'2. Identificación del Riesgo'!C21:C23)</f>
        <v>Administración de carpetas compartidas y gestión de usuarios</v>
      </c>
      <c r="D21" s="114" t="str">
        <f>IF('2. Identificación del Riesgo'!D21:D23="","",'2. Identificación del Riesgo'!D21:D23)</f>
        <v>Afectación Económica o Presupuestal</v>
      </c>
      <c r="E21" s="114" t="str">
        <f>IF('2. Identificación del Riesgo'!E21:E23="","",'2. Identificación del Riesgo'!E21:E23)</f>
        <v>Accesos no autorizados</v>
      </c>
      <c r="F21" s="114" t="str">
        <f>IF('2. Identificación del Riesgo'!F21:F23="","",'2. Identificación del Riesgo'!F21:F23)</f>
        <v>Debilidad en la solicitud oportuna para la actualizacion de los permisos de la carpetas compartidas.</v>
      </c>
      <c r="G21" s="114"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21" s="114" t="str">
        <f>IF('2. Identificación del Riesgo'!H21:H23="","",'2. Identificación del Riesgo'!H21:H23)</f>
        <v>Seguridad de la Información (Pérdida de Confidencialidad)</v>
      </c>
      <c r="I21" s="114" t="str">
        <f>IF('2. Identificación del Riesgo'!I21:I23="","",'2. Identificación del Riesgo'!I21:I23)</f>
        <v>Usuarios, productos y practicas, organizacionales</v>
      </c>
      <c r="J21" s="114" t="str">
        <f>IF('2. Identificación del Riesgo'!J21:J23="","",'2. Identificación del Riesgo'!J21:J23)</f>
        <v>Muy Alta: La actividad que conlleva el riesgo se ejecuta más de 5000 veces por año</v>
      </c>
      <c r="K21" s="109" t="str">
        <f>'2. Identificación del Riesgo'!K21:K23</f>
        <v>Muy Alta</v>
      </c>
      <c r="L21" s="110">
        <f>'2. Identificación del Riesgo'!L21:L23</f>
        <v>1</v>
      </c>
      <c r="M21" s="11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de la entidad con efecto publicitario sostenido a nivel de sector administrativo, nivel departamental o municipal</v>
      </c>
      <c r="N21" s="109" t="str">
        <f>'2. Identificación del Riesgo'!N21:N23</f>
        <v>Mayor</v>
      </c>
      <c r="O21" s="110">
        <f>'2. Identificación del Riesgo'!O21:O23</f>
        <v>0.8</v>
      </c>
      <c r="P21" s="111" t="str">
        <f>'2. Identificación del Riesgo'!P21:P23</f>
        <v>Alto</v>
      </c>
      <c r="Q21" s="51" t="str">
        <f>IF($H$21="","",
IF(OR($H$21="Corrupción",$H$21="Lavado de Activos",$H$21="Financiación del Terrorismo",$H$21="Trámites, OPAs y Consultas de Acceso a la Información Pública"),'6.Valoración Control Corrupción'!$E21,'5. Valoración de Controles'!$H21))</f>
        <v>El subdirector, Jefe o personal delegado Solicita a través de la mesa de servicio y cuando sea necesario. el acceso a las carpetas compartidas, para el personal que considere pertinente.</v>
      </c>
      <c r="R21" s="50" t="str">
        <f>IF($H$21="","",
IF(OR($H$21="Corrupción",$H$21="Lavado de Activos",$H$21="Financiación del Terrorismo",$H$21="Trámites, OPAs y Consultas de Acceso a la Información Pública"),"No Aplica",'5. Valoración de Controles'!$I21))</f>
        <v>Preventivo</v>
      </c>
      <c r="S21" s="50" t="str">
        <f>IF($H$21="","",
IF(OR($H$21="Corrupción",$H$21="Lavado de Activos",$H$21="Financiación del Terrorismo",$H$21="Trámites, OPAs y Consultas de Acceso a la Información Pública"),"No Aplica",'5. Valoración de Controles'!$J21))</f>
        <v>Afecta probabilidad</v>
      </c>
      <c r="T21" s="50" t="str">
        <f>IF($H$21="","",
IF(OR($H$21="Corrupción",$H$21="Lavado de Activos",$H$21="Financiación del Terrorismo",$H$21="Trámites, OPAs y Consultas de Acceso a la Información Pública"),"No Aplica",'5. Valoración de Controles'!$K21))</f>
        <v>Manual</v>
      </c>
      <c r="U21" s="50" t="str">
        <f>IF($H$21="","",
IF(OR($H$21="Corrupción",$H$21="Lavado de Activos",$H$21="Financiación del Terrorismo",$H$21="Trámites, OPAs y Consultas de Acceso a la Información Pública"),"No Aplica",'5. Valoración de Controles'!$L21))</f>
        <v>Sin Documentar</v>
      </c>
      <c r="V21" s="50" t="str">
        <f>IF($H$21="","",
IF(OR($H$21="Corrupción",$H$21="Lavado de Activos",$H$21="Financiación del Terrorismo",$H$21="Trámites, OPAs y Consultas de Acceso a la Información Pública"),"No Aplica",'5. Valoración de Controles'!$M21))</f>
        <v>Aleatoria</v>
      </c>
      <c r="W21" s="50" t="str">
        <f>IF($H$21="","",
IF(OR($H$21="Corrupción",$H$21="Lavado de Activos",$H$21="Financiación del Terrorismo",$H$21="Trámites, OPAs y Consultas de Acceso a la Información Pública"),"No Aplica",'5. Valoración de Controles'!$N21))</f>
        <v>Con registro</v>
      </c>
      <c r="X21" s="68" t="str">
        <f>IF($H$21="","",
IF(OR($H$21="Corrupción",$H$21="Lavado de Activos",$H$21="Financiación del Terrorismo",$H$21="Trámites, OPAs y Consultas de Acceso a la Información Pública"),"No Aplica",'5. Valoración de Controles'!$O21))</f>
        <v>Aplicativo o herramienta de mesa de servicio</v>
      </c>
      <c r="Y21" s="68" t="str">
        <f>IF($H$21="","",
IF(OR($H$21="Corrupción",$H$21="Lavado de Activos",$H$21="Financiación del Terrorismo",$H$21="Trámites, OPAs y Consultas de Acceso a la Información Pública"),"No Aplica",'5. Valoración de Controles'!$P21))</f>
        <v>Propiedades de la carpeta donde se visualicen los usuarios con los permisos o reporte solicitado a la Oficina TICS.</v>
      </c>
      <c r="Z21" s="68" t="str">
        <f>IF($H$21="","",
IF(OR($H$21="Corrupción",$H$21="Lavado de Activos",$H$21="Financiación del Terrorismo",$H$21="Trámites, OPAs y Consultas de Acceso a la Información Pública"),"No Aplica",'5. Valoración de Controles'!$Q21))</f>
        <v>Se corrigen y se resuelven inmediatamente si se detecta alguna inconsistencia.</v>
      </c>
      <c r="AA21" s="52">
        <f>IF($H$21="","",
IF(OR($H$21="Corrupción",$H$21="Lavado de Activos",$H$21="Financiación del Terrorismo",$H$21="Trámites, OPAs y Consultas de Acceso a la Información Pública"),"No aplica",'5. Valoración de Controles'!$R21))</f>
        <v>0.4</v>
      </c>
      <c r="AB21" s="109"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Media</v>
      </c>
      <c r="AC21" s="1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0.6</v>
      </c>
      <c r="AD21" s="109"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Mayor</v>
      </c>
      <c r="AE21" s="194">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0.8</v>
      </c>
      <c r="AF21" s="111" t="str">
        <f t="shared" ref="AF21" si="9">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Alto</v>
      </c>
      <c r="AG21" s="112" t="s">
        <v>69</v>
      </c>
      <c r="AH21" s="173" t="str">
        <f t="shared" ref="AH21" si="10">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Debe establecer el plan de acción a implementar para mitigar el nivel del riesgo</v>
      </c>
      <c r="AI21" s="197" t="s">
        <v>472</v>
      </c>
      <c r="AJ21" s="199" t="s">
        <v>447</v>
      </c>
      <c r="AK21" s="200" t="str">
        <f t="shared" ref="AK21" si="11">IF(AI21="","","∑ Peso porcentual de cada acción definida")</f>
        <v>∑ Peso porcentual de cada acción definida</v>
      </c>
      <c r="AL21" s="115" t="s">
        <v>448</v>
      </c>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spans="1:67" ht="31.5" customHeight="1" x14ac:dyDescent="0.3">
      <c r="A22" s="113"/>
      <c r="B22" s="114"/>
      <c r="C22" s="114"/>
      <c r="D22" s="114"/>
      <c r="E22" s="114"/>
      <c r="F22" s="114"/>
      <c r="G22" s="114"/>
      <c r="H22" s="114"/>
      <c r="I22" s="114"/>
      <c r="J22" s="114"/>
      <c r="K22" s="109"/>
      <c r="L22" s="110"/>
      <c r="M22" s="114"/>
      <c r="N22" s="109"/>
      <c r="O22" s="110"/>
      <c r="P22" s="111"/>
      <c r="Q22" s="51" t="str">
        <f>IF($H$21="","",
IF(OR($H$21="Corrupción",$H$21="Lavado de Activos",$H$21="Financiación del Terrorismo",$H$21="Trámites, OPAs y Consultas de Acceso a la Información Pública"),'6.Valoración Control Corrupción'!$E22,'5. Valoración de Controles'!$H22))</f>
        <v xml:space="preserve">  </v>
      </c>
      <c r="R22" s="50">
        <f>IF($H$21="","",
IF(OR($H$21="Corrupción",$H$21="Lavado de Activos",$H$21="Financiación del Terrorismo",$H$21="Trámites, OPAs y Consultas de Acceso a la Información Pública"),"No Aplica",'5. Valoración de Controles'!$I22))</f>
        <v>0</v>
      </c>
      <c r="S22" s="50" t="str">
        <f>IF($H$21="","",
IF(OR($H$21="Corrupción",$H$21="Lavado de Activos",$H$21="Financiación del Terrorismo",$H$21="Trámites, OPAs y Consultas de Acceso a la Información Pública"),"No Aplica",'5. Valoración de Controles'!$J22))</f>
        <v/>
      </c>
      <c r="T22" s="50">
        <f>IF($H$21="","",
IF(OR($H$21="Corrupción",$H$21="Lavado de Activos",$H$21="Financiación del Terrorismo",$H$21="Trámites, OPAs y Consultas de Acceso a la Información Pública"),"No Aplica",'5. Valoración de Controles'!$K22))</f>
        <v>0</v>
      </c>
      <c r="U22" s="50">
        <f>IF($H$21="","",
IF(OR($H$21="Corrupción",$H$21="Lavado de Activos",$H$21="Financiación del Terrorismo",$H$21="Trámites, OPAs y Consultas de Acceso a la Información Pública"),"No Aplica",'5. Valoración de Controles'!$L22))</f>
        <v>0</v>
      </c>
      <c r="V22" s="50">
        <f>IF($H$21="","",
IF(OR($H$21="Corrupción",$H$21="Lavado de Activos",$H$21="Financiación del Terrorismo",$H$21="Trámites, OPAs y Consultas de Acceso a la Información Pública"),"No Aplica",'5. Valoración de Controles'!$M22))</f>
        <v>0</v>
      </c>
      <c r="W22" s="50">
        <f>IF($H$21="","",
IF(OR($H$21="Corrupción",$H$21="Lavado de Activos",$H$21="Financiación del Terrorismo",$H$21="Trámites, OPAs y Consultas de Acceso a la Información Pública"),"No Aplica",'5. Valoración de Controles'!$N22))</f>
        <v>0</v>
      </c>
      <c r="X22" s="68">
        <f>IF($H$21="","",
IF(OR($H$21="Corrupción",$H$21="Lavado de Activos",$H$21="Financiación del Terrorismo",$H$21="Trámites, OPAs y Consultas de Acceso a la Información Pública"),"No Aplica",'5. Valoración de Controles'!$O22))</f>
        <v>0</v>
      </c>
      <c r="Y22" s="68">
        <f>IF($H$21="","",
IF(OR($H$21="Corrupción",$H$21="Lavado de Activos",$H$21="Financiación del Terrorismo",$H$21="Trámites, OPAs y Consultas de Acceso a la Información Pública"),"No Aplica",'5. Valoración de Controles'!$P22))</f>
        <v>0</v>
      </c>
      <c r="Z22" s="68">
        <f>IF($H$21="","",
IF(OR($H$21="Corrupción",$H$21="Lavado de Activos",$H$21="Financiación del Terrorismo",$H$21="Trámites, OPAs y Consultas de Acceso a la Información Pública"),"No Aplica",'5. Valoración de Controles'!$Q22))</f>
        <v>0</v>
      </c>
      <c r="AA22" s="52" t="str">
        <f>IF($H$21="","",
IF(OR($H$21="Corrupción",$H$21="Lavado de Activos",$H$21="Financiación del Terrorismo",$H$21="Trámites, OPAs y Consultas de Acceso a la Información Pública"),"No aplica",'5. Valoración de Controles'!$R22))</f>
        <v/>
      </c>
      <c r="AB22" s="109"/>
      <c r="AC22" s="195"/>
      <c r="AD22" s="109"/>
      <c r="AE22" s="195"/>
      <c r="AF22" s="111"/>
      <c r="AG22" s="112"/>
      <c r="AH22" s="196"/>
      <c r="AI22" s="198"/>
      <c r="AJ22" s="193"/>
      <c r="AK22" s="201"/>
      <c r="AL22" s="19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spans="1:67" ht="31.5" customHeight="1" x14ac:dyDescent="0.3">
      <c r="A23" s="113"/>
      <c r="B23" s="114"/>
      <c r="C23" s="114"/>
      <c r="D23" s="114"/>
      <c r="E23" s="114"/>
      <c r="F23" s="114"/>
      <c r="G23" s="114"/>
      <c r="H23" s="114"/>
      <c r="I23" s="114"/>
      <c r="J23" s="114"/>
      <c r="K23" s="109"/>
      <c r="L23" s="110"/>
      <c r="M23" s="114"/>
      <c r="N23" s="109"/>
      <c r="O23" s="110"/>
      <c r="P23" s="111"/>
      <c r="Q23" s="51" t="str">
        <f>IF($H$21="","",
IF(OR($H$21="Corrupción",$H$21="Lavado de Activos",$H$21="Financiación del Terrorismo",$H$21="Trámites, OPAs y Consultas de Acceso a la Información Pública"),'6.Valoración Control Corrupción'!$E23,'5. Valoración de Controles'!$H23))</f>
        <v xml:space="preserve">  </v>
      </c>
      <c r="R23" s="50">
        <f>IF($H$21="","",
IF(OR($H$21="Corrupción",$H$21="Lavado de Activos",$H$21="Financiación del Terrorismo",$H$21="Trámites, OPAs y Consultas de Acceso a la Información Pública"),"No Aplica",'5. Valoración de Controles'!$I23))</f>
        <v>0</v>
      </c>
      <c r="S23" s="50" t="str">
        <f>IF($H$21="","",
IF(OR($H$21="Corrupción",$H$21="Lavado de Activos",$H$21="Financiación del Terrorismo",$H$21="Trámites, OPAs y Consultas de Acceso a la Información Pública"),"No Aplica",'5. Valoración de Controles'!$J23))</f>
        <v/>
      </c>
      <c r="T23" s="50">
        <f>IF($H$21="","",
IF(OR($H$21="Corrupción",$H$21="Lavado de Activos",$H$21="Financiación del Terrorismo",$H$21="Trámites, OPAs y Consultas de Acceso a la Información Pública"),"No Aplica",'5. Valoración de Controles'!$K23))</f>
        <v>0</v>
      </c>
      <c r="U23" s="50">
        <f>IF($H$21="","",
IF(OR($H$21="Corrupción",$H$21="Lavado de Activos",$H$21="Financiación del Terrorismo",$H$21="Trámites, OPAs y Consultas de Acceso a la Información Pública"),"No Aplica",'5. Valoración de Controles'!$L23))</f>
        <v>0</v>
      </c>
      <c r="V23" s="50">
        <f>IF($H$21="","",
IF(OR($H$21="Corrupción",$H$21="Lavado de Activos",$H$21="Financiación del Terrorismo",$H$21="Trámites, OPAs y Consultas de Acceso a la Información Pública"),"No Aplica",'5. Valoración de Controles'!$M23))</f>
        <v>0</v>
      </c>
      <c r="W23" s="50">
        <f>IF($H$21="","",
IF(OR($H$21="Corrupción",$H$21="Lavado de Activos",$H$21="Financiación del Terrorismo",$H$21="Trámites, OPAs y Consultas de Acceso a la Información Pública"),"No Aplica",'5. Valoración de Controles'!$N23))</f>
        <v>0</v>
      </c>
      <c r="X23" s="68">
        <f>IF($H$21="","",
IF(OR($H$21="Corrupción",$H$21="Lavado de Activos",$H$21="Financiación del Terrorismo",$H$21="Trámites, OPAs y Consultas de Acceso a la Información Pública"),"No Aplica",'5. Valoración de Controles'!$O23))</f>
        <v>0</v>
      </c>
      <c r="Y23" s="68">
        <f>IF($H$21="","",
IF(OR($H$21="Corrupción",$H$21="Lavado de Activos",$H$21="Financiación del Terrorismo",$H$21="Trámites, OPAs y Consultas de Acceso a la Información Pública"),"No Aplica",'5. Valoración de Controles'!$P23))</f>
        <v>0</v>
      </c>
      <c r="Z23" s="68">
        <f>IF($H$21="","",
IF(OR($H$21="Corrupción",$H$21="Lavado de Activos",$H$21="Financiación del Terrorismo",$H$21="Trámites, OPAs y Consultas de Acceso a la Información Pública"),"No Aplica",'5. Valoración de Controles'!$Q23))</f>
        <v>0</v>
      </c>
      <c r="AA23" s="52" t="str">
        <f>IF($H$21="","",
IF(OR($H$21="Corrupción",$H$21="Lavado de Activos",$H$21="Financiación del Terrorismo",$H$21="Trámites, OPAs y Consultas de Acceso a la Información Pública"),"No aplica",'5. Valoración de Controles'!$R23))</f>
        <v/>
      </c>
      <c r="AB23" s="109"/>
      <c r="AC23" s="195"/>
      <c r="AD23" s="109"/>
      <c r="AE23" s="195"/>
      <c r="AF23" s="111"/>
      <c r="AG23" s="112"/>
      <c r="AH23" s="196"/>
      <c r="AI23" s="198"/>
      <c r="AJ23" s="193"/>
      <c r="AK23" s="201"/>
      <c r="AL23" s="19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spans="1:67" ht="31.5" customHeight="1" x14ac:dyDescent="0.3">
      <c r="A24" s="113">
        <v>6</v>
      </c>
      <c r="B24" s="114" t="str">
        <f>'2. Identificación del Riesgo'!B24:B26</f>
        <v>Comunicaciones e Información Pública</v>
      </c>
      <c r="C24" s="114" t="str">
        <f>IF('2. Identificación del Riesgo'!C24:C26="","",'2. Identificación del Riesgo'!C24:C26)</f>
        <v>Trabajo en Casa y Teletrabajo</v>
      </c>
      <c r="D24" s="114" t="str">
        <f>IF('2. Identificación del Riesgo'!D24:D26="","",'2. Identificación del Riesgo'!D24:D26)</f>
        <v>Afectación Económica (o presupuestal) y Reputacional</v>
      </c>
      <c r="E24" s="114" t="str">
        <f>IF('2. Identificación del Riesgo'!E24:E26="","",'2. Identificación del Riesgo'!E24:E26)</f>
        <v>Instalación de software malicioso en los equipos de computo personales, cuando se realiza trabajo en casa o teletrabajo.</v>
      </c>
      <c r="F24" s="114" t="str">
        <f>IF('2. Identificación del Riesgo'!F24:F26="","",'2. Identificación del Riesgo'!F24:F26)</f>
        <v>Desconocimiento por parte de los procesos, de los riesgos de ciber seguridad.</v>
      </c>
      <c r="G24" s="114"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24" s="114" t="str">
        <f>IF('2. Identificación del Riesgo'!H24:H26="","",'2. Identificación del Riesgo'!H24:H26)</f>
        <v>Seguridad de la Información (Pérdida de la Integridad)</v>
      </c>
      <c r="I24" s="114" t="str">
        <f>IF('2. Identificación del Riesgo'!I24:I26="","",'2. Identificación del Riesgo'!I24:I26)</f>
        <v>Usuarios, productos y practicas, organizacionales</v>
      </c>
      <c r="J24" s="114" t="str">
        <f>IF('2. Identificación del Riesgo'!J24:J26="","",'2. Identificación del Riesgo'!J24:J26)</f>
        <v>Muy Alta: La actividad que conlleva el riesgo se ejecuta más de 5000 veces por año</v>
      </c>
      <c r="K24" s="109" t="str">
        <f>'2. Identificación del Riesgo'!K24:K26</f>
        <v>Muy Alta</v>
      </c>
      <c r="L24" s="110">
        <f>'2. Identificación del Riesgo'!L24:L26</f>
        <v>1</v>
      </c>
      <c r="M24" s="11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de la entidad con efecto publicitario sostenido a nivel de sector administrativo, nivel departamental o municipal</v>
      </c>
      <c r="N24" s="109" t="str">
        <f>'2. Identificación del Riesgo'!N24:N26</f>
        <v>Mayor</v>
      </c>
      <c r="O24" s="110">
        <f>'2. Identificación del Riesgo'!O24:O26</f>
        <v>0.8</v>
      </c>
      <c r="P24" s="111" t="str">
        <f>'2. Identificación del Riesgo'!P24:P26</f>
        <v>Alto</v>
      </c>
      <c r="Q24" s="51" t="str">
        <f>IF($H$24="","",
IF(OR($H$24="Corrupción",$H$24="Lavado de Activos",$H$24="Financiación del Terrorismo",$H$24="Trámites, OPAs y Consultas de Acceso a la Información Pública"),'6.Valoración Control Corrupción'!$E24,'5. Valoración de Controles'!$H24))</f>
        <v xml:space="preserve">  </v>
      </c>
      <c r="R24" s="50" t="str">
        <f>IF($H$24="","",
IF(OR($H$24="Corrupción",$H$24="Lavado de Activos",$H$24="Financiación del Terrorismo",$H$24="Trámites, OPAs y Consultas de Acceso a la Información Pública"),"No Aplica",'5. Valoración de Controles'!$I24))</f>
        <v>Sin Control</v>
      </c>
      <c r="S24" s="50" t="str">
        <f>IF($H$24="","",
IF(OR($H$24="Corrupción",$H$24="Lavado de Activos",$H$24="Financiación del Terrorismo",$H$24="Trámites, OPAs y Consultas de Acceso a la Información Pública"),"No Aplica",'5. Valoración de Controles'!$J24))</f>
        <v/>
      </c>
      <c r="T24" s="50">
        <f>IF($H$24="","",
IF(OR($H$24="Corrupción",$H$24="Lavado de Activos",$H$24="Financiación del Terrorismo",$H$24="Trámites, OPAs y Consultas de Acceso a la Información Pública"),"No Aplica",'5. Valoración de Controles'!$K24))</f>
        <v>0</v>
      </c>
      <c r="U24" s="50">
        <f>IF($H$24="","",
IF(OR($H$24="Corrupción",$H$24="Lavado de Activos",$H$24="Financiación del Terrorismo",$H$24="Trámites, OPAs y Consultas de Acceso a la Información Pública"),"No Aplica",'5. Valoración de Controles'!$L24))</f>
        <v>0</v>
      </c>
      <c r="V24" s="50">
        <f>IF($H$24="","",
IF(OR($H$24="Corrupción",$H$24="Lavado de Activos",$H$24="Financiación del Terrorismo",$H$24="Trámites, OPAs y Consultas de Acceso a la Información Pública"),"No Aplica",'5. Valoración de Controles'!$M24))</f>
        <v>0</v>
      </c>
      <c r="W24" s="50">
        <f>IF($H$24="","",
IF(OR($H$24="Corrupción",$H$24="Lavado de Activos",$H$24="Financiación del Terrorismo",$H$24="Trámites, OPAs y Consultas de Acceso a la Información Pública"),"No Aplica",'5. Valoración de Controles'!$N24))</f>
        <v>0</v>
      </c>
      <c r="X24" s="68">
        <f>IF($H$24="","",
IF(OR($H$24="Corrupción",$H$24="Lavado de Activos",$H$24="Financiación del Terrorismo",$H$24="Trámites, OPAs y Consultas de Acceso a la Información Pública"),"No Aplica",'5. Valoración de Controles'!$O24))</f>
        <v>0</v>
      </c>
      <c r="Y24" s="68">
        <f>IF($H$24="","",
IF(OR($H$24="Corrupción",$H$24="Lavado de Activos",$H$24="Financiación del Terrorismo",$H$24="Trámites, OPAs y Consultas de Acceso a la Información Pública"),"No Aplica",'5. Valoración de Controles'!$P24))</f>
        <v>0</v>
      </c>
      <c r="Z24" s="68">
        <f>IF($H$24="","",
IF(OR($H$24="Corrupción",$H$24="Lavado de Activos",$H$24="Financiación del Terrorismo",$H$24="Trámites, OPAs y Consultas de Acceso a la Información Pública"),"No Aplica",'5. Valoración de Controles'!$Q24))</f>
        <v>0</v>
      </c>
      <c r="AA24" s="52" t="str">
        <f>IF($H$24="","",
IF(OR($H$24="Corrupción",$H$24="Lavado de Activos",$H$24="Financiación del Terrorismo",$H$24="Trámites, OPAs y Consultas de Acceso a la Información Pública"),"No aplica",'5. Valoración de Controles'!$R24))</f>
        <v/>
      </c>
      <c r="AB24" s="109"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Alta</v>
      </c>
      <c r="AC24" s="1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1</v>
      </c>
      <c r="AD24" s="109"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Mayor</v>
      </c>
      <c r="AE24" s="194">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0.8</v>
      </c>
      <c r="AF24" s="111" t="str">
        <f t="shared" ref="AF24" si="12">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Alto</v>
      </c>
      <c r="AG24" s="112" t="s">
        <v>69</v>
      </c>
      <c r="AH24" s="173" t="str">
        <f t="shared" ref="AH24" si="13">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Debe establecer el plan de acción a implementar para mitigar el nivel del riesgo</v>
      </c>
      <c r="AI24" s="207" t="s">
        <v>473</v>
      </c>
      <c r="AJ24" s="199" t="s">
        <v>474</v>
      </c>
      <c r="AK24" s="200" t="str">
        <f t="shared" ref="AK24" si="14">IF(AI24="","","∑ Peso porcentual de cada acción definida")</f>
        <v>∑ Peso porcentual de cada acción definida</v>
      </c>
      <c r="AL24" s="115" t="s">
        <v>448</v>
      </c>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spans="1:67" ht="31.5" customHeight="1" x14ac:dyDescent="0.3">
      <c r="A25" s="113"/>
      <c r="B25" s="114"/>
      <c r="C25" s="114"/>
      <c r="D25" s="114"/>
      <c r="E25" s="114"/>
      <c r="F25" s="114"/>
      <c r="G25" s="114"/>
      <c r="H25" s="114"/>
      <c r="I25" s="114"/>
      <c r="J25" s="114"/>
      <c r="K25" s="109"/>
      <c r="L25" s="110"/>
      <c r="M25" s="114"/>
      <c r="N25" s="109"/>
      <c r="O25" s="110"/>
      <c r="P25" s="111"/>
      <c r="Q25" s="51" t="str">
        <f>IF($H$24="","",
IF(OR($H$24="Corrupción",$H$24="Lavado de Activos",$H$24="Financiación del Terrorismo",$H$24="Trámites, OPAs y Consultas de Acceso a la Información Pública"),'6.Valoración Control Corrupción'!$E25,'5. Valoración de Controles'!$H25))</f>
        <v xml:space="preserve">  </v>
      </c>
      <c r="R25" s="50">
        <f>IF($H$24="","",
IF(OR($H$24="Corrupción",$H$24="Lavado de Activos",$H$24="Financiación del Terrorismo",$H$24="Trámites, OPAs y Consultas de Acceso a la Información Pública"),"No Aplica",'5. Valoración de Controles'!$I25))</f>
        <v>0</v>
      </c>
      <c r="S25" s="50" t="str">
        <f>IF($H$24="","",
IF(OR($H$24="Corrupción",$H$24="Lavado de Activos",$H$24="Financiación del Terrorismo",$H$24="Trámites, OPAs y Consultas de Acceso a la Información Pública"),"No Aplica",'5. Valoración de Controles'!$J25))</f>
        <v/>
      </c>
      <c r="T25" s="50">
        <f>IF($H$24="","",
IF(OR($H$24="Corrupción",$H$24="Lavado de Activos",$H$24="Financiación del Terrorismo",$H$24="Trámites, OPAs y Consultas de Acceso a la Información Pública"),"No Aplica",'5. Valoración de Controles'!$K25))</f>
        <v>0</v>
      </c>
      <c r="U25" s="50">
        <f>IF($H$24="","",
IF(OR($H$24="Corrupción",$H$24="Lavado de Activos",$H$24="Financiación del Terrorismo",$H$24="Trámites, OPAs y Consultas de Acceso a la Información Pública"),"No Aplica",'5. Valoración de Controles'!$L25))</f>
        <v>0</v>
      </c>
      <c r="V25" s="50">
        <f>IF($H$24="","",
IF(OR($H$24="Corrupción",$H$24="Lavado de Activos",$H$24="Financiación del Terrorismo",$H$24="Trámites, OPAs y Consultas de Acceso a la Información Pública"),"No Aplica",'5. Valoración de Controles'!$M25))</f>
        <v>0</v>
      </c>
      <c r="W25" s="50">
        <f>IF($H$24="","",
IF(OR($H$24="Corrupción",$H$24="Lavado de Activos",$H$24="Financiación del Terrorismo",$H$24="Trámites, OPAs y Consultas de Acceso a la Información Pública"),"No Aplica",'5. Valoración de Controles'!$N25))</f>
        <v>0</v>
      </c>
      <c r="X25" s="68">
        <f>IF($H$24="","",
IF(OR($H$24="Corrupción",$H$24="Lavado de Activos",$H$24="Financiación del Terrorismo",$H$24="Trámites, OPAs y Consultas de Acceso a la Información Pública"),"No Aplica",'5. Valoración de Controles'!$O25))</f>
        <v>0</v>
      </c>
      <c r="Y25" s="68">
        <f>IF($H$24="","",
IF(OR($H$24="Corrupción",$H$24="Lavado de Activos",$H$24="Financiación del Terrorismo",$H$24="Trámites, OPAs y Consultas de Acceso a la Información Pública"),"No Aplica",'5. Valoración de Controles'!$P25))</f>
        <v>0</v>
      </c>
      <c r="Z25" s="68">
        <f>IF($H$24="","",
IF(OR($H$24="Corrupción",$H$24="Lavado de Activos",$H$24="Financiación del Terrorismo",$H$24="Trámites, OPAs y Consultas de Acceso a la Información Pública"),"No Aplica",'5. Valoración de Controles'!$Q25))</f>
        <v>0</v>
      </c>
      <c r="AA25" s="52" t="str">
        <f>IF($H$24="","",
IF(OR($H$24="Corrupción",$H$24="Lavado de Activos",$H$24="Financiación del Terrorismo",$H$24="Trámites, OPAs y Consultas de Acceso a la Información Pública"),"No aplica",'5. Valoración de Controles'!$R25))</f>
        <v/>
      </c>
      <c r="AB25" s="109"/>
      <c r="AC25" s="195"/>
      <c r="AD25" s="109"/>
      <c r="AE25" s="195"/>
      <c r="AF25" s="111"/>
      <c r="AG25" s="112"/>
      <c r="AH25" s="196"/>
      <c r="AI25" s="208"/>
      <c r="AJ25" s="193"/>
      <c r="AK25" s="201"/>
      <c r="AL25" s="19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spans="1:67" ht="31.5" customHeight="1" x14ac:dyDescent="0.3">
      <c r="A26" s="113"/>
      <c r="B26" s="114"/>
      <c r="C26" s="114"/>
      <c r="D26" s="114"/>
      <c r="E26" s="114"/>
      <c r="F26" s="114"/>
      <c r="G26" s="114"/>
      <c r="H26" s="114"/>
      <c r="I26" s="114"/>
      <c r="J26" s="114"/>
      <c r="K26" s="109"/>
      <c r="L26" s="110"/>
      <c r="M26" s="114"/>
      <c r="N26" s="109"/>
      <c r="O26" s="110"/>
      <c r="P26" s="111"/>
      <c r="Q26" s="51" t="str">
        <f>IF($H$24="","",
IF(OR($H$24="Corrupción",$H$24="Lavado de Activos",$H$24="Financiación del Terrorismo",$H$24="Trámites, OPAs y Consultas de Acceso a la Información Pública"),'6.Valoración Control Corrupción'!$E26,'5. Valoración de Controles'!$H26))</f>
        <v xml:space="preserve">  </v>
      </c>
      <c r="R26" s="50">
        <f>IF($H$24="","",
IF(OR($H$24="Corrupción",$H$24="Lavado de Activos",$H$24="Financiación del Terrorismo",$H$24="Trámites, OPAs y Consultas de Acceso a la Información Pública"),"No Aplica",'5. Valoración de Controles'!$I26))</f>
        <v>0</v>
      </c>
      <c r="S26" s="50" t="str">
        <f>IF($H$24="","",
IF(OR($H$24="Corrupción",$H$24="Lavado de Activos",$H$24="Financiación del Terrorismo",$H$24="Trámites, OPAs y Consultas de Acceso a la Información Pública"),"No Aplica",'5. Valoración de Controles'!$J26))</f>
        <v/>
      </c>
      <c r="T26" s="50">
        <f>IF($H$24="","",
IF(OR($H$24="Corrupción",$H$24="Lavado de Activos",$H$24="Financiación del Terrorismo",$H$24="Trámites, OPAs y Consultas de Acceso a la Información Pública"),"No Aplica",'5. Valoración de Controles'!$K26))</f>
        <v>0</v>
      </c>
      <c r="U26" s="50">
        <f>IF($H$24="","",
IF(OR($H$24="Corrupción",$H$24="Lavado de Activos",$H$24="Financiación del Terrorismo",$H$24="Trámites, OPAs y Consultas de Acceso a la Información Pública"),"No Aplica",'5. Valoración de Controles'!$L26))</f>
        <v>0</v>
      </c>
      <c r="V26" s="50">
        <f>IF($H$24="","",
IF(OR($H$24="Corrupción",$H$24="Lavado de Activos",$H$24="Financiación del Terrorismo",$H$24="Trámites, OPAs y Consultas de Acceso a la Información Pública"),"No Aplica",'5. Valoración de Controles'!$M26))</f>
        <v>0</v>
      </c>
      <c r="W26" s="50">
        <f>IF($H$24="","",
IF(OR($H$24="Corrupción",$H$24="Lavado de Activos",$H$24="Financiación del Terrorismo",$H$24="Trámites, OPAs y Consultas de Acceso a la Información Pública"),"No Aplica",'5. Valoración de Controles'!$N26))</f>
        <v>0</v>
      </c>
      <c r="X26" s="68">
        <f>IF($H$24="","",
IF(OR($H$24="Corrupción",$H$24="Lavado de Activos",$H$24="Financiación del Terrorismo",$H$24="Trámites, OPAs y Consultas de Acceso a la Información Pública"),"No Aplica",'5. Valoración de Controles'!$O26))</f>
        <v>0</v>
      </c>
      <c r="Y26" s="68">
        <f>IF($H$24="","",
IF(OR($H$24="Corrupción",$H$24="Lavado de Activos",$H$24="Financiación del Terrorismo",$H$24="Trámites, OPAs y Consultas de Acceso a la Información Pública"),"No Aplica",'5. Valoración de Controles'!$P26))</f>
        <v>0</v>
      </c>
      <c r="Z26" s="68">
        <f>IF($H$24="","",
IF(OR($H$24="Corrupción",$H$24="Lavado de Activos",$H$24="Financiación del Terrorismo",$H$24="Trámites, OPAs y Consultas de Acceso a la Información Pública"),"No Aplica",'5. Valoración de Controles'!$Q26))</f>
        <v>0</v>
      </c>
      <c r="AA26" s="52" t="str">
        <f>IF($H$24="","",
IF(OR($H$24="Corrupción",$H$24="Lavado de Activos",$H$24="Financiación del Terrorismo",$H$24="Trámites, OPAs y Consultas de Acceso a la Información Pública"),"No aplica",'5. Valoración de Controles'!$R26))</f>
        <v/>
      </c>
      <c r="AB26" s="109"/>
      <c r="AC26" s="195"/>
      <c r="AD26" s="109"/>
      <c r="AE26" s="195"/>
      <c r="AF26" s="111"/>
      <c r="AG26" s="112"/>
      <c r="AH26" s="196"/>
      <c r="AI26" s="209"/>
      <c r="AJ26" s="193"/>
      <c r="AK26" s="201"/>
      <c r="AL26" s="19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spans="1:67" ht="31.5" customHeight="1" x14ac:dyDescent="0.3">
      <c r="A27" s="113">
        <v>7</v>
      </c>
      <c r="B27" s="114" t="str">
        <f>'2. Identificación del Riesgo'!B27:B29</f>
        <v/>
      </c>
      <c r="C27" s="114" t="str">
        <f>IF('2. Identificación del Riesgo'!C27:C29="","",'2. Identificación del Riesgo'!C27:C29)</f>
        <v/>
      </c>
      <c r="D27" s="114" t="str">
        <f>IF('2. Identificación del Riesgo'!D27:D29="","",'2. Identificación del Riesgo'!D27:D29)</f>
        <v/>
      </c>
      <c r="E27" s="114" t="str">
        <f>IF('2. Identificación del Riesgo'!E27:E29="","",'2. Identificación del Riesgo'!E27:E29)</f>
        <v/>
      </c>
      <c r="F27" s="114" t="str">
        <f>IF('2. Identificación del Riesgo'!F27:F29="","",'2. Identificación del Riesgo'!F27:F29)</f>
        <v/>
      </c>
      <c r="G27" s="114" t="str">
        <f>IF('2. Identificación del Riesgo'!G27:G29="","",'2. Identificación del Riesgo'!G27:G29)</f>
        <v/>
      </c>
      <c r="H27" s="114" t="str">
        <f>IF('2. Identificación del Riesgo'!H27:H29="","",'2. Identificación del Riesgo'!H27:H29)</f>
        <v/>
      </c>
      <c r="I27" s="114" t="str">
        <f>IF('2. Identificación del Riesgo'!I27:I29="","",'2. Identificación del Riesgo'!I27:I29)</f>
        <v/>
      </c>
      <c r="J27" s="114" t="str">
        <f>IF('2. Identificación del Riesgo'!J27:J29="","",'2. Identificación del Riesgo'!J27:J29)</f>
        <v/>
      </c>
      <c r="K27" s="109" t="str">
        <f>'2. Identificación del Riesgo'!K27:K29</f>
        <v/>
      </c>
      <c r="L27" s="110" t="str">
        <f>'2. Identificación del Riesgo'!L27:L29</f>
        <v/>
      </c>
      <c r="M27" s="11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109" t="str">
        <f>'2. Identificación del Riesgo'!N27:N29</f>
        <v/>
      </c>
      <c r="O27" s="110" t="str">
        <f>'2. Identificación del Riesgo'!O27:O29</f>
        <v/>
      </c>
      <c r="P27" s="111" t="str">
        <f>'2. Identificación del Riesgo'!P27:P29</f>
        <v/>
      </c>
      <c r="Q27" s="51" t="str">
        <f>IF($H$27="","",
IF(OR($H$27="Corrupción",$H$27="Lavado de Activos",$H$27="Financiación del Terrorismo",$H$27="Trámites, OPAs y Consultas de Acceso a la Información Pública"),'6.Valoración Control Corrupción'!$E27,'5. Valoración de Controles'!$H27))</f>
        <v/>
      </c>
      <c r="R27" s="50" t="str">
        <f>IF($H$27="","",
IF(OR($H$27="Corrupción",$H$27="Lavado de Activos",$H$27="Financiación del Terrorismo",$H$27="Trámites, OPAs y Consultas de Acceso a la Información Pública"),"No Aplica",'5. Valoración de Controles'!$I27))</f>
        <v/>
      </c>
      <c r="S27" s="50" t="str">
        <f>IF($H$27="","",
IF(OR($H$27="Corrupción",$H$27="Lavado de Activos",$H$27="Financiación del Terrorismo",$H$27="Trámites, OPAs y Consultas de Acceso a la Información Pública"),"No Aplica",'5. Valoración de Controles'!$J27))</f>
        <v/>
      </c>
      <c r="T27" s="50" t="str">
        <f>IF($H$27="","",
IF(OR($H$27="Corrupción",$H$27="Lavado de Activos",$H$27="Financiación del Terrorismo",$H$27="Trámites, OPAs y Consultas de Acceso a la Información Pública"),"No Aplica",'5. Valoración de Controles'!$K27))</f>
        <v/>
      </c>
      <c r="U27" s="50" t="str">
        <f>IF($H$27="","",
IF(OR($H$27="Corrupción",$H$27="Lavado de Activos",$H$27="Financiación del Terrorismo",$H$27="Trámites, OPAs y Consultas de Acceso a la Información Pública"),"No Aplica",'5. Valoración de Controles'!$L27))</f>
        <v/>
      </c>
      <c r="V27" s="50" t="str">
        <f>IF($H$27="","",
IF(OR($H$27="Corrupción",$H$27="Lavado de Activos",$H$27="Financiación del Terrorismo",$H$27="Trámites, OPAs y Consultas de Acceso a la Información Pública"),"No Aplica",'5. Valoración de Controles'!$M27))</f>
        <v/>
      </c>
      <c r="W27" s="50" t="str">
        <f>IF($H$27="","",
IF(OR($H$27="Corrupción",$H$27="Lavado de Activos",$H$27="Financiación del Terrorismo",$H$27="Trámites, OPAs y Consultas de Acceso a la Información Pública"),"No Aplica",'5. Valoración de Controles'!$N27))</f>
        <v/>
      </c>
      <c r="X27" s="68" t="str">
        <f>IF($H$27="","",
IF(OR($H$27="Corrupción",$H$27="Lavado de Activos",$H$27="Financiación del Terrorismo",$H$27="Trámites, OPAs y Consultas de Acceso a la Información Pública"),"No Aplica",'5. Valoración de Controles'!$O27))</f>
        <v/>
      </c>
      <c r="Y27" s="68" t="str">
        <f>IF($H$27="","",
IF(OR($H$27="Corrupción",$H$27="Lavado de Activos",$H$27="Financiación del Terrorismo",$H$27="Trámites, OPAs y Consultas de Acceso a la Información Pública"),"No Aplica",'5. Valoración de Controles'!$P27))</f>
        <v/>
      </c>
      <c r="Z27" s="68" t="str">
        <f>IF($H$27="","",
IF(OR($H$27="Corrupción",$H$27="Lavado de Activos",$H$27="Financiación del Terrorismo",$H$27="Trámites, OPAs y Consultas de Acceso a la Información Pública"),"No Aplica",'5. Valoración de Controles'!$Q27))</f>
        <v/>
      </c>
      <c r="AA27" s="52" t="str">
        <f>IF($H$27="","",
IF(OR($H$27="Corrupción",$H$27="Lavado de Activos",$H$27="Financiación del Terrorismo",$H$27="Trámites, OPAs y Consultas de Acceso a la Información Pública"),"No aplica",'5. Valoración de Controles'!$R27))</f>
        <v/>
      </c>
      <c r="AB27" s="109"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194"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109"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194"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111" t="str">
        <f t="shared" ref="AF27" si="15">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112"/>
      <c r="AH27" s="173" t="str">
        <f t="shared" ref="AH27" si="16">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197"/>
      <c r="AJ27" s="199"/>
      <c r="AK27" s="200" t="str">
        <f t="shared" ref="AK27" si="17">IF(AI27="","","∑ Peso porcentual de cada acción definida")</f>
        <v/>
      </c>
      <c r="AL27" s="115"/>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spans="1:67" ht="31.5" customHeight="1" x14ac:dyDescent="0.3">
      <c r="A28" s="113"/>
      <c r="B28" s="114"/>
      <c r="C28" s="114"/>
      <c r="D28" s="114"/>
      <c r="E28" s="114"/>
      <c r="F28" s="114"/>
      <c r="G28" s="114"/>
      <c r="H28" s="114"/>
      <c r="I28" s="114"/>
      <c r="J28" s="114"/>
      <c r="K28" s="109"/>
      <c r="L28" s="110"/>
      <c r="M28" s="114"/>
      <c r="N28" s="109"/>
      <c r="O28" s="110"/>
      <c r="P28" s="111"/>
      <c r="Q28" s="51" t="str">
        <f>IF($H$27="","",
IF(OR($H$27="Corrupción",$H$27="Lavado de Activos",$H$27="Financiación del Terrorismo",$H$27="Trámites, OPAs y Consultas de Acceso a la Información Pública"),'6.Valoración Control Corrupción'!$E28,'5. Valoración de Controles'!$H28))</f>
        <v/>
      </c>
      <c r="R28" s="50" t="str">
        <f>IF($H$27="","",
IF(OR($H$27="Corrupción",$H$27="Lavado de Activos",$H$27="Financiación del Terrorismo",$H$27="Trámites, OPAs y Consultas de Acceso a la Información Pública"),"No Aplica",'5. Valoración de Controles'!$I28))</f>
        <v/>
      </c>
      <c r="S28" s="50" t="str">
        <f>IF($H$27="","",
IF(OR($H$27="Corrupción",$H$27="Lavado de Activos",$H$27="Financiación del Terrorismo",$H$27="Trámites, OPAs y Consultas de Acceso a la Información Pública"),"No Aplica",'5. Valoración de Controles'!$J28))</f>
        <v/>
      </c>
      <c r="T28" s="50" t="str">
        <f>IF($H$27="","",
IF(OR($H$27="Corrupción",$H$27="Lavado de Activos",$H$27="Financiación del Terrorismo",$H$27="Trámites, OPAs y Consultas de Acceso a la Información Pública"),"No Aplica",'5. Valoración de Controles'!$K28))</f>
        <v/>
      </c>
      <c r="U28" s="50" t="str">
        <f>IF($H$27="","",
IF(OR($H$27="Corrupción",$H$27="Lavado de Activos",$H$27="Financiación del Terrorismo",$H$27="Trámites, OPAs y Consultas de Acceso a la Información Pública"),"No Aplica",'5. Valoración de Controles'!$L28))</f>
        <v/>
      </c>
      <c r="V28" s="50" t="str">
        <f>IF($H$27="","",
IF(OR($H$27="Corrupción",$H$27="Lavado de Activos",$H$27="Financiación del Terrorismo",$H$27="Trámites, OPAs y Consultas de Acceso a la Información Pública"),"No Aplica",'5. Valoración de Controles'!$M28))</f>
        <v/>
      </c>
      <c r="W28" s="50" t="str">
        <f>IF($H$27="","",
IF(OR($H$27="Corrupción",$H$27="Lavado de Activos",$H$27="Financiación del Terrorismo",$H$27="Trámites, OPAs y Consultas de Acceso a la Información Pública"),"No Aplica",'5. Valoración de Controles'!$N28))</f>
        <v/>
      </c>
      <c r="X28" s="68" t="str">
        <f>IF($H$27="","",
IF(OR($H$27="Corrupción",$H$27="Lavado de Activos",$H$27="Financiación del Terrorismo",$H$27="Trámites, OPAs y Consultas de Acceso a la Información Pública"),"No Aplica",'5. Valoración de Controles'!$O28))</f>
        <v/>
      </c>
      <c r="Y28" s="68" t="str">
        <f>IF($H$27="","",
IF(OR($H$27="Corrupción",$H$27="Lavado de Activos",$H$27="Financiación del Terrorismo",$H$27="Trámites, OPAs y Consultas de Acceso a la Información Pública"),"No Aplica",'5. Valoración de Controles'!$P28))</f>
        <v/>
      </c>
      <c r="Z28" s="68" t="str">
        <f>IF($H$27="","",
IF(OR($H$27="Corrupción",$H$27="Lavado de Activos",$H$27="Financiación del Terrorismo",$H$27="Trámites, OPAs y Consultas de Acceso a la Información Pública"),"No Aplica",'5. Valoración de Controles'!$Q28))</f>
        <v/>
      </c>
      <c r="AA28" s="52" t="str">
        <f>IF($H$27="","",
IF(OR($H$27="Corrupción",$H$27="Lavado de Activos",$H$27="Financiación del Terrorismo",$H$27="Trámites, OPAs y Consultas de Acceso a la Información Pública"),"No aplica",'5. Valoración de Controles'!$R28))</f>
        <v/>
      </c>
      <c r="AB28" s="109"/>
      <c r="AC28" s="195"/>
      <c r="AD28" s="109"/>
      <c r="AE28" s="195"/>
      <c r="AF28" s="111"/>
      <c r="AG28" s="112"/>
      <c r="AH28" s="196"/>
      <c r="AI28" s="198"/>
      <c r="AJ28" s="193"/>
      <c r="AK28" s="201"/>
      <c r="AL28" s="19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spans="1:67" ht="31.5" customHeight="1" x14ac:dyDescent="0.3">
      <c r="A29" s="113"/>
      <c r="B29" s="114"/>
      <c r="C29" s="114"/>
      <c r="D29" s="114"/>
      <c r="E29" s="114"/>
      <c r="F29" s="114"/>
      <c r="G29" s="114"/>
      <c r="H29" s="114"/>
      <c r="I29" s="114"/>
      <c r="J29" s="114"/>
      <c r="K29" s="109"/>
      <c r="L29" s="110"/>
      <c r="M29" s="114"/>
      <c r="N29" s="109"/>
      <c r="O29" s="110"/>
      <c r="P29" s="111"/>
      <c r="Q29" s="51" t="str">
        <f>IF($H$27="","",
IF(OR($H$27="Corrupción",$H$27="Lavado de Activos",$H$27="Financiación del Terrorismo",$H$27="Trámites, OPAs y Consultas de Acceso a la Información Pública"),'6.Valoración Control Corrupción'!$E29,'5. Valoración de Controles'!$H29))</f>
        <v/>
      </c>
      <c r="R29" s="50" t="str">
        <f>IF($H$27="","",
IF(OR($H$27="Corrupción",$H$27="Lavado de Activos",$H$27="Financiación del Terrorismo",$H$27="Trámites, OPAs y Consultas de Acceso a la Información Pública"),"No Aplica",'5. Valoración de Controles'!$I29))</f>
        <v/>
      </c>
      <c r="S29" s="50" t="str">
        <f>IF($H$27="","",
IF(OR($H$27="Corrupción",$H$27="Lavado de Activos",$H$27="Financiación del Terrorismo",$H$27="Trámites, OPAs y Consultas de Acceso a la Información Pública"),"No Aplica",'5. Valoración de Controles'!$J29))</f>
        <v/>
      </c>
      <c r="T29" s="50" t="str">
        <f>IF($H$27="","",
IF(OR($H$27="Corrupción",$H$27="Lavado de Activos",$H$27="Financiación del Terrorismo",$H$27="Trámites, OPAs y Consultas de Acceso a la Información Pública"),"No Aplica",'5. Valoración de Controles'!$K29))</f>
        <v/>
      </c>
      <c r="U29" s="50" t="str">
        <f>IF($H$27="","",
IF(OR($H$27="Corrupción",$H$27="Lavado de Activos",$H$27="Financiación del Terrorismo",$H$27="Trámites, OPAs y Consultas de Acceso a la Información Pública"),"No Aplica",'5. Valoración de Controles'!$L29))</f>
        <v/>
      </c>
      <c r="V29" s="50" t="str">
        <f>IF($H$27="","",
IF(OR($H$27="Corrupción",$H$27="Lavado de Activos",$H$27="Financiación del Terrorismo",$H$27="Trámites, OPAs y Consultas de Acceso a la Información Pública"),"No Aplica",'5. Valoración de Controles'!$M29))</f>
        <v/>
      </c>
      <c r="W29" s="50" t="str">
        <f>IF($H$27="","",
IF(OR($H$27="Corrupción",$H$27="Lavado de Activos",$H$27="Financiación del Terrorismo",$H$27="Trámites, OPAs y Consultas de Acceso a la Información Pública"),"No Aplica",'5. Valoración de Controles'!$N29))</f>
        <v/>
      </c>
      <c r="X29" s="68" t="str">
        <f>IF($H$27="","",
IF(OR($H$27="Corrupción",$H$27="Lavado de Activos",$H$27="Financiación del Terrorismo",$H$27="Trámites, OPAs y Consultas de Acceso a la Información Pública"),"No Aplica",'5. Valoración de Controles'!$O29))</f>
        <v/>
      </c>
      <c r="Y29" s="68" t="str">
        <f>IF($H$27="","",
IF(OR($H$27="Corrupción",$H$27="Lavado de Activos",$H$27="Financiación del Terrorismo",$H$27="Trámites, OPAs y Consultas de Acceso a la Información Pública"),"No Aplica",'5. Valoración de Controles'!$P29))</f>
        <v/>
      </c>
      <c r="Z29" s="68" t="str">
        <f>IF($H$27="","",
IF(OR($H$27="Corrupción",$H$27="Lavado de Activos",$H$27="Financiación del Terrorismo",$H$27="Trámites, OPAs y Consultas de Acceso a la Información Pública"),"No Aplica",'5. Valoración de Controles'!$Q29))</f>
        <v/>
      </c>
      <c r="AA29" s="52" t="str">
        <f>IF($H$27="","",
IF(OR($H$27="Corrupción",$H$27="Lavado de Activos",$H$27="Financiación del Terrorismo",$H$27="Trámites, OPAs y Consultas de Acceso a la Información Pública"),"No aplica",'5. Valoración de Controles'!$R29))</f>
        <v/>
      </c>
      <c r="AB29" s="109"/>
      <c r="AC29" s="195"/>
      <c r="AD29" s="109"/>
      <c r="AE29" s="195"/>
      <c r="AF29" s="111"/>
      <c r="AG29" s="112"/>
      <c r="AH29" s="196"/>
      <c r="AI29" s="198"/>
      <c r="AJ29" s="193"/>
      <c r="AK29" s="201"/>
      <c r="AL29" s="19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spans="1:67" ht="31.5" customHeight="1" x14ac:dyDescent="0.3">
      <c r="A30" s="113">
        <v>8</v>
      </c>
      <c r="B30" s="114" t="str">
        <f>'2. Identificación del Riesgo'!B30:B32</f>
        <v/>
      </c>
      <c r="C30" s="114" t="str">
        <f>IF('2. Identificación del Riesgo'!C30:C32="","",'2. Identificación del Riesgo'!C30:C32)</f>
        <v/>
      </c>
      <c r="D30" s="114" t="str">
        <f>IF('2. Identificación del Riesgo'!D30:D32="","",'2. Identificación del Riesgo'!D30:D32)</f>
        <v/>
      </c>
      <c r="E30" s="114" t="str">
        <f>IF('2. Identificación del Riesgo'!E30:E32="","",'2. Identificación del Riesgo'!E30:E32)</f>
        <v/>
      </c>
      <c r="F30" s="114" t="str">
        <f>IF('2. Identificación del Riesgo'!F30:F32="","",'2. Identificación del Riesgo'!F30:F32)</f>
        <v/>
      </c>
      <c r="G30" s="114" t="str">
        <f>IF('2. Identificación del Riesgo'!G30:G32="","",'2. Identificación del Riesgo'!G30:G32)</f>
        <v/>
      </c>
      <c r="H30" s="114" t="str">
        <f>IF('2. Identificación del Riesgo'!H30:H32="","",'2. Identificación del Riesgo'!H30:H32)</f>
        <v/>
      </c>
      <c r="I30" s="114" t="str">
        <f>IF('2. Identificación del Riesgo'!I30:I32="","",'2. Identificación del Riesgo'!I30:I32)</f>
        <v/>
      </c>
      <c r="J30" s="114" t="str">
        <f>IF('2. Identificación del Riesgo'!J30:J32="","",'2. Identificación del Riesgo'!J30:J32)</f>
        <v/>
      </c>
      <c r="K30" s="109" t="str">
        <f>'2. Identificación del Riesgo'!K30:K32</f>
        <v/>
      </c>
      <c r="L30" s="110" t="str">
        <f>'2. Identificación del Riesgo'!L30:L32</f>
        <v/>
      </c>
      <c r="M30" s="11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109" t="str">
        <f>'2. Identificación del Riesgo'!N30:N32</f>
        <v/>
      </c>
      <c r="O30" s="110" t="str">
        <f>'2. Identificación del Riesgo'!O30:O32</f>
        <v/>
      </c>
      <c r="P30" s="111" t="str">
        <f>'2. Identificación del Riesgo'!P30:P32</f>
        <v/>
      </c>
      <c r="Q30" s="51" t="str">
        <f>IF($H$30="","",
IF(OR($H$30="Corrupción",$H$30="Lavado de Activos",$H$30="Financiación del Terrorismo",$H$30="Trámites, OPAs y Consultas de Acceso a la Información Pública"),'6.Valoración Control Corrupción'!$E30,'5. Valoración de Controles'!$H30))</f>
        <v/>
      </c>
      <c r="R30" s="50" t="str">
        <f>IF($H$30="","",
IF(OR($H$30="Corrupción",$H$30="Lavado de Activos",$H$30="Financiación del Terrorismo",$H$30="Trámites, OPAs y Consultas de Acceso a la Información Pública"),"No Aplica",'5. Valoración de Controles'!$I30))</f>
        <v/>
      </c>
      <c r="S30" s="50" t="str">
        <f>IF($H$30="","",
IF(OR($H$30="Corrupción",$H$30="Lavado de Activos",$H$30="Financiación del Terrorismo",$H$30="Trámites, OPAs y Consultas de Acceso a la Información Pública"),"No Aplica",'5. Valoración de Controles'!$J30))</f>
        <v/>
      </c>
      <c r="T30" s="50" t="str">
        <f>IF($H$30="","",
IF(OR($H$30="Corrupción",$H$30="Lavado de Activos",$H$30="Financiación del Terrorismo",$H$30="Trámites, OPAs y Consultas de Acceso a la Información Pública"),"No Aplica",'5. Valoración de Controles'!$K30))</f>
        <v/>
      </c>
      <c r="U30" s="50" t="str">
        <f>IF($H$30="","",
IF(OR($H$30="Corrupción",$H$30="Lavado de Activos",$H$30="Financiación del Terrorismo",$H$30="Trámites, OPAs y Consultas de Acceso a la Información Pública"),"No Aplica",'5. Valoración de Controles'!$L30))</f>
        <v/>
      </c>
      <c r="V30" s="50" t="str">
        <f>IF($H$30="","",
IF(OR($H$30="Corrupción",$H$30="Lavado de Activos",$H$30="Financiación del Terrorismo",$H$30="Trámites, OPAs y Consultas de Acceso a la Información Pública"),"No Aplica",'5. Valoración de Controles'!$M30))</f>
        <v/>
      </c>
      <c r="W30" s="50" t="str">
        <f>IF($H$30="","",
IF(OR($H$30="Corrupción",$H$30="Lavado de Activos",$H$30="Financiación del Terrorismo",$H$30="Trámites, OPAs y Consultas de Acceso a la Información Pública"),"No Aplica",'5. Valoración de Controles'!$N30))</f>
        <v/>
      </c>
      <c r="X30" s="68" t="str">
        <f>IF($H$30="","",
IF(OR($H$30="Corrupción",$H$30="Lavado de Activos",$H$30="Financiación del Terrorismo",$H$30="Trámites, OPAs y Consultas de Acceso a la Información Pública"),"No Aplica",'5. Valoración de Controles'!$O30))</f>
        <v/>
      </c>
      <c r="Y30" s="68" t="str">
        <f>IF($H$30="","",
IF(OR($H$30="Corrupción",$H$30="Lavado de Activos",$H$30="Financiación del Terrorismo",$H$30="Trámites, OPAs y Consultas de Acceso a la Información Pública"),"No Aplica",'5. Valoración de Controles'!$P30))</f>
        <v/>
      </c>
      <c r="Z30" s="68" t="str">
        <f>IF($H$30="","",
IF(OR($H$30="Corrupción",$H$30="Lavado de Activos",$H$30="Financiación del Terrorismo",$H$30="Trámites, OPAs y Consultas de Acceso a la Información Pública"),"No Aplica",'5. Valoración de Controles'!$Q30))</f>
        <v/>
      </c>
      <c r="AA30" s="52" t="str">
        <f>IF($H$30="","",
IF(OR($H$30="Corrupción",$H$30="Lavado de Activos",$H$30="Financiación del Terrorismo",$H$30="Trámites, OPAs y Consultas de Acceso a la Información Pública"),"No aplica",'5. Valoración de Controles'!$R30))</f>
        <v/>
      </c>
      <c r="AB30" s="109"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94"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109"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94"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111" t="str">
        <f t="shared" ref="AF30" si="18">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112"/>
      <c r="AH30" s="173" t="str">
        <f t="shared" ref="AH30" si="19">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97"/>
      <c r="AJ30" s="199"/>
      <c r="AK30" s="200" t="str">
        <f t="shared" ref="AK30" si="20">IF(AI30="","","∑ Peso porcentual de cada acción definida")</f>
        <v/>
      </c>
      <c r="AL30" s="115"/>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spans="1:67" ht="31.5" customHeight="1" x14ac:dyDescent="0.3">
      <c r="A31" s="113"/>
      <c r="B31" s="114"/>
      <c r="C31" s="114"/>
      <c r="D31" s="114"/>
      <c r="E31" s="114"/>
      <c r="F31" s="114"/>
      <c r="G31" s="114"/>
      <c r="H31" s="114"/>
      <c r="I31" s="114"/>
      <c r="J31" s="114"/>
      <c r="K31" s="109"/>
      <c r="L31" s="110"/>
      <c r="M31" s="114"/>
      <c r="N31" s="109"/>
      <c r="O31" s="110"/>
      <c r="P31" s="111"/>
      <c r="Q31" s="51" t="str">
        <f>IF($H$30="","",
IF(OR($H$30="Corrupción",$H$30="Lavado de Activos",$H$30="Financiación del Terrorismo",$H$30="Trámites, OPAs y Consultas de Acceso a la Información Pública"),'6.Valoración Control Corrupción'!$E31,'5. Valoración de Controles'!$H31))</f>
        <v/>
      </c>
      <c r="R31" s="50" t="str">
        <f>IF($H$30="","",
IF(OR($H$30="Corrupción",$H$30="Lavado de Activos",$H$30="Financiación del Terrorismo",$H$30="Trámites, OPAs y Consultas de Acceso a la Información Pública"),"No Aplica",'5. Valoración de Controles'!$I31))</f>
        <v/>
      </c>
      <c r="S31" s="50" t="str">
        <f>IF($H$30="","",
IF(OR($H$30="Corrupción",$H$30="Lavado de Activos",$H$30="Financiación del Terrorismo",$H$30="Trámites, OPAs y Consultas de Acceso a la Información Pública"),"No Aplica",'5. Valoración de Controles'!$J31))</f>
        <v/>
      </c>
      <c r="T31" s="50" t="str">
        <f>IF($H$30="","",
IF(OR($H$30="Corrupción",$H$30="Lavado de Activos",$H$30="Financiación del Terrorismo",$H$30="Trámites, OPAs y Consultas de Acceso a la Información Pública"),"No Aplica",'5. Valoración de Controles'!$K31))</f>
        <v/>
      </c>
      <c r="U31" s="50" t="str">
        <f>IF($H$30="","",
IF(OR($H$30="Corrupción",$H$30="Lavado de Activos",$H$30="Financiación del Terrorismo",$H$30="Trámites, OPAs y Consultas de Acceso a la Información Pública"),"No Aplica",'5. Valoración de Controles'!$L31))</f>
        <v/>
      </c>
      <c r="V31" s="50" t="str">
        <f>IF($H$30="","",
IF(OR($H$30="Corrupción",$H$30="Lavado de Activos",$H$30="Financiación del Terrorismo",$H$30="Trámites, OPAs y Consultas de Acceso a la Información Pública"),"No Aplica",'5. Valoración de Controles'!$M31))</f>
        <v/>
      </c>
      <c r="W31" s="50" t="str">
        <f>IF($H$30="","",
IF(OR($H$30="Corrupción",$H$30="Lavado de Activos",$H$30="Financiación del Terrorismo",$H$30="Trámites, OPAs y Consultas de Acceso a la Información Pública"),"No Aplica",'5. Valoración de Controles'!$N31))</f>
        <v/>
      </c>
      <c r="X31" s="68" t="str">
        <f>IF($H$30="","",
IF(OR($H$30="Corrupción",$H$30="Lavado de Activos",$H$30="Financiación del Terrorismo",$H$30="Trámites, OPAs y Consultas de Acceso a la Información Pública"),"No Aplica",'5. Valoración de Controles'!$O31))</f>
        <v/>
      </c>
      <c r="Y31" s="68" t="str">
        <f>IF($H$30="","",
IF(OR($H$30="Corrupción",$H$30="Lavado de Activos",$H$30="Financiación del Terrorismo",$H$30="Trámites, OPAs y Consultas de Acceso a la Información Pública"),"No Aplica",'5. Valoración de Controles'!$P31))</f>
        <v/>
      </c>
      <c r="Z31" s="68" t="str">
        <f>IF($H$30="","",
IF(OR($H$30="Corrupción",$H$30="Lavado de Activos",$H$30="Financiación del Terrorismo",$H$30="Trámites, OPAs y Consultas de Acceso a la Información Pública"),"No Aplica",'5. Valoración de Controles'!$Q31))</f>
        <v/>
      </c>
      <c r="AA31" s="52" t="str">
        <f>IF($H$30="","",
IF(OR($H$30="Corrupción",$H$30="Lavado de Activos",$H$30="Financiación del Terrorismo",$H$30="Trámites, OPAs y Consultas de Acceso a la Información Pública"),"No aplica",'5. Valoración de Controles'!$R31))</f>
        <v/>
      </c>
      <c r="AB31" s="109"/>
      <c r="AC31" s="195"/>
      <c r="AD31" s="109"/>
      <c r="AE31" s="195"/>
      <c r="AF31" s="111"/>
      <c r="AG31" s="112"/>
      <c r="AH31" s="196"/>
      <c r="AI31" s="198"/>
      <c r="AJ31" s="193"/>
      <c r="AK31" s="201"/>
      <c r="AL31" s="19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spans="1:67" ht="31.5" customHeight="1" x14ac:dyDescent="0.3">
      <c r="A32" s="113"/>
      <c r="B32" s="114"/>
      <c r="C32" s="114"/>
      <c r="D32" s="114"/>
      <c r="E32" s="114"/>
      <c r="F32" s="114"/>
      <c r="G32" s="114"/>
      <c r="H32" s="114"/>
      <c r="I32" s="114"/>
      <c r="J32" s="114"/>
      <c r="K32" s="109"/>
      <c r="L32" s="110"/>
      <c r="M32" s="114"/>
      <c r="N32" s="109"/>
      <c r="O32" s="110"/>
      <c r="P32" s="111"/>
      <c r="Q32" s="51" t="str">
        <f>IF($H$30="","",
IF(OR($H$30="Corrupción",$H$30="Lavado de Activos",$H$30="Financiación del Terrorismo",$H$30="Trámites, OPAs y Consultas de Acceso a la Información Pública"),'6.Valoración Control Corrupción'!$E32,'5. Valoración de Controles'!$H32))</f>
        <v/>
      </c>
      <c r="R32" s="50" t="str">
        <f>IF($H$30="","",
IF(OR($H$30="Corrupción",$H$30="Lavado de Activos",$H$30="Financiación del Terrorismo",$H$30="Trámites, OPAs y Consultas de Acceso a la Información Pública"),"No Aplica",'5. Valoración de Controles'!$I32))</f>
        <v/>
      </c>
      <c r="S32" s="50" t="str">
        <f>IF($H$30="","",
IF(OR($H$30="Corrupción",$H$30="Lavado de Activos",$H$30="Financiación del Terrorismo",$H$30="Trámites, OPAs y Consultas de Acceso a la Información Pública"),"No Aplica",'5. Valoración de Controles'!$J32))</f>
        <v/>
      </c>
      <c r="T32" s="50" t="str">
        <f>IF($H$30="","",
IF(OR($H$30="Corrupción",$H$30="Lavado de Activos",$H$30="Financiación del Terrorismo",$H$30="Trámites, OPAs y Consultas de Acceso a la Información Pública"),"No Aplica",'5. Valoración de Controles'!$K32))</f>
        <v/>
      </c>
      <c r="U32" s="50" t="str">
        <f>IF($H$30="","",
IF(OR($H$30="Corrupción",$H$30="Lavado de Activos",$H$30="Financiación del Terrorismo",$H$30="Trámites, OPAs y Consultas de Acceso a la Información Pública"),"No Aplica",'5. Valoración de Controles'!$L32))</f>
        <v/>
      </c>
      <c r="V32" s="50" t="str">
        <f>IF($H$30="","",
IF(OR($H$30="Corrupción",$H$30="Lavado de Activos",$H$30="Financiación del Terrorismo",$H$30="Trámites, OPAs y Consultas de Acceso a la Información Pública"),"No Aplica",'5. Valoración de Controles'!$M32))</f>
        <v/>
      </c>
      <c r="W32" s="50" t="str">
        <f>IF($H$30="","",
IF(OR($H$30="Corrupción",$H$30="Lavado de Activos",$H$30="Financiación del Terrorismo",$H$30="Trámites, OPAs y Consultas de Acceso a la Información Pública"),"No Aplica",'5. Valoración de Controles'!$N32))</f>
        <v/>
      </c>
      <c r="X32" s="68" t="str">
        <f>IF($H$30="","",
IF(OR($H$30="Corrupción",$H$30="Lavado de Activos",$H$30="Financiación del Terrorismo",$H$30="Trámites, OPAs y Consultas de Acceso a la Información Pública"),"No Aplica",'5. Valoración de Controles'!$O32))</f>
        <v/>
      </c>
      <c r="Y32" s="68" t="str">
        <f>IF($H$30="","",
IF(OR($H$30="Corrupción",$H$30="Lavado de Activos",$H$30="Financiación del Terrorismo",$H$30="Trámites, OPAs y Consultas de Acceso a la Información Pública"),"No Aplica",'5. Valoración de Controles'!$P32))</f>
        <v/>
      </c>
      <c r="Z32" s="68" t="str">
        <f>IF($H$30="","",
IF(OR($H$30="Corrupción",$H$30="Lavado de Activos",$H$30="Financiación del Terrorismo",$H$30="Trámites, OPAs y Consultas de Acceso a la Información Pública"),"No Aplica",'5. Valoración de Controles'!$Q32))</f>
        <v/>
      </c>
      <c r="AA32" s="52" t="str">
        <f>IF($H$30="","",
IF(OR($H$30="Corrupción",$H$30="Lavado de Activos",$H$30="Financiación del Terrorismo",$H$30="Trámites, OPAs y Consultas de Acceso a la Información Pública"),"No aplica",'5. Valoración de Controles'!$R32))</f>
        <v/>
      </c>
      <c r="AB32" s="109"/>
      <c r="AC32" s="195"/>
      <c r="AD32" s="109"/>
      <c r="AE32" s="195"/>
      <c r="AF32" s="111"/>
      <c r="AG32" s="112"/>
      <c r="AH32" s="196"/>
      <c r="AI32" s="198"/>
      <c r="AJ32" s="193"/>
      <c r="AK32" s="201"/>
      <c r="AL32" s="19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spans="1:67" ht="31.5" customHeight="1" x14ac:dyDescent="0.3">
      <c r="A33" s="113">
        <v>9</v>
      </c>
      <c r="B33" s="114" t="str">
        <f>'2. Identificación del Riesgo'!B33:B35</f>
        <v/>
      </c>
      <c r="C33" s="114" t="str">
        <f>IF('2. Identificación del Riesgo'!C33:C35="","",'2. Identificación del Riesgo'!C33:C35)</f>
        <v/>
      </c>
      <c r="D33" s="114" t="str">
        <f>IF('2. Identificación del Riesgo'!D33:D35="","",'2. Identificación del Riesgo'!D33:D35)</f>
        <v/>
      </c>
      <c r="E33" s="114" t="str">
        <f>IF('2. Identificación del Riesgo'!E33:E35="","",'2. Identificación del Riesgo'!E33:E35)</f>
        <v/>
      </c>
      <c r="F33" s="114" t="str">
        <f>IF('2. Identificación del Riesgo'!F33:F35="","",'2. Identificación del Riesgo'!F33:F35)</f>
        <v/>
      </c>
      <c r="G33" s="114" t="str">
        <f>IF('2. Identificación del Riesgo'!G33:G35="","",'2. Identificación del Riesgo'!G33:G35)</f>
        <v/>
      </c>
      <c r="H33" s="114" t="str">
        <f>IF('2. Identificación del Riesgo'!H33:H35="","",'2. Identificación del Riesgo'!H33:H35)</f>
        <v/>
      </c>
      <c r="I33" s="114" t="str">
        <f>IF('2. Identificación del Riesgo'!I33:I35="","",'2. Identificación del Riesgo'!I33:I35)</f>
        <v/>
      </c>
      <c r="J33" s="114" t="str">
        <f>IF('2. Identificación del Riesgo'!J33:J35="","",'2. Identificación del Riesgo'!J33:J35)</f>
        <v/>
      </c>
      <c r="K33" s="109" t="str">
        <f>'2. Identificación del Riesgo'!K33:K35</f>
        <v/>
      </c>
      <c r="L33" s="110" t="str">
        <f>'2. Identificación del Riesgo'!L33:L35</f>
        <v/>
      </c>
      <c r="M33" s="11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109" t="str">
        <f>'2. Identificación del Riesgo'!N33:N35</f>
        <v/>
      </c>
      <c r="O33" s="110" t="str">
        <f>'2. Identificación del Riesgo'!O33:O35</f>
        <v/>
      </c>
      <c r="P33" s="111" t="str">
        <f>'2. Identificación del Riesgo'!P33:P35</f>
        <v/>
      </c>
      <c r="Q33" s="51" t="str">
        <f>IF($H$33="","",
IF(OR($H$33="Corrupción",$H$33="Lavado de Activos",$H$33="Financiación del Terrorismo",$H$33="Trámites, OPAs y Consultas de Acceso a la Información Pública"),'6.Valoración Control Corrupción'!$E33,'5. Valoración de Controles'!$H33))</f>
        <v/>
      </c>
      <c r="R33" s="50" t="str">
        <f>IF($H$33="","",
IF(OR($H$33="Corrupción",$H$33="Lavado de Activos",$H$33="Financiación del Terrorismo",$H$33="Trámites, OPAs y Consultas de Acceso a la Información Pública"),"No Aplica",'5. Valoración de Controles'!$I33))</f>
        <v/>
      </c>
      <c r="S33" s="50" t="str">
        <f>IF($H$33="","",
IF(OR($H$33="Corrupción",$H$33="Lavado de Activos",$H$33="Financiación del Terrorismo",$H$33="Trámites, OPAs y Consultas de Acceso a la Información Pública"),"No Aplica",'5. Valoración de Controles'!$J33))</f>
        <v/>
      </c>
      <c r="T33" s="50" t="str">
        <f>IF($H$33="","",
IF(OR($H$33="Corrupción",$H$33="Lavado de Activos",$H$33="Financiación del Terrorismo",$H$33="Trámites, OPAs y Consultas de Acceso a la Información Pública"),"No Aplica",'5. Valoración de Controles'!$K33))</f>
        <v/>
      </c>
      <c r="U33" s="50" t="str">
        <f>IF($H$33="","",
IF(OR($H$33="Corrupción",$H$33="Lavado de Activos",$H$33="Financiación del Terrorismo",$H$33="Trámites, OPAs y Consultas de Acceso a la Información Pública"),"No Aplica",'5. Valoración de Controles'!$L33))</f>
        <v/>
      </c>
      <c r="V33" s="50" t="str">
        <f>IF($H$33="","",
IF(OR($H$33="Corrupción",$H$33="Lavado de Activos",$H$33="Financiación del Terrorismo",$H$33="Trámites, OPAs y Consultas de Acceso a la Información Pública"),"No Aplica",'5. Valoración de Controles'!$M33))</f>
        <v/>
      </c>
      <c r="W33" s="50" t="str">
        <f>IF($H$33="","",
IF(OR($H$33="Corrupción",$H$33="Lavado de Activos",$H$33="Financiación del Terrorismo",$H$33="Trámites, OPAs y Consultas de Acceso a la Información Pública"),"No Aplica",'5. Valoración de Controles'!$N33))</f>
        <v/>
      </c>
      <c r="X33" s="68" t="str">
        <f>IF($H$33="","",
IF(OR($H$33="Corrupción",$H$33="Lavado de Activos",$H$33="Financiación del Terrorismo",$H$33="Trámites, OPAs y Consultas de Acceso a la Información Pública"),"No Aplica",'5. Valoración de Controles'!$O33))</f>
        <v/>
      </c>
      <c r="Y33" s="68" t="str">
        <f>IF($H$33="","",
IF(OR($H$33="Corrupción",$H$33="Lavado de Activos",$H$33="Financiación del Terrorismo",$H$33="Trámites, OPAs y Consultas de Acceso a la Información Pública"),"No Aplica",'5. Valoración de Controles'!$P33))</f>
        <v/>
      </c>
      <c r="Z33" s="68" t="str">
        <f>IF($H$33="","",
IF(OR($H$33="Corrupción",$H$33="Lavado de Activos",$H$33="Financiación del Terrorismo",$H$33="Trámites, OPAs y Consultas de Acceso a la Información Pública"),"No Aplica",'5. Valoración de Controles'!$Q33))</f>
        <v/>
      </c>
      <c r="AA33" s="52" t="str">
        <f>IF($H$33="","",
IF(OR($H$33="Corrupción",$H$33="Lavado de Activos",$H$33="Financiación del Terrorismo",$H$33="Trámites, OPAs y Consultas de Acceso a la Información Pública"),"No aplica",'5. Valoración de Controles'!$R33))</f>
        <v/>
      </c>
      <c r="AB33" s="109"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94"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109"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94"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111" t="str">
        <f t="shared" ref="AF33" si="21">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112"/>
      <c r="AH33" s="173" t="str">
        <f t="shared" ref="AH33" si="22">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97"/>
      <c r="AJ33" s="199"/>
      <c r="AK33" s="200" t="str">
        <f t="shared" ref="AK33" si="23">IF(AI33="","","∑ Peso porcentual de cada acción definida")</f>
        <v/>
      </c>
      <c r="AL33" s="115"/>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spans="1:67" ht="31.5" customHeight="1" x14ac:dyDescent="0.3">
      <c r="A34" s="113"/>
      <c r="B34" s="114"/>
      <c r="C34" s="114"/>
      <c r="D34" s="114"/>
      <c r="E34" s="114"/>
      <c r="F34" s="114"/>
      <c r="G34" s="114"/>
      <c r="H34" s="114"/>
      <c r="I34" s="114"/>
      <c r="J34" s="114"/>
      <c r="K34" s="109"/>
      <c r="L34" s="110"/>
      <c r="M34" s="114"/>
      <c r="N34" s="109"/>
      <c r="O34" s="110"/>
      <c r="P34" s="111"/>
      <c r="Q34" s="51" t="str">
        <f>IF($H$33="","",
IF(OR($H$33="Corrupción",$H$33="Lavado de Activos",$H$33="Financiación del Terrorismo",$H$33="Trámites, OPAs y Consultas de Acceso a la Información Pública"),'6.Valoración Control Corrupción'!$E34,'5. Valoración de Controles'!$H34))</f>
        <v/>
      </c>
      <c r="R34" s="50" t="str">
        <f>IF($H$33="","",
IF(OR($H$33="Corrupción",$H$33="Lavado de Activos",$H$33="Financiación del Terrorismo",$H$33="Trámites, OPAs y Consultas de Acceso a la Información Pública"),"No Aplica",'5. Valoración de Controles'!$I34))</f>
        <v/>
      </c>
      <c r="S34" s="50" t="str">
        <f>IF($H$33="","",
IF(OR($H$33="Corrupción",$H$33="Lavado de Activos",$H$33="Financiación del Terrorismo",$H$33="Trámites, OPAs y Consultas de Acceso a la Información Pública"),"No Aplica",'5. Valoración de Controles'!$J34))</f>
        <v/>
      </c>
      <c r="T34" s="50" t="str">
        <f>IF($H$33="","",
IF(OR($H$33="Corrupción",$H$33="Lavado de Activos",$H$33="Financiación del Terrorismo",$H$33="Trámites, OPAs y Consultas de Acceso a la Información Pública"),"No Aplica",'5. Valoración de Controles'!$K34))</f>
        <v/>
      </c>
      <c r="U34" s="50" t="str">
        <f>IF($H$33="","",
IF(OR($H$33="Corrupción",$H$33="Lavado de Activos",$H$33="Financiación del Terrorismo",$H$33="Trámites, OPAs y Consultas de Acceso a la Información Pública"),"No Aplica",'5. Valoración de Controles'!$L34))</f>
        <v/>
      </c>
      <c r="V34" s="50" t="str">
        <f>IF($H$33="","",
IF(OR($H$33="Corrupción",$H$33="Lavado de Activos",$H$33="Financiación del Terrorismo",$H$33="Trámites, OPAs y Consultas de Acceso a la Información Pública"),"No Aplica",'5. Valoración de Controles'!$M34))</f>
        <v/>
      </c>
      <c r="W34" s="50" t="str">
        <f>IF($H$33="","",
IF(OR($H$33="Corrupción",$H$33="Lavado de Activos",$H$33="Financiación del Terrorismo",$H$33="Trámites, OPAs y Consultas de Acceso a la Información Pública"),"No Aplica",'5. Valoración de Controles'!$N34))</f>
        <v/>
      </c>
      <c r="X34" s="68" t="str">
        <f>IF($H$33="","",
IF(OR($H$33="Corrupción",$H$33="Lavado de Activos",$H$33="Financiación del Terrorismo",$H$33="Trámites, OPAs y Consultas de Acceso a la Información Pública"),"No Aplica",'5. Valoración de Controles'!$O34))</f>
        <v/>
      </c>
      <c r="Y34" s="68" t="str">
        <f>IF($H$33="","",
IF(OR($H$33="Corrupción",$H$33="Lavado de Activos",$H$33="Financiación del Terrorismo",$H$33="Trámites, OPAs y Consultas de Acceso a la Información Pública"),"No Aplica",'5. Valoración de Controles'!$P34))</f>
        <v/>
      </c>
      <c r="Z34" s="68" t="str">
        <f>IF($H$33="","",
IF(OR($H$33="Corrupción",$H$33="Lavado de Activos",$H$33="Financiación del Terrorismo",$H$33="Trámites, OPAs y Consultas de Acceso a la Información Pública"),"No Aplica",'5. Valoración de Controles'!$Q34))</f>
        <v/>
      </c>
      <c r="AA34" s="52" t="str">
        <f>IF($H$33="","",
IF(OR($H$33="Corrupción",$H$33="Lavado de Activos",$H$33="Financiación del Terrorismo",$H$33="Trámites, OPAs y Consultas de Acceso a la Información Pública"),"No aplica",'5. Valoración de Controles'!$R34))</f>
        <v/>
      </c>
      <c r="AB34" s="109"/>
      <c r="AC34" s="195"/>
      <c r="AD34" s="109"/>
      <c r="AE34" s="195"/>
      <c r="AF34" s="111"/>
      <c r="AG34" s="112"/>
      <c r="AH34" s="196"/>
      <c r="AI34" s="198"/>
      <c r="AJ34" s="193"/>
      <c r="AK34" s="201"/>
      <c r="AL34" s="19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spans="1:67" ht="31.5" customHeight="1" x14ac:dyDescent="0.3">
      <c r="A35" s="113"/>
      <c r="B35" s="114"/>
      <c r="C35" s="114"/>
      <c r="D35" s="114"/>
      <c r="E35" s="114"/>
      <c r="F35" s="114"/>
      <c r="G35" s="114"/>
      <c r="H35" s="114"/>
      <c r="I35" s="114"/>
      <c r="J35" s="114"/>
      <c r="K35" s="109"/>
      <c r="L35" s="110"/>
      <c r="M35" s="114"/>
      <c r="N35" s="109"/>
      <c r="O35" s="110"/>
      <c r="P35" s="111"/>
      <c r="Q35" s="51" t="str">
        <f>IF($H$33="","",
IF(OR($H$33="Corrupción",$H$33="Lavado de Activos",$H$33="Financiación del Terrorismo",$H$33="Trámites, OPAs y Consultas de Acceso a la Información Pública"),'6.Valoración Control Corrupción'!$E35,'5. Valoración de Controles'!$H35))</f>
        <v/>
      </c>
      <c r="R35" s="50" t="str">
        <f>IF($H$33="","",
IF(OR($H$33="Corrupción",$H$33="Lavado de Activos",$H$33="Financiación del Terrorismo",$H$33="Trámites, OPAs y Consultas de Acceso a la Información Pública"),"No Aplica",'5. Valoración de Controles'!$I35))</f>
        <v/>
      </c>
      <c r="S35" s="50" t="str">
        <f>IF($H$33="","",
IF(OR($H$33="Corrupción",$H$33="Lavado de Activos",$H$33="Financiación del Terrorismo",$H$33="Trámites, OPAs y Consultas de Acceso a la Información Pública"),"No Aplica",'5. Valoración de Controles'!$J35))</f>
        <v/>
      </c>
      <c r="T35" s="50" t="str">
        <f>IF($H$33="","",
IF(OR($H$33="Corrupción",$H$33="Lavado de Activos",$H$33="Financiación del Terrorismo",$H$33="Trámites, OPAs y Consultas de Acceso a la Información Pública"),"No Aplica",'5. Valoración de Controles'!$K35))</f>
        <v/>
      </c>
      <c r="U35" s="50" t="str">
        <f>IF($H$33="","",
IF(OR($H$33="Corrupción",$H$33="Lavado de Activos",$H$33="Financiación del Terrorismo",$H$33="Trámites, OPAs y Consultas de Acceso a la Información Pública"),"No Aplica",'5. Valoración de Controles'!$L35))</f>
        <v/>
      </c>
      <c r="V35" s="50" t="str">
        <f>IF($H$33="","",
IF(OR($H$33="Corrupción",$H$33="Lavado de Activos",$H$33="Financiación del Terrorismo",$H$33="Trámites, OPAs y Consultas de Acceso a la Información Pública"),"No Aplica",'5. Valoración de Controles'!$M35))</f>
        <v/>
      </c>
      <c r="W35" s="50" t="str">
        <f>IF($H$33="","",
IF(OR($H$33="Corrupción",$H$33="Lavado de Activos",$H$33="Financiación del Terrorismo",$H$33="Trámites, OPAs y Consultas de Acceso a la Información Pública"),"No Aplica",'5. Valoración de Controles'!$N35))</f>
        <v/>
      </c>
      <c r="X35" s="68" t="str">
        <f>IF($H$33="","",
IF(OR($H$33="Corrupción",$H$33="Lavado de Activos",$H$33="Financiación del Terrorismo",$H$33="Trámites, OPAs y Consultas de Acceso a la Información Pública"),"No Aplica",'5. Valoración de Controles'!$O35))</f>
        <v/>
      </c>
      <c r="Y35" s="68" t="str">
        <f>IF($H$33="","",
IF(OR($H$33="Corrupción",$H$33="Lavado de Activos",$H$33="Financiación del Terrorismo",$H$33="Trámites, OPAs y Consultas de Acceso a la Información Pública"),"No Aplica",'5. Valoración de Controles'!$P35))</f>
        <v/>
      </c>
      <c r="Z35" s="68" t="str">
        <f>IF($H$33="","",
IF(OR($H$33="Corrupción",$H$33="Lavado de Activos",$H$33="Financiación del Terrorismo",$H$33="Trámites, OPAs y Consultas de Acceso a la Información Pública"),"No Aplica",'5. Valoración de Controles'!$Q35))</f>
        <v/>
      </c>
      <c r="AA35" s="52" t="str">
        <f>IF($H$33="","",
IF(OR($H$33="Corrupción",$H$33="Lavado de Activos",$H$33="Financiación del Terrorismo",$H$33="Trámites, OPAs y Consultas de Acceso a la Información Pública"),"No aplica",'5. Valoración de Controles'!$R35))</f>
        <v/>
      </c>
      <c r="AB35" s="109"/>
      <c r="AC35" s="195"/>
      <c r="AD35" s="109"/>
      <c r="AE35" s="195"/>
      <c r="AF35" s="111"/>
      <c r="AG35" s="112"/>
      <c r="AH35" s="196"/>
      <c r="AI35" s="198"/>
      <c r="AJ35" s="193"/>
      <c r="AK35" s="201"/>
      <c r="AL35" s="19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spans="1:67" ht="31.5" customHeight="1" x14ac:dyDescent="0.3">
      <c r="A36" s="113">
        <v>10</v>
      </c>
      <c r="B36" s="114" t="str">
        <f>'2. Identificación del Riesgo'!B36:B38</f>
        <v/>
      </c>
      <c r="C36" s="114" t="str">
        <f>IF('2. Identificación del Riesgo'!C36:C38="","",'2. Identificación del Riesgo'!C36:C38)</f>
        <v/>
      </c>
      <c r="D36" s="114" t="str">
        <f>IF('2. Identificación del Riesgo'!D36:D38="","",'2. Identificación del Riesgo'!D36:D38)</f>
        <v/>
      </c>
      <c r="E36" s="114" t="str">
        <f>IF('2. Identificación del Riesgo'!E36:E38="","",'2. Identificación del Riesgo'!E36:E38)</f>
        <v/>
      </c>
      <c r="F36" s="114" t="str">
        <f>IF('2. Identificación del Riesgo'!F36:F38="","",'2. Identificación del Riesgo'!F36:F38)</f>
        <v/>
      </c>
      <c r="G36" s="114" t="str">
        <f>IF('2. Identificación del Riesgo'!G36:G38="","",'2. Identificación del Riesgo'!G36:G38)</f>
        <v/>
      </c>
      <c r="H36" s="114" t="str">
        <f>IF('2. Identificación del Riesgo'!H36:H38="","",'2. Identificación del Riesgo'!H36:H38)</f>
        <v/>
      </c>
      <c r="I36" s="114" t="str">
        <f>IF('2. Identificación del Riesgo'!I36:I38="","",'2. Identificación del Riesgo'!I36:I38)</f>
        <v/>
      </c>
      <c r="J36" s="114" t="str">
        <f>IF('2. Identificación del Riesgo'!J36:J38="","",'2. Identificación del Riesgo'!J36:J38)</f>
        <v/>
      </c>
      <c r="K36" s="109" t="str">
        <f>'2. Identificación del Riesgo'!K36:K38</f>
        <v/>
      </c>
      <c r="L36" s="110" t="str">
        <f>'2. Identificación del Riesgo'!L36:L38</f>
        <v/>
      </c>
      <c r="M36" s="11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109" t="str">
        <f>'2. Identificación del Riesgo'!N36:N38</f>
        <v/>
      </c>
      <c r="O36" s="110" t="str">
        <f>'2. Identificación del Riesgo'!O36:O38</f>
        <v/>
      </c>
      <c r="P36" s="111" t="str">
        <f>'2. Identificación del Riesgo'!P36:P38</f>
        <v/>
      </c>
      <c r="Q36" s="51" t="str">
        <f>IF($H$36="","",
IF(OR($H$36="Corrupción",$H$36="Lavado de Activos",$H$36="Financiación del Terrorismo",$H$36="Trámites, OPAs y Consultas de Acceso a la Información Pública"),'6.Valoración Control Corrupción'!$E36,'5. Valoración de Controles'!$H36))</f>
        <v/>
      </c>
      <c r="R36" s="50" t="str">
        <f>IF($H$36="","",
IF(OR($H$36="Corrupción",$H$36="Lavado de Activos",$H$36="Financiación del Terrorismo",$H$36="Trámites, OPAs y Consultas de Acceso a la Información Pública"),"No Aplica",'5. Valoración de Controles'!$I36))</f>
        <v/>
      </c>
      <c r="S36" s="50" t="str">
        <f>IF($H$36="","",
IF(OR($H$36="Corrupción",$H$36="Lavado de Activos",$H$36="Financiación del Terrorismo",$H$36="Trámites, OPAs y Consultas de Acceso a la Información Pública"),"No Aplica",'5. Valoración de Controles'!$J36))</f>
        <v/>
      </c>
      <c r="T36" s="50" t="str">
        <f>IF($H$36="","",
IF(OR($H$36="Corrupción",$H$36="Lavado de Activos",$H$36="Financiación del Terrorismo",$H$36="Trámites, OPAs y Consultas de Acceso a la Información Pública"),"No Aplica",'5. Valoración de Controles'!$K36))</f>
        <v/>
      </c>
      <c r="U36" s="50" t="str">
        <f>IF($H$36="","",
IF(OR($H$36="Corrupción",$H$36="Lavado de Activos",$H$36="Financiación del Terrorismo",$H$36="Trámites, OPAs y Consultas de Acceso a la Información Pública"),"No Aplica",'5. Valoración de Controles'!$L36))</f>
        <v/>
      </c>
      <c r="V36" s="50" t="str">
        <f>IF($H$36="","",
IF(OR($H$36="Corrupción",$H$36="Lavado de Activos",$H$36="Financiación del Terrorismo",$H$36="Trámites, OPAs y Consultas de Acceso a la Información Pública"),"No Aplica",'5. Valoración de Controles'!$M36))</f>
        <v/>
      </c>
      <c r="W36" s="50" t="str">
        <f>IF($H$36="","",
IF(OR($H$36="Corrupción",$H$36="Lavado de Activos",$H$36="Financiación del Terrorismo",$H$36="Trámites, OPAs y Consultas de Acceso a la Información Pública"),"No Aplica",'5. Valoración de Controles'!$N36))</f>
        <v/>
      </c>
      <c r="X36" s="68" t="str">
        <f>IF($H$36="","",
IF(OR($H$36="Corrupción",$H$36="Lavado de Activos",$H$36="Financiación del Terrorismo",$H$36="Trámites, OPAs y Consultas de Acceso a la Información Pública"),"No Aplica",'5. Valoración de Controles'!$O36))</f>
        <v/>
      </c>
      <c r="Y36" s="68" t="str">
        <f>IF($H$36="","",
IF(OR($H$36="Corrupción",$H$36="Lavado de Activos",$H$36="Financiación del Terrorismo",$H$36="Trámites, OPAs y Consultas de Acceso a la Información Pública"),"No Aplica",'5. Valoración de Controles'!$P36))</f>
        <v/>
      </c>
      <c r="Z36" s="68" t="str">
        <f>IF($H$36="","",
IF(OR($H$36="Corrupción",$H$36="Lavado de Activos",$H$36="Financiación del Terrorismo",$H$36="Trámites, OPAs y Consultas de Acceso a la Información Pública"),"No Aplica",'5. Valoración de Controles'!$Q36))</f>
        <v/>
      </c>
      <c r="AA36" s="52" t="str">
        <f>IF($H$36="","",
IF(OR($H$36="Corrupción",$H$36="Lavado de Activos",$H$36="Financiación del Terrorismo",$H$36="Trámites, OPAs y Consultas de Acceso a la Información Pública"),"No aplica",'5. Valoración de Controles'!$R36))</f>
        <v/>
      </c>
      <c r="AB36" s="109"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109"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94"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111" t="str">
        <f t="shared" ref="AF36" si="24">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112"/>
      <c r="AH36" s="173" t="str">
        <f t="shared" ref="AH36" si="25">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97"/>
      <c r="AJ36" s="199"/>
      <c r="AK36" s="200" t="str">
        <f t="shared" ref="AK36" si="26">IF(AI36="","","∑ Peso porcentual de cada acción definida")</f>
        <v/>
      </c>
      <c r="AL36" s="115"/>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spans="1:67" ht="31.5" customHeight="1" x14ac:dyDescent="0.3">
      <c r="A37" s="113"/>
      <c r="B37" s="114"/>
      <c r="C37" s="114"/>
      <c r="D37" s="114"/>
      <c r="E37" s="114"/>
      <c r="F37" s="114"/>
      <c r="G37" s="114"/>
      <c r="H37" s="114"/>
      <c r="I37" s="114"/>
      <c r="J37" s="114"/>
      <c r="K37" s="109"/>
      <c r="L37" s="110"/>
      <c r="M37" s="114"/>
      <c r="N37" s="109"/>
      <c r="O37" s="110"/>
      <c r="P37" s="111"/>
      <c r="Q37" s="51" t="str">
        <f>IF($H$36="","",
IF(OR($H$36="Corrupción",$H$36="Lavado de Activos",$H$36="Financiación del Terrorismo",$H$36="Trámites, OPAs y Consultas de Acceso a la Información Pública"),'6.Valoración Control Corrupción'!$E37,'5. Valoración de Controles'!$H37))</f>
        <v/>
      </c>
      <c r="R37" s="50" t="str">
        <f>IF($H$36="","",
IF(OR($H$36="Corrupción",$H$36="Lavado de Activos",$H$36="Financiación del Terrorismo",$H$36="Trámites, OPAs y Consultas de Acceso a la Información Pública"),"No Aplica",'5. Valoración de Controles'!$I37))</f>
        <v/>
      </c>
      <c r="S37" s="50" t="str">
        <f>IF($H$36="","",
IF(OR($H$36="Corrupción",$H$36="Lavado de Activos",$H$36="Financiación del Terrorismo",$H$36="Trámites, OPAs y Consultas de Acceso a la Información Pública"),"No Aplica",'5. Valoración de Controles'!$J37))</f>
        <v/>
      </c>
      <c r="T37" s="50" t="str">
        <f>IF($H$36="","",
IF(OR($H$36="Corrupción",$H$36="Lavado de Activos",$H$36="Financiación del Terrorismo",$H$36="Trámites, OPAs y Consultas de Acceso a la Información Pública"),"No Aplica",'5. Valoración de Controles'!$K37))</f>
        <v/>
      </c>
      <c r="U37" s="50" t="str">
        <f>IF($H$36="","",
IF(OR($H$36="Corrupción",$H$36="Lavado de Activos",$H$36="Financiación del Terrorismo",$H$36="Trámites, OPAs y Consultas de Acceso a la Información Pública"),"No Aplica",'5. Valoración de Controles'!$L37))</f>
        <v/>
      </c>
      <c r="V37" s="50" t="str">
        <f>IF($H$36="","",
IF(OR($H$36="Corrupción",$H$36="Lavado de Activos",$H$36="Financiación del Terrorismo",$H$36="Trámites, OPAs y Consultas de Acceso a la Información Pública"),"No Aplica",'5. Valoración de Controles'!$M37))</f>
        <v/>
      </c>
      <c r="W37" s="50" t="str">
        <f>IF($H$36="","",
IF(OR($H$36="Corrupción",$H$36="Lavado de Activos",$H$36="Financiación del Terrorismo",$H$36="Trámites, OPAs y Consultas de Acceso a la Información Pública"),"No Aplica",'5. Valoración de Controles'!$N37))</f>
        <v/>
      </c>
      <c r="X37" s="68" t="str">
        <f>IF($H$36="","",
IF(OR($H$36="Corrupción",$H$36="Lavado de Activos",$H$36="Financiación del Terrorismo",$H$36="Trámites, OPAs y Consultas de Acceso a la Información Pública"),"No Aplica",'5. Valoración de Controles'!$O37))</f>
        <v/>
      </c>
      <c r="Y37" s="68" t="str">
        <f>IF($H$36="","",
IF(OR($H$36="Corrupción",$H$36="Lavado de Activos",$H$36="Financiación del Terrorismo",$H$36="Trámites, OPAs y Consultas de Acceso a la Información Pública"),"No Aplica",'5. Valoración de Controles'!$P37))</f>
        <v/>
      </c>
      <c r="Z37" s="68" t="str">
        <f>IF($H$36="","",
IF(OR($H$36="Corrupción",$H$36="Lavado de Activos",$H$36="Financiación del Terrorismo",$H$36="Trámites, OPAs y Consultas de Acceso a la Información Pública"),"No Aplica",'5. Valoración de Controles'!$Q37))</f>
        <v/>
      </c>
      <c r="AA37" s="52" t="str">
        <f>IF($H$36="","",
IF(OR($H$36="Corrupción",$H$36="Lavado de Activos",$H$36="Financiación del Terrorismo",$H$36="Trámites, OPAs y Consultas de Acceso a la Información Pública"),"No aplica",'5. Valoración de Controles'!$R37))</f>
        <v/>
      </c>
      <c r="AB37" s="109"/>
      <c r="AC37" s="195"/>
      <c r="AD37" s="109"/>
      <c r="AE37" s="195"/>
      <c r="AF37" s="111"/>
      <c r="AG37" s="112"/>
      <c r="AH37" s="196"/>
      <c r="AI37" s="198"/>
      <c r="AJ37" s="193"/>
      <c r="AK37" s="201"/>
      <c r="AL37" s="193"/>
    </row>
    <row r="38" spans="1:67" ht="31.5" customHeight="1" x14ac:dyDescent="0.3">
      <c r="A38" s="113"/>
      <c r="B38" s="114"/>
      <c r="C38" s="114"/>
      <c r="D38" s="114"/>
      <c r="E38" s="114"/>
      <c r="F38" s="114"/>
      <c r="G38" s="114"/>
      <c r="H38" s="114"/>
      <c r="I38" s="114"/>
      <c r="J38" s="114"/>
      <c r="K38" s="109"/>
      <c r="L38" s="110"/>
      <c r="M38" s="114"/>
      <c r="N38" s="109"/>
      <c r="O38" s="110"/>
      <c r="P38" s="111"/>
      <c r="Q38" s="51" t="str">
        <f>IF($H$36="","",
IF(OR($H$36="Corrupción",$H$36="Lavado de Activos",$H$36="Financiación del Terrorismo",$H$36="Trámites, OPAs y Consultas de Acceso a la Información Pública"),'6.Valoración Control Corrupción'!$E38,'5. Valoración de Controles'!$H38))</f>
        <v/>
      </c>
      <c r="R38" s="50" t="str">
        <f>IF($H$36="","",
IF(OR($H$36="Corrupción",$H$36="Lavado de Activos",$H$36="Financiación del Terrorismo",$H$36="Trámites, OPAs y Consultas de Acceso a la Información Pública"),"No Aplica",'5. Valoración de Controles'!$I38))</f>
        <v/>
      </c>
      <c r="S38" s="50" t="str">
        <f>IF($H$36="","",
IF(OR($H$36="Corrupción",$H$36="Lavado de Activos",$H$36="Financiación del Terrorismo",$H$36="Trámites, OPAs y Consultas de Acceso a la Información Pública"),"No Aplica",'5. Valoración de Controles'!$J38))</f>
        <v/>
      </c>
      <c r="T38" s="50" t="str">
        <f>IF($H$36="","",
IF(OR($H$36="Corrupción",$H$36="Lavado de Activos",$H$36="Financiación del Terrorismo",$H$36="Trámites, OPAs y Consultas de Acceso a la Información Pública"),"No Aplica",'5. Valoración de Controles'!$K38))</f>
        <v/>
      </c>
      <c r="U38" s="50" t="str">
        <f>IF($H$36="","",
IF(OR($H$36="Corrupción",$H$36="Lavado de Activos",$H$36="Financiación del Terrorismo",$H$36="Trámites, OPAs y Consultas de Acceso a la Información Pública"),"No Aplica",'5. Valoración de Controles'!$L38))</f>
        <v/>
      </c>
      <c r="V38" s="50" t="str">
        <f>IF($H$36="","",
IF(OR($H$36="Corrupción",$H$36="Lavado de Activos",$H$36="Financiación del Terrorismo",$H$36="Trámites, OPAs y Consultas de Acceso a la Información Pública"),"No Aplica",'5. Valoración de Controles'!$M38))</f>
        <v/>
      </c>
      <c r="W38" s="50" t="str">
        <f>IF($H$36="","",
IF(OR($H$36="Corrupción",$H$36="Lavado de Activos",$H$36="Financiación del Terrorismo",$H$36="Trámites, OPAs y Consultas de Acceso a la Información Pública"),"No Aplica",'5. Valoración de Controles'!$N38))</f>
        <v/>
      </c>
      <c r="X38" s="68" t="str">
        <f>IF($H$36="","",
IF(OR($H$36="Corrupción",$H$36="Lavado de Activos",$H$36="Financiación del Terrorismo",$H$36="Trámites, OPAs y Consultas de Acceso a la Información Pública"),"No Aplica",'5. Valoración de Controles'!$O38))</f>
        <v/>
      </c>
      <c r="Y38" s="68" t="str">
        <f>IF($H$36="","",
IF(OR($H$36="Corrupción",$H$36="Lavado de Activos",$H$36="Financiación del Terrorismo",$H$36="Trámites, OPAs y Consultas de Acceso a la Información Pública"),"No Aplica",'5. Valoración de Controles'!$P38))</f>
        <v/>
      </c>
      <c r="Z38" s="68" t="str">
        <f>IF($H$36="","",
IF(OR($H$36="Corrupción",$H$36="Lavado de Activos",$H$36="Financiación del Terrorismo",$H$36="Trámites, OPAs y Consultas de Acceso a la Información Pública"),"No Aplica",'5. Valoración de Controles'!$Q38))</f>
        <v/>
      </c>
      <c r="AA38" s="52" t="str">
        <f>IF($H$36="","",
IF(OR($H$36="Corrupción",$H$36="Lavado de Activos",$H$36="Financiación del Terrorismo",$H$36="Trámites, OPAs y Consultas de Acceso a la Información Pública"),"No aplica",'5. Valoración de Controles'!$R38))</f>
        <v/>
      </c>
      <c r="AB38" s="109"/>
      <c r="AC38" s="195"/>
      <c r="AD38" s="109"/>
      <c r="AE38" s="195"/>
      <c r="AF38" s="111"/>
      <c r="AG38" s="112"/>
      <c r="AH38" s="196"/>
      <c r="AI38" s="198"/>
      <c r="AJ38" s="193"/>
      <c r="AK38" s="201"/>
      <c r="AL38" s="193"/>
    </row>
    <row r="39" spans="1:67" ht="31.5" customHeight="1" x14ac:dyDescent="0.3">
      <c r="A39" s="113">
        <v>11</v>
      </c>
      <c r="B39" s="114" t="str">
        <f>'2. Identificación del Riesgo'!B39:B41</f>
        <v/>
      </c>
      <c r="C39" s="114" t="str">
        <f>IF('2. Identificación del Riesgo'!C39:C41="","",'2. Identificación del Riesgo'!C39:C41)</f>
        <v/>
      </c>
      <c r="D39" s="114" t="str">
        <f>IF('2. Identificación del Riesgo'!D39:D41="","",'2. Identificación del Riesgo'!D39:D41)</f>
        <v/>
      </c>
      <c r="E39" s="114" t="str">
        <f>IF('2. Identificación del Riesgo'!E39:E41="","",'2. Identificación del Riesgo'!E39:E41)</f>
        <v/>
      </c>
      <c r="F39" s="114" t="str">
        <f>IF('2. Identificación del Riesgo'!F39:F41="","",'2. Identificación del Riesgo'!F39:F41)</f>
        <v/>
      </c>
      <c r="G39" s="114" t="str">
        <f>IF('2. Identificación del Riesgo'!G39:G41="","",'2. Identificación del Riesgo'!G39:G41)</f>
        <v/>
      </c>
      <c r="H39" s="114" t="str">
        <f>IF('2. Identificación del Riesgo'!H39:H41="","",'2. Identificación del Riesgo'!H39:H41)</f>
        <v/>
      </c>
      <c r="I39" s="114" t="str">
        <f>IF('2. Identificación del Riesgo'!I39:I41="","",'2. Identificación del Riesgo'!I39:I41)</f>
        <v/>
      </c>
      <c r="J39" s="114" t="str">
        <f>IF('2. Identificación del Riesgo'!J39:J41="","",'2. Identificación del Riesgo'!J39:J41)</f>
        <v/>
      </c>
      <c r="K39" s="109" t="str">
        <f>'2. Identificación del Riesgo'!K39:K41</f>
        <v/>
      </c>
      <c r="L39" s="110" t="str">
        <f>'2. Identificación del Riesgo'!L39:L41</f>
        <v/>
      </c>
      <c r="M39" s="11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109" t="str">
        <f>'2. Identificación del Riesgo'!N39:N41</f>
        <v/>
      </c>
      <c r="O39" s="110" t="str">
        <f>'2. Identificación del Riesgo'!O39:O41</f>
        <v/>
      </c>
      <c r="P39" s="111" t="str">
        <f>'2. Identificación del Riesgo'!P39:P41</f>
        <v/>
      </c>
      <c r="Q39" s="51" t="str">
        <f>IF($H$39="","",
IF(OR($H$39="Corrupción",$H$39="Lavado de Activos",$H$39="Financiación del Terrorismo",$H$39="Trámites, OPAs y Consultas de Acceso a la Información Pública"),'6.Valoración Control Corrupción'!$E39,'5. Valoración de Controles'!$H39))</f>
        <v/>
      </c>
      <c r="R39" s="50" t="str">
        <f>IF($H$39="","",
IF(OR($H$39="Corrupción",$H$39="Lavado de Activos",$H$39="Financiación del Terrorismo",$H$39="Trámites, OPAs y Consultas de Acceso a la Información Pública"),"No Aplica",'5. Valoración de Controles'!$I39))</f>
        <v/>
      </c>
      <c r="S39" s="50" t="str">
        <f>IF($H$39="","",
IF(OR($H$39="Corrupción",$H$39="Lavado de Activos",$H$39="Financiación del Terrorismo",$H$39="Trámites, OPAs y Consultas de Acceso a la Información Pública"),"No Aplica",'5. Valoración de Controles'!$J39))</f>
        <v/>
      </c>
      <c r="T39" s="50" t="str">
        <f>IF($H$39="","",
IF(OR($H$39="Corrupción",$H$39="Lavado de Activos",$H$39="Financiación del Terrorismo",$H$39="Trámites, OPAs y Consultas de Acceso a la Información Pública"),"No Aplica",'5. Valoración de Controles'!$K39))</f>
        <v/>
      </c>
      <c r="U39" s="50" t="str">
        <f>IF($H$39="","",
IF(OR($H$39="Corrupción",$H$39="Lavado de Activos",$H$39="Financiación del Terrorismo",$H$39="Trámites, OPAs y Consultas de Acceso a la Información Pública"),"No Aplica",'5. Valoración de Controles'!$L39))</f>
        <v/>
      </c>
      <c r="V39" s="50" t="str">
        <f>IF($H$39="","",
IF(OR($H$39="Corrupción",$H$39="Lavado de Activos",$H$39="Financiación del Terrorismo",$H$39="Trámites, OPAs y Consultas de Acceso a la Información Pública"),"No Aplica",'5. Valoración de Controles'!$M39))</f>
        <v/>
      </c>
      <c r="W39" s="50" t="str">
        <f>IF($H$39="","",
IF(OR($H$39="Corrupción",$H$39="Lavado de Activos",$H$39="Financiación del Terrorismo",$H$39="Trámites, OPAs y Consultas de Acceso a la Información Pública"),"No Aplica",'5. Valoración de Controles'!$N39))</f>
        <v/>
      </c>
      <c r="X39" s="68" t="str">
        <f>IF($H$39="","",
IF(OR($H$39="Corrupción",$H$39="Lavado de Activos",$H$39="Financiación del Terrorismo",$H$39="Trámites, OPAs y Consultas de Acceso a la Información Pública"),"No Aplica",'5. Valoración de Controles'!$O39))</f>
        <v/>
      </c>
      <c r="Y39" s="68" t="str">
        <f>IF($H$39="","",
IF(OR($H$39="Corrupción",$H$39="Lavado de Activos",$H$39="Financiación del Terrorismo",$H$39="Trámites, OPAs y Consultas de Acceso a la Información Pública"),"No Aplica",'5. Valoración de Controles'!$P39))</f>
        <v/>
      </c>
      <c r="Z39" s="68" t="str">
        <f>IF($H$39="","",
IF(OR($H$39="Corrupción",$H$39="Lavado de Activos",$H$39="Financiación del Terrorismo",$H$39="Trámites, OPAs y Consultas de Acceso a la Información Pública"),"No Aplica",'5. Valoración de Controles'!$Q39))</f>
        <v/>
      </c>
      <c r="AA39" s="52" t="str">
        <f>IF($H$39="","",
IF(OR($H$39="Corrupción",$H$39="Lavado de Activos",$H$39="Financiación del Terrorismo",$H$39="Trámites, OPAs y Consultas de Acceso a la Información Pública"),"No aplica",'5. Valoración de Controles'!$R39))</f>
        <v/>
      </c>
      <c r="AB39" s="109"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109"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94"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111" t="str">
        <f t="shared" ref="AF39" si="27">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112"/>
      <c r="AH39" s="173" t="str">
        <f t="shared" ref="AH39" si="28">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97"/>
      <c r="AJ39" s="199"/>
      <c r="AK39" s="200" t="str">
        <f t="shared" ref="AK39" si="29">IF(AI39="","","∑ Peso porcentual de cada acción definida")</f>
        <v/>
      </c>
      <c r="AL39" s="115"/>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spans="1:67" ht="31.5" customHeight="1" x14ac:dyDescent="0.3">
      <c r="A40" s="113"/>
      <c r="B40" s="114"/>
      <c r="C40" s="114"/>
      <c r="D40" s="114"/>
      <c r="E40" s="114"/>
      <c r="F40" s="114"/>
      <c r="G40" s="114"/>
      <c r="H40" s="114"/>
      <c r="I40" s="114"/>
      <c r="J40" s="114"/>
      <c r="K40" s="109"/>
      <c r="L40" s="110"/>
      <c r="M40" s="114"/>
      <c r="N40" s="109"/>
      <c r="O40" s="110"/>
      <c r="P40" s="111"/>
      <c r="Q40" s="51" t="str">
        <f>IF($H$39="","",
IF(OR($H$39="Corrupción",$H$39="Lavado de Activos",$H$39="Financiación del Terrorismo",$H$39="Trámites, OPAs y Consultas de Acceso a la Información Pública"),'6.Valoración Control Corrupción'!$E40,'5. Valoración de Controles'!$H40))</f>
        <v/>
      </c>
      <c r="R40" s="50" t="str">
        <f>IF($H$39="","",
IF(OR($H$39="Corrupción",$H$39="Lavado de Activos",$H$39="Financiación del Terrorismo",$H$39="Trámites, OPAs y Consultas de Acceso a la Información Pública"),"No Aplica",'5. Valoración de Controles'!$I40))</f>
        <v/>
      </c>
      <c r="S40" s="50" t="str">
        <f>IF($H$39="","",
IF(OR($H$39="Corrupción",$H$39="Lavado de Activos",$H$39="Financiación del Terrorismo",$H$39="Trámites, OPAs y Consultas de Acceso a la Información Pública"),"No Aplica",'5. Valoración de Controles'!$J40))</f>
        <v/>
      </c>
      <c r="T40" s="50" t="str">
        <f>IF($H$39="","",
IF(OR($H$39="Corrupción",$H$39="Lavado de Activos",$H$39="Financiación del Terrorismo",$H$39="Trámites, OPAs y Consultas de Acceso a la Información Pública"),"No Aplica",'5. Valoración de Controles'!$K40))</f>
        <v/>
      </c>
      <c r="U40" s="50" t="str">
        <f>IF($H$39="","",
IF(OR($H$39="Corrupción",$H$39="Lavado de Activos",$H$39="Financiación del Terrorismo",$H$39="Trámites, OPAs y Consultas de Acceso a la Información Pública"),"No Aplica",'5. Valoración de Controles'!$L40))</f>
        <v/>
      </c>
      <c r="V40" s="50" t="str">
        <f>IF($H$39="","",
IF(OR($H$39="Corrupción",$H$39="Lavado de Activos",$H$39="Financiación del Terrorismo",$H$39="Trámites, OPAs y Consultas de Acceso a la Información Pública"),"No Aplica",'5. Valoración de Controles'!$M40))</f>
        <v/>
      </c>
      <c r="W40" s="50" t="str">
        <f>IF($H$39="","",
IF(OR($H$39="Corrupción",$H$39="Lavado de Activos",$H$39="Financiación del Terrorismo",$H$39="Trámites, OPAs y Consultas de Acceso a la Información Pública"),"No Aplica",'5. Valoración de Controles'!$N40))</f>
        <v/>
      </c>
      <c r="X40" s="68" t="str">
        <f>IF($H$39="","",
IF(OR($H$39="Corrupción",$H$39="Lavado de Activos",$H$39="Financiación del Terrorismo",$H$39="Trámites, OPAs y Consultas de Acceso a la Información Pública"),"No Aplica",'5. Valoración de Controles'!$O40))</f>
        <v/>
      </c>
      <c r="Y40" s="68" t="str">
        <f>IF($H$39="","",
IF(OR($H$39="Corrupción",$H$39="Lavado de Activos",$H$39="Financiación del Terrorismo",$H$39="Trámites, OPAs y Consultas de Acceso a la Información Pública"),"No Aplica",'5. Valoración de Controles'!$P40))</f>
        <v/>
      </c>
      <c r="Z40" s="68" t="str">
        <f>IF($H$39="","",
IF(OR($H$39="Corrupción",$H$39="Lavado de Activos",$H$39="Financiación del Terrorismo",$H$39="Trámites, OPAs y Consultas de Acceso a la Información Pública"),"No Aplica",'5. Valoración de Controles'!$Q40))</f>
        <v/>
      </c>
      <c r="AA40" s="52" t="str">
        <f>IF($H$39="","",
IF(OR($H$39="Corrupción",$H$39="Lavado de Activos",$H$39="Financiación del Terrorismo",$H$39="Trámites, OPAs y Consultas de Acceso a la Información Pública"),"No aplica",'5. Valoración de Controles'!$R40))</f>
        <v/>
      </c>
      <c r="AB40" s="109"/>
      <c r="AC40" s="195"/>
      <c r="AD40" s="109"/>
      <c r="AE40" s="195"/>
      <c r="AF40" s="111"/>
      <c r="AG40" s="112"/>
      <c r="AH40" s="196"/>
      <c r="AI40" s="198"/>
      <c r="AJ40" s="193"/>
      <c r="AK40" s="201"/>
      <c r="AL40" s="193"/>
    </row>
    <row r="41" spans="1:67" ht="31.5" customHeight="1" x14ac:dyDescent="0.3">
      <c r="A41" s="113"/>
      <c r="B41" s="114"/>
      <c r="C41" s="114"/>
      <c r="D41" s="114"/>
      <c r="E41" s="114"/>
      <c r="F41" s="114"/>
      <c r="G41" s="114"/>
      <c r="H41" s="114"/>
      <c r="I41" s="114"/>
      <c r="J41" s="114"/>
      <c r="K41" s="109"/>
      <c r="L41" s="110"/>
      <c r="M41" s="114"/>
      <c r="N41" s="109"/>
      <c r="O41" s="110"/>
      <c r="P41" s="111"/>
      <c r="Q41" s="51" t="str">
        <f>IF($H$39="","",
IF(OR($H$39="Corrupción",$H$39="Lavado de Activos",$H$39="Financiación del Terrorismo",$H$39="Trámites, OPAs y Consultas de Acceso a la Información Pública"),'6.Valoración Control Corrupción'!$E41,'5. Valoración de Controles'!$H41))</f>
        <v/>
      </c>
      <c r="R41" s="50" t="str">
        <f>IF($H$39="","",
IF(OR($H$39="Corrupción",$H$39="Lavado de Activos",$H$39="Financiación del Terrorismo",$H$39="Trámites, OPAs y Consultas de Acceso a la Información Pública"),"No Aplica",'5. Valoración de Controles'!$I41))</f>
        <v/>
      </c>
      <c r="S41" s="50" t="str">
        <f>IF($H$39="","",
IF(OR($H$39="Corrupción",$H$39="Lavado de Activos",$H$39="Financiación del Terrorismo",$H$39="Trámites, OPAs y Consultas de Acceso a la Información Pública"),"No Aplica",'5. Valoración de Controles'!$J41))</f>
        <v/>
      </c>
      <c r="T41" s="50" t="str">
        <f>IF($H$39="","",
IF(OR($H$39="Corrupción",$H$39="Lavado de Activos",$H$39="Financiación del Terrorismo",$H$39="Trámites, OPAs y Consultas de Acceso a la Información Pública"),"No Aplica",'5. Valoración de Controles'!$K41))</f>
        <v/>
      </c>
      <c r="U41" s="50" t="str">
        <f>IF($H$39="","",
IF(OR($H$39="Corrupción",$H$39="Lavado de Activos",$H$39="Financiación del Terrorismo",$H$39="Trámites, OPAs y Consultas de Acceso a la Información Pública"),"No Aplica",'5. Valoración de Controles'!$L41))</f>
        <v/>
      </c>
      <c r="V41" s="50" t="str">
        <f>IF($H$39="","",
IF(OR($H$39="Corrupción",$H$39="Lavado de Activos",$H$39="Financiación del Terrorismo",$H$39="Trámites, OPAs y Consultas de Acceso a la Información Pública"),"No Aplica",'5. Valoración de Controles'!$M41))</f>
        <v/>
      </c>
      <c r="W41" s="50" t="str">
        <f>IF($H$39="","",
IF(OR($H$39="Corrupción",$H$39="Lavado de Activos",$H$39="Financiación del Terrorismo",$H$39="Trámites, OPAs y Consultas de Acceso a la Información Pública"),"No Aplica",'5. Valoración de Controles'!$N41))</f>
        <v/>
      </c>
      <c r="X41" s="68" t="str">
        <f>IF($H$39="","",
IF(OR($H$39="Corrupción",$H$39="Lavado de Activos",$H$39="Financiación del Terrorismo",$H$39="Trámites, OPAs y Consultas de Acceso a la Información Pública"),"No Aplica",'5. Valoración de Controles'!$O41))</f>
        <v/>
      </c>
      <c r="Y41" s="68" t="str">
        <f>IF($H$39="","",
IF(OR($H$39="Corrupción",$H$39="Lavado de Activos",$H$39="Financiación del Terrorismo",$H$39="Trámites, OPAs y Consultas de Acceso a la Información Pública"),"No Aplica",'5. Valoración de Controles'!$P41))</f>
        <v/>
      </c>
      <c r="Z41" s="68" t="str">
        <f>IF($H$39="","",
IF(OR($H$39="Corrupción",$H$39="Lavado de Activos",$H$39="Financiación del Terrorismo",$H$39="Trámites, OPAs y Consultas de Acceso a la Información Pública"),"No Aplica",'5. Valoración de Controles'!$Q41))</f>
        <v/>
      </c>
      <c r="AA41" s="52" t="str">
        <f>IF($H$39="","",
IF(OR($H$39="Corrupción",$H$39="Lavado de Activos",$H$39="Financiación del Terrorismo",$H$39="Trámites, OPAs y Consultas de Acceso a la Información Pública"),"No aplica",'5. Valoración de Controles'!$R41))</f>
        <v/>
      </c>
      <c r="AB41" s="109"/>
      <c r="AC41" s="195"/>
      <c r="AD41" s="109"/>
      <c r="AE41" s="195"/>
      <c r="AF41" s="111"/>
      <c r="AG41" s="112"/>
      <c r="AH41" s="196"/>
      <c r="AI41" s="198"/>
      <c r="AJ41" s="193"/>
      <c r="AK41" s="201"/>
      <c r="AL41" s="193"/>
    </row>
    <row r="42" spans="1:67" ht="31.5" customHeight="1" x14ac:dyDescent="0.3">
      <c r="A42" s="113">
        <v>12</v>
      </c>
      <c r="B42" s="114" t="str">
        <f>'2. Identificación del Riesgo'!B42:B44</f>
        <v/>
      </c>
      <c r="C42" s="114" t="str">
        <f>IF('2. Identificación del Riesgo'!C42:C44="","",'2. Identificación del Riesgo'!C42:C44)</f>
        <v/>
      </c>
      <c r="D42" s="114" t="str">
        <f>IF('2. Identificación del Riesgo'!D42:D44="","",'2. Identificación del Riesgo'!D42:D44)</f>
        <v/>
      </c>
      <c r="E42" s="114" t="str">
        <f>IF('2. Identificación del Riesgo'!E42:E44="","",'2. Identificación del Riesgo'!E42:E44)</f>
        <v/>
      </c>
      <c r="F42" s="114" t="str">
        <f>IF('2. Identificación del Riesgo'!F42:F44="","",'2. Identificación del Riesgo'!F42:F44)</f>
        <v/>
      </c>
      <c r="G42" s="114" t="str">
        <f>IF('2. Identificación del Riesgo'!G42:G44="","",'2. Identificación del Riesgo'!G42:G44)</f>
        <v/>
      </c>
      <c r="H42" s="114" t="str">
        <f>IF('2. Identificación del Riesgo'!H42:H44="","",'2. Identificación del Riesgo'!H42:H44)</f>
        <v/>
      </c>
      <c r="I42" s="114" t="str">
        <f>IF('2. Identificación del Riesgo'!I42:I44="","",'2. Identificación del Riesgo'!I42:I44)</f>
        <v/>
      </c>
      <c r="J42" s="114" t="str">
        <f>IF('2. Identificación del Riesgo'!J42:J44="","",'2. Identificación del Riesgo'!J42:J44)</f>
        <v/>
      </c>
      <c r="K42" s="109" t="str">
        <f>'2. Identificación del Riesgo'!K42:K44</f>
        <v/>
      </c>
      <c r="L42" s="110" t="str">
        <f>'2. Identificación del Riesgo'!L42:L44</f>
        <v/>
      </c>
      <c r="M42" s="11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109" t="str">
        <f>'2. Identificación del Riesgo'!N42:N44</f>
        <v/>
      </c>
      <c r="O42" s="110" t="str">
        <f>'2. Identificación del Riesgo'!O42:O44</f>
        <v/>
      </c>
      <c r="P42" s="111" t="str">
        <f>'2. Identificación del Riesgo'!P42:P44</f>
        <v/>
      </c>
      <c r="Q42" s="51" t="str">
        <f>IF($H$42="","",
IF(OR($H$42="Corrupción",$H$42="Lavado de Activos",$H$42="Financiación del Terrorismo",$H$42="Trámites, OPAs y Consultas de Acceso a la Información Pública"),'6.Valoración Control Corrupción'!$E42,'5. Valoración de Controles'!$H42))</f>
        <v/>
      </c>
      <c r="R42" s="50" t="str">
        <f>IF($H$42="","",
IF(OR($H$42="Corrupción",$H$42="Lavado de Activos",$H$42="Financiación del Terrorismo",$H$42="Trámites, OPAs y Consultas de Acceso a la Información Pública"),"No Aplica",'5. Valoración de Controles'!$I42))</f>
        <v/>
      </c>
      <c r="S42" s="50" t="str">
        <f>IF($H$42="","",
IF(OR($H$42="Corrupción",$H$42="Lavado de Activos",$H$42="Financiación del Terrorismo",$H$42="Trámites, OPAs y Consultas de Acceso a la Información Pública"),"No Aplica",'5. Valoración de Controles'!$J42))</f>
        <v/>
      </c>
      <c r="T42" s="50" t="str">
        <f>IF($H$42="","",
IF(OR($H$42="Corrupción",$H$42="Lavado de Activos",$H$42="Financiación del Terrorismo",$H$42="Trámites, OPAs y Consultas de Acceso a la Información Pública"),"No Aplica",'5. Valoración de Controles'!$K42))</f>
        <v/>
      </c>
      <c r="U42" s="50" t="str">
        <f>IF($H$42="","",
IF(OR($H$42="Corrupción",$H$42="Lavado de Activos",$H$42="Financiación del Terrorismo",$H$42="Trámites, OPAs y Consultas de Acceso a la Información Pública"),"No Aplica",'5. Valoración de Controles'!$L42))</f>
        <v/>
      </c>
      <c r="V42" s="50" t="str">
        <f>IF($H$42="","",
IF(OR($H$42="Corrupción",$H$42="Lavado de Activos",$H$42="Financiación del Terrorismo",$H$42="Trámites, OPAs y Consultas de Acceso a la Información Pública"),"No Aplica",'5. Valoración de Controles'!$M42))</f>
        <v/>
      </c>
      <c r="W42" s="50" t="str">
        <f>IF($H$42="","",
IF(OR($H$42="Corrupción",$H$42="Lavado de Activos",$H$42="Financiación del Terrorismo",$H$42="Trámites, OPAs y Consultas de Acceso a la Información Pública"),"No Aplica",'5. Valoración de Controles'!$N42))</f>
        <v/>
      </c>
      <c r="X42" s="68" t="str">
        <f>IF($H$42="","",
IF(OR($H$42="Corrupción",$H$42="Lavado de Activos",$H$42="Financiación del Terrorismo",$H$42="Trámites, OPAs y Consultas de Acceso a la Información Pública"),"No Aplica",'5. Valoración de Controles'!$O42))</f>
        <v/>
      </c>
      <c r="Y42" s="68" t="str">
        <f>IF($H$42="","",
IF(OR($H$42="Corrupción",$H$42="Lavado de Activos",$H$42="Financiación del Terrorismo",$H$42="Trámites, OPAs y Consultas de Acceso a la Información Pública"),"No Aplica",'5. Valoración de Controles'!$P42))</f>
        <v/>
      </c>
      <c r="Z42" s="68" t="str">
        <f>IF($H$42="","",
IF(OR($H$42="Corrupción",$H$42="Lavado de Activos",$H$42="Financiación del Terrorismo",$H$42="Trámites, OPAs y Consultas de Acceso a la Información Pública"),"No Aplica",'5. Valoración de Controles'!$Q42))</f>
        <v/>
      </c>
      <c r="AA42" s="52" t="str">
        <f>IF($H$42="","",
IF(OR($H$42="Corrupción",$H$42="Lavado de Activos",$H$42="Financiación del Terrorismo",$H$42="Trámites, OPAs y Consultas de Acceso a la Información Pública"),"No aplica",'5. Valoración de Controles'!$R42))</f>
        <v/>
      </c>
      <c r="AB42" s="109"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109"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94"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111" t="str">
        <f t="shared" ref="AF42" si="30">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112"/>
      <c r="AH42" s="173" t="str">
        <f t="shared" ref="AH42" si="31">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97"/>
      <c r="AJ42" s="199"/>
      <c r="AK42" s="200" t="str">
        <f t="shared" ref="AK42" si="32">IF(AI42="","","∑ Peso porcentual de cada acción definida")</f>
        <v/>
      </c>
      <c r="AL42" s="115"/>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spans="1:67" ht="31.5" customHeight="1" x14ac:dyDescent="0.3">
      <c r="A43" s="113"/>
      <c r="B43" s="114"/>
      <c r="C43" s="114"/>
      <c r="D43" s="114"/>
      <c r="E43" s="114"/>
      <c r="F43" s="114"/>
      <c r="G43" s="114"/>
      <c r="H43" s="114"/>
      <c r="I43" s="114"/>
      <c r="J43" s="114"/>
      <c r="K43" s="109"/>
      <c r="L43" s="110"/>
      <c r="M43" s="114"/>
      <c r="N43" s="109"/>
      <c r="O43" s="110"/>
      <c r="P43" s="111"/>
      <c r="Q43" s="51" t="str">
        <f>IF($H$42="","",
IF(OR($H$42="Corrupción",$H$42="Lavado de Activos",$H$42="Financiación del Terrorismo",$H$42="Trámites, OPAs y Consultas de Acceso a la Información Pública"),'6.Valoración Control Corrupción'!$E43,'5. Valoración de Controles'!$H43))</f>
        <v/>
      </c>
      <c r="R43" s="50" t="str">
        <f>IF($H$42="","",
IF(OR($H$42="Corrupción",$H$42="Lavado de Activos",$H$42="Financiación del Terrorismo",$H$42="Trámites, OPAs y Consultas de Acceso a la Información Pública"),"No Aplica",'5. Valoración de Controles'!$I43))</f>
        <v/>
      </c>
      <c r="S43" s="50" t="str">
        <f>IF($H$42="","",
IF(OR($H$42="Corrupción",$H$42="Lavado de Activos",$H$42="Financiación del Terrorismo",$H$42="Trámites, OPAs y Consultas de Acceso a la Información Pública"),"No Aplica",'5. Valoración de Controles'!$J43))</f>
        <v/>
      </c>
      <c r="T43" s="50" t="str">
        <f>IF($H$42="","",
IF(OR($H$42="Corrupción",$H$42="Lavado de Activos",$H$42="Financiación del Terrorismo",$H$42="Trámites, OPAs y Consultas de Acceso a la Información Pública"),"No Aplica",'5. Valoración de Controles'!$K43))</f>
        <v/>
      </c>
      <c r="U43" s="50" t="str">
        <f>IF($H$42="","",
IF(OR($H$42="Corrupción",$H$42="Lavado de Activos",$H$42="Financiación del Terrorismo",$H$42="Trámites, OPAs y Consultas de Acceso a la Información Pública"),"No Aplica",'5. Valoración de Controles'!$L43))</f>
        <v/>
      </c>
      <c r="V43" s="50" t="str">
        <f>IF($H$42="","",
IF(OR($H$42="Corrupción",$H$42="Lavado de Activos",$H$42="Financiación del Terrorismo",$H$42="Trámites, OPAs y Consultas de Acceso a la Información Pública"),"No Aplica",'5. Valoración de Controles'!$M43))</f>
        <v/>
      </c>
      <c r="W43" s="50" t="str">
        <f>IF($H$42="","",
IF(OR($H$42="Corrupción",$H$42="Lavado de Activos",$H$42="Financiación del Terrorismo",$H$42="Trámites, OPAs y Consultas de Acceso a la Información Pública"),"No Aplica",'5. Valoración de Controles'!$N43))</f>
        <v/>
      </c>
      <c r="X43" s="68" t="str">
        <f>IF($H$42="","",
IF(OR($H$42="Corrupción",$H$42="Lavado de Activos",$H$42="Financiación del Terrorismo",$H$42="Trámites, OPAs y Consultas de Acceso a la Información Pública"),"No Aplica",'5. Valoración de Controles'!$O43))</f>
        <v/>
      </c>
      <c r="Y43" s="68" t="str">
        <f>IF($H$42="","",
IF(OR($H$42="Corrupción",$H$42="Lavado de Activos",$H$42="Financiación del Terrorismo",$H$42="Trámites, OPAs y Consultas de Acceso a la Información Pública"),"No Aplica",'5. Valoración de Controles'!$P43))</f>
        <v/>
      </c>
      <c r="Z43" s="68" t="str">
        <f>IF($H$42="","",
IF(OR($H$42="Corrupción",$H$42="Lavado de Activos",$H$42="Financiación del Terrorismo",$H$42="Trámites, OPAs y Consultas de Acceso a la Información Pública"),"No Aplica",'5. Valoración de Controles'!$Q43))</f>
        <v/>
      </c>
      <c r="AA43" s="52" t="str">
        <f>IF($H$42="","",
IF(OR($H$42="Corrupción",$H$42="Lavado de Activos",$H$42="Financiación del Terrorismo",$H$42="Trámites, OPAs y Consultas de Acceso a la Información Pública"),"No aplica",'5. Valoración de Controles'!$R43))</f>
        <v/>
      </c>
      <c r="AB43" s="109"/>
      <c r="AC43" s="195"/>
      <c r="AD43" s="109"/>
      <c r="AE43" s="195"/>
      <c r="AF43" s="111"/>
      <c r="AG43" s="112"/>
      <c r="AH43" s="196"/>
      <c r="AI43" s="198"/>
      <c r="AJ43" s="193"/>
      <c r="AK43" s="201"/>
      <c r="AL43" s="193"/>
    </row>
    <row r="44" spans="1:67" ht="31.5" customHeight="1" x14ac:dyDescent="0.3">
      <c r="A44" s="113"/>
      <c r="B44" s="114"/>
      <c r="C44" s="114"/>
      <c r="D44" s="114"/>
      <c r="E44" s="114"/>
      <c r="F44" s="114"/>
      <c r="G44" s="114"/>
      <c r="H44" s="114"/>
      <c r="I44" s="114"/>
      <c r="J44" s="114"/>
      <c r="K44" s="109"/>
      <c r="L44" s="110"/>
      <c r="M44" s="114"/>
      <c r="N44" s="109"/>
      <c r="O44" s="110"/>
      <c r="P44" s="111"/>
      <c r="Q44" s="51" t="str">
        <f>IF($H$42="","",
IF(OR($H$42="Corrupción",$H$42="Lavado de Activos",$H$42="Financiación del Terrorismo",$H$42="Trámites, OPAs y Consultas de Acceso a la Información Pública"),'6.Valoración Control Corrupción'!$E44,'5. Valoración de Controles'!$H44))</f>
        <v/>
      </c>
      <c r="R44" s="50" t="str">
        <f>IF($H$42="","",
IF(OR($H$42="Corrupción",$H$42="Lavado de Activos",$H$42="Financiación del Terrorismo",$H$42="Trámites, OPAs y Consultas de Acceso a la Información Pública"),"No Aplica",'5. Valoración de Controles'!$I44))</f>
        <v/>
      </c>
      <c r="S44" s="50" t="str">
        <f>IF($H$42="","",
IF(OR($H$42="Corrupción",$H$42="Lavado de Activos",$H$42="Financiación del Terrorismo",$H$42="Trámites, OPAs y Consultas de Acceso a la Información Pública"),"No Aplica",'5. Valoración de Controles'!$J44))</f>
        <v/>
      </c>
      <c r="T44" s="50" t="str">
        <f>IF($H$42="","",
IF(OR($H$42="Corrupción",$H$42="Lavado de Activos",$H$42="Financiación del Terrorismo",$H$42="Trámites, OPAs y Consultas de Acceso a la Información Pública"),"No Aplica",'5. Valoración de Controles'!$K44))</f>
        <v/>
      </c>
      <c r="U44" s="50" t="str">
        <f>IF($H$42="","",
IF(OR($H$42="Corrupción",$H$42="Lavado de Activos",$H$42="Financiación del Terrorismo",$H$42="Trámites, OPAs y Consultas de Acceso a la Información Pública"),"No Aplica",'5. Valoración de Controles'!$L44))</f>
        <v/>
      </c>
      <c r="V44" s="50" t="str">
        <f>IF($H$42="","",
IF(OR($H$42="Corrupción",$H$42="Lavado de Activos",$H$42="Financiación del Terrorismo",$H$42="Trámites, OPAs y Consultas de Acceso a la Información Pública"),"No Aplica",'5. Valoración de Controles'!$M44))</f>
        <v/>
      </c>
      <c r="W44" s="50" t="str">
        <f>IF($H$42="","",
IF(OR($H$42="Corrupción",$H$42="Lavado de Activos",$H$42="Financiación del Terrorismo",$H$42="Trámites, OPAs y Consultas de Acceso a la Información Pública"),"No Aplica",'5. Valoración de Controles'!$N44))</f>
        <v/>
      </c>
      <c r="X44" s="68" t="str">
        <f>IF($H$42="","",
IF(OR($H$42="Corrupción",$H$42="Lavado de Activos",$H$42="Financiación del Terrorismo",$H$42="Trámites, OPAs y Consultas de Acceso a la Información Pública"),"No Aplica",'5. Valoración de Controles'!$O44))</f>
        <v/>
      </c>
      <c r="Y44" s="68" t="str">
        <f>IF($H$42="","",
IF(OR($H$42="Corrupción",$H$42="Lavado de Activos",$H$42="Financiación del Terrorismo",$H$42="Trámites, OPAs y Consultas de Acceso a la Información Pública"),"No Aplica",'5. Valoración de Controles'!$P44))</f>
        <v/>
      </c>
      <c r="Z44" s="68" t="str">
        <f>IF($H$42="","",
IF(OR($H$42="Corrupción",$H$42="Lavado de Activos",$H$42="Financiación del Terrorismo",$H$42="Trámites, OPAs y Consultas de Acceso a la Información Pública"),"No Aplica",'5. Valoración de Controles'!$Q44))</f>
        <v/>
      </c>
      <c r="AA44" s="52" t="str">
        <f>IF($H$42="","",
IF(OR($H$42="Corrupción",$H$42="Lavado de Activos",$H$42="Financiación del Terrorismo",$H$42="Trámites, OPAs y Consultas de Acceso a la Información Pública"),"No aplica",'5. Valoración de Controles'!$R44))</f>
        <v/>
      </c>
      <c r="AB44" s="109"/>
      <c r="AC44" s="195"/>
      <c r="AD44" s="109"/>
      <c r="AE44" s="195"/>
      <c r="AF44" s="111"/>
      <c r="AG44" s="112"/>
      <c r="AH44" s="196"/>
      <c r="AI44" s="198"/>
      <c r="AJ44" s="193"/>
      <c r="AK44" s="201"/>
      <c r="AL44" s="193"/>
    </row>
    <row r="45" spans="1:67" ht="31.5" customHeight="1" x14ac:dyDescent="0.3">
      <c r="A45" s="113">
        <v>13</v>
      </c>
      <c r="B45" s="114" t="str">
        <f>'2. Identificación del Riesgo'!B45:B47</f>
        <v/>
      </c>
      <c r="C45" s="114" t="str">
        <f>IF('2. Identificación del Riesgo'!C45:C47="","",'2. Identificación del Riesgo'!C45:C47)</f>
        <v/>
      </c>
      <c r="D45" s="114" t="str">
        <f>IF('2. Identificación del Riesgo'!D45:D47="","",'2. Identificación del Riesgo'!D45:D47)</f>
        <v/>
      </c>
      <c r="E45" s="114" t="str">
        <f>IF('2. Identificación del Riesgo'!E45:E47="","",'2. Identificación del Riesgo'!E45:E47)</f>
        <v/>
      </c>
      <c r="F45" s="114" t="str">
        <f>IF('2. Identificación del Riesgo'!F45:F47="","",'2. Identificación del Riesgo'!F45:F47)</f>
        <v/>
      </c>
      <c r="G45" s="114" t="str">
        <f>IF('2. Identificación del Riesgo'!G45:G47="","",'2. Identificación del Riesgo'!G45:G47)</f>
        <v/>
      </c>
      <c r="H45" s="114" t="str">
        <f>IF('2. Identificación del Riesgo'!H45:H47="","",'2. Identificación del Riesgo'!H45:H47)</f>
        <v/>
      </c>
      <c r="I45" s="114" t="str">
        <f>IF('2. Identificación del Riesgo'!I45:I47="","",'2. Identificación del Riesgo'!I45:I47)</f>
        <v/>
      </c>
      <c r="J45" s="114" t="str">
        <f>IF('2. Identificación del Riesgo'!J45:J47="","",'2. Identificación del Riesgo'!J45:J47)</f>
        <v/>
      </c>
      <c r="K45" s="109" t="str">
        <f>'2. Identificación del Riesgo'!K45:K47</f>
        <v/>
      </c>
      <c r="L45" s="110" t="str">
        <f>'2. Identificación del Riesgo'!L45:L47</f>
        <v/>
      </c>
      <c r="M45" s="11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109" t="str">
        <f>'2. Identificación del Riesgo'!N45:N47</f>
        <v/>
      </c>
      <c r="O45" s="110" t="str">
        <f>'2. Identificación del Riesgo'!O45:O47</f>
        <v/>
      </c>
      <c r="P45" s="111" t="str">
        <f>'2. Identificación del Riesgo'!P45:P47</f>
        <v/>
      </c>
      <c r="Q45" s="51" t="str">
        <f>IF($H$45="","",
IF(OR($H$45="Corrupción",$H$45="Lavado de Activos",$H$45="Financiación del Terrorismo",$H$45="Trámites, OPAs y Consultas de Acceso a la Información Pública"),'6.Valoración Control Corrupción'!$E45,'5. Valoración de Controles'!$H45))</f>
        <v/>
      </c>
      <c r="R45" s="50" t="str">
        <f>IF($H$45="","",
IF(OR($H$45="Corrupción",$H$45="Lavado de Activos",$H$45="Financiación del Terrorismo",$H$45="Trámites, OPAs y Consultas de Acceso a la Información Pública"),"No Aplica",'5. Valoración de Controles'!$I45))</f>
        <v/>
      </c>
      <c r="S45" s="50" t="str">
        <f>IF($H$45="","",
IF(OR($H$45="Corrupción",$H$45="Lavado de Activos",$H$45="Financiación del Terrorismo",$H$45="Trámites, OPAs y Consultas de Acceso a la Información Pública"),"No Aplica",'5. Valoración de Controles'!$J45))</f>
        <v/>
      </c>
      <c r="T45" s="50" t="str">
        <f>IF($H$45="","",
IF(OR($H$45="Corrupción",$H$45="Lavado de Activos",$H$45="Financiación del Terrorismo",$H$45="Trámites, OPAs y Consultas de Acceso a la Información Pública"),"No Aplica",'5. Valoración de Controles'!$K45))</f>
        <v/>
      </c>
      <c r="U45" s="50" t="str">
        <f>IF($H$45="","",
IF(OR($H$45="Corrupción",$H$45="Lavado de Activos",$H$45="Financiación del Terrorismo",$H$45="Trámites, OPAs y Consultas de Acceso a la Información Pública"),"No Aplica",'5. Valoración de Controles'!$L45))</f>
        <v/>
      </c>
      <c r="V45" s="50" t="str">
        <f>IF($H$45="","",
IF(OR($H$45="Corrupción",$H$45="Lavado de Activos",$H$45="Financiación del Terrorismo",$H$45="Trámites, OPAs y Consultas de Acceso a la Información Pública"),"No Aplica",'5. Valoración de Controles'!$M45))</f>
        <v/>
      </c>
      <c r="W45" s="50" t="str">
        <f>IF($H$45="","",
IF(OR($H$45="Corrupción",$H$45="Lavado de Activos",$H$45="Financiación del Terrorismo",$H$45="Trámites, OPAs y Consultas de Acceso a la Información Pública"),"No Aplica",'5. Valoración de Controles'!$N45))</f>
        <v/>
      </c>
      <c r="X45" s="68" t="str">
        <f>IF($H$45="","",
IF(OR($H$45="Corrupción",$H$45="Lavado de Activos",$H$45="Financiación del Terrorismo",$H$45="Trámites, OPAs y Consultas de Acceso a la Información Pública"),"No Aplica",'5. Valoración de Controles'!$O45))</f>
        <v/>
      </c>
      <c r="Y45" s="68" t="str">
        <f>IF($H$45="","",
IF(OR($H$45="Corrupción",$H$45="Lavado de Activos",$H$45="Financiación del Terrorismo",$H$45="Trámites, OPAs y Consultas de Acceso a la Información Pública"),"No Aplica",'5. Valoración de Controles'!$P45))</f>
        <v/>
      </c>
      <c r="Z45" s="68" t="str">
        <f>IF($H$45="","",
IF(OR($H$45="Corrupción",$H$45="Lavado de Activos",$H$45="Financiación del Terrorismo",$H$45="Trámites, OPAs y Consultas de Acceso a la Información Pública"),"No Aplica",'5. Valoración de Controles'!$Q45))</f>
        <v/>
      </c>
      <c r="AA45" s="52" t="str">
        <f>IF($H$45="","",
IF(OR($H$45="Corrupción",$H$45="Lavado de Activos",$H$45="Financiación del Terrorismo",$H$45="Trámites, OPAs y Consultas de Acceso a la Información Pública"),"No aplica",'5. Valoración de Controles'!$R45))</f>
        <v/>
      </c>
      <c r="AB45" s="109"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109"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94"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111" t="str">
        <f t="shared" ref="AF45" si="33">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112"/>
      <c r="AH45" s="173" t="str">
        <f t="shared" ref="AH45" si="34">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97"/>
      <c r="AJ45" s="199"/>
      <c r="AK45" s="200" t="str">
        <f t="shared" ref="AK45" si="35">IF(AI45="","","∑ Peso porcentual de cada acción definida")</f>
        <v/>
      </c>
      <c r="AL45" s="115"/>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spans="1:67" ht="31.5" customHeight="1" x14ac:dyDescent="0.3">
      <c r="A46" s="113"/>
      <c r="B46" s="114"/>
      <c r="C46" s="114"/>
      <c r="D46" s="114"/>
      <c r="E46" s="114"/>
      <c r="F46" s="114"/>
      <c r="G46" s="114"/>
      <c r="H46" s="114"/>
      <c r="I46" s="114"/>
      <c r="J46" s="114"/>
      <c r="K46" s="109"/>
      <c r="L46" s="110"/>
      <c r="M46" s="114"/>
      <c r="N46" s="109"/>
      <c r="O46" s="110"/>
      <c r="P46" s="111"/>
      <c r="Q46" s="51" t="str">
        <f>IF($H$45="","",
IF(OR($H$45="Corrupción",$H$45="Lavado de Activos",$H$45="Financiación del Terrorismo",$H$45="Trámites, OPAs y Consultas de Acceso a la Información Pública"),'6.Valoración Control Corrupción'!$E46,'5. Valoración de Controles'!$H46))</f>
        <v/>
      </c>
      <c r="R46" s="50" t="str">
        <f>IF($H$45="","",
IF(OR($H$45="Corrupción",$H$45="Lavado de Activos",$H$45="Financiación del Terrorismo",$H$45="Trámites, OPAs y Consultas de Acceso a la Información Pública"),"No Aplica",'5. Valoración de Controles'!$I46))</f>
        <v/>
      </c>
      <c r="S46" s="50" t="str">
        <f>IF($H$45="","",
IF(OR($H$45="Corrupción",$H$45="Lavado de Activos",$H$45="Financiación del Terrorismo",$H$45="Trámites, OPAs y Consultas de Acceso a la Información Pública"),"No Aplica",'5. Valoración de Controles'!$J46))</f>
        <v/>
      </c>
      <c r="T46" s="50" t="str">
        <f>IF($H$45="","",
IF(OR($H$45="Corrupción",$H$45="Lavado de Activos",$H$45="Financiación del Terrorismo",$H$45="Trámites, OPAs y Consultas de Acceso a la Información Pública"),"No Aplica",'5. Valoración de Controles'!$K46))</f>
        <v/>
      </c>
      <c r="U46" s="50" t="str">
        <f>IF($H$45="","",
IF(OR($H$45="Corrupción",$H$45="Lavado de Activos",$H$45="Financiación del Terrorismo",$H$45="Trámites, OPAs y Consultas de Acceso a la Información Pública"),"No Aplica",'5. Valoración de Controles'!$L46))</f>
        <v/>
      </c>
      <c r="V46" s="50" t="str">
        <f>IF($H$45="","",
IF(OR($H$45="Corrupción",$H$45="Lavado de Activos",$H$45="Financiación del Terrorismo",$H$45="Trámites, OPAs y Consultas de Acceso a la Información Pública"),"No Aplica",'5. Valoración de Controles'!$M46))</f>
        <v/>
      </c>
      <c r="W46" s="50" t="str">
        <f>IF($H$45="","",
IF(OR($H$45="Corrupción",$H$45="Lavado de Activos",$H$45="Financiación del Terrorismo",$H$45="Trámites, OPAs y Consultas de Acceso a la Información Pública"),"No Aplica",'5. Valoración de Controles'!$N46))</f>
        <v/>
      </c>
      <c r="X46" s="68" t="str">
        <f>IF($H$45="","",
IF(OR($H$45="Corrupción",$H$45="Lavado de Activos",$H$45="Financiación del Terrorismo",$H$45="Trámites, OPAs y Consultas de Acceso a la Información Pública"),"No Aplica",'5. Valoración de Controles'!$O46))</f>
        <v/>
      </c>
      <c r="Y46" s="68" t="str">
        <f>IF($H$45="","",
IF(OR($H$45="Corrupción",$H$45="Lavado de Activos",$H$45="Financiación del Terrorismo",$H$45="Trámites, OPAs y Consultas de Acceso a la Información Pública"),"No Aplica",'5. Valoración de Controles'!$P46))</f>
        <v/>
      </c>
      <c r="Z46" s="68" t="str">
        <f>IF($H$45="","",
IF(OR($H$45="Corrupción",$H$45="Lavado de Activos",$H$45="Financiación del Terrorismo",$H$45="Trámites, OPAs y Consultas de Acceso a la Información Pública"),"No Aplica",'5. Valoración de Controles'!$Q46))</f>
        <v/>
      </c>
      <c r="AA46" s="52" t="str">
        <f>IF($H$45="","",
IF(OR($H$45="Corrupción",$H$45="Lavado de Activos",$H$45="Financiación del Terrorismo",$H$45="Trámites, OPAs y Consultas de Acceso a la Información Pública"),"No aplica",'5. Valoración de Controles'!$R46))</f>
        <v/>
      </c>
      <c r="AB46" s="109"/>
      <c r="AC46" s="195"/>
      <c r="AD46" s="109"/>
      <c r="AE46" s="195"/>
      <c r="AF46" s="111"/>
      <c r="AG46" s="112"/>
      <c r="AH46" s="196"/>
      <c r="AI46" s="198"/>
      <c r="AJ46" s="193"/>
      <c r="AK46" s="201"/>
      <c r="AL46" s="193"/>
    </row>
    <row r="47" spans="1:67" ht="31.5" customHeight="1" x14ac:dyDescent="0.3">
      <c r="A47" s="113"/>
      <c r="B47" s="114"/>
      <c r="C47" s="114"/>
      <c r="D47" s="114"/>
      <c r="E47" s="114"/>
      <c r="F47" s="114"/>
      <c r="G47" s="114"/>
      <c r="H47" s="114"/>
      <c r="I47" s="114"/>
      <c r="J47" s="114"/>
      <c r="K47" s="109"/>
      <c r="L47" s="110"/>
      <c r="M47" s="114"/>
      <c r="N47" s="109"/>
      <c r="O47" s="110"/>
      <c r="P47" s="111"/>
      <c r="Q47" s="51" t="str">
        <f>IF($H$45="","",
IF(OR($H$45="Corrupción",$H$45="Lavado de Activos",$H$45="Financiación del Terrorismo",$H$45="Trámites, OPAs y Consultas de Acceso a la Información Pública"),'6.Valoración Control Corrupción'!$E47,'5. Valoración de Controles'!$H47))</f>
        <v/>
      </c>
      <c r="R47" s="50" t="str">
        <f>IF($H$45="","",
IF(OR($H$45="Corrupción",$H$45="Lavado de Activos",$H$45="Financiación del Terrorismo",$H$45="Trámites, OPAs y Consultas de Acceso a la Información Pública"),"No Aplica",'5. Valoración de Controles'!$I47))</f>
        <v/>
      </c>
      <c r="S47" s="50" t="str">
        <f>IF($H$45="","",
IF(OR($H$45="Corrupción",$H$45="Lavado de Activos",$H$45="Financiación del Terrorismo",$H$45="Trámites, OPAs y Consultas de Acceso a la Información Pública"),"No Aplica",'5. Valoración de Controles'!$J47))</f>
        <v/>
      </c>
      <c r="T47" s="50" t="str">
        <f>IF($H$45="","",
IF(OR($H$45="Corrupción",$H$45="Lavado de Activos",$H$45="Financiación del Terrorismo",$H$45="Trámites, OPAs y Consultas de Acceso a la Información Pública"),"No Aplica",'5. Valoración de Controles'!$K47))</f>
        <v/>
      </c>
      <c r="U47" s="50" t="str">
        <f>IF($H$45="","",
IF(OR($H$45="Corrupción",$H$45="Lavado de Activos",$H$45="Financiación del Terrorismo",$H$45="Trámites, OPAs y Consultas de Acceso a la Información Pública"),"No Aplica",'5. Valoración de Controles'!$L47))</f>
        <v/>
      </c>
      <c r="V47" s="50" t="str">
        <f>IF($H$45="","",
IF(OR($H$45="Corrupción",$H$45="Lavado de Activos",$H$45="Financiación del Terrorismo",$H$45="Trámites, OPAs y Consultas de Acceso a la Información Pública"),"No Aplica",'5. Valoración de Controles'!$M47))</f>
        <v/>
      </c>
      <c r="W47" s="50" t="str">
        <f>IF($H$45="","",
IF(OR($H$45="Corrupción",$H$45="Lavado de Activos",$H$45="Financiación del Terrorismo",$H$45="Trámites, OPAs y Consultas de Acceso a la Información Pública"),"No Aplica",'5. Valoración de Controles'!$N47))</f>
        <v/>
      </c>
      <c r="X47" s="68" t="str">
        <f>IF($H$45="","",
IF(OR($H$45="Corrupción",$H$45="Lavado de Activos",$H$45="Financiación del Terrorismo",$H$45="Trámites, OPAs y Consultas de Acceso a la Información Pública"),"No Aplica",'5. Valoración de Controles'!$O47))</f>
        <v/>
      </c>
      <c r="Y47" s="68" t="str">
        <f>IF($H$45="","",
IF(OR($H$45="Corrupción",$H$45="Lavado de Activos",$H$45="Financiación del Terrorismo",$H$45="Trámites, OPAs y Consultas de Acceso a la Información Pública"),"No Aplica",'5. Valoración de Controles'!$P47))</f>
        <v/>
      </c>
      <c r="Z47" s="68" t="str">
        <f>IF($H$45="","",
IF(OR($H$45="Corrupción",$H$45="Lavado de Activos",$H$45="Financiación del Terrorismo",$H$45="Trámites, OPAs y Consultas de Acceso a la Información Pública"),"No Aplica",'5. Valoración de Controles'!$Q47))</f>
        <v/>
      </c>
      <c r="AA47" s="52" t="str">
        <f>IF($H$45="","",
IF(OR($H$45="Corrupción",$H$45="Lavado de Activos",$H$45="Financiación del Terrorismo",$H$45="Trámites, OPAs y Consultas de Acceso a la Información Pública"),"No aplica",'5. Valoración de Controles'!$R47))</f>
        <v/>
      </c>
      <c r="AB47" s="109"/>
      <c r="AC47" s="195"/>
      <c r="AD47" s="109"/>
      <c r="AE47" s="195"/>
      <c r="AF47" s="111"/>
      <c r="AG47" s="112"/>
      <c r="AH47" s="196"/>
      <c r="AI47" s="198"/>
      <c r="AJ47" s="193"/>
      <c r="AK47" s="201"/>
      <c r="AL47" s="193"/>
    </row>
    <row r="48" spans="1:67" ht="31.5" customHeight="1" x14ac:dyDescent="0.3">
      <c r="A48" s="113">
        <v>14</v>
      </c>
      <c r="B48" s="114" t="str">
        <f>'2. Identificación del Riesgo'!B48:B50</f>
        <v/>
      </c>
      <c r="C48" s="114" t="str">
        <f>IF('2. Identificación del Riesgo'!C48:C50="","",'2. Identificación del Riesgo'!C48:C50)</f>
        <v/>
      </c>
      <c r="D48" s="114" t="str">
        <f>IF('2. Identificación del Riesgo'!D48:D50="","",'2. Identificación del Riesgo'!D48:D50)</f>
        <v/>
      </c>
      <c r="E48" s="114" t="str">
        <f>IF('2. Identificación del Riesgo'!E48:E50="","",'2. Identificación del Riesgo'!E48:E50)</f>
        <v/>
      </c>
      <c r="F48" s="114" t="str">
        <f>IF('2. Identificación del Riesgo'!F48:F50="","",'2. Identificación del Riesgo'!F48:F50)</f>
        <v/>
      </c>
      <c r="G48" s="114" t="str">
        <f>IF('2. Identificación del Riesgo'!G48:G50="","",'2. Identificación del Riesgo'!G48:G50)</f>
        <v/>
      </c>
      <c r="H48" s="114" t="str">
        <f>IF('2. Identificación del Riesgo'!H48:H50="","",'2. Identificación del Riesgo'!H48:H50)</f>
        <v/>
      </c>
      <c r="I48" s="114" t="str">
        <f>IF('2. Identificación del Riesgo'!I48:I50="","",'2. Identificación del Riesgo'!I48:I50)</f>
        <v/>
      </c>
      <c r="J48" s="114" t="str">
        <f>IF('2. Identificación del Riesgo'!J48:J50="","",'2. Identificación del Riesgo'!J48:J50)</f>
        <v/>
      </c>
      <c r="K48" s="109" t="str">
        <f>'2. Identificación del Riesgo'!K48:K50</f>
        <v/>
      </c>
      <c r="L48" s="110" t="str">
        <f>'2. Identificación del Riesgo'!L48:L50</f>
        <v/>
      </c>
      <c r="M48" s="11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109" t="str">
        <f>'2. Identificación del Riesgo'!N48:N50</f>
        <v/>
      </c>
      <c r="O48" s="110" t="str">
        <f>'2. Identificación del Riesgo'!O48:O50</f>
        <v/>
      </c>
      <c r="P48" s="111" t="str">
        <f>'2. Identificación del Riesgo'!P48:P50</f>
        <v/>
      </c>
      <c r="Q48" s="51" t="str">
        <f>IF($H$48="","",
IF(OR($H$48="Corrupción",$H$48="Lavado de Activos",$H$48="Financiación del Terrorismo",$H$48="Trámites, OPAs y Consultas de Acceso a la Información Pública"),'6.Valoración Control Corrupción'!$E48,'5. Valoración de Controles'!$H48))</f>
        <v/>
      </c>
      <c r="R48" s="50" t="str">
        <f>IF($H$48="","",
IF(OR($H$48="Corrupción",$H$48="Lavado de Activos",$H$48="Financiación del Terrorismo",$H$48="Trámites, OPAs y Consultas de Acceso a la Información Pública"),"No Aplica",'5. Valoración de Controles'!$I48))</f>
        <v/>
      </c>
      <c r="S48" s="50" t="str">
        <f>IF($H$48="","",
IF(OR($H$48="Corrupción",$H$48="Lavado de Activos",$H$48="Financiación del Terrorismo",$H$48="Trámites, OPAs y Consultas de Acceso a la Información Pública"),"No Aplica",'5. Valoración de Controles'!$J48))</f>
        <v/>
      </c>
      <c r="T48" s="50" t="str">
        <f>IF($H$48="","",
IF(OR($H$48="Corrupción",$H$48="Lavado de Activos",$H$48="Financiación del Terrorismo",$H$48="Trámites, OPAs y Consultas de Acceso a la Información Pública"),"No Aplica",'5. Valoración de Controles'!$K48))</f>
        <v/>
      </c>
      <c r="U48" s="50" t="str">
        <f>IF($H$48="","",
IF(OR($H$48="Corrupción",$H$48="Lavado de Activos",$H$48="Financiación del Terrorismo",$H$48="Trámites, OPAs y Consultas de Acceso a la Información Pública"),"No Aplica",'5. Valoración de Controles'!$L48))</f>
        <v/>
      </c>
      <c r="V48" s="50" t="str">
        <f>IF($H$48="","",
IF(OR($H$48="Corrupción",$H$48="Lavado de Activos",$H$48="Financiación del Terrorismo",$H$48="Trámites, OPAs y Consultas de Acceso a la Información Pública"),"No Aplica",'5. Valoración de Controles'!$M48))</f>
        <v/>
      </c>
      <c r="W48" s="50" t="str">
        <f>IF($H$48="","",
IF(OR($H$48="Corrupción",$H$48="Lavado de Activos",$H$48="Financiación del Terrorismo",$H$48="Trámites, OPAs y Consultas de Acceso a la Información Pública"),"No Aplica",'5. Valoración de Controles'!$N48))</f>
        <v/>
      </c>
      <c r="X48" s="68" t="str">
        <f>IF($H$48="","",
IF(OR($H$48="Corrupción",$H$48="Lavado de Activos",$H$48="Financiación del Terrorismo",$H$48="Trámites, OPAs y Consultas de Acceso a la Información Pública"),"No Aplica",'5. Valoración de Controles'!$O48))</f>
        <v/>
      </c>
      <c r="Y48" s="68" t="str">
        <f>IF($H$48="","",
IF(OR($H$48="Corrupción",$H$48="Lavado de Activos",$H$48="Financiación del Terrorismo",$H$48="Trámites, OPAs y Consultas de Acceso a la Información Pública"),"No Aplica",'5. Valoración de Controles'!$P48))</f>
        <v/>
      </c>
      <c r="Z48" s="68" t="str">
        <f>IF($H$48="","",
IF(OR($H$48="Corrupción",$H$48="Lavado de Activos",$H$48="Financiación del Terrorismo",$H$48="Trámites, OPAs y Consultas de Acceso a la Información Pública"),"No Aplica",'5. Valoración de Controles'!$Q48))</f>
        <v/>
      </c>
      <c r="AA48" s="52" t="str">
        <f>IF($H$48="","",
IF(OR($H$48="Corrupción",$H$48="Lavado de Activos",$H$48="Financiación del Terrorismo",$H$48="Trámites, OPAs y Consultas de Acceso a la Información Pública"),"No aplica",'5. Valoración de Controles'!$R48))</f>
        <v/>
      </c>
      <c r="AB48" s="109"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109"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94"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111" t="str">
        <f t="shared" ref="AF48" si="36">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112"/>
      <c r="AH48" s="173" t="str">
        <f t="shared" ref="AH48" si="37">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97"/>
      <c r="AJ48" s="199"/>
      <c r="AK48" s="200" t="str">
        <f t="shared" ref="AK48" si="38">IF(AI48="","","∑ Peso porcentual de cada acción definida")</f>
        <v/>
      </c>
      <c r="AL48" s="115"/>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spans="1:67" ht="31.5" customHeight="1" x14ac:dyDescent="0.3">
      <c r="A49" s="113"/>
      <c r="B49" s="114"/>
      <c r="C49" s="114"/>
      <c r="D49" s="114"/>
      <c r="E49" s="114"/>
      <c r="F49" s="114"/>
      <c r="G49" s="114"/>
      <c r="H49" s="114"/>
      <c r="I49" s="114"/>
      <c r="J49" s="114"/>
      <c r="K49" s="109"/>
      <c r="L49" s="110"/>
      <c r="M49" s="114"/>
      <c r="N49" s="109"/>
      <c r="O49" s="110"/>
      <c r="P49" s="111"/>
      <c r="Q49" s="51" t="str">
        <f>IF($H$48="","",
IF(OR($H$48="Corrupción",$H$48="Lavado de Activos",$H$48="Financiación del Terrorismo",$H$48="Trámites, OPAs y Consultas de Acceso a la Información Pública"),'6.Valoración Control Corrupción'!$E49,'5. Valoración de Controles'!$H49))</f>
        <v/>
      </c>
      <c r="R49" s="50" t="str">
        <f>IF($H$48="","",
IF(OR($H$48="Corrupción",$H$48="Lavado de Activos",$H$48="Financiación del Terrorismo",$H$48="Trámites, OPAs y Consultas de Acceso a la Información Pública"),"No Aplica",'5. Valoración de Controles'!$I49))</f>
        <v/>
      </c>
      <c r="S49" s="50" t="str">
        <f>IF($H$48="","",
IF(OR($H$48="Corrupción",$H$48="Lavado de Activos",$H$48="Financiación del Terrorismo",$H$48="Trámites, OPAs y Consultas de Acceso a la Información Pública"),"No Aplica",'5. Valoración de Controles'!$J49))</f>
        <v/>
      </c>
      <c r="T49" s="50" t="str">
        <f>IF($H$48="","",
IF(OR($H$48="Corrupción",$H$48="Lavado de Activos",$H$48="Financiación del Terrorismo",$H$48="Trámites, OPAs y Consultas de Acceso a la Información Pública"),"No Aplica",'5. Valoración de Controles'!$K49))</f>
        <v/>
      </c>
      <c r="U49" s="50" t="str">
        <f>IF($H$48="","",
IF(OR($H$48="Corrupción",$H$48="Lavado de Activos",$H$48="Financiación del Terrorismo",$H$48="Trámites, OPAs y Consultas de Acceso a la Información Pública"),"No Aplica",'5. Valoración de Controles'!$L49))</f>
        <v/>
      </c>
      <c r="V49" s="50" t="str">
        <f>IF($H$48="","",
IF(OR($H$48="Corrupción",$H$48="Lavado de Activos",$H$48="Financiación del Terrorismo",$H$48="Trámites, OPAs y Consultas de Acceso a la Información Pública"),"No Aplica",'5. Valoración de Controles'!$M49))</f>
        <v/>
      </c>
      <c r="W49" s="50" t="str">
        <f>IF($H$48="","",
IF(OR($H$48="Corrupción",$H$48="Lavado de Activos",$H$48="Financiación del Terrorismo",$H$48="Trámites, OPAs y Consultas de Acceso a la Información Pública"),"No Aplica",'5. Valoración de Controles'!$N49))</f>
        <v/>
      </c>
      <c r="X49" s="68" t="str">
        <f>IF($H$48="","",
IF(OR($H$48="Corrupción",$H$48="Lavado de Activos",$H$48="Financiación del Terrorismo",$H$48="Trámites, OPAs y Consultas de Acceso a la Información Pública"),"No Aplica",'5. Valoración de Controles'!$O49))</f>
        <v/>
      </c>
      <c r="Y49" s="68" t="str">
        <f>IF($H$48="","",
IF(OR($H$48="Corrupción",$H$48="Lavado de Activos",$H$48="Financiación del Terrorismo",$H$48="Trámites, OPAs y Consultas de Acceso a la Información Pública"),"No Aplica",'5. Valoración de Controles'!$P49))</f>
        <v/>
      </c>
      <c r="Z49" s="68" t="str">
        <f>IF($H$48="","",
IF(OR($H$48="Corrupción",$H$48="Lavado de Activos",$H$48="Financiación del Terrorismo",$H$48="Trámites, OPAs y Consultas de Acceso a la Información Pública"),"No Aplica",'5. Valoración de Controles'!$Q49))</f>
        <v/>
      </c>
      <c r="AA49" s="52" t="str">
        <f>IF($H$48="","",
IF(OR($H$48="Corrupción",$H$48="Lavado de Activos",$H$48="Financiación del Terrorismo",$H$48="Trámites, OPAs y Consultas de Acceso a la Información Pública"),"No aplica",'5. Valoración de Controles'!$R49))</f>
        <v/>
      </c>
      <c r="AB49" s="109"/>
      <c r="AC49" s="195"/>
      <c r="AD49" s="109"/>
      <c r="AE49" s="195"/>
      <c r="AF49" s="111"/>
      <c r="AG49" s="112"/>
      <c r="AH49" s="196"/>
      <c r="AI49" s="198"/>
      <c r="AJ49" s="193"/>
      <c r="AK49" s="201"/>
      <c r="AL49" s="193"/>
    </row>
    <row r="50" spans="1:67" ht="31.5" customHeight="1" x14ac:dyDescent="0.3">
      <c r="A50" s="113"/>
      <c r="B50" s="114"/>
      <c r="C50" s="114"/>
      <c r="D50" s="114"/>
      <c r="E50" s="114"/>
      <c r="F50" s="114"/>
      <c r="G50" s="114"/>
      <c r="H50" s="114"/>
      <c r="I50" s="114"/>
      <c r="J50" s="114"/>
      <c r="K50" s="109"/>
      <c r="L50" s="110"/>
      <c r="M50" s="114"/>
      <c r="N50" s="109"/>
      <c r="O50" s="110"/>
      <c r="P50" s="111"/>
      <c r="Q50" s="51" t="str">
        <f>IF($H$48="","",
IF(OR($H$48="Corrupción",$H$48="Lavado de Activos",$H$48="Financiación del Terrorismo",$H$48="Trámites, OPAs y Consultas de Acceso a la Información Pública"),'6.Valoración Control Corrupción'!$E50,'5. Valoración de Controles'!$H50))</f>
        <v/>
      </c>
      <c r="R50" s="50" t="str">
        <f>IF($H$48="","",
IF(OR($H$48="Corrupción",$H$48="Lavado de Activos",$H$48="Financiación del Terrorismo",$H$48="Trámites, OPAs y Consultas de Acceso a la Información Pública"),"No Aplica",'5. Valoración de Controles'!$I50))</f>
        <v/>
      </c>
      <c r="S50" s="50" t="str">
        <f>IF($H$48="","",
IF(OR($H$48="Corrupción",$H$48="Lavado de Activos",$H$48="Financiación del Terrorismo",$H$48="Trámites, OPAs y Consultas de Acceso a la Información Pública"),"No Aplica",'5. Valoración de Controles'!$J50))</f>
        <v/>
      </c>
      <c r="T50" s="50" t="str">
        <f>IF($H$48="","",
IF(OR($H$48="Corrupción",$H$48="Lavado de Activos",$H$48="Financiación del Terrorismo",$H$48="Trámites, OPAs y Consultas de Acceso a la Información Pública"),"No Aplica",'5. Valoración de Controles'!$K50))</f>
        <v/>
      </c>
      <c r="U50" s="50" t="str">
        <f>IF($H$48="","",
IF(OR($H$48="Corrupción",$H$48="Lavado de Activos",$H$48="Financiación del Terrorismo",$H$48="Trámites, OPAs y Consultas de Acceso a la Información Pública"),"No Aplica",'5. Valoración de Controles'!$L50))</f>
        <v/>
      </c>
      <c r="V50" s="50" t="str">
        <f>IF($H$48="","",
IF(OR($H$48="Corrupción",$H$48="Lavado de Activos",$H$48="Financiación del Terrorismo",$H$48="Trámites, OPAs y Consultas de Acceso a la Información Pública"),"No Aplica",'5. Valoración de Controles'!$M50))</f>
        <v/>
      </c>
      <c r="W50" s="50" t="str">
        <f>IF($H$48="","",
IF(OR($H$48="Corrupción",$H$48="Lavado de Activos",$H$48="Financiación del Terrorismo",$H$48="Trámites, OPAs y Consultas de Acceso a la Información Pública"),"No Aplica",'5. Valoración de Controles'!$N50))</f>
        <v/>
      </c>
      <c r="X50" s="68" t="str">
        <f>IF($H$48="","",
IF(OR($H$48="Corrupción",$H$48="Lavado de Activos",$H$48="Financiación del Terrorismo",$H$48="Trámites, OPAs y Consultas de Acceso a la Información Pública"),"No Aplica",'5. Valoración de Controles'!$O50))</f>
        <v/>
      </c>
      <c r="Y50" s="68" t="str">
        <f>IF($H$48="","",
IF(OR($H$48="Corrupción",$H$48="Lavado de Activos",$H$48="Financiación del Terrorismo",$H$48="Trámites, OPAs y Consultas de Acceso a la Información Pública"),"No Aplica",'5. Valoración de Controles'!$P50))</f>
        <v/>
      </c>
      <c r="Z50" s="68" t="str">
        <f>IF($H$48="","",
IF(OR($H$48="Corrupción",$H$48="Lavado de Activos",$H$48="Financiación del Terrorismo",$H$48="Trámites, OPAs y Consultas de Acceso a la Información Pública"),"No Aplica",'5. Valoración de Controles'!$Q50))</f>
        <v/>
      </c>
      <c r="AA50" s="52" t="str">
        <f>IF($H$48="","",
IF(OR($H$48="Corrupción",$H$48="Lavado de Activos",$H$48="Financiación del Terrorismo",$H$48="Trámites, OPAs y Consultas de Acceso a la Información Pública"),"No aplica",'5. Valoración de Controles'!$R50))</f>
        <v/>
      </c>
      <c r="AB50" s="109"/>
      <c r="AC50" s="195"/>
      <c r="AD50" s="109"/>
      <c r="AE50" s="195"/>
      <c r="AF50" s="111"/>
      <c r="AG50" s="112"/>
      <c r="AH50" s="196"/>
      <c r="AI50" s="198"/>
      <c r="AJ50" s="193"/>
      <c r="AK50" s="201"/>
      <c r="AL50" s="193"/>
    </row>
    <row r="51" spans="1:67" ht="31.5" customHeight="1" x14ac:dyDescent="0.3">
      <c r="A51" s="113">
        <v>15</v>
      </c>
      <c r="B51" s="114" t="str">
        <f>'2. Identificación del Riesgo'!B51:B53</f>
        <v/>
      </c>
      <c r="C51" s="114" t="str">
        <f>IF('2. Identificación del Riesgo'!C51:C53="","",'2. Identificación del Riesgo'!C51:C53)</f>
        <v/>
      </c>
      <c r="D51" s="114" t="str">
        <f>IF('2. Identificación del Riesgo'!D51:D53="","",'2. Identificación del Riesgo'!D51:D53)</f>
        <v/>
      </c>
      <c r="E51" s="114" t="str">
        <f>IF('2. Identificación del Riesgo'!E51:E53="","",'2. Identificación del Riesgo'!E51:E53)</f>
        <v/>
      </c>
      <c r="F51" s="114" t="str">
        <f>IF('2. Identificación del Riesgo'!F51:F53="","",'2. Identificación del Riesgo'!F51:F53)</f>
        <v/>
      </c>
      <c r="G51" s="114" t="str">
        <f>IF('2. Identificación del Riesgo'!G51:G53="","",'2. Identificación del Riesgo'!G51:G53)</f>
        <v/>
      </c>
      <c r="H51" s="114" t="str">
        <f>IF('2. Identificación del Riesgo'!H51:H53="","",'2. Identificación del Riesgo'!H51:H53)</f>
        <v/>
      </c>
      <c r="I51" s="114" t="str">
        <f>IF('2. Identificación del Riesgo'!I51:I53="","",'2. Identificación del Riesgo'!I51:I53)</f>
        <v/>
      </c>
      <c r="J51" s="114" t="str">
        <f>IF('2. Identificación del Riesgo'!J51:J53="","",'2. Identificación del Riesgo'!J51:J53)</f>
        <v/>
      </c>
      <c r="K51" s="109" t="str">
        <f>'2. Identificación del Riesgo'!K51:K53</f>
        <v/>
      </c>
      <c r="L51" s="110" t="str">
        <f>'2. Identificación del Riesgo'!L51:L53</f>
        <v/>
      </c>
      <c r="M51" s="11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109" t="str">
        <f>'2. Identificación del Riesgo'!N51:N53</f>
        <v/>
      </c>
      <c r="O51" s="110" t="str">
        <f>'2. Identificación del Riesgo'!O51:O53</f>
        <v/>
      </c>
      <c r="P51" s="111" t="str">
        <f>'2. Identificación del Riesgo'!P51:P53</f>
        <v/>
      </c>
      <c r="Q51" s="51" t="str">
        <f>IF($H$51="","",
IF(OR($H$51="Corrupción",$H$51="Lavado de Activos",$H$51="Financiación del Terrorismo",$H$51="Trámites, OPAs y Consultas de Acceso a la Información Pública"),'6.Valoración Control Corrupción'!$E51,'5. Valoración de Controles'!$H51))</f>
        <v/>
      </c>
      <c r="R51" s="50" t="str">
        <f>IF($H$51="","",
IF(OR($H$51="Corrupción",$H$51="Lavado de Activos",$H$51="Financiación del Terrorismo",$H$51="Trámites, OPAs y Consultas de Acceso a la Información Pública"),"No Aplica",'5. Valoración de Controles'!$I51))</f>
        <v/>
      </c>
      <c r="S51" s="50" t="str">
        <f>IF($H$51="","",
IF(OR($H$51="Corrupción",$H$51="Lavado de Activos",$H$51="Financiación del Terrorismo",$H$51="Trámites, OPAs y Consultas de Acceso a la Información Pública"),"No Aplica",'5. Valoración de Controles'!$J51))</f>
        <v/>
      </c>
      <c r="T51" s="50" t="str">
        <f>IF($H$51="","",
IF(OR($H$51="Corrupción",$H$51="Lavado de Activos",$H$51="Financiación del Terrorismo",$H$51="Trámites, OPAs y Consultas de Acceso a la Información Pública"),"No Aplica",'5. Valoración de Controles'!$K51))</f>
        <v/>
      </c>
      <c r="U51" s="50" t="str">
        <f>IF($H$51="","",
IF(OR($H$51="Corrupción",$H$51="Lavado de Activos",$H$51="Financiación del Terrorismo",$H$51="Trámites, OPAs y Consultas de Acceso a la Información Pública"),"No Aplica",'5. Valoración de Controles'!$L51))</f>
        <v/>
      </c>
      <c r="V51" s="50" t="str">
        <f>IF($H$51="","",
IF(OR($H$51="Corrupción",$H$51="Lavado de Activos",$H$51="Financiación del Terrorismo",$H$51="Trámites, OPAs y Consultas de Acceso a la Información Pública"),"No Aplica",'5. Valoración de Controles'!$M51))</f>
        <v/>
      </c>
      <c r="W51" s="50" t="str">
        <f>IF($H$51="","",
IF(OR($H$51="Corrupción",$H$51="Lavado de Activos",$H$51="Financiación del Terrorismo",$H$51="Trámites, OPAs y Consultas de Acceso a la Información Pública"),"No Aplica",'5. Valoración de Controles'!$N51))</f>
        <v/>
      </c>
      <c r="X51" s="68" t="str">
        <f>IF($H$51="","",
IF(OR($H$51="Corrupción",$H$51="Lavado de Activos",$H$51="Financiación del Terrorismo",$H$51="Trámites, OPAs y Consultas de Acceso a la Información Pública"),"No Aplica",'5. Valoración de Controles'!$O51))</f>
        <v/>
      </c>
      <c r="Y51" s="68" t="str">
        <f>IF($H$51="","",
IF(OR($H$51="Corrupción",$H$51="Lavado de Activos",$H$51="Financiación del Terrorismo",$H$51="Trámites, OPAs y Consultas de Acceso a la Información Pública"),"No Aplica",'5. Valoración de Controles'!$P51))</f>
        <v/>
      </c>
      <c r="Z51" s="68" t="str">
        <f>IF($H$51="","",
IF(OR($H$51="Corrupción",$H$51="Lavado de Activos",$H$51="Financiación del Terrorismo",$H$51="Trámites, OPAs y Consultas de Acceso a la Información Pública"),"No Aplica",'5. Valoración de Controles'!$Q51))</f>
        <v/>
      </c>
      <c r="AA51" s="52" t="str">
        <f>IF($H$51="","",
IF(OR($H$51="Corrupción",$H$51="Lavado de Activos",$H$51="Financiación del Terrorismo",$H$51="Trámites, OPAs y Consultas de Acceso a la Información Pública"),"No aplica",'5. Valoración de Controles'!$R51))</f>
        <v/>
      </c>
      <c r="AB51" s="109"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109"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94"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111" t="str">
        <f t="shared" ref="AF51" si="39">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112"/>
      <c r="AH51" s="173" t="str">
        <f t="shared" ref="AH51" si="40">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97"/>
      <c r="AJ51" s="199"/>
      <c r="AK51" s="200" t="str">
        <f t="shared" ref="AK51" si="41">IF(AI51="","","∑ Peso porcentual de cada acción definida")</f>
        <v/>
      </c>
      <c r="AL51" s="115"/>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spans="1:67" ht="31.5" customHeight="1" x14ac:dyDescent="0.3">
      <c r="A52" s="113"/>
      <c r="B52" s="114"/>
      <c r="C52" s="114"/>
      <c r="D52" s="114"/>
      <c r="E52" s="114"/>
      <c r="F52" s="114"/>
      <c r="G52" s="114"/>
      <c r="H52" s="114"/>
      <c r="I52" s="114"/>
      <c r="J52" s="114"/>
      <c r="K52" s="109"/>
      <c r="L52" s="110"/>
      <c r="M52" s="114"/>
      <c r="N52" s="109"/>
      <c r="O52" s="110"/>
      <c r="P52" s="111"/>
      <c r="Q52" s="51" t="str">
        <f>IF($H$51="","",
IF(OR($H$51="Corrupción",$H$51="Lavado de Activos",$H$51="Financiación del Terrorismo",$H$51="Trámites, OPAs y Consultas de Acceso a la Información Pública"),'6.Valoración Control Corrupción'!$E52,'5. Valoración de Controles'!$H52))</f>
        <v/>
      </c>
      <c r="R52" s="50" t="str">
        <f>IF($H$51="","",
IF(OR($H$51="Corrupción",$H$51="Lavado de Activos",$H$51="Financiación del Terrorismo",$H$51="Trámites, OPAs y Consultas de Acceso a la Información Pública"),"No Aplica",'5. Valoración de Controles'!$I52))</f>
        <v/>
      </c>
      <c r="S52" s="50" t="str">
        <f>IF($H$51="","",
IF(OR($H$51="Corrupción",$H$51="Lavado de Activos",$H$51="Financiación del Terrorismo",$H$51="Trámites, OPAs y Consultas de Acceso a la Información Pública"),"No Aplica",'5. Valoración de Controles'!$J52))</f>
        <v/>
      </c>
      <c r="T52" s="50" t="str">
        <f>IF($H$51="","",
IF(OR($H$51="Corrupción",$H$51="Lavado de Activos",$H$51="Financiación del Terrorismo",$H$51="Trámites, OPAs y Consultas de Acceso a la Información Pública"),"No Aplica",'5. Valoración de Controles'!$K52))</f>
        <v/>
      </c>
      <c r="U52" s="50" t="str">
        <f>IF($H$51="","",
IF(OR($H$51="Corrupción",$H$51="Lavado de Activos",$H$51="Financiación del Terrorismo",$H$51="Trámites, OPAs y Consultas de Acceso a la Información Pública"),"No Aplica",'5. Valoración de Controles'!$L52))</f>
        <v/>
      </c>
      <c r="V52" s="50" t="str">
        <f>IF($H$51="","",
IF(OR($H$51="Corrupción",$H$51="Lavado de Activos",$H$51="Financiación del Terrorismo",$H$51="Trámites, OPAs y Consultas de Acceso a la Información Pública"),"No Aplica",'5. Valoración de Controles'!$M52))</f>
        <v/>
      </c>
      <c r="W52" s="50" t="str">
        <f>IF($H$51="","",
IF(OR($H$51="Corrupción",$H$51="Lavado de Activos",$H$51="Financiación del Terrorismo",$H$51="Trámites, OPAs y Consultas de Acceso a la Información Pública"),"No Aplica",'5. Valoración de Controles'!$N52))</f>
        <v/>
      </c>
      <c r="X52" s="68" t="str">
        <f>IF($H$51="","",
IF(OR($H$51="Corrupción",$H$51="Lavado de Activos",$H$51="Financiación del Terrorismo",$H$51="Trámites, OPAs y Consultas de Acceso a la Información Pública"),"No Aplica",'5. Valoración de Controles'!$O52))</f>
        <v/>
      </c>
      <c r="Y52" s="68" t="str">
        <f>IF($H$51="","",
IF(OR($H$51="Corrupción",$H$51="Lavado de Activos",$H$51="Financiación del Terrorismo",$H$51="Trámites, OPAs y Consultas de Acceso a la Información Pública"),"No Aplica",'5. Valoración de Controles'!$P52))</f>
        <v/>
      </c>
      <c r="Z52" s="68" t="str">
        <f>IF($H$51="","",
IF(OR($H$51="Corrupción",$H$51="Lavado de Activos",$H$51="Financiación del Terrorismo",$H$51="Trámites, OPAs y Consultas de Acceso a la Información Pública"),"No Aplica",'5. Valoración de Controles'!$Q52))</f>
        <v/>
      </c>
      <c r="AA52" s="52" t="str">
        <f>IF($H$51="","",
IF(OR($H$51="Corrupción",$H$51="Lavado de Activos",$H$51="Financiación del Terrorismo",$H$51="Trámites, OPAs y Consultas de Acceso a la Información Pública"),"No aplica",'5. Valoración de Controles'!$R52))</f>
        <v/>
      </c>
      <c r="AB52" s="109"/>
      <c r="AC52" s="195"/>
      <c r="AD52" s="109"/>
      <c r="AE52" s="195"/>
      <c r="AF52" s="111"/>
      <c r="AG52" s="112"/>
      <c r="AH52" s="196"/>
      <c r="AI52" s="198"/>
      <c r="AJ52" s="193"/>
      <c r="AK52" s="201"/>
      <c r="AL52" s="193"/>
    </row>
    <row r="53" spans="1:67" ht="31.5" customHeight="1" x14ac:dyDescent="0.3">
      <c r="A53" s="113"/>
      <c r="B53" s="114"/>
      <c r="C53" s="114"/>
      <c r="D53" s="114"/>
      <c r="E53" s="114"/>
      <c r="F53" s="114"/>
      <c r="G53" s="114"/>
      <c r="H53" s="114"/>
      <c r="I53" s="114"/>
      <c r="J53" s="114"/>
      <c r="K53" s="109"/>
      <c r="L53" s="110"/>
      <c r="M53" s="114"/>
      <c r="N53" s="109"/>
      <c r="O53" s="110"/>
      <c r="P53" s="111"/>
      <c r="Q53" s="51" t="str">
        <f>IF($H$51="","",
IF(OR($H$51="Corrupción",$H$51="Lavado de Activos",$H$51="Financiación del Terrorismo",$H$51="Trámites, OPAs y Consultas de Acceso a la Información Pública"),'6.Valoración Control Corrupción'!$E53,'5. Valoración de Controles'!$H53))</f>
        <v/>
      </c>
      <c r="R53" s="50" t="str">
        <f>IF($H$51="","",
IF(OR($H$51="Corrupción",$H$51="Lavado de Activos",$H$51="Financiación del Terrorismo",$H$51="Trámites, OPAs y Consultas de Acceso a la Información Pública"),"No Aplica",'5. Valoración de Controles'!$I53))</f>
        <v/>
      </c>
      <c r="S53" s="50" t="str">
        <f>IF($H$51="","",
IF(OR($H$51="Corrupción",$H$51="Lavado de Activos",$H$51="Financiación del Terrorismo",$H$51="Trámites, OPAs y Consultas de Acceso a la Información Pública"),"No Aplica",'5. Valoración de Controles'!$J53))</f>
        <v/>
      </c>
      <c r="T53" s="50" t="str">
        <f>IF($H$51="","",
IF(OR($H$51="Corrupción",$H$51="Lavado de Activos",$H$51="Financiación del Terrorismo",$H$51="Trámites, OPAs y Consultas de Acceso a la Información Pública"),"No Aplica",'5. Valoración de Controles'!$K53))</f>
        <v/>
      </c>
      <c r="U53" s="50" t="str">
        <f>IF($H$51="","",
IF(OR($H$51="Corrupción",$H$51="Lavado de Activos",$H$51="Financiación del Terrorismo",$H$51="Trámites, OPAs y Consultas de Acceso a la Información Pública"),"No Aplica",'5. Valoración de Controles'!$L53))</f>
        <v/>
      </c>
      <c r="V53" s="50" t="str">
        <f>IF($H$51="","",
IF(OR($H$51="Corrupción",$H$51="Lavado de Activos",$H$51="Financiación del Terrorismo",$H$51="Trámites, OPAs y Consultas de Acceso a la Información Pública"),"No Aplica",'5. Valoración de Controles'!$M53))</f>
        <v/>
      </c>
      <c r="W53" s="50" t="str">
        <f>IF($H$51="","",
IF(OR($H$51="Corrupción",$H$51="Lavado de Activos",$H$51="Financiación del Terrorismo",$H$51="Trámites, OPAs y Consultas de Acceso a la Información Pública"),"No Aplica",'5. Valoración de Controles'!$N53))</f>
        <v/>
      </c>
      <c r="X53" s="68" t="str">
        <f>IF($H$51="","",
IF(OR($H$51="Corrupción",$H$51="Lavado de Activos",$H$51="Financiación del Terrorismo",$H$51="Trámites, OPAs y Consultas de Acceso a la Información Pública"),"No Aplica",'5. Valoración de Controles'!$O53))</f>
        <v/>
      </c>
      <c r="Y53" s="68" t="str">
        <f>IF($H$51="","",
IF(OR($H$51="Corrupción",$H$51="Lavado de Activos",$H$51="Financiación del Terrorismo",$H$51="Trámites, OPAs y Consultas de Acceso a la Información Pública"),"No Aplica",'5. Valoración de Controles'!$P53))</f>
        <v/>
      </c>
      <c r="Z53" s="68" t="str">
        <f>IF($H$51="","",
IF(OR($H$51="Corrupción",$H$51="Lavado de Activos",$H$51="Financiación del Terrorismo",$H$51="Trámites, OPAs y Consultas de Acceso a la Información Pública"),"No Aplica",'5. Valoración de Controles'!$Q53))</f>
        <v/>
      </c>
      <c r="AA53" s="52" t="str">
        <f>IF($H$51="","",
IF(OR($H$51="Corrupción",$H$51="Lavado de Activos",$H$51="Financiación del Terrorismo",$H$51="Trámites, OPAs y Consultas de Acceso a la Información Pública"),"No aplica",'5. Valoración de Controles'!$R53))</f>
        <v/>
      </c>
      <c r="AB53" s="109"/>
      <c r="AC53" s="195"/>
      <c r="AD53" s="109"/>
      <c r="AE53" s="195"/>
      <c r="AF53" s="111"/>
      <c r="AG53" s="112"/>
      <c r="AH53" s="196"/>
      <c r="AI53" s="198"/>
      <c r="AJ53" s="193"/>
      <c r="AK53" s="201"/>
      <c r="AL53" s="193"/>
    </row>
    <row r="54" spans="1:67" ht="31.5" customHeight="1" x14ac:dyDescent="0.3">
      <c r="A54" s="113">
        <v>16</v>
      </c>
      <c r="B54" s="114" t="str">
        <f>'2. Identificación del Riesgo'!B54:B56</f>
        <v/>
      </c>
      <c r="C54" s="114" t="str">
        <f>IF('2. Identificación del Riesgo'!C54:C56="","",'2. Identificación del Riesgo'!C54:C56)</f>
        <v/>
      </c>
      <c r="D54" s="114" t="str">
        <f>IF('2. Identificación del Riesgo'!D54:D56="","",'2. Identificación del Riesgo'!D54:D56)</f>
        <v/>
      </c>
      <c r="E54" s="114" t="str">
        <f>IF('2. Identificación del Riesgo'!E54:E56="","",'2. Identificación del Riesgo'!E54:E56)</f>
        <v/>
      </c>
      <c r="F54" s="114" t="str">
        <f>IF('2. Identificación del Riesgo'!F54:F56="","",'2. Identificación del Riesgo'!F54:F56)</f>
        <v/>
      </c>
      <c r="G54" s="114" t="str">
        <f>IF('2. Identificación del Riesgo'!G54:G56="","",'2. Identificación del Riesgo'!G54:G56)</f>
        <v/>
      </c>
      <c r="H54" s="114" t="str">
        <f>IF('2. Identificación del Riesgo'!H54:H56="","",'2. Identificación del Riesgo'!H54:H56)</f>
        <v/>
      </c>
      <c r="I54" s="114" t="str">
        <f>IF('2. Identificación del Riesgo'!I54:I56="","",'2. Identificación del Riesgo'!I54:I56)</f>
        <v/>
      </c>
      <c r="J54" s="114" t="str">
        <f>IF('2. Identificación del Riesgo'!J54:J56="","",'2. Identificación del Riesgo'!J54:J56)</f>
        <v/>
      </c>
      <c r="K54" s="109" t="str">
        <f>'2. Identificación del Riesgo'!K54:K56</f>
        <v/>
      </c>
      <c r="L54" s="110" t="str">
        <f>'2. Identificación del Riesgo'!L54:L56</f>
        <v/>
      </c>
      <c r="M54" s="11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109" t="str">
        <f>'2. Identificación del Riesgo'!N54:N56</f>
        <v/>
      </c>
      <c r="O54" s="110" t="str">
        <f>'2. Identificación del Riesgo'!O54:O56</f>
        <v/>
      </c>
      <c r="P54" s="111" t="str">
        <f>'2. Identificación del Riesgo'!P54:P56</f>
        <v/>
      </c>
      <c r="Q54" s="51" t="str">
        <f>IF($H$54="","",
IF(OR($H$54="Corrupción",$H$54="Lavado de Activos",$H$54="Financiación del Terrorismo",$H$54="Trámites, OPAs y Consultas de Acceso a la Información Pública"),'6.Valoración Control Corrupción'!$E54,'5. Valoración de Controles'!$H54))</f>
        <v/>
      </c>
      <c r="R54" s="50" t="str">
        <f>IF($H$54="","",
IF(OR($H$54="Corrupción",$H$54="Lavado de Activos",$H$54="Financiación del Terrorismo",$H$54="Trámites, OPAs y Consultas de Acceso a la Información Pública"),"No Aplica",'5. Valoración de Controles'!$I54))</f>
        <v/>
      </c>
      <c r="S54" s="50" t="str">
        <f>IF($H$54="","",
IF(OR($H$54="Corrupción",$H$54="Lavado de Activos",$H$54="Financiación del Terrorismo",$H$54="Trámites, OPAs y Consultas de Acceso a la Información Pública"),"No Aplica",'5. Valoración de Controles'!$J54))</f>
        <v/>
      </c>
      <c r="T54" s="50" t="str">
        <f>IF($H$54="","",
IF(OR($H$54="Corrupción",$H$54="Lavado de Activos",$H$54="Financiación del Terrorismo",$H$54="Trámites, OPAs y Consultas de Acceso a la Información Pública"),"No Aplica",'5. Valoración de Controles'!$K54))</f>
        <v/>
      </c>
      <c r="U54" s="50" t="str">
        <f>IF($H$54="","",
IF(OR($H$54="Corrupción",$H$54="Lavado de Activos",$H$54="Financiación del Terrorismo",$H$54="Trámites, OPAs y Consultas de Acceso a la Información Pública"),"No Aplica",'5. Valoración de Controles'!$L54))</f>
        <v/>
      </c>
      <c r="V54" s="50" t="str">
        <f>IF($H$54="","",
IF(OR($H$54="Corrupción",$H$54="Lavado de Activos",$H$54="Financiación del Terrorismo",$H$54="Trámites, OPAs y Consultas de Acceso a la Información Pública"),"No Aplica",'5. Valoración de Controles'!$M54))</f>
        <v/>
      </c>
      <c r="W54" s="50" t="str">
        <f>IF($H$54="","",
IF(OR($H$54="Corrupción",$H$54="Lavado de Activos",$H$54="Financiación del Terrorismo",$H$54="Trámites, OPAs y Consultas de Acceso a la Información Pública"),"No Aplica",'5. Valoración de Controles'!$N54))</f>
        <v/>
      </c>
      <c r="X54" s="68" t="str">
        <f>IF($H$54="","",
IF(OR($H$54="Corrupción",$H$54="Lavado de Activos",$H$54="Financiación del Terrorismo",$H$54="Trámites, OPAs y Consultas de Acceso a la Información Pública"),"No Aplica",'5. Valoración de Controles'!$O54))</f>
        <v/>
      </c>
      <c r="Y54" s="68" t="str">
        <f>IF($H$54="","",
IF(OR($H$54="Corrupción",$H$54="Lavado de Activos",$H$54="Financiación del Terrorismo",$H$54="Trámites, OPAs y Consultas de Acceso a la Información Pública"),"No Aplica",'5. Valoración de Controles'!$P54))</f>
        <v/>
      </c>
      <c r="Z54" s="68" t="str">
        <f>IF($H$54="","",
IF(OR($H$54="Corrupción",$H$54="Lavado de Activos",$H$54="Financiación del Terrorismo",$H$54="Trámites, OPAs y Consultas de Acceso a la Información Pública"),"No Aplica",'5. Valoración de Controles'!$Q54))</f>
        <v/>
      </c>
      <c r="AA54" s="52" t="str">
        <f>IF($H$54="","",
IF(OR($H$54="Corrupción",$H$54="Lavado de Activos",$H$54="Financiación del Terrorismo",$H$54="Trámites, OPAs y Consultas de Acceso a la Información Pública"),"No aplica",'5. Valoración de Controles'!$R54))</f>
        <v/>
      </c>
      <c r="AB54" s="109"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109"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94"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111" t="str">
        <f t="shared" ref="AF54" si="42">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112"/>
      <c r="AH54" s="173" t="str">
        <f t="shared" ref="AH54" si="43">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97"/>
      <c r="AJ54" s="199"/>
      <c r="AK54" s="200" t="str">
        <f t="shared" ref="AK54" si="44">IF(AI54="","","∑ Peso porcentual de cada acción definida")</f>
        <v/>
      </c>
      <c r="AL54" s="115"/>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spans="1:67" ht="31.5" customHeight="1" x14ac:dyDescent="0.3">
      <c r="A55" s="113"/>
      <c r="B55" s="114"/>
      <c r="C55" s="114"/>
      <c r="D55" s="114"/>
      <c r="E55" s="114"/>
      <c r="F55" s="114"/>
      <c r="G55" s="114"/>
      <c r="H55" s="114"/>
      <c r="I55" s="114"/>
      <c r="J55" s="114"/>
      <c r="K55" s="109"/>
      <c r="L55" s="110"/>
      <c r="M55" s="114"/>
      <c r="N55" s="109"/>
      <c r="O55" s="110"/>
      <c r="P55" s="111"/>
      <c r="Q55" s="51" t="str">
        <f>IF($H$54="","",
IF(OR($H$54="Corrupción",$H$54="Lavado de Activos",$H$54="Financiación del Terrorismo",$H$54="Trámites, OPAs y Consultas de Acceso a la Información Pública"),'6.Valoración Control Corrupción'!$E55,'5. Valoración de Controles'!$H55))</f>
        <v/>
      </c>
      <c r="R55" s="50" t="str">
        <f>IF($H$54="","",
IF(OR($H$54="Corrupción",$H$54="Lavado de Activos",$H$54="Financiación del Terrorismo",$H$54="Trámites, OPAs y Consultas de Acceso a la Información Pública"),"No Aplica",'5. Valoración de Controles'!$I55))</f>
        <v/>
      </c>
      <c r="S55" s="50" t="str">
        <f>IF($H$54="","",
IF(OR($H$54="Corrupción",$H$54="Lavado de Activos",$H$54="Financiación del Terrorismo",$H$54="Trámites, OPAs y Consultas de Acceso a la Información Pública"),"No Aplica",'5. Valoración de Controles'!$J55))</f>
        <v/>
      </c>
      <c r="T55" s="50" t="str">
        <f>IF($H$54="","",
IF(OR($H$54="Corrupción",$H$54="Lavado de Activos",$H$54="Financiación del Terrorismo",$H$54="Trámites, OPAs y Consultas de Acceso a la Información Pública"),"No Aplica",'5. Valoración de Controles'!$K55))</f>
        <v/>
      </c>
      <c r="U55" s="50" t="str">
        <f>IF($H$54="","",
IF(OR($H$54="Corrupción",$H$54="Lavado de Activos",$H$54="Financiación del Terrorismo",$H$54="Trámites, OPAs y Consultas de Acceso a la Información Pública"),"No Aplica",'5. Valoración de Controles'!$L55))</f>
        <v/>
      </c>
      <c r="V55" s="50" t="str">
        <f>IF($H$54="","",
IF(OR($H$54="Corrupción",$H$54="Lavado de Activos",$H$54="Financiación del Terrorismo",$H$54="Trámites, OPAs y Consultas de Acceso a la Información Pública"),"No Aplica",'5. Valoración de Controles'!$M55))</f>
        <v/>
      </c>
      <c r="W55" s="50" t="str">
        <f>IF($H$54="","",
IF(OR($H$54="Corrupción",$H$54="Lavado de Activos",$H$54="Financiación del Terrorismo",$H$54="Trámites, OPAs y Consultas de Acceso a la Información Pública"),"No Aplica",'5. Valoración de Controles'!$N55))</f>
        <v/>
      </c>
      <c r="X55" s="68" t="str">
        <f>IF($H$54="","",
IF(OR($H$54="Corrupción",$H$54="Lavado de Activos",$H$54="Financiación del Terrorismo",$H$54="Trámites, OPAs y Consultas de Acceso a la Información Pública"),"No Aplica",'5. Valoración de Controles'!$O55))</f>
        <v/>
      </c>
      <c r="Y55" s="68" t="str">
        <f>IF($H$54="","",
IF(OR($H$54="Corrupción",$H$54="Lavado de Activos",$H$54="Financiación del Terrorismo",$H$54="Trámites, OPAs y Consultas de Acceso a la Información Pública"),"No Aplica",'5. Valoración de Controles'!$P55))</f>
        <v/>
      </c>
      <c r="Z55" s="68" t="str">
        <f>IF($H$54="","",
IF(OR($H$54="Corrupción",$H$54="Lavado de Activos",$H$54="Financiación del Terrorismo",$H$54="Trámites, OPAs y Consultas de Acceso a la Información Pública"),"No Aplica",'5. Valoración de Controles'!$Q55))</f>
        <v/>
      </c>
      <c r="AA55" s="52" t="str">
        <f>IF($H$54="","",
IF(OR($H$54="Corrupción",$H$54="Lavado de Activos",$H$54="Financiación del Terrorismo",$H$54="Trámites, OPAs y Consultas de Acceso a la Información Pública"),"No aplica",'5. Valoración de Controles'!$R55))</f>
        <v/>
      </c>
      <c r="AB55" s="109"/>
      <c r="AC55" s="195"/>
      <c r="AD55" s="109"/>
      <c r="AE55" s="195"/>
      <c r="AF55" s="111"/>
      <c r="AG55" s="112"/>
      <c r="AH55" s="196"/>
      <c r="AI55" s="198"/>
      <c r="AJ55" s="193"/>
      <c r="AK55" s="201"/>
      <c r="AL55" s="193"/>
    </row>
    <row r="56" spans="1:67" ht="31.5" customHeight="1" x14ac:dyDescent="0.3">
      <c r="A56" s="113"/>
      <c r="B56" s="114"/>
      <c r="C56" s="114"/>
      <c r="D56" s="114"/>
      <c r="E56" s="114"/>
      <c r="F56" s="114"/>
      <c r="G56" s="114"/>
      <c r="H56" s="114"/>
      <c r="I56" s="114"/>
      <c r="J56" s="114"/>
      <c r="K56" s="109"/>
      <c r="L56" s="110"/>
      <c r="M56" s="114"/>
      <c r="N56" s="109"/>
      <c r="O56" s="110"/>
      <c r="P56" s="111"/>
      <c r="Q56" s="51" t="str">
        <f>IF($H$54="","",
IF(OR($H$54="Corrupción",$H$54="Lavado de Activos",$H$54="Financiación del Terrorismo",$H$54="Trámites, OPAs y Consultas de Acceso a la Información Pública"),'6.Valoración Control Corrupción'!$E56,'5. Valoración de Controles'!$H56))</f>
        <v/>
      </c>
      <c r="R56" s="50" t="str">
        <f>IF($H$54="","",
IF(OR($H$54="Corrupción",$H$54="Lavado de Activos",$H$54="Financiación del Terrorismo",$H$54="Trámites, OPAs y Consultas de Acceso a la Información Pública"),"No Aplica",'5. Valoración de Controles'!$I56))</f>
        <v/>
      </c>
      <c r="S56" s="50" t="str">
        <f>IF($H$54="","",
IF(OR($H$54="Corrupción",$H$54="Lavado de Activos",$H$54="Financiación del Terrorismo",$H$54="Trámites, OPAs y Consultas de Acceso a la Información Pública"),"No Aplica",'5. Valoración de Controles'!$J56))</f>
        <v/>
      </c>
      <c r="T56" s="50" t="str">
        <f>IF($H$54="","",
IF(OR($H$54="Corrupción",$H$54="Lavado de Activos",$H$54="Financiación del Terrorismo",$H$54="Trámites, OPAs y Consultas de Acceso a la Información Pública"),"No Aplica",'5. Valoración de Controles'!$K56))</f>
        <v/>
      </c>
      <c r="U56" s="50" t="str">
        <f>IF($H$54="","",
IF(OR($H$54="Corrupción",$H$54="Lavado de Activos",$H$54="Financiación del Terrorismo",$H$54="Trámites, OPAs y Consultas de Acceso a la Información Pública"),"No Aplica",'5. Valoración de Controles'!$L56))</f>
        <v/>
      </c>
      <c r="V56" s="50" t="str">
        <f>IF($H$54="","",
IF(OR($H$54="Corrupción",$H$54="Lavado de Activos",$H$54="Financiación del Terrorismo",$H$54="Trámites, OPAs y Consultas de Acceso a la Información Pública"),"No Aplica",'5. Valoración de Controles'!$M56))</f>
        <v/>
      </c>
      <c r="W56" s="50" t="str">
        <f>IF($H$54="","",
IF(OR($H$54="Corrupción",$H$54="Lavado de Activos",$H$54="Financiación del Terrorismo",$H$54="Trámites, OPAs y Consultas de Acceso a la Información Pública"),"No Aplica",'5. Valoración de Controles'!$N56))</f>
        <v/>
      </c>
      <c r="X56" s="68" t="str">
        <f>IF($H$54="","",
IF(OR($H$54="Corrupción",$H$54="Lavado de Activos",$H$54="Financiación del Terrorismo",$H$54="Trámites, OPAs y Consultas de Acceso a la Información Pública"),"No Aplica",'5. Valoración de Controles'!$O56))</f>
        <v/>
      </c>
      <c r="Y56" s="68" t="str">
        <f>IF($H$54="","",
IF(OR($H$54="Corrupción",$H$54="Lavado de Activos",$H$54="Financiación del Terrorismo",$H$54="Trámites, OPAs y Consultas de Acceso a la Información Pública"),"No Aplica",'5. Valoración de Controles'!$P56))</f>
        <v/>
      </c>
      <c r="Z56" s="68" t="str">
        <f>IF($H$54="","",
IF(OR($H$54="Corrupción",$H$54="Lavado de Activos",$H$54="Financiación del Terrorismo",$H$54="Trámites, OPAs y Consultas de Acceso a la Información Pública"),"No Aplica",'5. Valoración de Controles'!$Q56))</f>
        <v/>
      </c>
      <c r="AA56" s="52" t="str">
        <f>IF($H$54="","",
IF(OR($H$54="Corrupción",$H$54="Lavado de Activos",$H$54="Financiación del Terrorismo",$H$54="Trámites, OPAs y Consultas de Acceso a la Información Pública"),"No aplica",'5. Valoración de Controles'!$R56))</f>
        <v/>
      </c>
      <c r="AB56" s="109"/>
      <c r="AC56" s="195"/>
      <c r="AD56" s="109"/>
      <c r="AE56" s="195"/>
      <c r="AF56" s="111"/>
      <c r="AG56" s="112"/>
      <c r="AH56" s="196"/>
      <c r="AI56" s="198"/>
      <c r="AJ56" s="193"/>
      <c r="AK56" s="201"/>
      <c r="AL56" s="193"/>
    </row>
    <row r="57" spans="1:67" ht="31.5" customHeight="1" x14ac:dyDescent="0.3">
      <c r="A57" s="113">
        <v>17</v>
      </c>
      <c r="B57" s="114" t="str">
        <f>'2. Identificación del Riesgo'!B57:B59</f>
        <v/>
      </c>
      <c r="C57" s="114" t="str">
        <f>IF('2. Identificación del Riesgo'!C57:C59="","",'2. Identificación del Riesgo'!C57:C59)</f>
        <v/>
      </c>
      <c r="D57" s="114" t="str">
        <f>IF('2. Identificación del Riesgo'!D57:D59="","",'2. Identificación del Riesgo'!D57:D59)</f>
        <v/>
      </c>
      <c r="E57" s="114" t="str">
        <f>IF('2. Identificación del Riesgo'!E57:E59="","",'2. Identificación del Riesgo'!E57:E59)</f>
        <v/>
      </c>
      <c r="F57" s="114" t="str">
        <f>IF('2. Identificación del Riesgo'!F57:F59="","",'2. Identificación del Riesgo'!F57:F59)</f>
        <v/>
      </c>
      <c r="G57" s="114" t="str">
        <f>IF('2. Identificación del Riesgo'!G57:G59="","",'2. Identificación del Riesgo'!G57:G59)</f>
        <v/>
      </c>
      <c r="H57" s="114" t="str">
        <f>IF('2. Identificación del Riesgo'!H57:H59="","",'2. Identificación del Riesgo'!H57:H59)</f>
        <v/>
      </c>
      <c r="I57" s="114" t="str">
        <f>IF('2. Identificación del Riesgo'!I57:I59="","",'2. Identificación del Riesgo'!I57:I59)</f>
        <v/>
      </c>
      <c r="J57" s="114" t="str">
        <f>IF('2. Identificación del Riesgo'!J57:J59="","",'2. Identificación del Riesgo'!J57:J59)</f>
        <v/>
      </c>
      <c r="K57" s="109" t="str">
        <f>'2. Identificación del Riesgo'!K57:K59</f>
        <v/>
      </c>
      <c r="L57" s="110" t="str">
        <f>'2. Identificación del Riesgo'!L57:L59</f>
        <v/>
      </c>
      <c r="M57" s="11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109" t="str">
        <f>'2. Identificación del Riesgo'!N57:N59</f>
        <v/>
      </c>
      <c r="O57" s="110" t="str">
        <f>'2. Identificación del Riesgo'!O57:O59</f>
        <v/>
      </c>
      <c r="P57" s="111" t="str">
        <f>'2. Identificación del Riesgo'!P57:P59</f>
        <v/>
      </c>
      <c r="Q57" s="51" t="str">
        <f>IF($H$57="","",
IF(OR($H$57="Corrupción",$H$57="Lavado de Activos",$H$57="Financiación del Terrorismo",$H$57="Trámites, OPAs y Consultas de Acceso a la Información Pública"),'6.Valoración Control Corrupción'!$E57,'5. Valoración de Controles'!$H57))</f>
        <v/>
      </c>
      <c r="R57" s="50" t="str">
        <f>IF($H$57="","",
IF(OR($H$57="Corrupción",$H$57="Lavado de Activos",$H$57="Financiación del Terrorismo",$H$57="Trámites, OPAs y Consultas de Acceso a la Información Pública"),"No Aplica",'5. Valoración de Controles'!$I57))</f>
        <v/>
      </c>
      <c r="S57" s="50" t="str">
        <f>IF($H$57="","",
IF(OR($H$57="Corrupción",$H$57="Lavado de Activos",$H$57="Financiación del Terrorismo",$H$57="Trámites, OPAs y Consultas de Acceso a la Información Pública"),"No Aplica",'5. Valoración de Controles'!$J57))</f>
        <v/>
      </c>
      <c r="T57" s="50" t="str">
        <f>IF($H$57="","",
IF(OR($H$57="Corrupción",$H$57="Lavado de Activos",$H$57="Financiación del Terrorismo",$H$57="Trámites, OPAs y Consultas de Acceso a la Información Pública"),"No Aplica",'5. Valoración de Controles'!$K57))</f>
        <v/>
      </c>
      <c r="U57" s="50" t="str">
        <f>IF($H$57="","",
IF(OR($H$57="Corrupción",$H$57="Lavado de Activos",$H$57="Financiación del Terrorismo",$H$57="Trámites, OPAs y Consultas de Acceso a la Información Pública"),"No Aplica",'5. Valoración de Controles'!$L57))</f>
        <v/>
      </c>
      <c r="V57" s="50" t="str">
        <f>IF($H$57="","",
IF(OR($H$57="Corrupción",$H$57="Lavado de Activos",$H$57="Financiación del Terrorismo",$H$57="Trámites, OPAs y Consultas de Acceso a la Información Pública"),"No Aplica",'5. Valoración de Controles'!$M57))</f>
        <v/>
      </c>
      <c r="W57" s="50" t="str">
        <f>IF($H$57="","",
IF(OR($H$57="Corrupción",$H$57="Lavado de Activos",$H$57="Financiación del Terrorismo",$H$57="Trámites, OPAs y Consultas de Acceso a la Información Pública"),"No Aplica",'5. Valoración de Controles'!$N57))</f>
        <v/>
      </c>
      <c r="X57" s="68" t="str">
        <f>IF($H$57="","",
IF(OR($H$57="Corrupción",$H$57="Lavado de Activos",$H$57="Financiación del Terrorismo",$H$57="Trámites, OPAs y Consultas de Acceso a la Información Pública"),"No Aplica",'5. Valoración de Controles'!$O57))</f>
        <v/>
      </c>
      <c r="Y57" s="68" t="str">
        <f>IF($H$57="","",
IF(OR($H$57="Corrupción",$H$57="Lavado de Activos",$H$57="Financiación del Terrorismo",$H$57="Trámites, OPAs y Consultas de Acceso a la Información Pública"),"No Aplica",'5. Valoración de Controles'!$P57))</f>
        <v/>
      </c>
      <c r="Z57" s="68" t="str">
        <f>IF($H$57="","",
IF(OR($H$57="Corrupción",$H$57="Lavado de Activos",$H$57="Financiación del Terrorismo",$H$57="Trámites, OPAs y Consultas de Acceso a la Información Pública"),"No Aplica",'5. Valoración de Controles'!$Q57))</f>
        <v/>
      </c>
      <c r="AA57" s="52" t="str">
        <f>IF($H$57="","",
IF(OR($H$57="Corrupción",$H$57="Lavado de Activos",$H$57="Financiación del Terrorismo",$H$57="Trámites, OPAs y Consultas de Acceso a la Información Pública"),"No aplica",'5. Valoración de Controles'!$R57))</f>
        <v/>
      </c>
      <c r="AB57" s="109"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109"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94"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111" t="str">
        <f t="shared" ref="AF57" si="45">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112"/>
      <c r="AH57" s="173" t="str">
        <f t="shared" ref="AH57" si="46">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97"/>
      <c r="AJ57" s="199"/>
      <c r="AK57" s="200" t="str">
        <f t="shared" ref="AK57" si="47">IF(AI57="","","∑ Peso porcentual de cada acción definida")</f>
        <v/>
      </c>
      <c r="AL57" s="115"/>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spans="1:67" ht="31.5" customHeight="1" x14ac:dyDescent="0.3">
      <c r="A58" s="113"/>
      <c r="B58" s="114"/>
      <c r="C58" s="114"/>
      <c r="D58" s="114"/>
      <c r="E58" s="114"/>
      <c r="F58" s="114"/>
      <c r="G58" s="114"/>
      <c r="H58" s="114"/>
      <c r="I58" s="114"/>
      <c r="J58" s="114"/>
      <c r="K58" s="109"/>
      <c r="L58" s="110"/>
      <c r="M58" s="114"/>
      <c r="N58" s="109"/>
      <c r="O58" s="110"/>
      <c r="P58" s="111"/>
      <c r="Q58" s="51" t="str">
        <f>IF($H$57="","",
IF(OR($H$57="Corrupción",$H$57="Lavado de Activos",$H$57="Financiación del Terrorismo",$H$57="Trámites, OPAs y Consultas de Acceso a la Información Pública"),'6.Valoración Control Corrupción'!$E58,'5. Valoración de Controles'!$H58))</f>
        <v/>
      </c>
      <c r="R58" s="50" t="str">
        <f>IF($H$57="","",
IF(OR($H$57="Corrupción",$H$57="Lavado de Activos",$H$57="Financiación del Terrorismo",$H$57="Trámites, OPAs y Consultas de Acceso a la Información Pública"),"No Aplica",'5. Valoración de Controles'!$I58))</f>
        <v/>
      </c>
      <c r="S58" s="50" t="str">
        <f>IF($H$57="","",
IF(OR($H$57="Corrupción",$H$57="Lavado de Activos",$H$57="Financiación del Terrorismo",$H$57="Trámites, OPAs y Consultas de Acceso a la Información Pública"),"No Aplica",'5. Valoración de Controles'!$J58))</f>
        <v/>
      </c>
      <c r="T58" s="50" t="str">
        <f>IF($H$57="","",
IF(OR($H$57="Corrupción",$H$57="Lavado de Activos",$H$57="Financiación del Terrorismo",$H$57="Trámites, OPAs y Consultas de Acceso a la Información Pública"),"No Aplica",'5. Valoración de Controles'!$K58))</f>
        <v/>
      </c>
      <c r="U58" s="50" t="str">
        <f>IF($H$57="","",
IF(OR($H$57="Corrupción",$H$57="Lavado de Activos",$H$57="Financiación del Terrorismo",$H$57="Trámites, OPAs y Consultas de Acceso a la Información Pública"),"No Aplica",'5. Valoración de Controles'!$L58))</f>
        <v/>
      </c>
      <c r="V58" s="50" t="str">
        <f>IF($H$57="","",
IF(OR($H$57="Corrupción",$H$57="Lavado de Activos",$H$57="Financiación del Terrorismo",$H$57="Trámites, OPAs y Consultas de Acceso a la Información Pública"),"No Aplica",'5. Valoración de Controles'!$M58))</f>
        <v/>
      </c>
      <c r="W58" s="50" t="str">
        <f>IF($H$57="","",
IF(OR($H$57="Corrupción",$H$57="Lavado de Activos",$H$57="Financiación del Terrorismo",$H$57="Trámites, OPAs y Consultas de Acceso a la Información Pública"),"No Aplica",'5. Valoración de Controles'!$N58))</f>
        <v/>
      </c>
      <c r="X58" s="68" t="str">
        <f>IF($H$57="","",
IF(OR($H$57="Corrupción",$H$57="Lavado de Activos",$H$57="Financiación del Terrorismo",$H$57="Trámites, OPAs y Consultas de Acceso a la Información Pública"),"No Aplica",'5. Valoración de Controles'!$O58))</f>
        <v/>
      </c>
      <c r="Y58" s="68" t="str">
        <f>IF($H$57="","",
IF(OR($H$57="Corrupción",$H$57="Lavado de Activos",$H$57="Financiación del Terrorismo",$H$57="Trámites, OPAs y Consultas de Acceso a la Información Pública"),"No Aplica",'5. Valoración de Controles'!$P58))</f>
        <v/>
      </c>
      <c r="Z58" s="68" t="str">
        <f>IF($H$57="","",
IF(OR($H$57="Corrupción",$H$57="Lavado de Activos",$H$57="Financiación del Terrorismo",$H$57="Trámites, OPAs y Consultas de Acceso a la Información Pública"),"No Aplica",'5. Valoración de Controles'!$Q58))</f>
        <v/>
      </c>
      <c r="AA58" s="52" t="str">
        <f>IF($H$57="","",
IF(OR($H$57="Corrupción",$H$57="Lavado de Activos",$H$57="Financiación del Terrorismo",$H$57="Trámites, OPAs y Consultas de Acceso a la Información Pública"),"No aplica",'5. Valoración de Controles'!$R58))</f>
        <v/>
      </c>
      <c r="AB58" s="109"/>
      <c r="AC58" s="195"/>
      <c r="AD58" s="109"/>
      <c r="AE58" s="195"/>
      <c r="AF58" s="111"/>
      <c r="AG58" s="112"/>
      <c r="AH58" s="196"/>
      <c r="AI58" s="198"/>
      <c r="AJ58" s="193"/>
      <c r="AK58" s="201"/>
      <c r="AL58" s="193"/>
    </row>
    <row r="59" spans="1:67" ht="31.5" customHeight="1" x14ac:dyDescent="0.3">
      <c r="A59" s="113"/>
      <c r="B59" s="114"/>
      <c r="C59" s="114"/>
      <c r="D59" s="114"/>
      <c r="E59" s="114"/>
      <c r="F59" s="114"/>
      <c r="G59" s="114"/>
      <c r="H59" s="114"/>
      <c r="I59" s="114"/>
      <c r="J59" s="114"/>
      <c r="K59" s="109"/>
      <c r="L59" s="110"/>
      <c r="M59" s="114"/>
      <c r="N59" s="109"/>
      <c r="O59" s="110"/>
      <c r="P59" s="111"/>
      <c r="Q59" s="51" t="str">
        <f>IF($H$57="","",
IF(OR($H$57="Corrupción",$H$57="Lavado de Activos",$H$57="Financiación del Terrorismo",$H$57="Trámites, OPAs y Consultas de Acceso a la Información Pública"),'6.Valoración Control Corrupción'!$E59,'5. Valoración de Controles'!$H59))</f>
        <v/>
      </c>
      <c r="R59" s="50" t="str">
        <f>IF($H$57="","",
IF(OR($H$57="Corrupción",$H$57="Lavado de Activos",$H$57="Financiación del Terrorismo",$H$57="Trámites, OPAs y Consultas de Acceso a la Información Pública"),"No Aplica",'5. Valoración de Controles'!$I59))</f>
        <v/>
      </c>
      <c r="S59" s="50" t="str">
        <f>IF($H$57="","",
IF(OR($H$57="Corrupción",$H$57="Lavado de Activos",$H$57="Financiación del Terrorismo",$H$57="Trámites, OPAs y Consultas de Acceso a la Información Pública"),"No Aplica",'5. Valoración de Controles'!$J59))</f>
        <v/>
      </c>
      <c r="T59" s="50" t="str">
        <f>IF($H$57="","",
IF(OR($H$57="Corrupción",$H$57="Lavado de Activos",$H$57="Financiación del Terrorismo",$H$57="Trámites, OPAs y Consultas de Acceso a la Información Pública"),"No Aplica",'5. Valoración de Controles'!$K59))</f>
        <v/>
      </c>
      <c r="U59" s="50" t="str">
        <f>IF($H$57="","",
IF(OR($H$57="Corrupción",$H$57="Lavado de Activos",$H$57="Financiación del Terrorismo",$H$57="Trámites, OPAs y Consultas de Acceso a la Información Pública"),"No Aplica",'5. Valoración de Controles'!$L59))</f>
        <v/>
      </c>
      <c r="V59" s="50" t="str">
        <f>IF($H$57="","",
IF(OR($H$57="Corrupción",$H$57="Lavado de Activos",$H$57="Financiación del Terrorismo",$H$57="Trámites, OPAs y Consultas de Acceso a la Información Pública"),"No Aplica",'5. Valoración de Controles'!$M59))</f>
        <v/>
      </c>
      <c r="W59" s="50" t="str">
        <f>IF($H$57="","",
IF(OR($H$57="Corrupción",$H$57="Lavado de Activos",$H$57="Financiación del Terrorismo",$H$57="Trámites, OPAs y Consultas de Acceso a la Información Pública"),"No Aplica",'5. Valoración de Controles'!$N59))</f>
        <v/>
      </c>
      <c r="X59" s="68" t="str">
        <f>IF($H$57="","",
IF(OR($H$57="Corrupción",$H$57="Lavado de Activos",$H$57="Financiación del Terrorismo",$H$57="Trámites, OPAs y Consultas de Acceso a la Información Pública"),"No Aplica",'5. Valoración de Controles'!$O59))</f>
        <v/>
      </c>
      <c r="Y59" s="68" t="str">
        <f>IF($H$57="","",
IF(OR($H$57="Corrupción",$H$57="Lavado de Activos",$H$57="Financiación del Terrorismo",$H$57="Trámites, OPAs y Consultas de Acceso a la Información Pública"),"No Aplica",'5. Valoración de Controles'!$P59))</f>
        <v/>
      </c>
      <c r="Z59" s="68" t="str">
        <f>IF($H$57="","",
IF(OR($H$57="Corrupción",$H$57="Lavado de Activos",$H$57="Financiación del Terrorismo",$H$57="Trámites, OPAs y Consultas de Acceso a la Información Pública"),"No Aplica",'5. Valoración de Controles'!$Q59))</f>
        <v/>
      </c>
      <c r="AA59" s="52" t="str">
        <f>IF($H$57="","",
IF(OR($H$57="Corrupción",$H$57="Lavado de Activos",$H$57="Financiación del Terrorismo",$H$57="Trámites, OPAs y Consultas de Acceso a la Información Pública"),"No aplica",'5. Valoración de Controles'!$R59))</f>
        <v/>
      </c>
      <c r="AB59" s="109"/>
      <c r="AC59" s="195"/>
      <c r="AD59" s="109"/>
      <c r="AE59" s="195"/>
      <c r="AF59" s="111"/>
      <c r="AG59" s="112"/>
      <c r="AH59" s="196"/>
      <c r="AI59" s="198"/>
      <c r="AJ59" s="193"/>
      <c r="AK59" s="201"/>
      <c r="AL59" s="193"/>
    </row>
    <row r="60" spans="1:67" ht="31.5" customHeight="1" x14ac:dyDescent="0.3">
      <c r="A60" s="113">
        <v>18</v>
      </c>
      <c r="B60" s="114" t="str">
        <f>'2. Identificación del Riesgo'!B60:B62</f>
        <v/>
      </c>
      <c r="C60" s="114" t="str">
        <f>IF('2. Identificación del Riesgo'!C60:C62="","",'2. Identificación del Riesgo'!C60:C62)</f>
        <v/>
      </c>
      <c r="D60" s="114" t="str">
        <f>IF('2. Identificación del Riesgo'!D60:D62="","",'2. Identificación del Riesgo'!D60:D62)</f>
        <v/>
      </c>
      <c r="E60" s="114" t="str">
        <f>IF('2. Identificación del Riesgo'!E60:E62="","",'2. Identificación del Riesgo'!E60:E62)</f>
        <v/>
      </c>
      <c r="F60" s="114" t="str">
        <f>IF('2. Identificación del Riesgo'!F60:F62="","",'2. Identificación del Riesgo'!F60:F62)</f>
        <v/>
      </c>
      <c r="G60" s="114" t="str">
        <f>IF('2. Identificación del Riesgo'!G60:G62="","",'2. Identificación del Riesgo'!G60:G62)</f>
        <v/>
      </c>
      <c r="H60" s="114" t="str">
        <f>IF('2. Identificación del Riesgo'!H60:H62="","",'2. Identificación del Riesgo'!H60:H62)</f>
        <v/>
      </c>
      <c r="I60" s="114" t="str">
        <f>IF('2. Identificación del Riesgo'!I60:I62="","",'2. Identificación del Riesgo'!I60:I62)</f>
        <v/>
      </c>
      <c r="J60" s="114" t="str">
        <f>IF('2. Identificación del Riesgo'!J60:J62="","",'2. Identificación del Riesgo'!J60:J62)</f>
        <v/>
      </c>
      <c r="K60" s="109" t="str">
        <f>'2. Identificación del Riesgo'!K60:K62</f>
        <v/>
      </c>
      <c r="L60" s="110" t="str">
        <f>'2. Identificación del Riesgo'!L60:L62</f>
        <v/>
      </c>
      <c r="M60" s="11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109" t="str">
        <f>'2. Identificación del Riesgo'!N60:N62</f>
        <v/>
      </c>
      <c r="O60" s="110" t="str">
        <f>'2. Identificación del Riesgo'!O60:O62</f>
        <v/>
      </c>
      <c r="P60" s="111" t="str">
        <f>'2. Identificación del Riesgo'!P60:P62</f>
        <v/>
      </c>
      <c r="Q60" s="51" t="str">
        <f>IF($H$60="","",
IF(OR($H$60="Corrupción",$H$60="Lavado de Activos",$H$60="Financiación del Terrorismo",$H$60="Trámites, OPAs y Consultas de Acceso a la Información Pública"),'6.Valoración Control Corrupción'!$E60,'5. Valoración de Controles'!$H60))</f>
        <v/>
      </c>
      <c r="R60" s="50" t="str">
        <f>IF($H$60="","",
IF(OR($H$60="Corrupción",$H$60="Lavado de Activos",$H$60="Financiación del Terrorismo",$H$60="Trámites, OPAs y Consultas de Acceso a la Información Pública"),"No Aplica",'5. Valoración de Controles'!$I60))</f>
        <v/>
      </c>
      <c r="S60" s="50" t="str">
        <f>IF($H$60="","",
IF(OR($H$60="Corrupción",$H$60="Lavado de Activos",$H$60="Financiación del Terrorismo",$H$60="Trámites, OPAs y Consultas de Acceso a la Información Pública"),"No Aplica",'5. Valoración de Controles'!$J60))</f>
        <v/>
      </c>
      <c r="T60" s="50" t="str">
        <f>IF($H$60="","",
IF(OR($H$60="Corrupción",$H$60="Lavado de Activos",$H$60="Financiación del Terrorismo",$H$60="Trámites, OPAs y Consultas de Acceso a la Información Pública"),"No Aplica",'5. Valoración de Controles'!$K60))</f>
        <v/>
      </c>
      <c r="U60" s="50" t="str">
        <f>IF($H$60="","",
IF(OR($H$60="Corrupción",$H$60="Lavado de Activos",$H$60="Financiación del Terrorismo",$H$60="Trámites, OPAs y Consultas de Acceso a la Información Pública"),"No Aplica",'5. Valoración de Controles'!$L60))</f>
        <v/>
      </c>
      <c r="V60" s="50" t="str">
        <f>IF($H$60="","",
IF(OR($H$60="Corrupción",$H$60="Lavado de Activos",$H$60="Financiación del Terrorismo",$H$60="Trámites, OPAs y Consultas de Acceso a la Información Pública"),"No Aplica",'5. Valoración de Controles'!$M60))</f>
        <v/>
      </c>
      <c r="W60" s="50" t="str">
        <f>IF($H$60="","",
IF(OR($H$60="Corrupción",$H$60="Lavado de Activos",$H$60="Financiación del Terrorismo",$H$60="Trámites, OPAs y Consultas de Acceso a la Información Pública"),"No Aplica",'5. Valoración de Controles'!$N60))</f>
        <v/>
      </c>
      <c r="X60" s="68" t="str">
        <f>IF($H$60="","",
IF(OR($H$60="Corrupción",$H$60="Lavado de Activos",$H$60="Financiación del Terrorismo",$H$60="Trámites, OPAs y Consultas de Acceso a la Información Pública"),"No Aplica",'5. Valoración de Controles'!$O60))</f>
        <v/>
      </c>
      <c r="Y60" s="68" t="str">
        <f>IF($H$60="","",
IF(OR($H$60="Corrupción",$H$60="Lavado de Activos",$H$60="Financiación del Terrorismo",$H$60="Trámites, OPAs y Consultas de Acceso a la Información Pública"),"No Aplica",'5. Valoración de Controles'!$P60))</f>
        <v/>
      </c>
      <c r="Z60" s="68" t="str">
        <f>IF($H$60="","",
IF(OR($H$60="Corrupción",$H$60="Lavado de Activos",$H$60="Financiación del Terrorismo",$H$60="Trámites, OPAs y Consultas de Acceso a la Información Pública"),"No Aplica",'5. Valoración de Controles'!$Q60))</f>
        <v/>
      </c>
      <c r="AA60" s="52" t="str">
        <f>IF($H$60="","",
IF(OR($H$60="Corrupción",$H$60="Lavado de Activos",$H$60="Financiación del Terrorismo",$H$60="Trámites, OPAs y Consultas de Acceso a la Información Pública"),"No aplica",'5. Valoración de Controles'!$R60))</f>
        <v/>
      </c>
      <c r="AB60" s="109"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109"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94"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111" t="str">
        <f t="shared" ref="AF60" si="48">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112"/>
      <c r="AH60" s="173" t="str">
        <f t="shared" ref="AH60" si="49">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97"/>
      <c r="AJ60" s="199"/>
      <c r="AK60" s="200" t="str">
        <f t="shared" ref="AK60" si="50">IF(AI60="","","∑ Peso porcentual de cada acción definida")</f>
        <v/>
      </c>
      <c r="AL60" s="115"/>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spans="1:67" ht="31.5" customHeight="1" x14ac:dyDescent="0.3">
      <c r="A61" s="113"/>
      <c r="B61" s="114"/>
      <c r="C61" s="114"/>
      <c r="D61" s="114"/>
      <c r="E61" s="114"/>
      <c r="F61" s="114"/>
      <c r="G61" s="114"/>
      <c r="H61" s="114"/>
      <c r="I61" s="114"/>
      <c r="J61" s="114"/>
      <c r="K61" s="109"/>
      <c r="L61" s="110"/>
      <c r="M61" s="114"/>
      <c r="N61" s="109"/>
      <c r="O61" s="110"/>
      <c r="P61" s="111"/>
      <c r="Q61" s="51" t="str">
        <f>IF($H$60="","",
IF(OR($H$60="Corrupción",$H$60="Lavado de Activos",$H$60="Financiación del Terrorismo",$H$60="Trámites, OPAs y Consultas de Acceso a la Información Pública"),'6.Valoración Control Corrupción'!$E61,'5. Valoración de Controles'!$H61))</f>
        <v/>
      </c>
      <c r="R61" s="50" t="str">
        <f>IF($H$60="","",
IF(OR($H$60="Corrupción",$H$60="Lavado de Activos",$H$60="Financiación del Terrorismo",$H$60="Trámites, OPAs y Consultas de Acceso a la Información Pública"),"No Aplica",'5. Valoración de Controles'!$I61))</f>
        <v/>
      </c>
      <c r="S61" s="50" t="str">
        <f>IF($H$60="","",
IF(OR($H$60="Corrupción",$H$60="Lavado de Activos",$H$60="Financiación del Terrorismo",$H$60="Trámites, OPAs y Consultas de Acceso a la Información Pública"),"No Aplica",'5. Valoración de Controles'!$J61))</f>
        <v/>
      </c>
      <c r="T61" s="50" t="str">
        <f>IF($H$60="","",
IF(OR($H$60="Corrupción",$H$60="Lavado de Activos",$H$60="Financiación del Terrorismo",$H$60="Trámites, OPAs y Consultas de Acceso a la Información Pública"),"No Aplica",'5. Valoración de Controles'!$K61))</f>
        <v/>
      </c>
      <c r="U61" s="50" t="str">
        <f>IF($H$60="","",
IF(OR($H$60="Corrupción",$H$60="Lavado de Activos",$H$60="Financiación del Terrorismo",$H$60="Trámites, OPAs y Consultas de Acceso a la Información Pública"),"No Aplica",'5. Valoración de Controles'!$L61))</f>
        <v/>
      </c>
      <c r="V61" s="50" t="str">
        <f>IF($H$60="","",
IF(OR($H$60="Corrupción",$H$60="Lavado de Activos",$H$60="Financiación del Terrorismo",$H$60="Trámites, OPAs y Consultas de Acceso a la Información Pública"),"No Aplica",'5. Valoración de Controles'!$M61))</f>
        <v/>
      </c>
      <c r="W61" s="50" t="str">
        <f>IF($H$60="","",
IF(OR($H$60="Corrupción",$H$60="Lavado de Activos",$H$60="Financiación del Terrorismo",$H$60="Trámites, OPAs y Consultas de Acceso a la Información Pública"),"No Aplica",'5. Valoración de Controles'!$N61))</f>
        <v/>
      </c>
      <c r="X61" s="68" t="str">
        <f>IF($H$60="","",
IF(OR($H$60="Corrupción",$H$60="Lavado de Activos",$H$60="Financiación del Terrorismo",$H$60="Trámites, OPAs y Consultas de Acceso a la Información Pública"),"No Aplica",'5. Valoración de Controles'!$O61))</f>
        <v/>
      </c>
      <c r="Y61" s="68" t="str">
        <f>IF($H$60="","",
IF(OR($H$60="Corrupción",$H$60="Lavado de Activos",$H$60="Financiación del Terrorismo",$H$60="Trámites, OPAs y Consultas de Acceso a la Información Pública"),"No Aplica",'5. Valoración de Controles'!$P61))</f>
        <v/>
      </c>
      <c r="Z61" s="68" t="str">
        <f>IF($H$60="","",
IF(OR($H$60="Corrupción",$H$60="Lavado de Activos",$H$60="Financiación del Terrorismo",$H$60="Trámites, OPAs y Consultas de Acceso a la Información Pública"),"No Aplica",'5. Valoración de Controles'!$Q61))</f>
        <v/>
      </c>
      <c r="AA61" s="52" t="str">
        <f>IF($H$60="","",
IF(OR($H$60="Corrupción",$H$60="Lavado de Activos",$H$60="Financiación del Terrorismo",$H$60="Trámites, OPAs y Consultas de Acceso a la Información Pública"),"No aplica",'5. Valoración de Controles'!$R61))</f>
        <v/>
      </c>
      <c r="AB61" s="109"/>
      <c r="AC61" s="195"/>
      <c r="AD61" s="109"/>
      <c r="AE61" s="195"/>
      <c r="AF61" s="111"/>
      <c r="AG61" s="112"/>
      <c r="AH61" s="196"/>
      <c r="AI61" s="198"/>
      <c r="AJ61" s="193"/>
      <c r="AK61" s="201"/>
      <c r="AL61" s="193"/>
    </row>
    <row r="62" spans="1:67" ht="31.5" customHeight="1" x14ac:dyDescent="0.3">
      <c r="A62" s="113"/>
      <c r="B62" s="114"/>
      <c r="C62" s="114"/>
      <c r="D62" s="114"/>
      <c r="E62" s="114"/>
      <c r="F62" s="114"/>
      <c r="G62" s="114"/>
      <c r="H62" s="114"/>
      <c r="I62" s="114"/>
      <c r="J62" s="114"/>
      <c r="K62" s="109"/>
      <c r="L62" s="110"/>
      <c r="M62" s="114"/>
      <c r="N62" s="109"/>
      <c r="O62" s="110"/>
      <c r="P62" s="111"/>
      <c r="Q62" s="51" t="str">
        <f>IF($H$60="","",
IF(OR($H$60="Corrupción",$H$60="Lavado de Activos",$H$60="Financiación del Terrorismo",$H$60="Trámites, OPAs y Consultas de Acceso a la Información Pública"),'6.Valoración Control Corrupción'!$E62,'5. Valoración de Controles'!$H62))</f>
        <v/>
      </c>
      <c r="R62" s="50" t="str">
        <f>IF($H$60="","",
IF(OR($H$60="Corrupción",$H$60="Lavado de Activos",$H$60="Financiación del Terrorismo",$H$60="Trámites, OPAs y Consultas de Acceso a la Información Pública"),"No Aplica",'5. Valoración de Controles'!$I62))</f>
        <v/>
      </c>
      <c r="S62" s="50" t="str">
        <f>IF($H$60="","",
IF(OR($H$60="Corrupción",$H$60="Lavado de Activos",$H$60="Financiación del Terrorismo",$H$60="Trámites, OPAs y Consultas de Acceso a la Información Pública"),"No Aplica",'5. Valoración de Controles'!$J62))</f>
        <v/>
      </c>
      <c r="T62" s="50" t="str">
        <f>IF($H$60="","",
IF(OR($H$60="Corrupción",$H$60="Lavado de Activos",$H$60="Financiación del Terrorismo",$H$60="Trámites, OPAs y Consultas de Acceso a la Información Pública"),"No Aplica",'5. Valoración de Controles'!$K62))</f>
        <v/>
      </c>
      <c r="U62" s="50" t="str">
        <f>IF($H$60="","",
IF(OR($H$60="Corrupción",$H$60="Lavado de Activos",$H$60="Financiación del Terrorismo",$H$60="Trámites, OPAs y Consultas de Acceso a la Información Pública"),"No Aplica",'5. Valoración de Controles'!$L62))</f>
        <v/>
      </c>
      <c r="V62" s="50" t="str">
        <f>IF($H$60="","",
IF(OR($H$60="Corrupción",$H$60="Lavado de Activos",$H$60="Financiación del Terrorismo",$H$60="Trámites, OPAs y Consultas de Acceso a la Información Pública"),"No Aplica",'5. Valoración de Controles'!$M62))</f>
        <v/>
      </c>
      <c r="W62" s="50" t="str">
        <f>IF($H$60="","",
IF(OR($H$60="Corrupción",$H$60="Lavado de Activos",$H$60="Financiación del Terrorismo",$H$60="Trámites, OPAs y Consultas de Acceso a la Información Pública"),"No Aplica",'5. Valoración de Controles'!$N62))</f>
        <v/>
      </c>
      <c r="X62" s="68" t="str">
        <f>IF($H$60="","",
IF(OR($H$60="Corrupción",$H$60="Lavado de Activos",$H$60="Financiación del Terrorismo",$H$60="Trámites, OPAs y Consultas de Acceso a la Información Pública"),"No Aplica",'5. Valoración de Controles'!$O62))</f>
        <v/>
      </c>
      <c r="Y62" s="68" t="str">
        <f>IF($H$60="","",
IF(OR($H$60="Corrupción",$H$60="Lavado de Activos",$H$60="Financiación del Terrorismo",$H$60="Trámites, OPAs y Consultas de Acceso a la Información Pública"),"No Aplica",'5. Valoración de Controles'!$P62))</f>
        <v/>
      </c>
      <c r="Z62" s="68" t="str">
        <f>IF($H$60="","",
IF(OR($H$60="Corrupción",$H$60="Lavado de Activos",$H$60="Financiación del Terrorismo",$H$60="Trámites, OPAs y Consultas de Acceso a la Información Pública"),"No Aplica",'5. Valoración de Controles'!$Q62))</f>
        <v/>
      </c>
      <c r="AA62" s="52" t="str">
        <f>IF($H$60="","",
IF(OR($H$60="Corrupción",$H$60="Lavado de Activos",$H$60="Financiación del Terrorismo",$H$60="Trámites, OPAs y Consultas de Acceso a la Información Pública"),"No aplica",'5. Valoración de Controles'!$R62))</f>
        <v/>
      </c>
      <c r="AB62" s="109"/>
      <c r="AC62" s="195"/>
      <c r="AD62" s="109"/>
      <c r="AE62" s="195"/>
      <c r="AF62" s="111"/>
      <c r="AG62" s="112"/>
      <c r="AH62" s="196"/>
      <c r="AI62" s="198"/>
      <c r="AJ62" s="193"/>
      <c r="AK62" s="201"/>
      <c r="AL62" s="193"/>
    </row>
    <row r="63" spans="1:67" ht="31.5" customHeight="1" x14ac:dyDescent="0.3">
      <c r="A63" s="113">
        <v>19</v>
      </c>
      <c r="B63" s="114" t="str">
        <f>'2. Identificación del Riesgo'!B63:B65</f>
        <v/>
      </c>
      <c r="C63" s="114" t="str">
        <f>IF('2. Identificación del Riesgo'!C63:C65="","",'2. Identificación del Riesgo'!C63:C65)</f>
        <v/>
      </c>
      <c r="D63" s="114" t="str">
        <f>IF('2. Identificación del Riesgo'!D63:D65="","",'2. Identificación del Riesgo'!D63:D65)</f>
        <v/>
      </c>
      <c r="E63" s="114" t="str">
        <f>IF('2. Identificación del Riesgo'!E63:E65="","",'2. Identificación del Riesgo'!E63:E65)</f>
        <v/>
      </c>
      <c r="F63" s="114" t="str">
        <f>IF('2. Identificación del Riesgo'!F63:F65="","",'2. Identificación del Riesgo'!F63:F65)</f>
        <v/>
      </c>
      <c r="G63" s="114" t="str">
        <f>IF('2. Identificación del Riesgo'!G63:G65="","",'2. Identificación del Riesgo'!G63:G65)</f>
        <v/>
      </c>
      <c r="H63" s="114" t="str">
        <f>IF('2. Identificación del Riesgo'!H63:H65="","",'2. Identificación del Riesgo'!H63:H65)</f>
        <v/>
      </c>
      <c r="I63" s="114" t="str">
        <f>IF('2. Identificación del Riesgo'!I63:I65="","",'2. Identificación del Riesgo'!I63:I65)</f>
        <v/>
      </c>
      <c r="J63" s="114" t="str">
        <f>IF('2. Identificación del Riesgo'!J63:J65="","",'2. Identificación del Riesgo'!J63:J65)</f>
        <v/>
      </c>
      <c r="K63" s="109" t="str">
        <f>'2. Identificación del Riesgo'!K63:K65</f>
        <v/>
      </c>
      <c r="L63" s="110" t="str">
        <f>'2. Identificación del Riesgo'!L63:L65</f>
        <v/>
      </c>
      <c r="M63" s="11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109" t="str">
        <f>'2. Identificación del Riesgo'!N63:N65</f>
        <v/>
      </c>
      <c r="O63" s="110" t="str">
        <f>'2. Identificación del Riesgo'!O63:O65</f>
        <v/>
      </c>
      <c r="P63" s="111" t="str">
        <f>'2. Identificación del Riesgo'!P63:P65</f>
        <v/>
      </c>
      <c r="Q63" s="51" t="str">
        <f>IF($H$63="","",
IF(OR($H$63="Corrupción",$H$63="Lavado de Activos",$H$63="Financiación del Terrorismo",$H$63="Trámites, OPAs y Consultas de Acceso a la Información Pública"),'6.Valoración Control Corrupción'!$E63,'5. Valoración de Controles'!$H63))</f>
        <v/>
      </c>
      <c r="R63" s="50" t="str">
        <f>IF($H$63="","",
IF(OR($H$63="Corrupción",$H$63="Lavado de Activos",$H$63="Financiación del Terrorismo",$H$63="Trámites, OPAs y Consultas de Acceso a la Información Pública"),"No Aplica",'5. Valoración de Controles'!$I63))</f>
        <v/>
      </c>
      <c r="S63" s="50" t="str">
        <f>IF($H$63="","",
IF(OR($H$63="Corrupción",$H$63="Lavado de Activos",$H$63="Financiación del Terrorismo",$H$63="Trámites, OPAs y Consultas de Acceso a la Información Pública"),"No Aplica",'5. Valoración de Controles'!$J63))</f>
        <v/>
      </c>
      <c r="T63" s="50" t="str">
        <f>IF($H$63="","",
IF(OR($H$63="Corrupción",$H$63="Lavado de Activos",$H$63="Financiación del Terrorismo",$H$63="Trámites, OPAs y Consultas de Acceso a la Información Pública"),"No Aplica",'5. Valoración de Controles'!$K63))</f>
        <v/>
      </c>
      <c r="U63" s="50" t="str">
        <f>IF($H$63="","",
IF(OR($H$63="Corrupción",$H$63="Lavado de Activos",$H$63="Financiación del Terrorismo",$H$63="Trámites, OPAs y Consultas de Acceso a la Información Pública"),"No Aplica",'5. Valoración de Controles'!$L63))</f>
        <v/>
      </c>
      <c r="V63" s="50" t="str">
        <f>IF($H$63="","",
IF(OR($H$63="Corrupción",$H$63="Lavado de Activos",$H$63="Financiación del Terrorismo",$H$63="Trámites, OPAs y Consultas de Acceso a la Información Pública"),"No Aplica",'5. Valoración de Controles'!$M63))</f>
        <v/>
      </c>
      <c r="W63" s="50" t="str">
        <f>IF($H$63="","",
IF(OR($H$63="Corrupción",$H$63="Lavado de Activos",$H$63="Financiación del Terrorismo",$H$63="Trámites, OPAs y Consultas de Acceso a la Información Pública"),"No Aplica",'5. Valoración de Controles'!$N63))</f>
        <v/>
      </c>
      <c r="X63" s="68" t="str">
        <f>IF($H$63="","",
IF(OR($H$63="Corrupción",$H$63="Lavado de Activos",$H$63="Financiación del Terrorismo",$H$63="Trámites, OPAs y Consultas de Acceso a la Información Pública"),"No Aplica",'5. Valoración de Controles'!$O63))</f>
        <v/>
      </c>
      <c r="Y63" s="68" t="str">
        <f>IF($H$63="","",
IF(OR($H$63="Corrupción",$H$63="Lavado de Activos",$H$63="Financiación del Terrorismo",$H$63="Trámites, OPAs y Consultas de Acceso a la Información Pública"),"No Aplica",'5. Valoración de Controles'!$P63))</f>
        <v/>
      </c>
      <c r="Z63" s="68" t="str">
        <f>IF($H$63="","",
IF(OR($H$63="Corrupción",$H$63="Lavado de Activos",$H$63="Financiación del Terrorismo",$H$63="Trámites, OPAs y Consultas de Acceso a la Información Pública"),"No Aplica",'5. Valoración de Controles'!$Q63))</f>
        <v/>
      </c>
      <c r="AA63" s="52" t="str">
        <f>IF($H$63="","",
IF(OR($H$63="Corrupción",$H$63="Lavado de Activos",$H$63="Financiación del Terrorismo",$H$63="Trámites, OPAs y Consultas de Acceso a la Información Pública"),"No aplica",'5. Valoración de Controles'!$R63))</f>
        <v/>
      </c>
      <c r="AB63" s="109"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109"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94"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111" t="str">
        <f t="shared" ref="AF63" si="51">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112"/>
      <c r="AH63" s="173" t="str">
        <f t="shared" ref="AH63" si="52">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97"/>
      <c r="AJ63" s="199"/>
      <c r="AK63" s="200" t="str">
        <f t="shared" ref="AK63" si="53">IF(AI63="","","∑ Peso porcentual de cada acción definida")</f>
        <v/>
      </c>
      <c r="AL63" s="115"/>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spans="1:67" ht="31.5" customHeight="1" x14ac:dyDescent="0.3">
      <c r="A64" s="113"/>
      <c r="B64" s="114"/>
      <c r="C64" s="114"/>
      <c r="D64" s="114"/>
      <c r="E64" s="114"/>
      <c r="F64" s="114"/>
      <c r="G64" s="114"/>
      <c r="H64" s="114"/>
      <c r="I64" s="114"/>
      <c r="J64" s="114"/>
      <c r="K64" s="109"/>
      <c r="L64" s="110"/>
      <c r="M64" s="114"/>
      <c r="N64" s="109"/>
      <c r="O64" s="110"/>
      <c r="P64" s="111"/>
      <c r="Q64" s="51" t="str">
        <f>IF($H$63="","",
IF(OR($H$63="Corrupción",$H$63="Lavado de Activos",$H$63="Financiación del Terrorismo",$H$63="Trámites, OPAs y Consultas de Acceso a la Información Pública"),'6.Valoración Control Corrupción'!$E64,'5. Valoración de Controles'!$H64))</f>
        <v/>
      </c>
      <c r="R64" s="50" t="str">
        <f>IF($H$63="","",
IF(OR($H$63="Corrupción",$H$63="Lavado de Activos",$H$63="Financiación del Terrorismo",$H$63="Trámites, OPAs y Consultas de Acceso a la Información Pública"),"No Aplica",'5. Valoración de Controles'!$I64))</f>
        <v/>
      </c>
      <c r="S64" s="50" t="str">
        <f>IF($H$63="","",
IF(OR($H$63="Corrupción",$H$63="Lavado de Activos",$H$63="Financiación del Terrorismo",$H$63="Trámites, OPAs y Consultas de Acceso a la Información Pública"),"No Aplica",'5. Valoración de Controles'!$J64))</f>
        <v/>
      </c>
      <c r="T64" s="50" t="str">
        <f>IF($H$63="","",
IF(OR($H$63="Corrupción",$H$63="Lavado de Activos",$H$63="Financiación del Terrorismo",$H$63="Trámites, OPAs y Consultas de Acceso a la Información Pública"),"No Aplica",'5. Valoración de Controles'!$K64))</f>
        <v/>
      </c>
      <c r="U64" s="50" t="str">
        <f>IF($H$63="","",
IF(OR($H$63="Corrupción",$H$63="Lavado de Activos",$H$63="Financiación del Terrorismo",$H$63="Trámites, OPAs y Consultas de Acceso a la Información Pública"),"No Aplica",'5. Valoración de Controles'!$L64))</f>
        <v/>
      </c>
      <c r="V64" s="50" t="str">
        <f>IF($H$63="","",
IF(OR($H$63="Corrupción",$H$63="Lavado de Activos",$H$63="Financiación del Terrorismo",$H$63="Trámites, OPAs y Consultas de Acceso a la Información Pública"),"No Aplica",'5. Valoración de Controles'!$M64))</f>
        <v/>
      </c>
      <c r="W64" s="50" t="str">
        <f>IF($H$63="","",
IF(OR($H$63="Corrupción",$H$63="Lavado de Activos",$H$63="Financiación del Terrorismo",$H$63="Trámites, OPAs y Consultas de Acceso a la Información Pública"),"No Aplica",'5. Valoración de Controles'!$N64))</f>
        <v/>
      </c>
      <c r="X64" s="68" t="str">
        <f>IF($H$63="","",
IF(OR($H$63="Corrupción",$H$63="Lavado de Activos",$H$63="Financiación del Terrorismo",$H$63="Trámites, OPAs y Consultas de Acceso a la Información Pública"),"No Aplica",'5. Valoración de Controles'!$O64))</f>
        <v/>
      </c>
      <c r="Y64" s="68" t="str">
        <f>IF($H$63="","",
IF(OR($H$63="Corrupción",$H$63="Lavado de Activos",$H$63="Financiación del Terrorismo",$H$63="Trámites, OPAs y Consultas de Acceso a la Información Pública"),"No Aplica",'5. Valoración de Controles'!$P64))</f>
        <v/>
      </c>
      <c r="Z64" s="68" t="str">
        <f>IF($H$63="","",
IF(OR($H$63="Corrupción",$H$63="Lavado de Activos",$H$63="Financiación del Terrorismo",$H$63="Trámites, OPAs y Consultas de Acceso a la Información Pública"),"No Aplica",'5. Valoración de Controles'!$Q64))</f>
        <v/>
      </c>
      <c r="AA64" s="52" t="str">
        <f>IF($H$63="","",
IF(OR($H$63="Corrupción",$H$63="Lavado de Activos",$H$63="Financiación del Terrorismo",$H$63="Trámites, OPAs y Consultas de Acceso a la Información Pública"),"No aplica",'5. Valoración de Controles'!$R64))</f>
        <v/>
      </c>
      <c r="AB64" s="109"/>
      <c r="AC64" s="195"/>
      <c r="AD64" s="109"/>
      <c r="AE64" s="195"/>
      <c r="AF64" s="111"/>
      <c r="AG64" s="112"/>
      <c r="AH64" s="196"/>
      <c r="AI64" s="198"/>
      <c r="AJ64" s="193"/>
      <c r="AK64" s="201"/>
      <c r="AL64" s="193"/>
    </row>
    <row r="65" spans="1:67" ht="31.5" customHeight="1" x14ac:dyDescent="0.3">
      <c r="A65" s="113"/>
      <c r="B65" s="114"/>
      <c r="C65" s="114"/>
      <c r="D65" s="114"/>
      <c r="E65" s="114"/>
      <c r="F65" s="114"/>
      <c r="G65" s="114"/>
      <c r="H65" s="114"/>
      <c r="I65" s="114"/>
      <c r="J65" s="114"/>
      <c r="K65" s="109"/>
      <c r="L65" s="110"/>
      <c r="M65" s="114"/>
      <c r="N65" s="109"/>
      <c r="O65" s="110"/>
      <c r="P65" s="111"/>
      <c r="Q65" s="51" t="str">
        <f>IF($H$63="","",
IF(OR($H$63="Corrupción",$H$63="Lavado de Activos",$H$63="Financiación del Terrorismo",$H$63="Trámites, OPAs y Consultas de Acceso a la Información Pública"),'6.Valoración Control Corrupción'!$E65,'5. Valoración de Controles'!$H65))</f>
        <v/>
      </c>
      <c r="R65" s="50" t="str">
        <f>IF($H$63="","",
IF(OR($H$63="Corrupción",$H$63="Lavado de Activos",$H$63="Financiación del Terrorismo",$H$63="Trámites, OPAs y Consultas de Acceso a la Información Pública"),"No Aplica",'5. Valoración de Controles'!$I65))</f>
        <v/>
      </c>
      <c r="S65" s="50" t="str">
        <f>IF($H$63="","",
IF(OR($H$63="Corrupción",$H$63="Lavado de Activos",$H$63="Financiación del Terrorismo",$H$63="Trámites, OPAs y Consultas de Acceso a la Información Pública"),"No Aplica",'5. Valoración de Controles'!$J65))</f>
        <v/>
      </c>
      <c r="T65" s="50" t="str">
        <f>IF($H$63="","",
IF(OR($H$63="Corrupción",$H$63="Lavado de Activos",$H$63="Financiación del Terrorismo",$H$63="Trámites, OPAs y Consultas de Acceso a la Información Pública"),"No Aplica",'5. Valoración de Controles'!$K65))</f>
        <v/>
      </c>
      <c r="U65" s="50" t="str">
        <f>IF($H$63="","",
IF(OR($H$63="Corrupción",$H$63="Lavado de Activos",$H$63="Financiación del Terrorismo",$H$63="Trámites, OPAs y Consultas de Acceso a la Información Pública"),"No Aplica",'5. Valoración de Controles'!$L65))</f>
        <v/>
      </c>
      <c r="V65" s="50" t="str">
        <f>IF($H$63="","",
IF(OR($H$63="Corrupción",$H$63="Lavado de Activos",$H$63="Financiación del Terrorismo",$H$63="Trámites, OPAs y Consultas de Acceso a la Información Pública"),"No Aplica",'5. Valoración de Controles'!$M65))</f>
        <v/>
      </c>
      <c r="W65" s="50" t="str">
        <f>IF($H$63="","",
IF(OR($H$63="Corrupción",$H$63="Lavado de Activos",$H$63="Financiación del Terrorismo",$H$63="Trámites, OPAs y Consultas de Acceso a la Información Pública"),"No Aplica",'5. Valoración de Controles'!$N65))</f>
        <v/>
      </c>
      <c r="X65" s="68" t="str">
        <f>IF($H$63="","",
IF(OR($H$63="Corrupción",$H$63="Lavado de Activos",$H$63="Financiación del Terrorismo",$H$63="Trámites, OPAs y Consultas de Acceso a la Información Pública"),"No Aplica",'5. Valoración de Controles'!$O65))</f>
        <v/>
      </c>
      <c r="Y65" s="68" t="str">
        <f>IF($H$63="","",
IF(OR($H$63="Corrupción",$H$63="Lavado de Activos",$H$63="Financiación del Terrorismo",$H$63="Trámites, OPAs y Consultas de Acceso a la Información Pública"),"No Aplica",'5. Valoración de Controles'!$P65))</f>
        <v/>
      </c>
      <c r="Z65" s="68" t="str">
        <f>IF($H$63="","",
IF(OR($H$63="Corrupción",$H$63="Lavado de Activos",$H$63="Financiación del Terrorismo",$H$63="Trámites, OPAs y Consultas de Acceso a la Información Pública"),"No Aplica",'5. Valoración de Controles'!$Q65))</f>
        <v/>
      </c>
      <c r="AA65" s="52" t="str">
        <f>IF($H$63="","",
IF(OR($H$63="Corrupción",$H$63="Lavado de Activos",$H$63="Financiación del Terrorismo",$H$63="Trámites, OPAs y Consultas de Acceso a la Información Pública"),"No aplica",'5. Valoración de Controles'!$R65))</f>
        <v/>
      </c>
      <c r="AB65" s="109"/>
      <c r="AC65" s="195"/>
      <c r="AD65" s="109"/>
      <c r="AE65" s="195"/>
      <c r="AF65" s="111"/>
      <c r="AG65" s="112"/>
      <c r="AH65" s="196"/>
      <c r="AI65" s="198"/>
      <c r="AJ65" s="193"/>
      <c r="AK65" s="201"/>
      <c r="AL65" s="193"/>
    </row>
    <row r="66" spans="1:67" ht="31.5" customHeight="1" x14ac:dyDescent="0.3">
      <c r="A66" s="113">
        <v>20</v>
      </c>
      <c r="B66" s="114" t="str">
        <f>'2. Identificación del Riesgo'!B66:B68</f>
        <v/>
      </c>
      <c r="C66" s="114" t="str">
        <f>IF('2. Identificación del Riesgo'!C66:C68="","",'2. Identificación del Riesgo'!C66:C68)</f>
        <v/>
      </c>
      <c r="D66" s="114" t="str">
        <f>IF('2. Identificación del Riesgo'!D66:D68="","",'2. Identificación del Riesgo'!D66:D68)</f>
        <v/>
      </c>
      <c r="E66" s="114" t="str">
        <f>IF('2. Identificación del Riesgo'!E66:E68="","",'2. Identificación del Riesgo'!E66:E68)</f>
        <v/>
      </c>
      <c r="F66" s="114" t="str">
        <f>IF('2. Identificación del Riesgo'!F66:F68="","",'2. Identificación del Riesgo'!F66:F68)</f>
        <v/>
      </c>
      <c r="G66" s="114" t="str">
        <f>IF('2. Identificación del Riesgo'!G66:G68="","",'2. Identificación del Riesgo'!G66:G68)</f>
        <v/>
      </c>
      <c r="H66" s="114" t="str">
        <f>IF('2. Identificación del Riesgo'!H66:H68="","",'2. Identificación del Riesgo'!H66:H68)</f>
        <v/>
      </c>
      <c r="I66" s="114" t="str">
        <f>IF('2. Identificación del Riesgo'!I66:I68="","",'2. Identificación del Riesgo'!I66:I68)</f>
        <v/>
      </c>
      <c r="J66" s="114" t="str">
        <f>IF('2. Identificación del Riesgo'!J66:J68="","",'2. Identificación del Riesgo'!J66:J68)</f>
        <v/>
      </c>
      <c r="K66" s="109" t="str">
        <f>'2. Identificación del Riesgo'!K66:K68</f>
        <v/>
      </c>
      <c r="L66" s="110" t="str">
        <f>'2. Identificación del Riesgo'!L66:L68</f>
        <v/>
      </c>
      <c r="M66" s="11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109" t="str">
        <f>'2. Identificación del Riesgo'!N66:N68</f>
        <v/>
      </c>
      <c r="O66" s="110" t="str">
        <f>'2. Identificación del Riesgo'!O66:O68</f>
        <v/>
      </c>
      <c r="P66" s="111" t="str">
        <f>'2. Identificación del Riesgo'!P66:P68</f>
        <v/>
      </c>
      <c r="Q66" s="51" t="str">
        <f>IF($H$66="","",
IF(OR($H$66="Corrupción",$H$66="Lavado de Activos",$H$66="Financiación del Terrorismo",$H$66="Trámites, OPAs y Consultas de Acceso a la Información Pública"),'6.Valoración Control Corrupción'!$E66,'5. Valoración de Controles'!$H66))</f>
        <v/>
      </c>
      <c r="R66" s="50" t="str">
        <f>IF($H$66="","",
IF(OR($H$66="Corrupción",$H$66="Lavado de Activos",$H$66="Financiación del Terrorismo",$H$66="Trámites, OPAs y Consultas de Acceso a la Información Pública"),"No Aplica",'5. Valoración de Controles'!$I66))</f>
        <v/>
      </c>
      <c r="S66" s="50" t="str">
        <f>IF($H$66="","",
IF(OR($H$66="Corrupción",$H$66="Lavado de Activos",$H$66="Financiación del Terrorismo",$H$66="Trámites, OPAs y Consultas de Acceso a la Información Pública"),"No Aplica",'5. Valoración de Controles'!$J66))</f>
        <v/>
      </c>
      <c r="T66" s="50" t="str">
        <f>IF($H$66="","",
IF(OR($H$66="Corrupción",$H$66="Lavado de Activos",$H$66="Financiación del Terrorismo",$H$66="Trámites, OPAs y Consultas de Acceso a la Información Pública"),"No Aplica",'5. Valoración de Controles'!$K66))</f>
        <v/>
      </c>
      <c r="U66" s="50" t="str">
        <f>IF($H$66="","",
IF(OR($H$66="Corrupción",$H$66="Lavado de Activos",$H$66="Financiación del Terrorismo",$H$66="Trámites, OPAs y Consultas de Acceso a la Información Pública"),"No Aplica",'5. Valoración de Controles'!$L66))</f>
        <v/>
      </c>
      <c r="V66" s="50" t="str">
        <f>IF($H$66="","",
IF(OR($H$66="Corrupción",$H$66="Lavado de Activos",$H$66="Financiación del Terrorismo",$H$66="Trámites, OPAs y Consultas de Acceso a la Información Pública"),"No Aplica",'5. Valoración de Controles'!$M66))</f>
        <v/>
      </c>
      <c r="W66" s="50" t="str">
        <f>IF($H$66="","",
IF(OR($H$66="Corrupción",$H$66="Lavado de Activos",$H$66="Financiación del Terrorismo",$H$66="Trámites, OPAs y Consultas de Acceso a la Información Pública"),"No Aplica",'5. Valoración de Controles'!$N66))</f>
        <v/>
      </c>
      <c r="X66" s="68" t="str">
        <f>IF($H$66="","",
IF(OR($H$66="Corrupción",$H$66="Lavado de Activos",$H$66="Financiación del Terrorismo",$H$66="Trámites, OPAs y Consultas de Acceso a la Información Pública"),"No Aplica",'5. Valoración de Controles'!$O66))</f>
        <v/>
      </c>
      <c r="Y66" s="68" t="str">
        <f>IF($H$66="","",
IF(OR($H$66="Corrupción",$H$66="Lavado de Activos",$H$66="Financiación del Terrorismo",$H$66="Trámites, OPAs y Consultas de Acceso a la Información Pública"),"No Aplica",'5. Valoración de Controles'!$P66))</f>
        <v/>
      </c>
      <c r="Z66" s="68" t="str">
        <f>IF($H$66="","",
IF(OR($H$66="Corrupción",$H$66="Lavado de Activos",$H$66="Financiación del Terrorismo",$H$66="Trámites, OPAs y Consultas de Acceso a la Información Pública"),"No Aplica",'5. Valoración de Controles'!$Q66))</f>
        <v/>
      </c>
      <c r="AA66" s="52" t="str">
        <f>IF($H$66="","",
IF(OR($H$66="Corrupción",$H$66="Lavado de Activos",$H$66="Financiación del Terrorismo",$H$66="Trámites, OPAs y Consultas de Acceso a la Información Pública"),"No aplica",'5. Valoración de Controles'!$R66))</f>
        <v/>
      </c>
      <c r="AB66" s="109"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109"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94"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111" t="str">
        <f t="shared" ref="AF66" si="54">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112"/>
      <c r="AH66" s="173" t="str">
        <f t="shared" ref="AH66" si="55">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97"/>
      <c r="AJ66" s="199"/>
      <c r="AK66" s="200" t="str">
        <f t="shared" ref="AK66" si="56">IF(AI66="","","∑ Peso porcentual de cada acción definida")</f>
        <v/>
      </c>
      <c r="AL66" s="115"/>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spans="1:67" ht="31.5" customHeight="1" x14ac:dyDescent="0.3">
      <c r="A67" s="113"/>
      <c r="B67" s="114"/>
      <c r="C67" s="114"/>
      <c r="D67" s="114"/>
      <c r="E67" s="114"/>
      <c r="F67" s="114"/>
      <c r="G67" s="114"/>
      <c r="H67" s="114"/>
      <c r="I67" s="114"/>
      <c r="J67" s="114"/>
      <c r="K67" s="109"/>
      <c r="L67" s="110"/>
      <c r="M67" s="114"/>
      <c r="N67" s="109"/>
      <c r="O67" s="110"/>
      <c r="P67" s="111"/>
      <c r="Q67" s="51" t="str">
        <f>IF($H$66="","",
IF(OR($H$66="Corrupción",$H$66="Lavado de Activos",$H$66="Financiación del Terrorismo",$H$66="Trámites, OPAs y Consultas de Acceso a la Información Pública"),'6.Valoración Control Corrupción'!$E67,'5. Valoración de Controles'!$H67))</f>
        <v/>
      </c>
      <c r="R67" s="50" t="str">
        <f>IF($H$66="","",
IF(OR($H$66="Corrupción",$H$66="Lavado de Activos",$H$66="Financiación del Terrorismo",$H$66="Trámites, OPAs y Consultas de Acceso a la Información Pública"),"No Aplica",'5. Valoración de Controles'!$I67))</f>
        <v/>
      </c>
      <c r="S67" s="50" t="str">
        <f>IF($H$66="","",
IF(OR($H$66="Corrupción",$H$66="Lavado de Activos",$H$66="Financiación del Terrorismo",$H$66="Trámites, OPAs y Consultas de Acceso a la Información Pública"),"No Aplica",'5. Valoración de Controles'!$J67))</f>
        <v/>
      </c>
      <c r="T67" s="50" t="str">
        <f>IF($H$66="","",
IF(OR($H$66="Corrupción",$H$66="Lavado de Activos",$H$66="Financiación del Terrorismo",$H$66="Trámites, OPAs y Consultas de Acceso a la Información Pública"),"No Aplica",'5. Valoración de Controles'!$K67))</f>
        <v/>
      </c>
      <c r="U67" s="50" t="str">
        <f>IF($H$66="","",
IF(OR($H$66="Corrupción",$H$66="Lavado de Activos",$H$66="Financiación del Terrorismo",$H$66="Trámites, OPAs y Consultas de Acceso a la Información Pública"),"No Aplica",'5. Valoración de Controles'!$L67))</f>
        <v/>
      </c>
      <c r="V67" s="50" t="str">
        <f>IF($H$66="","",
IF(OR($H$66="Corrupción",$H$66="Lavado de Activos",$H$66="Financiación del Terrorismo",$H$66="Trámites, OPAs y Consultas de Acceso a la Información Pública"),"No Aplica",'5. Valoración de Controles'!$M67))</f>
        <v/>
      </c>
      <c r="W67" s="50" t="str">
        <f>IF($H$66="","",
IF(OR($H$66="Corrupción",$H$66="Lavado de Activos",$H$66="Financiación del Terrorismo",$H$66="Trámites, OPAs y Consultas de Acceso a la Información Pública"),"No Aplica",'5. Valoración de Controles'!$N67))</f>
        <v/>
      </c>
      <c r="X67" s="68" t="str">
        <f>IF($H$66="","",
IF(OR($H$66="Corrupción",$H$66="Lavado de Activos",$H$66="Financiación del Terrorismo",$H$66="Trámites, OPAs y Consultas de Acceso a la Información Pública"),"No Aplica",'5. Valoración de Controles'!$O67))</f>
        <v/>
      </c>
      <c r="Y67" s="68" t="str">
        <f>IF($H$66="","",
IF(OR($H$66="Corrupción",$H$66="Lavado de Activos",$H$66="Financiación del Terrorismo",$H$66="Trámites, OPAs y Consultas de Acceso a la Información Pública"),"No Aplica",'5. Valoración de Controles'!$P67))</f>
        <v/>
      </c>
      <c r="Z67" s="68" t="str">
        <f>IF($H$66="","",
IF(OR($H$66="Corrupción",$H$66="Lavado de Activos",$H$66="Financiación del Terrorismo",$H$66="Trámites, OPAs y Consultas de Acceso a la Información Pública"),"No Aplica",'5. Valoración de Controles'!$Q67))</f>
        <v/>
      </c>
      <c r="AA67" s="52" t="str">
        <f>IF($H$66="","",
IF(OR($H$66="Corrupción",$H$66="Lavado de Activos",$H$66="Financiación del Terrorismo",$H$66="Trámites, OPAs y Consultas de Acceso a la Información Pública"),"No aplica",'5. Valoración de Controles'!$R67))</f>
        <v/>
      </c>
      <c r="AB67" s="109"/>
      <c r="AC67" s="195"/>
      <c r="AD67" s="109"/>
      <c r="AE67" s="195"/>
      <c r="AF67" s="111"/>
      <c r="AG67" s="112"/>
      <c r="AH67" s="196"/>
      <c r="AI67" s="198"/>
      <c r="AJ67" s="193"/>
      <c r="AK67" s="201"/>
      <c r="AL67" s="193"/>
    </row>
    <row r="68" spans="1:67" ht="31.5" customHeight="1" x14ac:dyDescent="0.3">
      <c r="A68" s="113"/>
      <c r="B68" s="114"/>
      <c r="C68" s="114"/>
      <c r="D68" s="114"/>
      <c r="E68" s="114"/>
      <c r="F68" s="114"/>
      <c r="G68" s="114"/>
      <c r="H68" s="114"/>
      <c r="I68" s="114"/>
      <c r="J68" s="114"/>
      <c r="K68" s="109"/>
      <c r="L68" s="110"/>
      <c r="M68" s="114"/>
      <c r="N68" s="109"/>
      <c r="O68" s="110"/>
      <c r="P68" s="111"/>
      <c r="Q68" s="51" t="str">
        <f>IF($H$66="","",
IF(OR($H$66="Corrupción",$H$66="Lavado de Activos",$H$66="Financiación del Terrorismo",$H$66="Trámites, OPAs y Consultas de Acceso a la Información Pública"),'6.Valoración Control Corrupción'!$E68,'5. Valoración de Controles'!$H68))</f>
        <v/>
      </c>
      <c r="R68" s="50" t="str">
        <f>IF($H$66="","",
IF(OR($H$66="Corrupción",$H$66="Lavado de Activos",$H$66="Financiación del Terrorismo",$H$66="Trámites, OPAs y Consultas de Acceso a la Información Pública"),"No Aplica",'5. Valoración de Controles'!$I68))</f>
        <v/>
      </c>
      <c r="S68" s="50" t="str">
        <f>IF($H$66="","",
IF(OR($H$66="Corrupción",$H$66="Lavado de Activos",$H$66="Financiación del Terrorismo",$H$66="Trámites, OPAs y Consultas de Acceso a la Información Pública"),"No Aplica",'5. Valoración de Controles'!$J68))</f>
        <v/>
      </c>
      <c r="T68" s="50" t="str">
        <f>IF($H$66="","",
IF(OR($H$66="Corrupción",$H$66="Lavado de Activos",$H$66="Financiación del Terrorismo",$H$66="Trámites, OPAs y Consultas de Acceso a la Información Pública"),"No Aplica",'5. Valoración de Controles'!$K68))</f>
        <v/>
      </c>
      <c r="U68" s="50" t="str">
        <f>IF($H$66="","",
IF(OR($H$66="Corrupción",$H$66="Lavado de Activos",$H$66="Financiación del Terrorismo",$H$66="Trámites, OPAs y Consultas de Acceso a la Información Pública"),"No Aplica",'5. Valoración de Controles'!$L68))</f>
        <v/>
      </c>
      <c r="V68" s="50" t="str">
        <f>IF($H$66="","",
IF(OR($H$66="Corrupción",$H$66="Lavado de Activos",$H$66="Financiación del Terrorismo",$H$66="Trámites, OPAs y Consultas de Acceso a la Información Pública"),"No Aplica",'5. Valoración de Controles'!$M68))</f>
        <v/>
      </c>
      <c r="W68" s="50" t="str">
        <f>IF($H$66="","",
IF(OR($H$66="Corrupción",$H$66="Lavado de Activos",$H$66="Financiación del Terrorismo",$H$66="Trámites, OPAs y Consultas de Acceso a la Información Pública"),"No Aplica",'5. Valoración de Controles'!$N68))</f>
        <v/>
      </c>
      <c r="X68" s="68" t="str">
        <f>IF($H$66="","",
IF(OR($H$66="Corrupción",$H$66="Lavado de Activos",$H$66="Financiación del Terrorismo",$H$66="Trámites, OPAs y Consultas de Acceso a la Información Pública"),"No Aplica",'5. Valoración de Controles'!$O68))</f>
        <v/>
      </c>
      <c r="Y68" s="68" t="str">
        <f>IF($H$66="","",
IF(OR($H$66="Corrupción",$H$66="Lavado de Activos",$H$66="Financiación del Terrorismo",$H$66="Trámites, OPAs y Consultas de Acceso a la Información Pública"),"No Aplica",'5. Valoración de Controles'!$P68))</f>
        <v/>
      </c>
      <c r="Z68" s="68" t="str">
        <f>IF($H$66="","",
IF(OR($H$66="Corrupción",$H$66="Lavado de Activos",$H$66="Financiación del Terrorismo",$H$66="Trámites, OPAs y Consultas de Acceso a la Información Pública"),"No Aplica",'5. Valoración de Controles'!$Q68))</f>
        <v/>
      </c>
      <c r="AA68" s="52" t="str">
        <f>IF($H$66="","",
IF(OR($H$66="Corrupción",$H$66="Lavado de Activos",$H$66="Financiación del Terrorismo",$H$66="Trámites, OPAs y Consultas de Acceso a la Información Pública"),"No aplica",'5. Valoración de Controles'!$R68))</f>
        <v/>
      </c>
      <c r="AB68" s="109"/>
      <c r="AC68" s="195"/>
      <c r="AD68" s="109"/>
      <c r="AE68" s="195"/>
      <c r="AF68" s="111"/>
      <c r="AG68" s="112"/>
      <c r="AH68" s="196"/>
      <c r="AI68" s="198"/>
      <c r="AJ68" s="193"/>
      <c r="AK68" s="201"/>
      <c r="AL68" s="193"/>
    </row>
    <row r="69" spans="1:67" x14ac:dyDescent="0.3"/>
    <row r="70" spans="1:67" hidden="1" x14ac:dyDescent="0.3"/>
  </sheetData>
  <sheetProtection algorithmName="SHA-512" hashValue="dB8+4GUqr0nF8ORh2Va2/R1MAEJLLVAHeB8usOmAi0HAloNZBnBAjx3CefVL/aqJXnEJfPPmAwwvlVTNiRMCLw==" saltValue="SS7JiW5c9HKM8ABCT5Vj8g==" spinCount="100000" sheet="1" objects="1" scenarios="1" formatColumns="0" formatRows="0"/>
  <mergeCells count="582">
    <mergeCell ref="C66:C68"/>
    <mergeCell ref="C30:C32"/>
    <mergeCell ref="C33:C35"/>
    <mergeCell ref="C36:C38"/>
    <mergeCell ref="C39:C41"/>
    <mergeCell ref="C42:C44"/>
    <mergeCell ref="C45:C47"/>
    <mergeCell ref="C48:C50"/>
    <mergeCell ref="C51:C53"/>
    <mergeCell ref="C54:C56"/>
    <mergeCell ref="C57:C59"/>
    <mergeCell ref="A30:A32"/>
    <mergeCell ref="A39:A41"/>
    <mergeCell ref="B39:B41"/>
    <mergeCell ref="A51:A53"/>
    <mergeCell ref="B51:B53"/>
    <mergeCell ref="B30:B32"/>
    <mergeCell ref="U7:Z7"/>
    <mergeCell ref="C60:C62"/>
    <mergeCell ref="I27:I29"/>
    <mergeCell ref="J27:J29"/>
    <mergeCell ref="K27:K29"/>
    <mergeCell ref="J33:J35"/>
    <mergeCell ref="I30:I32"/>
    <mergeCell ref="J30:J32"/>
    <mergeCell ref="L24:L26"/>
    <mergeCell ref="G9:G11"/>
    <mergeCell ref="G12:G14"/>
    <mergeCell ref="G15:G17"/>
    <mergeCell ref="G18:G20"/>
    <mergeCell ref="G21:G23"/>
    <mergeCell ref="G24:G26"/>
    <mergeCell ref="G27:G29"/>
    <mergeCell ref="G30:G32"/>
    <mergeCell ref="G33:G35"/>
    <mergeCell ref="A1:C4"/>
    <mergeCell ref="C7:C8"/>
    <mergeCell ref="C9:C11"/>
    <mergeCell ref="C12:C14"/>
    <mergeCell ref="C15:C17"/>
    <mergeCell ref="C18:C20"/>
    <mergeCell ref="C21:C23"/>
    <mergeCell ref="C24:C26"/>
    <mergeCell ref="C27:C29"/>
    <mergeCell ref="B15:B17"/>
    <mergeCell ref="B18:B20"/>
    <mergeCell ref="B21:B23"/>
    <mergeCell ref="B24:B26"/>
    <mergeCell ref="B7:B8"/>
    <mergeCell ref="B9:B11"/>
    <mergeCell ref="B12:B14"/>
    <mergeCell ref="A18:A20"/>
    <mergeCell ref="A15:A17"/>
    <mergeCell ref="A12:A14"/>
    <mergeCell ref="A9:A11"/>
    <mergeCell ref="A24:A26"/>
    <mergeCell ref="A21:A23"/>
    <mergeCell ref="A27:A29"/>
    <mergeCell ref="B27:B29"/>
    <mergeCell ref="AK36:AK38"/>
    <mergeCell ref="G36:G38"/>
    <mergeCell ref="AH33:AH35"/>
    <mergeCell ref="AK30:AK32"/>
    <mergeCell ref="AE30:AE32"/>
    <mergeCell ref="AF30:AF32"/>
    <mergeCell ref="N36:N38"/>
    <mergeCell ref="O36:O38"/>
    <mergeCell ref="P36:P38"/>
    <mergeCell ref="AG36:AG38"/>
    <mergeCell ref="AI36:AI38"/>
    <mergeCell ref="AJ36:AJ38"/>
    <mergeCell ref="I36:I38"/>
    <mergeCell ref="J36:J38"/>
    <mergeCell ref="K36:K38"/>
    <mergeCell ref="L36:L38"/>
    <mergeCell ref="M36:M38"/>
    <mergeCell ref="AB36:AB38"/>
    <mergeCell ref="AC36:AC38"/>
    <mergeCell ref="AD36:AD38"/>
    <mergeCell ref="AE36:AE38"/>
    <mergeCell ref="AF36:AF38"/>
    <mergeCell ref="AH36:AH38"/>
    <mergeCell ref="D30:D32"/>
    <mergeCell ref="E30:E32"/>
    <mergeCell ref="F30:F32"/>
    <mergeCell ref="H30:H32"/>
    <mergeCell ref="AG27:AG29"/>
    <mergeCell ref="K33:K35"/>
    <mergeCell ref="K30:K32"/>
    <mergeCell ref="L30:L32"/>
    <mergeCell ref="M30:M32"/>
    <mergeCell ref="AB33:AB35"/>
    <mergeCell ref="AC33:AC35"/>
    <mergeCell ref="AD33:AD35"/>
    <mergeCell ref="AE33:AE35"/>
    <mergeCell ref="AF33:AF35"/>
    <mergeCell ref="L27:L29"/>
    <mergeCell ref="M27:M29"/>
    <mergeCell ref="N27:N29"/>
    <mergeCell ref="O27:O29"/>
    <mergeCell ref="P27:P29"/>
    <mergeCell ref="D27:D29"/>
    <mergeCell ref="E27:E29"/>
    <mergeCell ref="F27:F29"/>
    <mergeCell ref="H27:H29"/>
    <mergeCell ref="AL33:AL35"/>
    <mergeCell ref="A36:A38"/>
    <mergeCell ref="D36:D38"/>
    <mergeCell ref="E36:E38"/>
    <mergeCell ref="F36:F38"/>
    <mergeCell ref="H36:H38"/>
    <mergeCell ref="AG33:AG35"/>
    <mergeCell ref="AI33:AI35"/>
    <mergeCell ref="AJ33:AJ35"/>
    <mergeCell ref="AK33:AK35"/>
    <mergeCell ref="L33:L35"/>
    <mergeCell ref="M33:M35"/>
    <mergeCell ref="N33:N35"/>
    <mergeCell ref="O33:O35"/>
    <mergeCell ref="P33:P35"/>
    <mergeCell ref="A33:A35"/>
    <mergeCell ref="D33:D35"/>
    <mergeCell ref="E33:E35"/>
    <mergeCell ref="F33:F35"/>
    <mergeCell ref="B33:B35"/>
    <mergeCell ref="B36:B38"/>
    <mergeCell ref="H33:H35"/>
    <mergeCell ref="I33:I35"/>
    <mergeCell ref="AL36:AL38"/>
    <mergeCell ref="AL30:AL32"/>
    <mergeCell ref="N30:N32"/>
    <mergeCell ref="O30:O32"/>
    <mergeCell ref="P30:P32"/>
    <mergeCell ref="AG30:AG32"/>
    <mergeCell ref="AI30:AI32"/>
    <mergeCell ref="AJ30:AJ32"/>
    <mergeCell ref="AD30:AD32"/>
    <mergeCell ref="AB30:AB32"/>
    <mergeCell ref="AC30:AC32"/>
    <mergeCell ref="AH30:AH32"/>
    <mergeCell ref="M24:M26"/>
    <mergeCell ref="N24:N26"/>
    <mergeCell ref="O24:O26"/>
    <mergeCell ref="P24:P26"/>
    <mergeCell ref="AL27:AL29"/>
    <mergeCell ref="AK27:AK29"/>
    <mergeCell ref="AE27:AE29"/>
    <mergeCell ref="AF27:AF29"/>
    <mergeCell ref="AD24:AD26"/>
    <mergeCell ref="AE24:AE26"/>
    <mergeCell ref="AF24:AF26"/>
    <mergeCell ref="AB27:AB29"/>
    <mergeCell ref="AC27:AC29"/>
    <mergeCell ref="AD27:AD29"/>
    <mergeCell ref="AK24:AK26"/>
    <mergeCell ref="AL24:AL26"/>
    <mergeCell ref="AG24:AG26"/>
    <mergeCell ref="AI24:AI26"/>
    <mergeCell ref="AJ24:AJ26"/>
    <mergeCell ref="AJ27:AJ29"/>
    <mergeCell ref="AH24:AH26"/>
    <mergeCell ref="AI27:AI29"/>
    <mergeCell ref="AH27:AH29"/>
    <mergeCell ref="D24:D26"/>
    <mergeCell ref="E24:E26"/>
    <mergeCell ref="F24:F26"/>
    <mergeCell ref="H24:H26"/>
    <mergeCell ref="AG21:AG23"/>
    <mergeCell ref="AI21:AI23"/>
    <mergeCell ref="AJ21:AJ23"/>
    <mergeCell ref="L21:L23"/>
    <mergeCell ref="M21:M23"/>
    <mergeCell ref="N21:N23"/>
    <mergeCell ref="O21:O23"/>
    <mergeCell ref="P21:P23"/>
    <mergeCell ref="D21:D23"/>
    <mergeCell ref="E21:E23"/>
    <mergeCell ref="F21:F23"/>
    <mergeCell ref="H21:H23"/>
    <mergeCell ref="I21:I23"/>
    <mergeCell ref="J21:J23"/>
    <mergeCell ref="K21:K23"/>
    <mergeCell ref="AB24:AB26"/>
    <mergeCell ref="AC24:AC26"/>
    <mergeCell ref="I24:I26"/>
    <mergeCell ref="J24:J26"/>
    <mergeCell ref="K24:K26"/>
    <mergeCell ref="J18:J20"/>
    <mergeCell ref="K18:K20"/>
    <mergeCell ref="L18:L20"/>
    <mergeCell ref="M18:M20"/>
    <mergeCell ref="AL21:AL23"/>
    <mergeCell ref="AK21:AK23"/>
    <mergeCell ref="AE21:AE23"/>
    <mergeCell ref="AF21:AF23"/>
    <mergeCell ref="AD18:AD20"/>
    <mergeCell ref="AE18:AE20"/>
    <mergeCell ref="AF18:AF20"/>
    <mergeCell ref="AB21:AB23"/>
    <mergeCell ref="AC21:AC23"/>
    <mergeCell ref="AD21:AD23"/>
    <mergeCell ref="AK18:AK20"/>
    <mergeCell ref="AL18:AL20"/>
    <mergeCell ref="AH21:AH23"/>
    <mergeCell ref="N18:N20"/>
    <mergeCell ref="O18:O20"/>
    <mergeCell ref="P18:P20"/>
    <mergeCell ref="AG18:AG20"/>
    <mergeCell ref="AI18:AI20"/>
    <mergeCell ref="AJ18:AJ20"/>
    <mergeCell ref="D18:D20"/>
    <mergeCell ref="E18:E20"/>
    <mergeCell ref="F18:F20"/>
    <mergeCell ref="H18:H20"/>
    <mergeCell ref="AG15:AG17"/>
    <mergeCell ref="AI15:AI17"/>
    <mergeCell ref="AJ15:AJ17"/>
    <mergeCell ref="L15:L17"/>
    <mergeCell ref="M15:M17"/>
    <mergeCell ref="N15:N17"/>
    <mergeCell ref="O15:O17"/>
    <mergeCell ref="P15:P17"/>
    <mergeCell ref="D15:D17"/>
    <mergeCell ref="E15:E17"/>
    <mergeCell ref="F15:F17"/>
    <mergeCell ref="H15:H17"/>
    <mergeCell ref="I15:I17"/>
    <mergeCell ref="J15:J17"/>
    <mergeCell ref="K15:K17"/>
    <mergeCell ref="AB18:AB20"/>
    <mergeCell ref="AC18:AC20"/>
    <mergeCell ref="AH15:AH17"/>
    <mergeCell ref="AH18:AH20"/>
    <mergeCell ref="I18:I20"/>
    <mergeCell ref="K12:K14"/>
    <mergeCell ref="L12:L14"/>
    <mergeCell ref="M12:M14"/>
    <mergeCell ref="AL15:AL17"/>
    <mergeCell ref="AK15:AK17"/>
    <mergeCell ref="AE15:AE17"/>
    <mergeCell ref="AF15:AF17"/>
    <mergeCell ref="AB15:AB17"/>
    <mergeCell ref="AC15:AC17"/>
    <mergeCell ref="AD15:AD17"/>
    <mergeCell ref="AK12:AK14"/>
    <mergeCell ref="AL12:AL14"/>
    <mergeCell ref="N12:N14"/>
    <mergeCell ref="O12:O14"/>
    <mergeCell ref="P12:P14"/>
    <mergeCell ref="AG12:AG14"/>
    <mergeCell ref="AI12:AI14"/>
    <mergeCell ref="AJ12:AJ14"/>
    <mergeCell ref="AB12:AB14"/>
    <mergeCell ref="AC12:AC14"/>
    <mergeCell ref="AD12:AD14"/>
    <mergeCell ref="AE12:AE14"/>
    <mergeCell ref="AF12:AF14"/>
    <mergeCell ref="AH12:AH14"/>
    <mergeCell ref="D12:D14"/>
    <mergeCell ref="E12:E14"/>
    <mergeCell ref="F12:F14"/>
    <mergeCell ref="H12:H14"/>
    <mergeCell ref="AK9:AK11"/>
    <mergeCell ref="AL9:AL11"/>
    <mergeCell ref="O9:O11"/>
    <mergeCell ref="P9:P11"/>
    <mergeCell ref="AG9:AG11"/>
    <mergeCell ref="AI9:AI11"/>
    <mergeCell ref="AJ9:AJ11"/>
    <mergeCell ref="J9:J11"/>
    <mergeCell ref="K9:K11"/>
    <mergeCell ref="L9:L11"/>
    <mergeCell ref="M9:M11"/>
    <mergeCell ref="N9:N11"/>
    <mergeCell ref="D9:D11"/>
    <mergeCell ref="E9:E11"/>
    <mergeCell ref="F9:F11"/>
    <mergeCell ref="H9:H11"/>
    <mergeCell ref="I12:I14"/>
    <mergeCell ref="J12:J14"/>
    <mergeCell ref="I9:I11"/>
    <mergeCell ref="AE9:AE11"/>
    <mergeCell ref="AB9:AB11"/>
    <mergeCell ref="AC9:AC11"/>
    <mergeCell ref="AD9:AD11"/>
    <mergeCell ref="AI7:AI8"/>
    <mergeCell ref="AJ7:AJ8"/>
    <mergeCell ref="AK7:AK8"/>
    <mergeCell ref="AL7:AL8"/>
    <mergeCell ref="AB7:AB8"/>
    <mergeCell ref="AC7:AC8"/>
    <mergeCell ref="AD7:AD8"/>
    <mergeCell ref="AE7:AE8"/>
    <mergeCell ref="AF7:AF8"/>
    <mergeCell ref="AG7:AG8"/>
    <mergeCell ref="AF9:AF11"/>
    <mergeCell ref="AH9:AH11"/>
    <mergeCell ref="AI6:AL6"/>
    <mergeCell ref="A7:A8"/>
    <mergeCell ref="H7:H8"/>
    <mergeCell ref="I7:I8"/>
    <mergeCell ref="J7:J8"/>
    <mergeCell ref="A6:J6"/>
    <mergeCell ref="K6:P6"/>
    <mergeCell ref="G7:G8"/>
    <mergeCell ref="D7:D8"/>
    <mergeCell ref="E7:E8"/>
    <mergeCell ref="F7:F8"/>
    <mergeCell ref="AH7:AH8"/>
    <mergeCell ref="R7:T7"/>
    <mergeCell ref="AA7:AA8"/>
    <mergeCell ref="Q6:AA6"/>
    <mergeCell ref="AB6:AH6"/>
    <mergeCell ref="Q7:Q8"/>
    <mergeCell ref="P7:P8"/>
    <mergeCell ref="K7:K8"/>
    <mergeCell ref="L7:L8"/>
    <mergeCell ref="M7:M8"/>
    <mergeCell ref="N7:N8"/>
    <mergeCell ref="O7:O8"/>
    <mergeCell ref="D39:D41"/>
    <mergeCell ref="E39:E41"/>
    <mergeCell ref="F39:F41"/>
    <mergeCell ref="G39:G41"/>
    <mergeCell ref="H39:H41"/>
    <mergeCell ref="I39:I41"/>
    <mergeCell ref="J39:J41"/>
    <mergeCell ref="K39:K41"/>
    <mergeCell ref="L39:L41"/>
    <mergeCell ref="M39:M41"/>
    <mergeCell ref="N39:N41"/>
    <mergeCell ref="O39:O41"/>
    <mergeCell ref="P39:P41"/>
    <mergeCell ref="AB39:AB41"/>
    <mergeCell ref="AC39:AC41"/>
    <mergeCell ref="AD39:AD41"/>
    <mergeCell ref="AE39:AE41"/>
    <mergeCell ref="AF39:AF41"/>
    <mergeCell ref="AG39:AG41"/>
    <mergeCell ref="AH39:AH41"/>
    <mergeCell ref="AI39:AI41"/>
    <mergeCell ref="AJ39:AJ41"/>
    <mergeCell ref="AK39:AK41"/>
    <mergeCell ref="AL39:AL41"/>
    <mergeCell ref="A42:A44"/>
    <mergeCell ref="B42:B44"/>
    <mergeCell ref="D42:D44"/>
    <mergeCell ref="E42:E44"/>
    <mergeCell ref="F42:F44"/>
    <mergeCell ref="G42:G44"/>
    <mergeCell ref="H42:H44"/>
    <mergeCell ref="I42:I44"/>
    <mergeCell ref="J42:J44"/>
    <mergeCell ref="K42:K44"/>
    <mergeCell ref="L42:L44"/>
    <mergeCell ref="M42:M44"/>
    <mergeCell ref="N42:N44"/>
    <mergeCell ref="O42:O44"/>
    <mergeCell ref="P42:P44"/>
    <mergeCell ref="AB42:AB44"/>
    <mergeCell ref="AC42:AC44"/>
    <mergeCell ref="AD42:AD44"/>
    <mergeCell ref="AE42:AE44"/>
    <mergeCell ref="AF42:AF44"/>
    <mergeCell ref="AG42:AG44"/>
    <mergeCell ref="AH42:AH44"/>
    <mergeCell ref="AI42:AI44"/>
    <mergeCell ref="AJ42:AJ44"/>
    <mergeCell ref="AK42:AK44"/>
    <mergeCell ref="AL42:AL44"/>
    <mergeCell ref="A45:A47"/>
    <mergeCell ref="B45:B47"/>
    <mergeCell ref="D45:D47"/>
    <mergeCell ref="E45:E47"/>
    <mergeCell ref="F45:F47"/>
    <mergeCell ref="G45:G47"/>
    <mergeCell ref="H45:H47"/>
    <mergeCell ref="I45:I47"/>
    <mergeCell ref="J45:J47"/>
    <mergeCell ref="K45:K47"/>
    <mergeCell ref="L45:L47"/>
    <mergeCell ref="M45:M47"/>
    <mergeCell ref="N45:N47"/>
    <mergeCell ref="O45:O47"/>
    <mergeCell ref="P45:P47"/>
    <mergeCell ref="AB45:AB47"/>
    <mergeCell ref="AL45:AL47"/>
    <mergeCell ref="A48:A50"/>
    <mergeCell ref="B48:B50"/>
    <mergeCell ref="D48:D50"/>
    <mergeCell ref="E48:E50"/>
    <mergeCell ref="F48:F50"/>
    <mergeCell ref="G48:G50"/>
    <mergeCell ref="H48:H50"/>
    <mergeCell ref="I48:I50"/>
    <mergeCell ref="J48:J50"/>
    <mergeCell ref="AL48:AL50"/>
    <mergeCell ref="AC45:AC47"/>
    <mergeCell ref="AD45:AD47"/>
    <mergeCell ref="AE45:AE47"/>
    <mergeCell ref="AF45:AF47"/>
    <mergeCell ref="AG45:AG47"/>
    <mergeCell ref="AH45:AH47"/>
    <mergeCell ref="AI45:AI47"/>
    <mergeCell ref="AJ45:AJ47"/>
    <mergeCell ref="AK45:AK47"/>
    <mergeCell ref="D51:D53"/>
    <mergeCell ref="E51:E53"/>
    <mergeCell ref="F51:F53"/>
    <mergeCell ref="G51:G53"/>
    <mergeCell ref="H51:H53"/>
    <mergeCell ref="I51:I53"/>
    <mergeCell ref="J51:J53"/>
    <mergeCell ref="K51:K53"/>
    <mergeCell ref="L51:L53"/>
    <mergeCell ref="M51:M53"/>
    <mergeCell ref="N51:N53"/>
    <mergeCell ref="O51:O53"/>
    <mergeCell ref="P51:P53"/>
    <mergeCell ref="AB48:AB50"/>
    <mergeCell ref="AL51:AL53"/>
    <mergeCell ref="AB51:AB53"/>
    <mergeCell ref="AC51:AC53"/>
    <mergeCell ref="AD51:AD53"/>
    <mergeCell ref="D1:AJ4"/>
    <mergeCell ref="AE51:AE53"/>
    <mergeCell ref="AF51:AF53"/>
    <mergeCell ref="AG51:AG53"/>
    <mergeCell ref="AH51:AH53"/>
    <mergeCell ref="AI51:AI53"/>
    <mergeCell ref="AJ51:AJ53"/>
    <mergeCell ref="AK51:AK53"/>
    <mergeCell ref="AF48:AF50"/>
    <mergeCell ref="AG48:AG50"/>
    <mergeCell ref="AH48:AH50"/>
    <mergeCell ref="AI48:AI50"/>
    <mergeCell ref="AJ48:AJ50"/>
    <mergeCell ref="AK48:AK50"/>
    <mergeCell ref="AC48:AC50"/>
    <mergeCell ref="AD48:AD50"/>
    <mergeCell ref="AE48:AE50"/>
    <mergeCell ref="K48:K50"/>
    <mergeCell ref="L48:L50"/>
    <mergeCell ref="M48:M50"/>
    <mergeCell ref="N48:N50"/>
    <mergeCell ref="O48:O50"/>
    <mergeCell ref="P48:P50"/>
    <mergeCell ref="AK1:AL1"/>
    <mergeCell ref="AK2:AL2"/>
    <mergeCell ref="AK3:AL3"/>
    <mergeCell ref="AK4:AL4"/>
    <mergeCell ref="A54:A56"/>
    <mergeCell ref="B54:B56"/>
    <mergeCell ref="D54:D56"/>
    <mergeCell ref="E54:E56"/>
    <mergeCell ref="F54:F56"/>
    <mergeCell ref="G54:G56"/>
    <mergeCell ref="H54:H56"/>
    <mergeCell ref="I54:I56"/>
    <mergeCell ref="J54:J56"/>
    <mergeCell ref="K54:K56"/>
    <mergeCell ref="L54:L56"/>
    <mergeCell ref="M54:M56"/>
    <mergeCell ref="N54:N56"/>
    <mergeCell ref="O54:O56"/>
    <mergeCell ref="P54:P56"/>
    <mergeCell ref="AB54:AB56"/>
    <mergeCell ref="AC54:AC56"/>
    <mergeCell ref="AD54:AD56"/>
    <mergeCell ref="AE54:AE56"/>
    <mergeCell ref="AF54:AF56"/>
    <mergeCell ref="AG54:AG56"/>
    <mergeCell ref="AH54:AH56"/>
    <mergeCell ref="AI54:AI56"/>
    <mergeCell ref="AJ54:AJ56"/>
    <mergeCell ref="AK54:AK56"/>
    <mergeCell ref="AL54:AL56"/>
    <mergeCell ref="A57:A59"/>
    <mergeCell ref="B57:B59"/>
    <mergeCell ref="D57:D59"/>
    <mergeCell ref="E57:E59"/>
    <mergeCell ref="F57:F59"/>
    <mergeCell ref="G57:G59"/>
    <mergeCell ref="H57:H59"/>
    <mergeCell ref="I57:I59"/>
    <mergeCell ref="J57:J59"/>
    <mergeCell ref="K57:K59"/>
    <mergeCell ref="L57:L59"/>
    <mergeCell ref="M57:M59"/>
    <mergeCell ref="N57:N59"/>
    <mergeCell ref="O57:O59"/>
    <mergeCell ref="P57:P59"/>
    <mergeCell ref="AB57:AB59"/>
    <mergeCell ref="AC57:AC59"/>
    <mergeCell ref="AD57:AD59"/>
    <mergeCell ref="AE57:AE59"/>
    <mergeCell ref="AF57:AF59"/>
    <mergeCell ref="AG57:AG59"/>
    <mergeCell ref="AH57:AH59"/>
    <mergeCell ref="AI57:AI59"/>
    <mergeCell ref="AJ57:AJ59"/>
    <mergeCell ref="AK57:AK59"/>
    <mergeCell ref="AL57:AL59"/>
    <mergeCell ref="A60:A62"/>
    <mergeCell ref="B60:B62"/>
    <mergeCell ref="D60:D62"/>
    <mergeCell ref="E60:E62"/>
    <mergeCell ref="F60:F62"/>
    <mergeCell ref="G60:G62"/>
    <mergeCell ref="H60:H62"/>
    <mergeCell ref="I60:I62"/>
    <mergeCell ref="J60:J62"/>
    <mergeCell ref="K60:K62"/>
    <mergeCell ref="L60:L62"/>
    <mergeCell ref="M60:M62"/>
    <mergeCell ref="N60:N62"/>
    <mergeCell ref="O60:O62"/>
    <mergeCell ref="P60:P62"/>
    <mergeCell ref="AB60:AB62"/>
    <mergeCell ref="AC60:AC62"/>
    <mergeCell ref="AD60:AD62"/>
    <mergeCell ref="AE60:AE62"/>
    <mergeCell ref="AF60:AF62"/>
    <mergeCell ref="AG60:AG62"/>
    <mergeCell ref="AH60:AH62"/>
    <mergeCell ref="AI60:AI62"/>
    <mergeCell ref="AJ60:AJ62"/>
    <mergeCell ref="AK60:AK62"/>
    <mergeCell ref="AL60:AL62"/>
    <mergeCell ref="A63:A65"/>
    <mergeCell ref="B63:B65"/>
    <mergeCell ref="D63:D65"/>
    <mergeCell ref="E63:E65"/>
    <mergeCell ref="F63:F65"/>
    <mergeCell ref="G63:G65"/>
    <mergeCell ref="H63:H65"/>
    <mergeCell ref="I63:I65"/>
    <mergeCell ref="J63:J65"/>
    <mergeCell ref="C63:C65"/>
    <mergeCell ref="K63:K65"/>
    <mergeCell ref="L63:L65"/>
    <mergeCell ref="M63:M65"/>
    <mergeCell ref="N63:N65"/>
    <mergeCell ref="O63:O65"/>
    <mergeCell ref="P63:P65"/>
    <mergeCell ref="AB63:AB65"/>
    <mergeCell ref="AC63:AC65"/>
    <mergeCell ref="AD63:AD65"/>
    <mergeCell ref="AE63:AE65"/>
    <mergeCell ref="AF63:AF65"/>
    <mergeCell ref="AG63:AG65"/>
    <mergeCell ref="AH63:AH65"/>
    <mergeCell ref="AI63:AI65"/>
    <mergeCell ref="AJ63:AJ65"/>
    <mergeCell ref="AK63:AK65"/>
    <mergeCell ref="AL63:AL65"/>
    <mergeCell ref="A66:A68"/>
    <mergeCell ref="B66:B68"/>
    <mergeCell ref="D66:D68"/>
    <mergeCell ref="E66:E68"/>
    <mergeCell ref="F66:F68"/>
    <mergeCell ref="G66:G68"/>
    <mergeCell ref="H66:H68"/>
    <mergeCell ref="I66:I68"/>
    <mergeCell ref="J66:J68"/>
    <mergeCell ref="K66:K68"/>
    <mergeCell ref="L66:L68"/>
    <mergeCell ref="M66:M68"/>
    <mergeCell ref="N66:N68"/>
    <mergeCell ref="O66:O68"/>
    <mergeCell ref="P66:P68"/>
    <mergeCell ref="AB66:AB68"/>
    <mergeCell ref="AL66:AL68"/>
    <mergeCell ref="AC66:AC68"/>
    <mergeCell ref="AD66:AD68"/>
    <mergeCell ref="AE66:AE68"/>
    <mergeCell ref="AF66:AF68"/>
    <mergeCell ref="AG66:AG68"/>
    <mergeCell ref="AH66:AH68"/>
    <mergeCell ref="AI66:AI68"/>
    <mergeCell ref="AJ66:AJ68"/>
    <mergeCell ref="AK66:AK68"/>
  </mergeCells>
  <conditionalFormatting sqref="N9">
    <cfRule type="cellIs" dxfId="81" priority="703" operator="equal">
      <formula>"Catastrófico"</formula>
    </cfRule>
    <cfRule type="cellIs" dxfId="80" priority="704" operator="equal">
      <formula>"Mayor"</formula>
    </cfRule>
    <cfRule type="cellIs" dxfId="79" priority="705" operator="equal">
      <formula>"Moderado"</formula>
    </cfRule>
    <cfRule type="cellIs" dxfId="78" priority="706" operator="equal">
      <formula>"Menor"</formula>
    </cfRule>
    <cfRule type="cellIs" dxfId="77" priority="707" operator="equal">
      <formula>"Leve"</formula>
    </cfRule>
  </conditionalFormatting>
  <conditionalFormatting sqref="P9">
    <cfRule type="cellIs" dxfId="76" priority="699" operator="equal">
      <formula>"Extremo"</formula>
    </cfRule>
    <cfRule type="cellIs" dxfId="75" priority="700" operator="equal">
      <formula>"Alto"</formula>
    </cfRule>
    <cfRule type="cellIs" dxfId="74" priority="701" operator="equal">
      <formula>"Moderado"</formula>
    </cfRule>
    <cfRule type="cellIs" dxfId="73" priority="702" operator="equal">
      <formula>"Bajo"</formula>
    </cfRule>
  </conditionalFormatting>
  <conditionalFormatting sqref="AD9">
    <cfRule type="cellIs" dxfId="72" priority="536" operator="equal">
      <formula>"Catastrófico"</formula>
    </cfRule>
    <cfRule type="cellIs" dxfId="71" priority="537" operator="equal">
      <formula>"Mayor"</formula>
    </cfRule>
    <cfRule type="cellIs" dxfId="70" priority="538" operator="equal">
      <formula>"Moderado"</formula>
    </cfRule>
    <cfRule type="cellIs" dxfId="69" priority="539" operator="equal">
      <formula>"Menor"</formula>
    </cfRule>
    <cfRule type="cellIs" dxfId="68" priority="540" operator="equal">
      <formula>"Leve"</formula>
    </cfRule>
  </conditionalFormatting>
  <conditionalFormatting sqref="AF9">
    <cfRule type="cellIs" dxfId="67" priority="522" operator="equal">
      <formula>"Extremo"</formula>
    </cfRule>
    <cfRule type="cellIs" dxfId="66" priority="523" operator="equal">
      <formula>"Alto"</formula>
    </cfRule>
    <cfRule type="cellIs" dxfId="65" priority="524" operator="equal">
      <formula>"Moderado"</formula>
    </cfRule>
    <cfRule type="cellIs" dxfId="64" priority="525" operator="equal">
      <formula>"Bajo"</formula>
    </cfRule>
  </conditionalFormatting>
  <conditionalFormatting sqref="K9">
    <cfRule type="cellIs" dxfId="63" priority="415" operator="equal">
      <formula>"Muy Alta"</formula>
    </cfRule>
    <cfRule type="cellIs" dxfId="62" priority="416" operator="equal">
      <formula>"Alta"</formula>
    </cfRule>
    <cfRule type="cellIs" dxfId="61" priority="417" operator="equal">
      <formula>"Media"</formula>
    </cfRule>
    <cfRule type="cellIs" dxfId="60" priority="418" operator="equal">
      <formula>"Baja"</formula>
    </cfRule>
    <cfRule type="cellIs" dxfId="59" priority="419" operator="equal">
      <formula>"Muy Baja"</formula>
    </cfRule>
  </conditionalFormatting>
  <conditionalFormatting sqref="K9:K11">
    <cfRule type="expression" dxfId="58" priority="400">
      <formula>IF($K9="Casi seguro",1,0)</formula>
    </cfRule>
    <cfRule type="expression" dxfId="57" priority="401">
      <formula>IF($K9="Probable",1,0)</formula>
    </cfRule>
    <cfRule type="expression" dxfId="56" priority="402">
      <formula>IF($K9="Posible",1,0)</formula>
    </cfRule>
    <cfRule type="expression" dxfId="55" priority="403">
      <formula>IF($K9="Improbable",1,0)</formula>
    </cfRule>
    <cfRule type="expression" dxfId="54" priority="404">
      <formula>IF($K9="Rara vez",1,0)</formula>
    </cfRule>
  </conditionalFormatting>
  <conditionalFormatting sqref="AB9">
    <cfRule type="cellIs" dxfId="53" priority="375" operator="equal">
      <formula>"Muy Alta"</formula>
    </cfRule>
    <cfRule type="cellIs" dxfId="52" priority="376" operator="equal">
      <formula>"Alta"</formula>
    </cfRule>
    <cfRule type="cellIs" dxfId="51" priority="377" operator="equal">
      <formula>"Media"</formula>
    </cfRule>
    <cfRule type="cellIs" dxfId="50" priority="378" operator="equal">
      <formula>"Baja"</formula>
    </cfRule>
    <cfRule type="cellIs" dxfId="49" priority="379" operator="equal">
      <formula>"Muy Baja"</formula>
    </cfRule>
  </conditionalFormatting>
  <conditionalFormatting sqref="AB9:AB11">
    <cfRule type="expression" dxfId="48" priority="360">
      <formula>IF($AB9="Casi seguro",1,0)</formula>
    </cfRule>
    <cfRule type="expression" dxfId="47" priority="361">
      <formula>IF($AB9="Probable",1,0)</formula>
    </cfRule>
    <cfRule type="expression" dxfId="46" priority="362">
      <formula>IF($AB9="Posible",1,0)</formula>
    </cfRule>
    <cfRule type="expression" dxfId="45" priority="363">
      <formula>IF($AB9="Improbable",1,0)</formula>
    </cfRule>
    <cfRule type="expression" dxfId="44" priority="364">
      <formula>IF($AB9="Rara vez",1,0)</formula>
    </cfRule>
  </conditionalFormatting>
  <conditionalFormatting sqref="N12 N15 N18 N21 N24 N27 N30 N33 N36 N39 N42 N45 N48 N51 N54 N57 N60 N63 N66">
    <cfRule type="cellIs" dxfId="43" priority="50" operator="equal">
      <formula>"Catastrófico"</formula>
    </cfRule>
    <cfRule type="cellIs" dxfId="42" priority="51" operator="equal">
      <formula>"Mayor"</formula>
    </cfRule>
    <cfRule type="cellIs" dxfId="41" priority="52" operator="equal">
      <formula>"Moderado"</formula>
    </cfRule>
    <cfRule type="cellIs" dxfId="40" priority="53" operator="equal">
      <formula>"Menor"</formula>
    </cfRule>
    <cfRule type="cellIs" dxfId="39" priority="54" operator="equal">
      <formula>"Leve"</formula>
    </cfRule>
  </conditionalFormatting>
  <conditionalFormatting sqref="P12 P15 P18 P21 P24 P27 P30 P33 P36 P39 P42 P45 P48 P51 P54 P57 P60 P63 P66">
    <cfRule type="cellIs" dxfId="38" priority="46" operator="equal">
      <formula>"Extremo"</formula>
    </cfRule>
    <cfRule type="cellIs" dxfId="37" priority="47" operator="equal">
      <formula>"Alto"</formula>
    </cfRule>
    <cfRule type="cellIs" dxfId="36" priority="48" operator="equal">
      <formula>"Moderado"</formula>
    </cfRule>
    <cfRule type="cellIs" dxfId="35" priority="49" operator="equal">
      <formula>"Bajo"</formula>
    </cfRule>
  </conditionalFormatting>
  <conditionalFormatting sqref="AD12 AD15 AD18 AD21 AD24 AD27 AD30 AD33 AD36 AD39 AD42 AD45 AD48 AD51 AD54 AD57 AD60 AD63 AD66">
    <cfRule type="cellIs" dxfId="34" priority="41" operator="equal">
      <formula>"Catastrófico"</formula>
    </cfRule>
    <cfRule type="cellIs" dxfId="33" priority="42" operator="equal">
      <formula>"Mayor"</formula>
    </cfRule>
    <cfRule type="cellIs" dxfId="32" priority="43" operator="equal">
      <formula>"Moderado"</formula>
    </cfRule>
    <cfRule type="cellIs" dxfId="31" priority="44" operator="equal">
      <formula>"Menor"</formula>
    </cfRule>
    <cfRule type="cellIs" dxfId="30" priority="45" operator="equal">
      <formula>"Leve"</formula>
    </cfRule>
  </conditionalFormatting>
  <conditionalFormatting sqref="AF12 AF15 AF18 AF21 AF24 AF27 AF30 AF33 AF36 AF39 AF42 AF45 AF48 AF51 AF54 AF57 AF60 AF63 AF66">
    <cfRule type="cellIs" dxfId="29" priority="37" operator="equal">
      <formula>"Extremo"</formula>
    </cfRule>
    <cfRule type="cellIs" dxfId="28" priority="38" operator="equal">
      <formula>"Alto"</formula>
    </cfRule>
    <cfRule type="cellIs" dxfId="27" priority="39" operator="equal">
      <formula>"Moderado"</formula>
    </cfRule>
    <cfRule type="cellIs" dxfId="26" priority="40" operator="equal">
      <formula>"Bajo"</formula>
    </cfRule>
  </conditionalFormatting>
  <conditionalFormatting sqref="K12 K15 K18 K21 K24 K27 K30 K33 K36 K39 K42 K45 K48 K51 K54 K57 K60 K63 K66">
    <cfRule type="cellIs" dxfId="25" priority="32" operator="equal">
      <formula>"Muy Alta"</formula>
    </cfRule>
    <cfRule type="cellIs" dxfId="24" priority="33" operator="equal">
      <formula>"Alta"</formula>
    </cfRule>
    <cfRule type="cellIs" dxfId="23" priority="34" operator="equal">
      <formula>"Media"</formula>
    </cfRule>
    <cfRule type="cellIs" dxfId="22" priority="35" operator="equal">
      <formula>"Baja"</formula>
    </cfRule>
    <cfRule type="cellIs" dxfId="21" priority="36" operator="equal">
      <formula>"Muy Baja"</formula>
    </cfRule>
  </conditionalFormatting>
  <conditionalFormatting sqref="K12:K68">
    <cfRule type="expression" dxfId="20" priority="27">
      <formula>IF($K12="Casi seguro",1,0)</formula>
    </cfRule>
    <cfRule type="expression" dxfId="19" priority="28">
      <formula>IF($K12="Probable",1,0)</formula>
    </cfRule>
    <cfRule type="expression" dxfId="18" priority="29">
      <formula>IF($K12="Posible",1,0)</formula>
    </cfRule>
    <cfRule type="expression" dxfId="17" priority="30">
      <formula>IF($K12="Improbable",1,0)</formula>
    </cfRule>
    <cfRule type="expression" dxfId="16" priority="31">
      <formula>IF($K12="Rara vez",1,0)</formula>
    </cfRule>
  </conditionalFormatting>
  <conditionalFormatting sqref="AB12 AB15 AB18 AB21 AB24 AB27 AB30 AB33 AB36 AB39 AB42 AB45 AB48 AB51 AB54 AB57 AB60 AB63 AB66">
    <cfRule type="cellIs" dxfId="15" priority="22" operator="equal">
      <formula>"Muy Alta"</formula>
    </cfRule>
    <cfRule type="cellIs" dxfId="14" priority="23" operator="equal">
      <formula>"Alta"</formula>
    </cfRule>
    <cfRule type="cellIs" dxfId="13" priority="24" operator="equal">
      <formula>"Media"</formula>
    </cfRule>
    <cfRule type="cellIs" dxfId="12" priority="25" operator="equal">
      <formula>"Baja"</formula>
    </cfRule>
    <cfRule type="cellIs" dxfId="11" priority="26" operator="equal">
      <formula>"Muy Baja"</formula>
    </cfRule>
  </conditionalFormatting>
  <conditionalFormatting sqref="AB12:AB68">
    <cfRule type="expression" dxfId="10" priority="17">
      <formula>IF($AB12="Casi seguro",1,0)</formula>
    </cfRule>
    <cfRule type="expression" dxfId="9" priority="18">
      <formula>IF($AB12="Probable",1,0)</formula>
    </cfRule>
    <cfRule type="expression" dxfId="8" priority="19">
      <formula>IF($AB12="Posible",1,0)</formula>
    </cfRule>
    <cfRule type="expression" dxfId="7" priority="20">
      <formula>IF($AB12="Improbable",1,0)</formula>
    </cfRule>
    <cfRule type="expression" dxfId="6" priority="21">
      <formula>IF($AB12="Rara vez",1,0)</formula>
    </cfRule>
  </conditionalFormatting>
  <conditionalFormatting sqref="AI9:AL11">
    <cfRule type="expression" dxfId="5" priority="7">
      <formula>IF(OR($AG9="Evitar",$AG9="Compartir",$AG9="Aceptar",$AG9="Reducir (Transferir)"),1,0)</formula>
    </cfRule>
    <cfRule type="expression" dxfId="4" priority="12">
      <formula>IF(AND($AF9="Moderado",OR($H9="Gestión",$H9="Seguridad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3" priority="16">
      <formula>IF($AF9="Bajo",1,0)</formula>
    </cfRule>
  </conditionalFormatting>
  <conditionalFormatting sqref="AI12:AL68">
    <cfRule type="expression" dxfId="2" priority="1">
      <formula>IF(OR($AG12="Evitar",$AG12="Compartir",$AG12="Aceptar",$AG12="Reducir (Transferir)"),1,0)</formula>
    </cfRule>
    <cfRule type="expression" dxfId="1" priority="2">
      <formula>IF(AND($AF12="Moderado",OR($H12="Gestión",$H12="Seguridad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3">
      <formula>IF($AF12="Bajo",1,0)</formula>
    </cfRule>
  </conditionalFormatting>
  <dataValidations count="1">
    <dataValidation type="list" allowBlank="1" showInputMessage="1" showErrorMessage="1" sqref="AG9:AG68">
      <formula1>IF(OR($H9="Corrupción",$H9="Trámites, OPAs y Consultas de Acceso a la Información Pública",$H9="Lavado de Activos",$H9="Financiación del Terrorismo"),TratamientoCorrupcion,TratamientoV5)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79"/>
  <sheetViews>
    <sheetView zoomScale="70" zoomScaleNormal="70" workbookViewId="0">
      <pane ySplit="8" topLeftCell="A9" activePane="bottomLeft" state="frozen"/>
      <selection pane="bottomLeft" activeCell="A12" sqref="A12:A14"/>
    </sheetView>
  </sheetViews>
  <sheetFormatPr baseColWidth="10" defaultColWidth="0" defaultRowHeight="16.5" zeroHeight="1" x14ac:dyDescent="0.3"/>
  <cols>
    <col min="1" max="1" width="4" style="8" bestFit="1" customWidth="1"/>
    <col min="2" max="2" width="19" style="8" customWidth="1"/>
    <col min="3" max="3" width="29.28515625" style="8" customWidth="1"/>
    <col min="4" max="4" width="21.28515625" style="2" customWidth="1"/>
    <col min="5" max="5" width="53.5703125" style="2" customWidth="1"/>
    <col min="6" max="6" width="8.5703125" style="2" customWidth="1"/>
    <col min="7" max="7" width="27.85546875" style="2" customWidth="1"/>
    <col min="8" max="8" width="23.7109375" style="2" customWidth="1"/>
    <col min="9" max="9" width="33.7109375" style="2" customWidth="1"/>
    <col min="10" max="10" width="9.5703125" style="2" customWidth="1"/>
    <col min="11" max="11" width="31.85546875" style="2" customWidth="1"/>
    <col min="12" max="12" width="23.7109375" style="2" customWidth="1"/>
    <col min="13" max="13" width="8.5703125" style="2" customWidth="1"/>
    <col min="14" max="14" width="27.85546875" style="2" customWidth="1"/>
    <col min="15" max="15" width="23.7109375" style="2" customWidth="1"/>
    <col min="16" max="16" width="33.7109375" style="2" customWidth="1"/>
    <col min="17" max="17" width="9.5703125" style="2" customWidth="1"/>
    <col min="18" max="18" width="31.85546875" style="2" customWidth="1"/>
    <col min="19" max="19" width="23.7109375" style="2" customWidth="1"/>
    <col min="20" max="20" width="8.5703125" style="2" customWidth="1"/>
    <col min="21" max="21" width="27.85546875" style="2" customWidth="1"/>
    <col min="22" max="22" width="23.7109375" style="2" customWidth="1"/>
    <col min="23" max="23" width="33.7109375" style="2" customWidth="1"/>
    <col min="24" max="24" width="9.5703125" style="2" customWidth="1"/>
    <col min="25" max="25" width="27.140625" style="2" customWidth="1"/>
    <col min="26" max="26" width="23.7109375" style="2" customWidth="1"/>
    <col min="27" max="27" width="11.42578125" style="2" customWidth="1"/>
    <col min="28" max="41" width="11.42578125" style="2" hidden="1" customWidth="1"/>
    <col min="42" max="16384" width="11.42578125" style="4" hidden="1"/>
  </cols>
  <sheetData>
    <row r="1" spans="1:41" ht="16.5" customHeight="1" x14ac:dyDescent="0.3">
      <c r="A1" s="94"/>
      <c r="B1" s="96"/>
      <c r="C1" s="155" t="s">
        <v>162</v>
      </c>
      <c r="D1" s="155"/>
      <c r="E1" s="155"/>
      <c r="F1" s="155"/>
      <c r="G1" s="155"/>
      <c r="H1" s="155"/>
      <c r="I1" s="155"/>
      <c r="J1" s="155"/>
      <c r="K1" s="155"/>
      <c r="L1" s="155"/>
      <c r="M1" s="155"/>
      <c r="N1" s="155"/>
      <c r="O1" s="155"/>
      <c r="P1" s="155"/>
      <c r="Q1" s="155"/>
      <c r="R1" s="155"/>
      <c r="S1" s="155"/>
      <c r="T1" s="155"/>
      <c r="U1" s="155"/>
      <c r="V1" s="155"/>
      <c r="W1" s="155"/>
      <c r="X1" s="155"/>
      <c r="Y1" s="172" t="s">
        <v>264</v>
      </c>
      <c r="Z1" s="172"/>
      <c r="AA1" s="3"/>
      <c r="AB1" s="3"/>
      <c r="AC1" s="3"/>
      <c r="AD1" s="3"/>
      <c r="AE1" s="3"/>
      <c r="AF1" s="3"/>
      <c r="AG1" s="3"/>
      <c r="AH1" s="3"/>
      <c r="AI1" s="3"/>
      <c r="AJ1" s="3"/>
      <c r="AK1" s="3"/>
      <c r="AL1" s="3"/>
      <c r="AM1" s="3"/>
      <c r="AN1" s="3"/>
      <c r="AO1" s="3"/>
    </row>
    <row r="2" spans="1:41" ht="16.5" customHeight="1" x14ac:dyDescent="0.3">
      <c r="A2" s="97"/>
      <c r="B2" s="99"/>
      <c r="C2" s="155"/>
      <c r="D2" s="155"/>
      <c r="E2" s="155"/>
      <c r="F2" s="155"/>
      <c r="G2" s="155"/>
      <c r="H2" s="155"/>
      <c r="I2" s="155"/>
      <c r="J2" s="155"/>
      <c r="K2" s="155"/>
      <c r="L2" s="155"/>
      <c r="M2" s="155"/>
      <c r="N2" s="155"/>
      <c r="O2" s="155"/>
      <c r="P2" s="155"/>
      <c r="Q2" s="155"/>
      <c r="R2" s="155"/>
      <c r="S2" s="155"/>
      <c r="T2" s="155"/>
      <c r="U2" s="155"/>
      <c r="V2" s="155"/>
      <c r="W2" s="155"/>
      <c r="X2" s="155"/>
      <c r="Y2" s="172" t="s">
        <v>263</v>
      </c>
      <c r="Z2" s="172"/>
      <c r="AA2" s="3"/>
      <c r="AB2" s="3"/>
      <c r="AC2" s="3"/>
      <c r="AD2" s="3"/>
      <c r="AE2" s="3"/>
      <c r="AF2" s="3"/>
      <c r="AG2" s="3"/>
      <c r="AH2" s="3"/>
      <c r="AI2" s="3"/>
      <c r="AJ2" s="3"/>
      <c r="AK2" s="3"/>
      <c r="AL2" s="3"/>
      <c r="AM2" s="3"/>
      <c r="AN2" s="3"/>
      <c r="AO2" s="3"/>
    </row>
    <row r="3" spans="1:41" x14ac:dyDescent="0.3">
      <c r="A3" s="97"/>
      <c r="B3" s="99"/>
      <c r="C3" s="155"/>
      <c r="D3" s="155"/>
      <c r="E3" s="155"/>
      <c r="F3" s="155"/>
      <c r="G3" s="155"/>
      <c r="H3" s="155"/>
      <c r="I3" s="155"/>
      <c r="J3" s="155"/>
      <c r="K3" s="155"/>
      <c r="L3" s="155"/>
      <c r="M3" s="155"/>
      <c r="N3" s="155"/>
      <c r="O3" s="155"/>
      <c r="P3" s="155"/>
      <c r="Q3" s="155"/>
      <c r="R3" s="155"/>
      <c r="S3" s="155"/>
      <c r="T3" s="155"/>
      <c r="U3" s="155"/>
      <c r="V3" s="155"/>
      <c r="W3" s="155"/>
      <c r="X3" s="155"/>
      <c r="Y3" s="172" t="s">
        <v>311</v>
      </c>
      <c r="Z3" s="172"/>
      <c r="AA3" s="3"/>
      <c r="AB3" s="3"/>
      <c r="AC3" s="3"/>
      <c r="AD3" s="3"/>
      <c r="AE3" s="3"/>
      <c r="AF3" s="3"/>
      <c r="AG3" s="3"/>
      <c r="AH3" s="3"/>
      <c r="AI3" s="3"/>
      <c r="AJ3" s="3"/>
      <c r="AK3" s="3"/>
      <c r="AL3" s="3"/>
      <c r="AM3" s="3"/>
      <c r="AN3" s="3"/>
      <c r="AO3" s="3"/>
    </row>
    <row r="4" spans="1:41" x14ac:dyDescent="0.3">
      <c r="A4" s="100"/>
      <c r="B4" s="102"/>
      <c r="C4" s="155"/>
      <c r="D4" s="155"/>
      <c r="E4" s="155"/>
      <c r="F4" s="155"/>
      <c r="G4" s="155"/>
      <c r="H4" s="155"/>
      <c r="I4" s="155"/>
      <c r="J4" s="155"/>
      <c r="K4" s="155"/>
      <c r="L4" s="155"/>
      <c r="M4" s="155"/>
      <c r="N4" s="155"/>
      <c r="O4" s="155"/>
      <c r="P4" s="155"/>
      <c r="Q4" s="155"/>
      <c r="R4" s="155"/>
      <c r="S4" s="155"/>
      <c r="T4" s="155"/>
      <c r="U4" s="155"/>
      <c r="V4" s="155"/>
      <c r="W4" s="155"/>
      <c r="X4" s="155"/>
      <c r="Y4" s="172" t="s">
        <v>355</v>
      </c>
      <c r="Z4" s="172"/>
      <c r="AA4" s="3"/>
      <c r="AB4" s="3"/>
      <c r="AC4" s="3"/>
      <c r="AD4" s="3"/>
      <c r="AE4" s="3"/>
      <c r="AF4" s="3"/>
      <c r="AG4" s="3"/>
      <c r="AH4" s="3"/>
      <c r="AI4" s="3"/>
      <c r="AJ4" s="3"/>
      <c r="AK4" s="3"/>
      <c r="AL4" s="3"/>
      <c r="AM4" s="3"/>
      <c r="AN4" s="3"/>
      <c r="AO4" s="3"/>
    </row>
    <row r="5" spans="1:41" x14ac:dyDescent="0.3">
      <c r="A5" s="12"/>
      <c r="B5" s="15"/>
      <c r="C5" s="1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
      <c r="A6" s="132" t="s">
        <v>109</v>
      </c>
      <c r="B6" s="132"/>
      <c r="C6" s="132"/>
      <c r="D6" s="177"/>
      <c r="E6" s="55" t="s">
        <v>0</v>
      </c>
      <c r="F6" s="225" t="s">
        <v>268</v>
      </c>
      <c r="G6" s="225"/>
      <c r="H6" s="225"/>
      <c r="I6" s="226"/>
      <c r="J6" s="226"/>
      <c r="K6" s="226"/>
      <c r="L6" s="226"/>
      <c r="M6" s="225" t="s">
        <v>269</v>
      </c>
      <c r="N6" s="225"/>
      <c r="O6" s="225"/>
      <c r="P6" s="226"/>
      <c r="Q6" s="226"/>
      <c r="R6" s="226"/>
      <c r="S6" s="226"/>
      <c r="T6" s="225" t="s">
        <v>270</v>
      </c>
      <c r="U6" s="225"/>
      <c r="V6" s="225"/>
      <c r="W6" s="226"/>
      <c r="X6" s="226"/>
      <c r="Y6" s="226"/>
      <c r="Z6" s="226"/>
      <c r="AA6" s="3"/>
      <c r="AB6" s="3"/>
      <c r="AC6" s="3"/>
      <c r="AD6" s="3"/>
      <c r="AE6" s="3"/>
      <c r="AF6" s="3"/>
      <c r="AG6" s="3"/>
      <c r="AH6" s="3"/>
      <c r="AI6" s="3"/>
      <c r="AJ6" s="3"/>
      <c r="AK6" s="3"/>
      <c r="AL6" s="3"/>
      <c r="AM6" s="3"/>
      <c r="AN6" s="3"/>
      <c r="AO6" s="3"/>
    </row>
    <row r="7" spans="1:41" ht="27.75" customHeight="1" x14ac:dyDescent="0.3">
      <c r="A7" s="228" t="s">
        <v>88</v>
      </c>
      <c r="B7" s="133" t="s">
        <v>39</v>
      </c>
      <c r="C7" s="132" t="s">
        <v>1</v>
      </c>
      <c r="D7" s="229" t="s">
        <v>86</v>
      </c>
      <c r="E7" s="177" t="s">
        <v>329</v>
      </c>
      <c r="F7" s="232" t="s">
        <v>33</v>
      </c>
      <c r="G7" s="232"/>
      <c r="H7" s="232"/>
      <c r="I7" s="19" t="s">
        <v>34</v>
      </c>
      <c r="J7" s="227" t="s">
        <v>35</v>
      </c>
      <c r="K7" s="227"/>
      <c r="L7" s="227"/>
      <c r="M7" s="232" t="s">
        <v>33</v>
      </c>
      <c r="N7" s="232"/>
      <c r="O7" s="232"/>
      <c r="P7" s="19" t="s">
        <v>34</v>
      </c>
      <c r="Q7" s="227" t="s">
        <v>35</v>
      </c>
      <c r="R7" s="227"/>
      <c r="S7" s="227"/>
      <c r="T7" s="232" t="s">
        <v>33</v>
      </c>
      <c r="U7" s="232"/>
      <c r="V7" s="232"/>
      <c r="W7" s="19" t="s">
        <v>34</v>
      </c>
      <c r="X7" s="227" t="s">
        <v>35</v>
      </c>
      <c r="Y7" s="227"/>
      <c r="Z7" s="227"/>
      <c r="AA7" s="3"/>
      <c r="AB7" s="3"/>
      <c r="AC7" s="3"/>
      <c r="AD7" s="3"/>
      <c r="AE7" s="3"/>
      <c r="AF7" s="3"/>
      <c r="AG7" s="3"/>
      <c r="AH7" s="3"/>
      <c r="AI7" s="3"/>
      <c r="AJ7" s="3"/>
      <c r="AK7" s="3"/>
      <c r="AL7" s="3"/>
      <c r="AM7" s="3"/>
      <c r="AN7" s="3"/>
      <c r="AO7" s="3"/>
    </row>
    <row r="8" spans="1:41" ht="30.75" customHeight="1" x14ac:dyDescent="0.25">
      <c r="A8" s="228"/>
      <c r="B8" s="133"/>
      <c r="C8" s="132"/>
      <c r="D8" s="229"/>
      <c r="E8" s="177"/>
      <c r="F8" s="41" t="s">
        <v>36</v>
      </c>
      <c r="G8" s="41" t="s">
        <v>30</v>
      </c>
      <c r="H8" s="41" t="s">
        <v>31</v>
      </c>
      <c r="I8" s="42" t="s">
        <v>32</v>
      </c>
      <c r="J8" s="43" t="s">
        <v>36</v>
      </c>
      <c r="K8" s="43" t="s">
        <v>37</v>
      </c>
      <c r="L8" s="43" t="s">
        <v>38</v>
      </c>
      <c r="M8" s="41" t="s">
        <v>36</v>
      </c>
      <c r="N8" s="41" t="s">
        <v>30</v>
      </c>
      <c r="O8" s="41" t="s">
        <v>31</v>
      </c>
      <c r="P8" s="42" t="s">
        <v>32</v>
      </c>
      <c r="Q8" s="43" t="s">
        <v>36</v>
      </c>
      <c r="R8" s="43" t="s">
        <v>37</v>
      </c>
      <c r="S8" s="43" t="s">
        <v>38</v>
      </c>
      <c r="T8" s="41" t="s">
        <v>36</v>
      </c>
      <c r="U8" s="41" t="s">
        <v>30</v>
      </c>
      <c r="V8" s="41" t="s">
        <v>31</v>
      </c>
      <c r="W8" s="42" t="s">
        <v>32</v>
      </c>
      <c r="X8" s="43" t="s">
        <v>36</v>
      </c>
      <c r="Y8" s="43" t="s">
        <v>37</v>
      </c>
      <c r="Z8" s="43" t="s">
        <v>38</v>
      </c>
      <c r="AA8" s="13"/>
      <c r="AB8" s="13"/>
      <c r="AC8" s="13"/>
      <c r="AD8" s="13"/>
      <c r="AE8" s="13"/>
      <c r="AF8" s="13"/>
      <c r="AG8" s="13"/>
      <c r="AH8" s="13"/>
      <c r="AI8" s="13"/>
      <c r="AJ8" s="13"/>
      <c r="AK8" s="13"/>
      <c r="AL8" s="13"/>
      <c r="AM8" s="13"/>
      <c r="AN8" s="13"/>
      <c r="AO8" s="13"/>
    </row>
    <row r="9" spans="1:41" ht="16.5" customHeight="1" x14ac:dyDescent="0.25">
      <c r="A9" s="113">
        <v>1</v>
      </c>
      <c r="B9" s="173" t="str">
        <f>IF('2. Identificación del Riesgo'!B9:B11="","",'2. Identificación del Riesgo'!B9:B11)</f>
        <v>Comunicaciones e Información Pública</v>
      </c>
      <c r="C9" s="114" t="str">
        <f>IF('2. Identificación del Riesgo'!G9:G11="","",'2. Identificación del Riesgo'!G9:G11)</f>
        <v>Posibilidad de afectación reputacional al área por no divulgar información al interior del IDIGER; debido a la falta de recurso humano suficiente en el área o por fallas tecnológicas.</v>
      </c>
      <c r="D9" s="114" t="str">
        <f>IF('2. Identificación del Riesgo'!H9:H11="","",'2. Identificación del Riesgo'!H9:H11)</f>
        <v>Gestión</v>
      </c>
      <c r="E9" s="219" t="str">
        <f>IF('7. Mapa de Riesgos General'!AI9:AI11="","",'7. Mapa de Riesgos General'!AI9:AI11)</f>
        <v/>
      </c>
      <c r="F9" s="230">
        <v>1</v>
      </c>
      <c r="G9" s="233" t="s">
        <v>407</v>
      </c>
      <c r="H9" s="233" t="s">
        <v>409</v>
      </c>
      <c r="I9" s="231" t="s">
        <v>406</v>
      </c>
      <c r="J9" s="230"/>
      <c r="K9" s="231"/>
      <c r="L9" s="231"/>
      <c r="M9" s="230"/>
      <c r="N9" s="233"/>
      <c r="O9" s="233"/>
      <c r="P9" s="231"/>
      <c r="Q9" s="230"/>
      <c r="R9" s="231"/>
      <c r="S9" s="231"/>
      <c r="T9" s="230"/>
      <c r="U9" s="233"/>
      <c r="V9" s="233"/>
      <c r="W9" s="231"/>
      <c r="X9" s="230"/>
      <c r="Y9" s="231"/>
      <c r="Z9" s="231"/>
      <c r="AA9" s="14"/>
      <c r="AB9" s="14"/>
      <c r="AC9" s="14"/>
      <c r="AD9" s="14"/>
      <c r="AE9" s="14"/>
      <c r="AF9" s="14"/>
      <c r="AG9" s="14"/>
      <c r="AH9" s="14"/>
      <c r="AI9" s="14"/>
      <c r="AJ9" s="14"/>
      <c r="AK9" s="14"/>
      <c r="AL9" s="14"/>
      <c r="AM9" s="14"/>
      <c r="AN9" s="14"/>
      <c r="AO9" s="14"/>
    </row>
    <row r="10" spans="1:41" x14ac:dyDescent="0.3">
      <c r="A10" s="113"/>
      <c r="B10" s="173"/>
      <c r="C10" s="114"/>
      <c r="D10" s="114"/>
      <c r="E10" s="219"/>
      <c r="F10" s="223"/>
      <c r="G10" s="221"/>
      <c r="H10" s="221"/>
      <c r="I10" s="221"/>
      <c r="J10" s="223"/>
      <c r="K10" s="221"/>
      <c r="L10" s="221"/>
      <c r="M10" s="223"/>
      <c r="N10" s="221"/>
      <c r="O10" s="221"/>
      <c r="P10" s="221"/>
      <c r="Q10" s="223"/>
      <c r="R10" s="221"/>
      <c r="S10" s="221"/>
      <c r="T10" s="223"/>
      <c r="U10" s="221"/>
      <c r="V10" s="221"/>
      <c r="W10" s="221"/>
      <c r="X10" s="223"/>
      <c r="Y10" s="221"/>
      <c r="Z10" s="221"/>
      <c r="AA10" s="3"/>
      <c r="AB10" s="3"/>
      <c r="AC10" s="3"/>
      <c r="AD10" s="3"/>
      <c r="AE10" s="3"/>
      <c r="AF10" s="3"/>
      <c r="AG10" s="3"/>
      <c r="AH10" s="3"/>
      <c r="AI10" s="3"/>
      <c r="AJ10" s="3"/>
      <c r="AK10" s="3"/>
      <c r="AL10" s="3"/>
      <c r="AM10" s="3"/>
      <c r="AN10" s="3"/>
      <c r="AO10" s="3"/>
    </row>
    <row r="11" spans="1:41" ht="52.15" customHeight="1" x14ac:dyDescent="0.3">
      <c r="A11" s="113"/>
      <c r="B11" s="173"/>
      <c r="C11" s="114"/>
      <c r="D11" s="114"/>
      <c r="E11" s="219"/>
      <c r="F11" s="223"/>
      <c r="G11" s="221"/>
      <c r="H11" s="221"/>
      <c r="I11" s="221"/>
      <c r="J11" s="223"/>
      <c r="K11" s="221"/>
      <c r="L11" s="221"/>
      <c r="M11" s="223"/>
      <c r="N11" s="221"/>
      <c r="O11" s="221"/>
      <c r="P11" s="221"/>
      <c r="Q11" s="223"/>
      <c r="R11" s="221"/>
      <c r="S11" s="221"/>
      <c r="T11" s="223"/>
      <c r="U11" s="221"/>
      <c r="V11" s="221"/>
      <c r="W11" s="221"/>
      <c r="X11" s="223"/>
      <c r="Y11" s="221"/>
      <c r="Z11" s="221"/>
      <c r="AA11" s="3"/>
      <c r="AB11" s="3"/>
      <c r="AC11" s="3"/>
      <c r="AD11" s="3"/>
      <c r="AE11" s="3"/>
      <c r="AF11" s="3"/>
      <c r="AG11" s="3"/>
      <c r="AH11" s="3"/>
      <c r="AI11" s="3"/>
      <c r="AJ11" s="3"/>
      <c r="AK11" s="3"/>
      <c r="AL11" s="3"/>
      <c r="AM11" s="3"/>
      <c r="AN11" s="3"/>
      <c r="AO11" s="3"/>
    </row>
    <row r="12" spans="1:41" ht="16.5" customHeight="1" x14ac:dyDescent="0.3">
      <c r="A12" s="113">
        <v>2</v>
      </c>
      <c r="B12" s="173" t="str">
        <f>IF('2. Identificación del Riesgo'!B12:B14="","",'2. Identificación del Riesgo'!B12:B14)</f>
        <v>Comunicaciones e Información Pública</v>
      </c>
      <c r="C12" s="114" t="str">
        <f>IF('2. Identificación del Riesgo'!G12:G14="","",'2. Identificación del Riesgo'!G12:G14)</f>
        <v>Posibilidad de afectación reputacional a la entidad por no divulgar información de interés a la ciudadanía; por no contar con recurso humano suficiente, fallas tecnológicas en los canales oficiales y redes sociales.</v>
      </c>
      <c r="D12" s="114" t="str">
        <f>IF('2. Identificación del Riesgo'!H12:H14="","",'2. Identificación del Riesgo'!H12:H14)</f>
        <v>Gestión</v>
      </c>
      <c r="E12" s="219" t="str">
        <f>IF('7. Mapa de Riesgos General'!AI12:AI14="","",'7. Mapa de Riesgos General'!AI12:AI14)</f>
        <v/>
      </c>
      <c r="F12" s="222">
        <v>1</v>
      </c>
      <c r="G12" s="224" t="s">
        <v>408</v>
      </c>
      <c r="H12" s="233" t="s">
        <v>409</v>
      </c>
      <c r="I12" s="231" t="s">
        <v>406</v>
      </c>
      <c r="J12" s="222"/>
      <c r="K12" s="220"/>
      <c r="L12" s="220"/>
      <c r="M12" s="222"/>
      <c r="N12" s="224"/>
      <c r="O12" s="224"/>
      <c r="P12" s="220"/>
      <c r="Q12" s="222"/>
      <c r="R12" s="220"/>
      <c r="S12" s="220"/>
      <c r="T12" s="222"/>
      <c r="U12" s="224"/>
      <c r="V12" s="224"/>
      <c r="W12" s="220"/>
      <c r="X12" s="222"/>
      <c r="Y12" s="220"/>
      <c r="Z12" s="220"/>
      <c r="AA12" s="3"/>
      <c r="AB12" s="3"/>
      <c r="AC12" s="3"/>
      <c r="AD12" s="3"/>
      <c r="AE12" s="3"/>
      <c r="AF12" s="3"/>
      <c r="AG12" s="3"/>
      <c r="AH12" s="3"/>
      <c r="AI12" s="3"/>
      <c r="AJ12" s="3"/>
      <c r="AK12" s="3"/>
      <c r="AL12" s="3"/>
      <c r="AM12" s="3"/>
      <c r="AN12" s="3"/>
      <c r="AO12" s="3"/>
    </row>
    <row r="13" spans="1:41" x14ac:dyDescent="0.3">
      <c r="A13" s="113"/>
      <c r="B13" s="173"/>
      <c r="C13" s="114"/>
      <c r="D13" s="114"/>
      <c r="E13" s="219"/>
      <c r="F13" s="223"/>
      <c r="G13" s="221"/>
      <c r="H13" s="221"/>
      <c r="I13" s="221"/>
      <c r="J13" s="223"/>
      <c r="K13" s="221"/>
      <c r="L13" s="221"/>
      <c r="M13" s="223"/>
      <c r="N13" s="221"/>
      <c r="O13" s="221"/>
      <c r="P13" s="221"/>
      <c r="Q13" s="223"/>
      <c r="R13" s="221"/>
      <c r="S13" s="221"/>
      <c r="T13" s="223"/>
      <c r="U13" s="221"/>
      <c r="V13" s="221"/>
      <c r="W13" s="221"/>
      <c r="X13" s="223"/>
      <c r="Y13" s="221"/>
      <c r="Z13" s="221"/>
      <c r="AA13" s="3"/>
      <c r="AB13" s="3"/>
      <c r="AC13" s="3"/>
      <c r="AD13" s="3"/>
      <c r="AE13" s="3"/>
      <c r="AF13" s="3"/>
      <c r="AG13" s="3"/>
      <c r="AH13" s="3"/>
      <c r="AI13" s="3"/>
      <c r="AJ13" s="3"/>
      <c r="AK13" s="3"/>
      <c r="AL13" s="3"/>
      <c r="AM13" s="3"/>
      <c r="AN13" s="3"/>
      <c r="AO13" s="3"/>
    </row>
    <row r="14" spans="1:41" ht="52.15" customHeight="1" x14ac:dyDescent="0.3">
      <c r="A14" s="113"/>
      <c r="B14" s="173"/>
      <c r="C14" s="114"/>
      <c r="D14" s="114"/>
      <c r="E14" s="219"/>
      <c r="F14" s="223"/>
      <c r="G14" s="221"/>
      <c r="H14" s="221"/>
      <c r="I14" s="221"/>
      <c r="J14" s="223"/>
      <c r="K14" s="221"/>
      <c r="L14" s="221"/>
      <c r="M14" s="223"/>
      <c r="N14" s="221"/>
      <c r="O14" s="221"/>
      <c r="P14" s="221"/>
      <c r="Q14" s="223"/>
      <c r="R14" s="221"/>
      <c r="S14" s="221"/>
      <c r="T14" s="223"/>
      <c r="U14" s="221"/>
      <c r="V14" s="221"/>
      <c r="W14" s="221"/>
      <c r="X14" s="223"/>
      <c r="Y14" s="221"/>
      <c r="Z14" s="221"/>
      <c r="AA14" s="3"/>
      <c r="AB14" s="3"/>
      <c r="AC14" s="3"/>
      <c r="AD14" s="3"/>
      <c r="AE14" s="3"/>
      <c r="AF14" s="3"/>
      <c r="AG14" s="3"/>
      <c r="AH14" s="3"/>
      <c r="AI14" s="3"/>
      <c r="AJ14" s="3"/>
      <c r="AK14" s="3"/>
      <c r="AL14" s="3"/>
      <c r="AM14" s="3"/>
      <c r="AN14" s="3"/>
      <c r="AO14" s="3"/>
    </row>
    <row r="15" spans="1:41" ht="16.5" customHeight="1" x14ac:dyDescent="0.3">
      <c r="A15" s="113">
        <v>3</v>
      </c>
      <c r="B15" s="173" t="str">
        <f>IF('2. Identificación del Riesgo'!B15:B17="","",'2. Identificación del Riesgo'!B15:B17)</f>
        <v>Comunicaciones e Información Pública</v>
      </c>
      <c r="C15" s="114" t="str">
        <f>IF('2. Identificación del Riesgo'!G15:G17="","",'2. Identificación del Riesgo'!G15:G17)</f>
        <v>Posibilidad de afectación economica o presupuestal, por la alta rotación de personal de planta, debido a la falta de lineamientos y herramientas institucionalizados para una adecuada trasferencia de conocimiento.</v>
      </c>
      <c r="D15" s="114" t="str">
        <f>IF('2. Identificación del Riesgo'!H15:H17="","",'2. Identificación del Riesgo'!H15:H17)</f>
        <v>Fuga de Capital Intelectual</v>
      </c>
      <c r="E15" s="219" t="str">
        <f>IF('7. Mapa de Riesgos General'!AI15:AI17="","",'7. Mapa de Riesgos General'!AI15:AI17)</f>
        <v>1) Identificación y diligenciamiento del mapa de conocimiento tacito y explicito por procesos (100%).</v>
      </c>
      <c r="F15" s="222"/>
      <c r="G15" s="224"/>
      <c r="H15" s="224"/>
      <c r="I15" s="220"/>
      <c r="J15" s="222"/>
      <c r="K15" s="220"/>
      <c r="L15" s="220"/>
      <c r="M15" s="222"/>
      <c r="N15" s="224"/>
      <c r="O15" s="224"/>
      <c r="P15" s="220"/>
      <c r="Q15" s="222"/>
      <c r="R15" s="220"/>
      <c r="S15" s="220"/>
      <c r="T15" s="222"/>
      <c r="U15" s="224"/>
      <c r="V15" s="224"/>
      <c r="W15" s="220"/>
      <c r="X15" s="222"/>
      <c r="Y15" s="220"/>
      <c r="Z15" s="220"/>
      <c r="AA15" s="3"/>
      <c r="AB15" s="3"/>
      <c r="AC15" s="3"/>
      <c r="AD15" s="3"/>
      <c r="AE15" s="3"/>
      <c r="AF15" s="3"/>
      <c r="AG15" s="3"/>
      <c r="AH15" s="3"/>
      <c r="AI15" s="3"/>
      <c r="AJ15" s="3"/>
      <c r="AK15" s="3"/>
      <c r="AL15" s="3"/>
      <c r="AM15" s="3"/>
      <c r="AN15" s="3"/>
      <c r="AO15" s="3"/>
    </row>
    <row r="16" spans="1:41" x14ac:dyDescent="0.3">
      <c r="A16" s="113"/>
      <c r="B16" s="173"/>
      <c r="C16" s="114"/>
      <c r="D16" s="114"/>
      <c r="E16" s="219"/>
      <c r="F16" s="223"/>
      <c r="G16" s="221"/>
      <c r="H16" s="221"/>
      <c r="I16" s="221"/>
      <c r="J16" s="223"/>
      <c r="K16" s="221"/>
      <c r="L16" s="221"/>
      <c r="M16" s="223"/>
      <c r="N16" s="221"/>
      <c r="O16" s="221"/>
      <c r="P16" s="221"/>
      <c r="Q16" s="223"/>
      <c r="R16" s="221"/>
      <c r="S16" s="221"/>
      <c r="T16" s="223"/>
      <c r="U16" s="221"/>
      <c r="V16" s="221"/>
      <c r="W16" s="221"/>
      <c r="X16" s="223"/>
      <c r="Y16" s="221"/>
      <c r="Z16" s="221"/>
      <c r="AA16" s="3"/>
      <c r="AB16" s="3"/>
      <c r="AC16" s="3"/>
      <c r="AD16" s="3"/>
      <c r="AE16" s="3"/>
      <c r="AF16" s="3"/>
      <c r="AG16" s="3"/>
      <c r="AH16" s="3"/>
      <c r="AI16" s="3"/>
      <c r="AJ16" s="3"/>
      <c r="AK16" s="3"/>
      <c r="AL16" s="3"/>
      <c r="AM16" s="3"/>
      <c r="AN16" s="3"/>
      <c r="AO16" s="3"/>
    </row>
    <row r="17" spans="1:41" x14ac:dyDescent="0.3">
      <c r="A17" s="113"/>
      <c r="B17" s="173"/>
      <c r="C17" s="114"/>
      <c r="D17" s="114"/>
      <c r="E17" s="219"/>
      <c r="F17" s="223"/>
      <c r="G17" s="221"/>
      <c r="H17" s="221"/>
      <c r="I17" s="221"/>
      <c r="J17" s="223"/>
      <c r="K17" s="221"/>
      <c r="L17" s="221"/>
      <c r="M17" s="223"/>
      <c r="N17" s="221"/>
      <c r="O17" s="221"/>
      <c r="P17" s="221"/>
      <c r="Q17" s="223"/>
      <c r="R17" s="221"/>
      <c r="S17" s="221"/>
      <c r="T17" s="223"/>
      <c r="U17" s="221"/>
      <c r="V17" s="221"/>
      <c r="W17" s="221"/>
      <c r="X17" s="223"/>
      <c r="Y17" s="221"/>
      <c r="Z17" s="221"/>
      <c r="AA17" s="3"/>
      <c r="AB17" s="3"/>
      <c r="AC17" s="3"/>
      <c r="AD17" s="3"/>
      <c r="AE17" s="3"/>
      <c r="AF17" s="3"/>
      <c r="AG17" s="3"/>
      <c r="AH17" s="3"/>
      <c r="AI17" s="3"/>
      <c r="AJ17" s="3"/>
      <c r="AK17" s="3"/>
      <c r="AL17" s="3"/>
      <c r="AM17" s="3"/>
      <c r="AN17" s="3"/>
      <c r="AO17" s="3"/>
    </row>
    <row r="18" spans="1:41" ht="16.5" customHeight="1" x14ac:dyDescent="0.3">
      <c r="A18" s="113">
        <v>4</v>
      </c>
      <c r="B18" s="173" t="str">
        <f>IF('2. Identificación del Riesgo'!B18:B20="","",'2. Identificación del Riesgo'!B18:B20)</f>
        <v>Comunicaciones e Información Pública</v>
      </c>
      <c r="C18" s="114" t="str">
        <f>IF('2. Identificación del Riesgo'!G18:G20="","",'2. Identificación del Riesgo'!G18:G20)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14" t="str">
        <f>IF('2. Identificación del Riesgo'!H18:H20="","",'2. Identificación del Riesgo'!H18:H20)</f>
        <v>Fuga de Capital Intelectual</v>
      </c>
      <c r="E18" s="219" t="str">
        <f>IF('7. Mapa de Riesgos General'!AI18:AI20="","",'7. Mapa de Riesgos General'!AI18:AI20)</f>
        <v/>
      </c>
      <c r="F18" s="222"/>
      <c r="G18" s="224"/>
      <c r="H18" s="224"/>
      <c r="I18" s="220"/>
      <c r="J18" s="222"/>
      <c r="K18" s="220"/>
      <c r="L18" s="220"/>
      <c r="M18" s="222"/>
      <c r="N18" s="224"/>
      <c r="O18" s="224"/>
      <c r="P18" s="220"/>
      <c r="Q18" s="222"/>
      <c r="R18" s="220"/>
      <c r="S18" s="220"/>
      <c r="T18" s="222"/>
      <c r="U18" s="224"/>
      <c r="V18" s="224"/>
      <c r="W18" s="220"/>
      <c r="X18" s="222"/>
      <c r="Y18" s="220"/>
      <c r="Z18" s="220"/>
      <c r="AA18" s="3"/>
      <c r="AB18" s="3"/>
      <c r="AC18" s="3"/>
      <c r="AD18" s="3"/>
      <c r="AE18" s="3"/>
      <c r="AF18" s="3"/>
      <c r="AG18" s="3"/>
      <c r="AH18" s="3"/>
      <c r="AI18" s="3"/>
      <c r="AJ18" s="3"/>
      <c r="AK18" s="3"/>
      <c r="AL18" s="3"/>
      <c r="AM18" s="3"/>
      <c r="AN18" s="3"/>
      <c r="AO18" s="3"/>
    </row>
    <row r="19" spans="1:41" x14ac:dyDescent="0.3">
      <c r="A19" s="113"/>
      <c r="B19" s="173"/>
      <c r="C19" s="114"/>
      <c r="D19" s="114"/>
      <c r="E19" s="219"/>
      <c r="F19" s="223"/>
      <c r="G19" s="221"/>
      <c r="H19" s="221"/>
      <c r="I19" s="221"/>
      <c r="J19" s="223"/>
      <c r="K19" s="221"/>
      <c r="L19" s="221"/>
      <c r="M19" s="223"/>
      <c r="N19" s="221"/>
      <c r="O19" s="221"/>
      <c r="P19" s="221"/>
      <c r="Q19" s="223"/>
      <c r="R19" s="221"/>
      <c r="S19" s="221"/>
      <c r="T19" s="223"/>
      <c r="U19" s="221"/>
      <c r="V19" s="221"/>
      <c r="W19" s="221"/>
      <c r="X19" s="223"/>
      <c r="Y19" s="221"/>
      <c r="Z19" s="221"/>
      <c r="AA19" s="3"/>
      <c r="AB19" s="3"/>
      <c r="AC19" s="3"/>
      <c r="AD19" s="3"/>
      <c r="AE19" s="3"/>
      <c r="AF19" s="3"/>
      <c r="AG19" s="3"/>
      <c r="AH19" s="3"/>
      <c r="AI19" s="3"/>
      <c r="AJ19" s="3"/>
      <c r="AK19" s="3"/>
      <c r="AL19" s="3"/>
      <c r="AM19" s="3"/>
      <c r="AN19" s="3"/>
      <c r="AO19" s="3"/>
    </row>
    <row r="20" spans="1:41" x14ac:dyDescent="0.3">
      <c r="A20" s="113"/>
      <c r="B20" s="173"/>
      <c r="C20" s="114"/>
      <c r="D20" s="114"/>
      <c r="E20" s="219"/>
      <c r="F20" s="223"/>
      <c r="G20" s="221"/>
      <c r="H20" s="221"/>
      <c r="I20" s="221"/>
      <c r="J20" s="223"/>
      <c r="K20" s="221"/>
      <c r="L20" s="221"/>
      <c r="M20" s="223"/>
      <c r="N20" s="221"/>
      <c r="O20" s="221"/>
      <c r="P20" s="221"/>
      <c r="Q20" s="223"/>
      <c r="R20" s="221"/>
      <c r="S20" s="221"/>
      <c r="T20" s="223"/>
      <c r="U20" s="221"/>
      <c r="V20" s="221"/>
      <c r="W20" s="221"/>
      <c r="X20" s="223"/>
      <c r="Y20" s="221"/>
      <c r="Z20" s="221"/>
      <c r="AA20" s="3"/>
      <c r="AB20" s="3"/>
      <c r="AC20" s="3"/>
      <c r="AD20" s="3"/>
      <c r="AE20" s="3"/>
      <c r="AF20" s="3"/>
      <c r="AG20" s="3"/>
      <c r="AH20" s="3"/>
      <c r="AI20" s="3"/>
      <c r="AJ20" s="3"/>
      <c r="AK20" s="3"/>
      <c r="AL20" s="3"/>
      <c r="AM20" s="3"/>
      <c r="AN20" s="3"/>
      <c r="AO20" s="3"/>
    </row>
    <row r="21" spans="1:41" ht="16.5" customHeight="1" x14ac:dyDescent="0.3">
      <c r="A21" s="113">
        <v>5</v>
      </c>
      <c r="B21" s="173" t="str">
        <f>IF('2. Identificación del Riesgo'!B21:B23="","",'2. Identificación del Riesgo'!B21:B23)</f>
        <v>Comunicaciones e Información Pública</v>
      </c>
      <c r="C21" s="114" t="str">
        <f>IF('2. Identificación del Riesgo'!G21:G23="","",'2. Identificación del Riesgo'!G21:G23)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14" t="str">
        <f>IF('2. Identificación del Riesgo'!H21:H23="","",'2. Identificación del Riesgo'!H21:H23)</f>
        <v>Seguridad de la Información (Pérdida de Confidencialidad)</v>
      </c>
      <c r="E21" s="219" t="str">
        <f>IF('7. Mapa de Riesgos General'!AI21:AI23="","",'7. Mapa de Riesgos General'!AI21:AI23)</f>
        <v>1) Solicitar el reporte de permisos de las carpetas compartidas (NAS) a la Oficina TIC y solicitar en caso de ser necesario, mediante mesa de servicio, los ajustes y accesos correspondientes. (100%)</v>
      </c>
      <c r="F21" s="222"/>
      <c r="G21" s="224"/>
      <c r="H21" s="224"/>
      <c r="I21" s="220"/>
      <c r="J21" s="222"/>
      <c r="K21" s="220"/>
      <c r="L21" s="220"/>
      <c r="M21" s="222"/>
      <c r="N21" s="224"/>
      <c r="O21" s="224"/>
      <c r="P21" s="220"/>
      <c r="Q21" s="222"/>
      <c r="R21" s="220"/>
      <c r="S21" s="220"/>
      <c r="T21" s="222"/>
      <c r="U21" s="224"/>
      <c r="V21" s="224"/>
      <c r="W21" s="220"/>
      <c r="X21" s="222"/>
      <c r="Y21" s="220"/>
      <c r="Z21" s="220"/>
      <c r="AA21" s="3"/>
      <c r="AB21" s="3"/>
      <c r="AC21" s="3"/>
      <c r="AD21" s="3"/>
      <c r="AE21" s="3"/>
      <c r="AF21" s="3"/>
      <c r="AG21" s="3"/>
      <c r="AH21" s="3"/>
      <c r="AI21" s="3"/>
      <c r="AJ21" s="3"/>
      <c r="AK21" s="3"/>
      <c r="AL21" s="3"/>
      <c r="AM21" s="3"/>
      <c r="AN21" s="3"/>
      <c r="AO21" s="3"/>
    </row>
    <row r="22" spans="1:41" x14ac:dyDescent="0.3">
      <c r="A22" s="113"/>
      <c r="B22" s="173"/>
      <c r="C22" s="114"/>
      <c r="D22" s="114"/>
      <c r="E22" s="219"/>
      <c r="F22" s="223"/>
      <c r="G22" s="221"/>
      <c r="H22" s="221"/>
      <c r="I22" s="221"/>
      <c r="J22" s="223"/>
      <c r="K22" s="221"/>
      <c r="L22" s="221"/>
      <c r="M22" s="223"/>
      <c r="N22" s="221"/>
      <c r="O22" s="221"/>
      <c r="P22" s="221"/>
      <c r="Q22" s="223"/>
      <c r="R22" s="221"/>
      <c r="S22" s="221"/>
      <c r="T22" s="223"/>
      <c r="U22" s="221"/>
      <c r="V22" s="221"/>
      <c r="W22" s="221"/>
      <c r="X22" s="223"/>
      <c r="Y22" s="221"/>
      <c r="Z22" s="221"/>
      <c r="AA22" s="3"/>
      <c r="AB22" s="3"/>
      <c r="AC22" s="3"/>
      <c r="AD22" s="3"/>
      <c r="AE22" s="3"/>
      <c r="AF22" s="3"/>
      <c r="AG22" s="3"/>
      <c r="AH22" s="3"/>
      <c r="AI22" s="3"/>
      <c r="AJ22" s="3"/>
      <c r="AK22" s="3"/>
      <c r="AL22" s="3"/>
      <c r="AM22" s="3"/>
      <c r="AN22" s="3"/>
      <c r="AO22" s="3"/>
    </row>
    <row r="23" spans="1:41" x14ac:dyDescent="0.3">
      <c r="A23" s="113"/>
      <c r="B23" s="173"/>
      <c r="C23" s="114"/>
      <c r="D23" s="114"/>
      <c r="E23" s="219"/>
      <c r="F23" s="223"/>
      <c r="G23" s="221"/>
      <c r="H23" s="221"/>
      <c r="I23" s="221"/>
      <c r="J23" s="223"/>
      <c r="K23" s="221"/>
      <c r="L23" s="221"/>
      <c r="M23" s="223"/>
      <c r="N23" s="221"/>
      <c r="O23" s="221"/>
      <c r="P23" s="221"/>
      <c r="Q23" s="223"/>
      <c r="R23" s="221"/>
      <c r="S23" s="221"/>
      <c r="T23" s="223"/>
      <c r="U23" s="221"/>
      <c r="V23" s="221"/>
      <c r="W23" s="221"/>
      <c r="X23" s="223"/>
      <c r="Y23" s="221"/>
      <c r="Z23" s="221"/>
      <c r="AA23" s="3"/>
      <c r="AB23" s="3"/>
      <c r="AC23" s="3"/>
      <c r="AD23" s="3"/>
      <c r="AE23" s="3"/>
      <c r="AF23" s="3"/>
      <c r="AG23" s="3"/>
      <c r="AH23" s="3"/>
      <c r="AI23" s="3"/>
      <c r="AJ23" s="3"/>
      <c r="AK23" s="3"/>
      <c r="AL23" s="3"/>
      <c r="AM23" s="3"/>
      <c r="AN23" s="3"/>
      <c r="AO23" s="3"/>
    </row>
    <row r="24" spans="1:41" ht="16.5" customHeight="1" x14ac:dyDescent="0.3">
      <c r="A24" s="113">
        <v>6</v>
      </c>
      <c r="B24" s="173" t="str">
        <f>IF('2. Identificación del Riesgo'!B24:B26="","",'2. Identificación del Riesgo'!B24:B26)</f>
        <v>Comunicaciones e Información Pública</v>
      </c>
      <c r="C24" s="114" t="str">
        <f>IF('2. Identificación del Riesgo'!G24:G26="","",'2. Identificación del Riesgo'!G24:G26)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14" t="str">
        <f>IF('2. Identificación del Riesgo'!H24:H26="","",'2. Identificación del Riesgo'!H24:H26)</f>
        <v>Seguridad de la Información (Pérdida de la Integridad)</v>
      </c>
      <c r="E24" s="219" t="str">
        <f>IF('7. Mapa de Riesgos General'!AI24:AI26="","",'7. Mapa de Riesgos General'!AI24:AI26)</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24" s="222"/>
      <c r="G24" s="224"/>
      <c r="H24" s="224"/>
      <c r="I24" s="220"/>
      <c r="J24" s="222"/>
      <c r="K24" s="220"/>
      <c r="L24" s="220"/>
      <c r="M24" s="222"/>
      <c r="N24" s="224"/>
      <c r="O24" s="224"/>
      <c r="P24" s="220"/>
      <c r="Q24" s="222"/>
      <c r="R24" s="220"/>
      <c r="S24" s="220"/>
      <c r="T24" s="222"/>
      <c r="U24" s="224"/>
      <c r="V24" s="224"/>
      <c r="W24" s="220"/>
      <c r="X24" s="222"/>
      <c r="Y24" s="220"/>
      <c r="Z24" s="220"/>
      <c r="AA24" s="3"/>
      <c r="AB24" s="3"/>
      <c r="AC24" s="3"/>
      <c r="AD24" s="3"/>
      <c r="AE24" s="3"/>
      <c r="AF24" s="3"/>
      <c r="AG24" s="3"/>
      <c r="AH24" s="3"/>
      <c r="AI24" s="3"/>
      <c r="AJ24" s="3"/>
      <c r="AK24" s="3"/>
      <c r="AL24" s="3"/>
      <c r="AM24" s="3"/>
      <c r="AN24" s="3"/>
      <c r="AO24" s="3"/>
    </row>
    <row r="25" spans="1:41" x14ac:dyDescent="0.3">
      <c r="A25" s="113"/>
      <c r="B25" s="173"/>
      <c r="C25" s="114"/>
      <c r="D25" s="114"/>
      <c r="E25" s="219"/>
      <c r="F25" s="223"/>
      <c r="G25" s="221"/>
      <c r="H25" s="221"/>
      <c r="I25" s="221"/>
      <c r="J25" s="223"/>
      <c r="K25" s="221"/>
      <c r="L25" s="221"/>
      <c r="M25" s="223"/>
      <c r="N25" s="221"/>
      <c r="O25" s="221"/>
      <c r="P25" s="221"/>
      <c r="Q25" s="223"/>
      <c r="R25" s="221"/>
      <c r="S25" s="221"/>
      <c r="T25" s="223"/>
      <c r="U25" s="221"/>
      <c r="V25" s="221"/>
      <c r="W25" s="221"/>
      <c r="X25" s="223"/>
      <c r="Y25" s="221"/>
      <c r="Z25" s="221"/>
      <c r="AA25" s="3"/>
      <c r="AB25" s="3"/>
      <c r="AC25" s="3"/>
      <c r="AD25" s="3"/>
      <c r="AE25" s="3"/>
      <c r="AF25" s="3"/>
      <c r="AG25" s="3"/>
      <c r="AH25" s="3"/>
      <c r="AI25" s="3"/>
      <c r="AJ25" s="3"/>
      <c r="AK25" s="3"/>
      <c r="AL25" s="3"/>
      <c r="AM25" s="3"/>
      <c r="AN25" s="3"/>
      <c r="AO25" s="3"/>
    </row>
    <row r="26" spans="1:41" x14ac:dyDescent="0.3">
      <c r="A26" s="113"/>
      <c r="B26" s="173"/>
      <c r="C26" s="114"/>
      <c r="D26" s="114"/>
      <c r="E26" s="219"/>
      <c r="F26" s="223"/>
      <c r="G26" s="221"/>
      <c r="H26" s="221"/>
      <c r="I26" s="221"/>
      <c r="J26" s="223"/>
      <c r="K26" s="221"/>
      <c r="L26" s="221"/>
      <c r="M26" s="223"/>
      <c r="N26" s="221"/>
      <c r="O26" s="221"/>
      <c r="P26" s="221"/>
      <c r="Q26" s="223"/>
      <c r="R26" s="221"/>
      <c r="S26" s="221"/>
      <c r="T26" s="223"/>
      <c r="U26" s="221"/>
      <c r="V26" s="221"/>
      <c r="W26" s="221"/>
      <c r="X26" s="223"/>
      <c r="Y26" s="221"/>
      <c r="Z26" s="221"/>
      <c r="AA26" s="3"/>
      <c r="AB26" s="3"/>
      <c r="AC26" s="3"/>
      <c r="AD26" s="3"/>
      <c r="AE26" s="3"/>
      <c r="AF26" s="3"/>
      <c r="AG26" s="3"/>
      <c r="AH26" s="3"/>
      <c r="AI26" s="3"/>
      <c r="AJ26" s="3"/>
      <c r="AK26" s="3"/>
      <c r="AL26" s="3"/>
      <c r="AM26" s="3"/>
      <c r="AN26" s="3"/>
      <c r="AO26" s="3"/>
    </row>
    <row r="27" spans="1:41" ht="16.5" customHeight="1" x14ac:dyDescent="0.3">
      <c r="A27" s="113">
        <v>7</v>
      </c>
      <c r="B27" s="173" t="str">
        <f>IF('2. Identificación del Riesgo'!B27:B29="","",'2. Identificación del Riesgo'!B27:B29)</f>
        <v/>
      </c>
      <c r="C27" s="114" t="str">
        <f>IF('2. Identificación del Riesgo'!G27:G29="","",'2. Identificación del Riesgo'!G27:G29)</f>
        <v/>
      </c>
      <c r="D27" s="114" t="str">
        <f>IF('2. Identificación del Riesgo'!H27:H29="","",'2. Identificación del Riesgo'!H27:H29)</f>
        <v/>
      </c>
      <c r="E27" s="219" t="str">
        <f>IF('7. Mapa de Riesgos General'!AI27:AI29="","",'7. Mapa de Riesgos General'!AI27:AI29)</f>
        <v/>
      </c>
      <c r="F27" s="222"/>
      <c r="G27" s="224"/>
      <c r="H27" s="224"/>
      <c r="I27" s="220"/>
      <c r="J27" s="222"/>
      <c r="K27" s="220"/>
      <c r="L27" s="220"/>
      <c r="M27" s="222"/>
      <c r="N27" s="224"/>
      <c r="O27" s="224"/>
      <c r="P27" s="220"/>
      <c r="Q27" s="222"/>
      <c r="R27" s="220"/>
      <c r="S27" s="220"/>
      <c r="T27" s="222"/>
      <c r="U27" s="224"/>
      <c r="V27" s="224"/>
      <c r="W27" s="220"/>
      <c r="X27" s="222"/>
      <c r="Y27" s="220"/>
      <c r="Z27" s="220"/>
      <c r="AA27" s="3"/>
      <c r="AB27" s="3"/>
      <c r="AC27" s="3"/>
      <c r="AD27" s="3"/>
      <c r="AE27" s="3"/>
      <c r="AF27" s="3"/>
      <c r="AG27" s="3"/>
      <c r="AH27" s="3"/>
      <c r="AI27" s="3"/>
      <c r="AJ27" s="3"/>
      <c r="AK27" s="3"/>
      <c r="AL27" s="3"/>
      <c r="AM27" s="3"/>
      <c r="AN27" s="3"/>
      <c r="AO27" s="3"/>
    </row>
    <row r="28" spans="1:41" x14ac:dyDescent="0.3">
      <c r="A28" s="113"/>
      <c r="B28" s="173"/>
      <c r="C28" s="114"/>
      <c r="D28" s="114"/>
      <c r="E28" s="219"/>
      <c r="F28" s="223"/>
      <c r="G28" s="221"/>
      <c r="H28" s="221"/>
      <c r="I28" s="221"/>
      <c r="J28" s="223"/>
      <c r="K28" s="221"/>
      <c r="L28" s="221"/>
      <c r="M28" s="223"/>
      <c r="N28" s="221"/>
      <c r="O28" s="221"/>
      <c r="P28" s="221"/>
      <c r="Q28" s="223"/>
      <c r="R28" s="221"/>
      <c r="S28" s="221"/>
      <c r="T28" s="223"/>
      <c r="U28" s="221"/>
      <c r="V28" s="221"/>
      <c r="W28" s="221"/>
      <c r="X28" s="223"/>
      <c r="Y28" s="221"/>
      <c r="Z28" s="221"/>
      <c r="AA28" s="3"/>
      <c r="AB28" s="3"/>
      <c r="AC28" s="3"/>
      <c r="AD28" s="3"/>
      <c r="AE28" s="3"/>
      <c r="AF28" s="3"/>
      <c r="AG28" s="3"/>
      <c r="AH28" s="3"/>
      <c r="AI28" s="3"/>
      <c r="AJ28" s="3"/>
      <c r="AK28" s="3"/>
      <c r="AL28" s="3"/>
      <c r="AM28" s="3"/>
      <c r="AN28" s="3"/>
      <c r="AO28" s="3"/>
    </row>
    <row r="29" spans="1:41" x14ac:dyDescent="0.3">
      <c r="A29" s="113"/>
      <c r="B29" s="173"/>
      <c r="C29" s="114"/>
      <c r="D29" s="114"/>
      <c r="E29" s="219"/>
      <c r="F29" s="223"/>
      <c r="G29" s="221"/>
      <c r="H29" s="221"/>
      <c r="I29" s="221"/>
      <c r="J29" s="223"/>
      <c r="K29" s="221"/>
      <c r="L29" s="221"/>
      <c r="M29" s="223"/>
      <c r="N29" s="221"/>
      <c r="O29" s="221"/>
      <c r="P29" s="221"/>
      <c r="Q29" s="223"/>
      <c r="R29" s="221"/>
      <c r="S29" s="221"/>
      <c r="T29" s="223"/>
      <c r="U29" s="221"/>
      <c r="V29" s="221"/>
      <c r="W29" s="221"/>
      <c r="X29" s="223"/>
      <c r="Y29" s="221"/>
      <c r="Z29" s="221"/>
      <c r="AA29" s="3"/>
      <c r="AB29" s="3"/>
      <c r="AC29" s="3"/>
      <c r="AD29" s="3"/>
      <c r="AE29" s="3"/>
      <c r="AF29" s="3"/>
      <c r="AG29" s="3"/>
      <c r="AH29" s="3"/>
      <c r="AI29" s="3"/>
      <c r="AJ29" s="3"/>
      <c r="AK29" s="3"/>
      <c r="AL29" s="3"/>
      <c r="AM29" s="3"/>
      <c r="AN29" s="3"/>
      <c r="AO29" s="3"/>
    </row>
    <row r="30" spans="1:41" ht="16.5" customHeight="1" x14ac:dyDescent="0.3">
      <c r="A30" s="113">
        <v>8</v>
      </c>
      <c r="B30" s="173" t="str">
        <f>IF('2. Identificación del Riesgo'!B30:B32="","",'2. Identificación del Riesgo'!B30:B32)</f>
        <v/>
      </c>
      <c r="C30" s="114" t="str">
        <f>IF('2. Identificación del Riesgo'!G30:G32="","",'2. Identificación del Riesgo'!G30:G32)</f>
        <v/>
      </c>
      <c r="D30" s="114" t="str">
        <f>IF('2. Identificación del Riesgo'!H30:H32="","",'2. Identificación del Riesgo'!H30:H32)</f>
        <v/>
      </c>
      <c r="E30" s="219" t="str">
        <f>IF('7. Mapa de Riesgos General'!AI30:AI32="","",'7. Mapa de Riesgos General'!AI30:AI32)</f>
        <v/>
      </c>
      <c r="F30" s="222"/>
      <c r="G30" s="224"/>
      <c r="H30" s="224"/>
      <c r="I30" s="220"/>
      <c r="J30" s="222"/>
      <c r="K30" s="220"/>
      <c r="L30" s="220"/>
      <c r="M30" s="222"/>
      <c r="N30" s="224"/>
      <c r="O30" s="224"/>
      <c r="P30" s="220"/>
      <c r="Q30" s="222"/>
      <c r="R30" s="220"/>
      <c r="S30" s="220"/>
      <c r="T30" s="222"/>
      <c r="U30" s="224"/>
      <c r="V30" s="224"/>
      <c r="W30" s="220"/>
      <c r="X30" s="222"/>
      <c r="Y30" s="220"/>
      <c r="Z30" s="220"/>
      <c r="AA30" s="3"/>
      <c r="AB30" s="3"/>
      <c r="AC30" s="3"/>
      <c r="AD30" s="3"/>
      <c r="AE30" s="3"/>
      <c r="AF30" s="3"/>
      <c r="AG30" s="3"/>
      <c r="AH30" s="3"/>
      <c r="AI30" s="3"/>
      <c r="AJ30" s="3"/>
      <c r="AK30" s="3"/>
      <c r="AL30" s="3"/>
      <c r="AM30" s="3"/>
      <c r="AN30" s="3"/>
      <c r="AO30" s="3"/>
    </row>
    <row r="31" spans="1:41" x14ac:dyDescent="0.3">
      <c r="A31" s="113"/>
      <c r="B31" s="173"/>
      <c r="C31" s="114"/>
      <c r="D31" s="114"/>
      <c r="E31" s="219"/>
      <c r="F31" s="223"/>
      <c r="G31" s="221"/>
      <c r="H31" s="221"/>
      <c r="I31" s="221"/>
      <c r="J31" s="223"/>
      <c r="K31" s="221"/>
      <c r="L31" s="221"/>
      <c r="M31" s="223"/>
      <c r="N31" s="221"/>
      <c r="O31" s="221"/>
      <c r="P31" s="221"/>
      <c r="Q31" s="223"/>
      <c r="R31" s="221"/>
      <c r="S31" s="221"/>
      <c r="T31" s="223"/>
      <c r="U31" s="221"/>
      <c r="V31" s="221"/>
      <c r="W31" s="221"/>
      <c r="X31" s="223"/>
      <c r="Y31" s="221"/>
      <c r="Z31" s="221"/>
      <c r="AA31" s="3"/>
      <c r="AB31" s="3"/>
      <c r="AC31" s="3"/>
      <c r="AD31" s="3"/>
      <c r="AE31" s="3"/>
      <c r="AF31" s="3"/>
      <c r="AG31" s="3"/>
      <c r="AH31" s="3"/>
      <c r="AI31" s="3"/>
      <c r="AJ31" s="3"/>
      <c r="AK31" s="3"/>
      <c r="AL31" s="3"/>
      <c r="AM31" s="3"/>
      <c r="AN31" s="3"/>
      <c r="AO31" s="3"/>
    </row>
    <row r="32" spans="1:41" x14ac:dyDescent="0.3">
      <c r="A32" s="113"/>
      <c r="B32" s="173"/>
      <c r="C32" s="114"/>
      <c r="D32" s="114"/>
      <c r="E32" s="219"/>
      <c r="F32" s="223"/>
      <c r="G32" s="221"/>
      <c r="H32" s="221"/>
      <c r="I32" s="221"/>
      <c r="J32" s="223"/>
      <c r="K32" s="221"/>
      <c r="L32" s="221"/>
      <c r="M32" s="223"/>
      <c r="N32" s="221"/>
      <c r="O32" s="221"/>
      <c r="P32" s="221"/>
      <c r="Q32" s="223"/>
      <c r="R32" s="221"/>
      <c r="S32" s="221"/>
      <c r="T32" s="223"/>
      <c r="U32" s="221"/>
      <c r="V32" s="221"/>
      <c r="W32" s="221"/>
      <c r="X32" s="223"/>
      <c r="Y32" s="221"/>
      <c r="Z32" s="221"/>
      <c r="AA32" s="3"/>
      <c r="AB32" s="3"/>
      <c r="AC32" s="3"/>
      <c r="AD32" s="3"/>
      <c r="AE32" s="3"/>
      <c r="AF32" s="3"/>
      <c r="AG32" s="3"/>
      <c r="AH32" s="3"/>
      <c r="AI32" s="3"/>
      <c r="AJ32" s="3"/>
      <c r="AK32" s="3"/>
      <c r="AL32" s="3"/>
      <c r="AM32" s="3"/>
      <c r="AN32" s="3"/>
      <c r="AO32" s="3"/>
    </row>
    <row r="33" spans="1:41" ht="16.5" customHeight="1" x14ac:dyDescent="0.3">
      <c r="A33" s="113">
        <v>9</v>
      </c>
      <c r="B33" s="173" t="str">
        <f>IF('2. Identificación del Riesgo'!B33:B35="","",'2. Identificación del Riesgo'!B33:B35)</f>
        <v/>
      </c>
      <c r="C33" s="114" t="str">
        <f>IF('2. Identificación del Riesgo'!G33:G35="","",'2. Identificación del Riesgo'!G33:G35)</f>
        <v/>
      </c>
      <c r="D33" s="114" t="str">
        <f>IF('2. Identificación del Riesgo'!H33:H35="","",'2. Identificación del Riesgo'!H33:H35)</f>
        <v/>
      </c>
      <c r="E33" s="219" t="str">
        <f>IF('7. Mapa de Riesgos General'!AI33:AI35="","",'7. Mapa de Riesgos General'!AI33:AI35)</f>
        <v/>
      </c>
      <c r="F33" s="222"/>
      <c r="G33" s="224"/>
      <c r="H33" s="224"/>
      <c r="I33" s="220"/>
      <c r="J33" s="222"/>
      <c r="K33" s="220"/>
      <c r="L33" s="220"/>
      <c r="M33" s="222"/>
      <c r="N33" s="224"/>
      <c r="O33" s="224"/>
      <c r="P33" s="220"/>
      <c r="Q33" s="222"/>
      <c r="R33" s="220"/>
      <c r="S33" s="220"/>
      <c r="T33" s="222"/>
      <c r="U33" s="224"/>
      <c r="V33" s="224"/>
      <c r="W33" s="220"/>
      <c r="X33" s="222"/>
      <c r="Y33" s="220"/>
      <c r="Z33" s="220"/>
      <c r="AA33" s="3"/>
      <c r="AB33" s="3"/>
      <c r="AC33" s="3"/>
      <c r="AD33" s="3"/>
      <c r="AE33" s="3"/>
      <c r="AF33" s="3"/>
      <c r="AG33" s="3"/>
      <c r="AH33" s="3"/>
      <c r="AI33" s="3"/>
      <c r="AJ33" s="3"/>
      <c r="AK33" s="3"/>
      <c r="AL33" s="3"/>
      <c r="AM33" s="3"/>
      <c r="AN33" s="3"/>
      <c r="AO33" s="3"/>
    </row>
    <row r="34" spans="1:41" x14ac:dyDescent="0.3">
      <c r="A34" s="113"/>
      <c r="B34" s="173"/>
      <c r="C34" s="114"/>
      <c r="D34" s="114"/>
      <c r="E34" s="219"/>
      <c r="F34" s="223"/>
      <c r="G34" s="221"/>
      <c r="H34" s="221"/>
      <c r="I34" s="221"/>
      <c r="J34" s="223"/>
      <c r="K34" s="221"/>
      <c r="L34" s="221"/>
      <c r="M34" s="223"/>
      <c r="N34" s="221"/>
      <c r="O34" s="221"/>
      <c r="P34" s="221"/>
      <c r="Q34" s="223"/>
      <c r="R34" s="221"/>
      <c r="S34" s="221"/>
      <c r="T34" s="223"/>
      <c r="U34" s="221"/>
      <c r="V34" s="221"/>
      <c r="W34" s="221"/>
      <c r="X34" s="223"/>
      <c r="Y34" s="221"/>
      <c r="Z34" s="221"/>
      <c r="AA34" s="3"/>
      <c r="AB34" s="3"/>
      <c r="AC34" s="3"/>
      <c r="AD34" s="3"/>
      <c r="AE34" s="3"/>
      <c r="AF34" s="3"/>
      <c r="AG34" s="3"/>
      <c r="AH34" s="3"/>
      <c r="AI34" s="3"/>
      <c r="AJ34" s="3"/>
      <c r="AK34" s="3"/>
      <c r="AL34" s="3"/>
      <c r="AM34" s="3"/>
      <c r="AN34" s="3"/>
      <c r="AO34" s="3"/>
    </row>
    <row r="35" spans="1:41" x14ac:dyDescent="0.3">
      <c r="A35" s="113"/>
      <c r="B35" s="173"/>
      <c r="C35" s="114"/>
      <c r="D35" s="114"/>
      <c r="E35" s="219"/>
      <c r="F35" s="223"/>
      <c r="G35" s="221"/>
      <c r="H35" s="221"/>
      <c r="I35" s="221"/>
      <c r="J35" s="223"/>
      <c r="K35" s="221"/>
      <c r="L35" s="221"/>
      <c r="M35" s="223"/>
      <c r="N35" s="221"/>
      <c r="O35" s="221"/>
      <c r="P35" s="221"/>
      <c r="Q35" s="223"/>
      <c r="R35" s="221"/>
      <c r="S35" s="221"/>
      <c r="T35" s="223"/>
      <c r="U35" s="221"/>
      <c r="V35" s="221"/>
      <c r="W35" s="221"/>
      <c r="X35" s="223"/>
      <c r="Y35" s="221"/>
      <c r="Z35" s="221"/>
      <c r="AA35" s="3"/>
      <c r="AB35" s="3"/>
      <c r="AC35" s="3"/>
      <c r="AD35" s="3"/>
      <c r="AE35" s="3"/>
      <c r="AF35" s="3"/>
      <c r="AG35" s="3"/>
      <c r="AH35" s="3"/>
      <c r="AI35" s="3"/>
      <c r="AJ35" s="3"/>
      <c r="AK35" s="3"/>
      <c r="AL35" s="3"/>
      <c r="AM35" s="3"/>
      <c r="AN35" s="3"/>
      <c r="AO35" s="3"/>
    </row>
    <row r="36" spans="1:41" ht="16.5" customHeight="1" x14ac:dyDescent="0.3">
      <c r="A36" s="113">
        <v>10</v>
      </c>
      <c r="B36" s="173" t="str">
        <f>IF('2. Identificación del Riesgo'!B36:B38="","",'2. Identificación del Riesgo'!B36:B38)</f>
        <v/>
      </c>
      <c r="C36" s="114" t="str">
        <f>IF('2. Identificación del Riesgo'!G36:G38="","",'2. Identificación del Riesgo'!G36:G38)</f>
        <v/>
      </c>
      <c r="D36" s="114" t="str">
        <f>IF('2. Identificación del Riesgo'!H36:H38="","",'2. Identificación del Riesgo'!H36:H38)</f>
        <v/>
      </c>
      <c r="E36" s="219" t="str">
        <f>IF('7. Mapa de Riesgos General'!AI36:AI38="","",'7. Mapa de Riesgos General'!AI36:AI38)</f>
        <v/>
      </c>
      <c r="F36" s="222"/>
      <c r="G36" s="224"/>
      <c r="H36" s="224"/>
      <c r="I36" s="220"/>
      <c r="J36" s="222"/>
      <c r="K36" s="220"/>
      <c r="L36" s="220"/>
      <c r="M36" s="222"/>
      <c r="N36" s="224"/>
      <c r="O36" s="224"/>
      <c r="P36" s="220"/>
      <c r="Q36" s="222"/>
      <c r="R36" s="220"/>
      <c r="S36" s="220"/>
      <c r="T36" s="222"/>
      <c r="U36" s="224"/>
      <c r="V36" s="224"/>
      <c r="W36" s="220"/>
      <c r="X36" s="222"/>
      <c r="Y36" s="220"/>
      <c r="Z36" s="220"/>
      <c r="AA36" s="3"/>
      <c r="AB36" s="3"/>
      <c r="AC36" s="3"/>
      <c r="AD36" s="3"/>
      <c r="AE36" s="3"/>
      <c r="AF36" s="3"/>
      <c r="AG36" s="3"/>
      <c r="AH36" s="3"/>
      <c r="AI36" s="3"/>
      <c r="AJ36" s="3"/>
      <c r="AK36" s="3"/>
      <c r="AL36" s="3"/>
      <c r="AM36" s="3"/>
      <c r="AN36" s="3"/>
      <c r="AO36" s="3"/>
    </row>
    <row r="37" spans="1:41" x14ac:dyDescent="0.3">
      <c r="A37" s="113"/>
      <c r="B37" s="173"/>
      <c r="C37" s="114"/>
      <c r="D37" s="114"/>
      <c r="E37" s="219"/>
      <c r="F37" s="223"/>
      <c r="G37" s="221"/>
      <c r="H37" s="221"/>
      <c r="I37" s="221"/>
      <c r="J37" s="223"/>
      <c r="K37" s="221"/>
      <c r="L37" s="221"/>
      <c r="M37" s="223"/>
      <c r="N37" s="221"/>
      <c r="O37" s="221"/>
      <c r="P37" s="221"/>
      <c r="Q37" s="223"/>
      <c r="R37" s="221"/>
      <c r="S37" s="221"/>
      <c r="T37" s="223"/>
      <c r="U37" s="221"/>
      <c r="V37" s="221"/>
      <c r="W37" s="221"/>
      <c r="X37" s="223"/>
      <c r="Y37" s="221"/>
      <c r="Z37" s="221"/>
      <c r="AA37" s="3"/>
      <c r="AB37" s="3"/>
      <c r="AC37" s="3"/>
      <c r="AD37" s="3"/>
      <c r="AE37" s="3"/>
      <c r="AF37" s="3"/>
      <c r="AG37" s="3"/>
      <c r="AH37" s="3"/>
      <c r="AI37" s="3"/>
      <c r="AJ37" s="3"/>
      <c r="AK37" s="3"/>
      <c r="AL37" s="3"/>
      <c r="AM37" s="3"/>
      <c r="AN37" s="3"/>
      <c r="AO37" s="3"/>
    </row>
    <row r="38" spans="1:41" x14ac:dyDescent="0.3">
      <c r="A38" s="113"/>
      <c r="B38" s="173"/>
      <c r="C38" s="114"/>
      <c r="D38" s="114"/>
      <c r="E38" s="219"/>
      <c r="F38" s="223"/>
      <c r="G38" s="221"/>
      <c r="H38" s="221"/>
      <c r="I38" s="221"/>
      <c r="J38" s="223"/>
      <c r="K38" s="221"/>
      <c r="L38" s="221"/>
      <c r="M38" s="223"/>
      <c r="N38" s="221"/>
      <c r="O38" s="221"/>
      <c r="P38" s="221"/>
      <c r="Q38" s="223"/>
      <c r="R38" s="221"/>
      <c r="S38" s="221"/>
      <c r="T38" s="223"/>
      <c r="U38" s="221"/>
      <c r="V38" s="221"/>
      <c r="W38" s="221"/>
      <c r="X38" s="223"/>
      <c r="Y38" s="221"/>
      <c r="Z38" s="221"/>
      <c r="AA38" s="3"/>
      <c r="AB38" s="3"/>
      <c r="AC38" s="3"/>
      <c r="AD38" s="3"/>
      <c r="AE38" s="3"/>
      <c r="AF38" s="3"/>
      <c r="AG38" s="3"/>
      <c r="AH38" s="3"/>
      <c r="AI38" s="3"/>
      <c r="AJ38" s="3"/>
      <c r="AK38" s="3"/>
      <c r="AL38" s="3"/>
      <c r="AM38" s="3"/>
      <c r="AN38" s="3"/>
      <c r="AO38" s="3"/>
    </row>
    <row r="39" spans="1:41" ht="16.5" customHeight="1" x14ac:dyDescent="0.3">
      <c r="A39" s="113">
        <v>11</v>
      </c>
      <c r="B39" s="173" t="str">
        <f>IF('2. Identificación del Riesgo'!B39:B41="","",'2. Identificación del Riesgo'!B39:B41)</f>
        <v/>
      </c>
      <c r="C39" s="114" t="str">
        <f>IF('2. Identificación del Riesgo'!G39:G41="","",'2. Identificación del Riesgo'!G39:G41)</f>
        <v/>
      </c>
      <c r="D39" s="114" t="str">
        <f>IF('2. Identificación del Riesgo'!H39:H41="","",'2. Identificación del Riesgo'!H39:H41)</f>
        <v/>
      </c>
      <c r="E39" s="219" t="str">
        <f>IF('7. Mapa de Riesgos General'!AI39:AI41="","",'7. Mapa de Riesgos General'!AI39:AI41)</f>
        <v/>
      </c>
      <c r="F39" s="222"/>
      <c r="G39" s="224"/>
      <c r="H39" s="224"/>
      <c r="I39" s="220"/>
      <c r="J39" s="222"/>
      <c r="K39" s="220"/>
      <c r="L39" s="220"/>
      <c r="M39" s="222"/>
      <c r="N39" s="224"/>
      <c r="O39" s="224"/>
      <c r="P39" s="220"/>
      <c r="Q39" s="222"/>
      <c r="R39" s="220"/>
      <c r="S39" s="220"/>
      <c r="T39" s="222"/>
      <c r="U39" s="224"/>
      <c r="V39" s="224"/>
      <c r="W39" s="220"/>
      <c r="X39" s="222"/>
      <c r="Y39" s="220"/>
      <c r="Z39" s="220"/>
      <c r="AA39" s="3"/>
      <c r="AB39" s="3"/>
      <c r="AC39" s="3"/>
      <c r="AD39" s="3"/>
      <c r="AE39" s="3"/>
      <c r="AF39" s="3"/>
      <c r="AG39" s="3"/>
      <c r="AH39" s="3"/>
      <c r="AI39" s="3"/>
      <c r="AJ39" s="3"/>
      <c r="AK39" s="3"/>
      <c r="AL39" s="3"/>
      <c r="AM39" s="3"/>
      <c r="AN39" s="3"/>
      <c r="AO39" s="3"/>
    </row>
    <row r="40" spans="1:41" x14ac:dyDescent="0.3">
      <c r="A40" s="113"/>
      <c r="B40" s="173"/>
      <c r="C40" s="114"/>
      <c r="D40" s="114"/>
      <c r="E40" s="219"/>
      <c r="F40" s="223"/>
      <c r="G40" s="221"/>
      <c r="H40" s="221"/>
      <c r="I40" s="221"/>
      <c r="J40" s="223"/>
      <c r="K40" s="221"/>
      <c r="L40" s="221"/>
      <c r="M40" s="223"/>
      <c r="N40" s="221"/>
      <c r="O40" s="221"/>
      <c r="P40" s="221"/>
      <c r="Q40" s="223"/>
      <c r="R40" s="221"/>
      <c r="S40" s="221"/>
      <c r="T40" s="223"/>
      <c r="U40" s="221"/>
      <c r="V40" s="221"/>
      <c r="W40" s="221"/>
      <c r="X40" s="223"/>
      <c r="Y40" s="221"/>
      <c r="Z40" s="221"/>
      <c r="AA40" s="3"/>
      <c r="AB40" s="3"/>
      <c r="AC40" s="3"/>
      <c r="AD40" s="3"/>
      <c r="AE40" s="3"/>
      <c r="AF40" s="3"/>
      <c r="AG40" s="3"/>
      <c r="AH40" s="3"/>
      <c r="AI40" s="3"/>
      <c r="AJ40" s="3"/>
      <c r="AK40" s="3"/>
      <c r="AL40" s="3"/>
      <c r="AM40" s="3"/>
      <c r="AN40" s="3"/>
      <c r="AO40" s="3"/>
    </row>
    <row r="41" spans="1:41" x14ac:dyDescent="0.3">
      <c r="A41" s="113"/>
      <c r="B41" s="173"/>
      <c r="C41" s="114"/>
      <c r="D41" s="114"/>
      <c r="E41" s="219"/>
      <c r="F41" s="223"/>
      <c r="G41" s="221"/>
      <c r="H41" s="221"/>
      <c r="I41" s="221"/>
      <c r="J41" s="223"/>
      <c r="K41" s="221"/>
      <c r="L41" s="221"/>
      <c r="M41" s="223"/>
      <c r="N41" s="221"/>
      <c r="O41" s="221"/>
      <c r="P41" s="221"/>
      <c r="Q41" s="223"/>
      <c r="R41" s="221"/>
      <c r="S41" s="221"/>
      <c r="T41" s="223"/>
      <c r="U41" s="221"/>
      <c r="V41" s="221"/>
      <c r="W41" s="221"/>
      <c r="X41" s="223"/>
      <c r="Y41" s="221"/>
      <c r="Z41" s="221"/>
      <c r="AA41" s="3"/>
      <c r="AB41" s="3"/>
      <c r="AC41" s="3"/>
      <c r="AD41" s="3"/>
      <c r="AE41" s="3"/>
      <c r="AF41" s="3"/>
      <c r="AG41" s="3"/>
      <c r="AH41" s="3"/>
      <c r="AI41" s="3"/>
      <c r="AJ41" s="3"/>
      <c r="AK41" s="3"/>
      <c r="AL41" s="3"/>
      <c r="AM41" s="3"/>
      <c r="AN41" s="3"/>
      <c r="AO41" s="3"/>
    </row>
    <row r="42" spans="1:41" ht="16.5" customHeight="1" x14ac:dyDescent="0.3">
      <c r="A42" s="113">
        <v>12</v>
      </c>
      <c r="B42" s="173" t="str">
        <f>IF('2. Identificación del Riesgo'!B42:B44="","",'2. Identificación del Riesgo'!B42:B44)</f>
        <v/>
      </c>
      <c r="C42" s="114" t="str">
        <f>IF('2. Identificación del Riesgo'!G42:G44="","",'2. Identificación del Riesgo'!G42:G44)</f>
        <v/>
      </c>
      <c r="D42" s="114" t="str">
        <f>IF('2. Identificación del Riesgo'!H42:H44="","",'2. Identificación del Riesgo'!H42:H44)</f>
        <v/>
      </c>
      <c r="E42" s="219" t="str">
        <f>IF('7. Mapa de Riesgos General'!AI42:AI44="","",'7. Mapa de Riesgos General'!AI42:AI44)</f>
        <v/>
      </c>
      <c r="F42" s="222"/>
      <c r="G42" s="224"/>
      <c r="H42" s="224"/>
      <c r="I42" s="220"/>
      <c r="J42" s="222"/>
      <c r="K42" s="220"/>
      <c r="L42" s="220"/>
      <c r="M42" s="222"/>
      <c r="N42" s="224"/>
      <c r="O42" s="224"/>
      <c r="P42" s="220"/>
      <c r="Q42" s="222"/>
      <c r="R42" s="220"/>
      <c r="S42" s="220"/>
      <c r="T42" s="222"/>
      <c r="U42" s="224"/>
      <c r="V42" s="224"/>
      <c r="W42" s="220"/>
      <c r="X42" s="222"/>
      <c r="Y42" s="220"/>
      <c r="Z42" s="220"/>
      <c r="AA42" s="3"/>
      <c r="AB42" s="3"/>
      <c r="AC42" s="3"/>
      <c r="AD42" s="3"/>
      <c r="AE42" s="3"/>
      <c r="AF42" s="3"/>
      <c r="AG42" s="3"/>
      <c r="AH42" s="3"/>
      <c r="AI42" s="3"/>
      <c r="AJ42" s="3"/>
      <c r="AK42" s="3"/>
      <c r="AL42" s="3"/>
      <c r="AM42" s="3"/>
      <c r="AN42" s="3"/>
      <c r="AO42" s="3"/>
    </row>
    <row r="43" spans="1:41" x14ac:dyDescent="0.3">
      <c r="A43" s="113"/>
      <c r="B43" s="173"/>
      <c r="C43" s="114"/>
      <c r="D43" s="114"/>
      <c r="E43" s="219"/>
      <c r="F43" s="223"/>
      <c r="G43" s="221"/>
      <c r="H43" s="221"/>
      <c r="I43" s="221"/>
      <c r="J43" s="223"/>
      <c r="K43" s="221"/>
      <c r="L43" s="221"/>
      <c r="M43" s="223"/>
      <c r="N43" s="221"/>
      <c r="O43" s="221"/>
      <c r="P43" s="221"/>
      <c r="Q43" s="223"/>
      <c r="R43" s="221"/>
      <c r="S43" s="221"/>
      <c r="T43" s="223"/>
      <c r="U43" s="221"/>
      <c r="V43" s="221"/>
      <c r="W43" s="221"/>
      <c r="X43" s="223"/>
      <c r="Y43" s="221"/>
      <c r="Z43" s="221"/>
      <c r="AA43" s="3"/>
      <c r="AB43" s="3"/>
      <c r="AC43" s="3"/>
      <c r="AD43" s="3"/>
      <c r="AE43" s="3"/>
      <c r="AF43" s="3"/>
      <c r="AG43" s="3"/>
      <c r="AH43" s="3"/>
      <c r="AI43" s="3"/>
      <c r="AJ43" s="3"/>
      <c r="AK43" s="3"/>
      <c r="AL43" s="3"/>
      <c r="AM43" s="3"/>
      <c r="AN43" s="3"/>
      <c r="AO43" s="3"/>
    </row>
    <row r="44" spans="1:41" x14ac:dyDescent="0.3">
      <c r="A44" s="113"/>
      <c r="B44" s="173"/>
      <c r="C44" s="114"/>
      <c r="D44" s="114"/>
      <c r="E44" s="219"/>
      <c r="F44" s="223"/>
      <c r="G44" s="221"/>
      <c r="H44" s="221"/>
      <c r="I44" s="221"/>
      <c r="J44" s="223"/>
      <c r="K44" s="221"/>
      <c r="L44" s="221"/>
      <c r="M44" s="223"/>
      <c r="N44" s="221"/>
      <c r="O44" s="221"/>
      <c r="P44" s="221"/>
      <c r="Q44" s="223"/>
      <c r="R44" s="221"/>
      <c r="S44" s="221"/>
      <c r="T44" s="223"/>
      <c r="U44" s="221"/>
      <c r="V44" s="221"/>
      <c r="W44" s="221"/>
      <c r="X44" s="223"/>
      <c r="Y44" s="221"/>
      <c r="Z44" s="221"/>
      <c r="AA44" s="3"/>
      <c r="AB44" s="3"/>
      <c r="AC44" s="3"/>
      <c r="AD44" s="3"/>
      <c r="AE44" s="3"/>
      <c r="AF44" s="3"/>
      <c r="AG44" s="3"/>
      <c r="AH44" s="3"/>
      <c r="AI44" s="3"/>
      <c r="AJ44" s="3"/>
      <c r="AK44" s="3"/>
      <c r="AL44" s="3"/>
      <c r="AM44" s="3"/>
      <c r="AN44" s="3"/>
      <c r="AO44" s="3"/>
    </row>
    <row r="45" spans="1:41" ht="16.5" customHeight="1" x14ac:dyDescent="0.3">
      <c r="A45" s="113">
        <v>13</v>
      </c>
      <c r="B45" s="173" t="str">
        <f>IF('2. Identificación del Riesgo'!B45:B47="","",'2. Identificación del Riesgo'!B45:B47)</f>
        <v/>
      </c>
      <c r="C45" s="114" t="str">
        <f>IF('2. Identificación del Riesgo'!G45:G47="","",'2. Identificación del Riesgo'!G45:G47)</f>
        <v/>
      </c>
      <c r="D45" s="114" t="str">
        <f>IF('2. Identificación del Riesgo'!H45:H47="","",'2. Identificación del Riesgo'!H45:H47)</f>
        <v/>
      </c>
      <c r="E45" s="219" t="str">
        <f>IF('7. Mapa de Riesgos General'!AI45:AI47="","",'7. Mapa de Riesgos General'!AI45:AI47)</f>
        <v/>
      </c>
      <c r="F45" s="222"/>
      <c r="G45" s="224"/>
      <c r="H45" s="224"/>
      <c r="I45" s="220"/>
      <c r="J45" s="222"/>
      <c r="K45" s="220"/>
      <c r="L45" s="220"/>
      <c r="M45" s="222"/>
      <c r="N45" s="224"/>
      <c r="O45" s="224"/>
      <c r="P45" s="220"/>
      <c r="Q45" s="222"/>
      <c r="R45" s="220"/>
      <c r="S45" s="220"/>
      <c r="T45" s="222"/>
      <c r="U45" s="224"/>
      <c r="V45" s="224"/>
      <c r="W45" s="220"/>
      <c r="X45" s="222"/>
      <c r="Y45" s="220"/>
      <c r="Z45" s="220"/>
      <c r="AA45" s="3"/>
      <c r="AB45" s="3"/>
      <c r="AC45" s="3"/>
      <c r="AD45" s="3"/>
      <c r="AE45" s="3"/>
      <c r="AF45" s="3"/>
      <c r="AG45" s="3"/>
      <c r="AH45" s="3"/>
      <c r="AI45" s="3"/>
      <c r="AJ45" s="3"/>
      <c r="AK45" s="3"/>
      <c r="AL45" s="3"/>
      <c r="AM45" s="3"/>
      <c r="AN45" s="3"/>
      <c r="AO45" s="3"/>
    </row>
    <row r="46" spans="1:41" x14ac:dyDescent="0.3">
      <c r="A46" s="113"/>
      <c r="B46" s="173"/>
      <c r="C46" s="114"/>
      <c r="D46" s="114"/>
      <c r="E46" s="219"/>
      <c r="F46" s="223"/>
      <c r="G46" s="221"/>
      <c r="H46" s="221"/>
      <c r="I46" s="221"/>
      <c r="J46" s="223"/>
      <c r="K46" s="221"/>
      <c r="L46" s="221"/>
      <c r="M46" s="223"/>
      <c r="N46" s="221"/>
      <c r="O46" s="221"/>
      <c r="P46" s="221"/>
      <c r="Q46" s="223"/>
      <c r="R46" s="221"/>
      <c r="S46" s="221"/>
      <c r="T46" s="223"/>
      <c r="U46" s="221"/>
      <c r="V46" s="221"/>
      <c r="W46" s="221"/>
      <c r="X46" s="223"/>
      <c r="Y46" s="221"/>
      <c r="Z46" s="221"/>
      <c r="AA46" s="3"/>
      <c r="AB46" s="3"/>
      <c r="AC46" s="3"/>
      <c r="AD46" s="3"/>
      <c r="AE46" s="3"/>
      <c r="AF46" s="3"/>
      <c r="AG46" s="3"/>
      <c r="AH46" s="3"/>
      <c r="AI46" s="3"/>
      <c r="AJ46" s="3"/>
      <c r="AK46" s="3"/>
      <c r="AL46" s="3"/>
      <c r="AM46" s="3"/>
      <c r="AN46" s="3"/>
      <c r="AO46" s="3"/>
    </row>
    <row r="47" spans="1:41" x14ac:dyDescent="0.3">
      <c r="A47" s="113"/>
      <c r="B47" s="173"/>
      <c r="C47" s="114"/>
      <c r="D47" s="114"/>
      <c r="E47" s="219"/>
      <c r="F47" s="223"/>
      <c r="G47" s="221"/>
      <c r="H47" s="221"/>
      <c r="I47" s="221"/>
      <c r="J47" s="223"/>
      <c r="K47" s="221"/>
      <c r="L47" s="221"/>
      <c r="M47" s="223"/>
      <c r="N47" s="221"/>
      <c r="O47" s="221"/>
      <c r="P47" s="221"/>
      <c r="Q47" s="223"/>
      <c r="R47" s="221"/>
      <c r="S47" s="221"/>
      <c r="T47" s="223"/>
      <c r="U47" s="221"/>
      <c r="V47" s="221"/>
      <c r="W47" s="221"/>
      <c r="X47" s="223"/>
      <c r="Y47" s="221"/>
      <c r="Z47" s="221"/>
      <c r="AA47" s="3"/>
      <c r="AB47" s="3"/>
      <c r="AC47" s="3"/>
      <c r="AD47" s="3"/>
      <c r="AE47" s="3"/>
      <c r="AF47" s="3"/>
      <c r="AG47" s="3"/>
      <c r="AH47" s="3"/>
      <c r="AI47" s="3"/>
      <c r="AJ47" s="3"/>
      <c r="AK47" s="3"/>
      <c r="AL47" s="3"/>
      <c r="AM47" s="3"/>
      <c r="AN47" s="3"/>
      <c r="AO47" s="3"/>
    </row>
    <row r="48" spans="1:41" ht="16.5" customHeight="1" x14ac:dyDescent="0.3">
      <c r="A48" s="113">
        <v>14</v>
      </c>
      <c r="B48" s="173" t="str">
        <f>IF('2. Identificación del Riesgo'!B48:B50="","",'2. Identificación del Riesgo'!B48:B50)</f>
        <v/>
      </c>
      <c r="C48" s="114" t="str">
        <f>IF('2. Identificación del Riesgo'!G48:G50="","",'2. Identificación del Riesgo'!G48:G50)</f>
        <v/>
      </c>
      <c r="D48" s="114" t="str">
        <f>IF('2. Identificación del Riesgo'!H48:H50="","",'2. Identificación del Riesgo'!H48:H50)</f>
        <v/>
      </c>
      <c r="E48" s="219" t="str">
        <f>IF('7. Mapa de Riesgos General'!AI48:AI50="","",'7. Mapa de Riesgos General'!AI48:AI50)</f>
        <v/>
      </c>
      <c r="F48" s="222"/>
      <c r="G48" s="224"/>
      <c r="H48" s="224"/>
      <c r="I48" s="220"/>
      <c r="J48" s="222"/>
      <c r="K48" s="220"/>
      <c r="L48" s="220"/>
      <c r="M48" s="222"/>
      <c r="N48" s="224"/>
      <c r="O48" s="224"/>
      <c r="P48" s="220"/>
      <c r="Q48" s="222"/>
      <c r="R48" s="220"/>
      <c r="S48" s="220"/>
      <c r="T48" s="222"/>
      <c r="U48" s="224"/>
      <c r="V48" s="224"/>
      <c r="W48" s="220"/>
      <c r="X48" s="222"/>
      <c r="Y48" s="220"/>
      <c r="Z48" s="220"/>
      <c r="AA48" s="3"/>
      <c r="AB48" s="3"/>
      <c r="AC48" s="3"/>
      <c r="AD48" s="3"/>
      <c r="AE48" s="3"/>
      <c r="AF48" s="3"/>
      <c r="AG48" s="3"/>
      <c r="AH48" s="3"/>
      <c r="AI48" s="3"/>
      <c r="AJ48" s="3"/>
      <c r="AK48" s="3"/>
      <c r="AL48" s="3"/>
      <c r="AM48" s="3"/>
      <c r="AN48" s="3"/>
      <c r="AO48" s="3"/>
    </row>
    <row r="49" spans="1:41" x14ac:dyDescent="0.3">
      <c r="A49" s="113"/>
      <c r="B49" s="173"/>
      <c r="C49" s="114"/>
      <c r="D49" s="114"/>
      <c r="E49" s="219"/>
      <c r="F49" s="223"/>
      <c r="G49" s="221"/>
      <c r="H49" s="221"/>
      <c r="I49" s="221"/>
      <c r="J49" s="223"/>
      <c r="K49" s="221"/>
      <c r="L49" s="221"/>
      <c r="M49" s="223"/>
      <c r="N49" s="221"/>
      <c r="O49" s="221"/>
      <c r="P49" s="221"/>
      <c r="Q49" s="223"/>
      <c r="R49" s="221"/>
      <c r="S49" s="221"/>
      <c r="T49" s="223"/>
      <c r="U49" s="221"/>
      <c r="V49" s="221"/>
      <c r="W49" s="221"/>
      <c r="X49" s="223"/>
      <c r="Y49" s="221"/>
      <c r="Z49" s="221"/>
      <c r="AA49" s="3"/>
      <c r="AB49" s="3"/>
      <c r="AC49" s="3"/>
      <c r="AD49" s="3"/>
      <c r="AE49" s="3"/>
      <c r="AF49" s="3"/>
      <c r="AG49" s="3"/>
      <c r="AH49" s="3"/>
      <c r="AI49" s="3"/>
      <c r="AJ49" s="3"/>
      <c r="AK49" s="3"/>
      <c r="AL49" s="3"/>
      <c r="AM49" s="3"/>
      <c r="AN49" s="3"/>
      <c r="AO49" s="3"/>
    </row>
    <row r="50" spans="1:41" x14ac:dyDescent="0.3">
      <c r="A50" s="113"/>
      <c r="B50" s="173"/>
      <c r="C50" s="114"/>
      <c r="D50" s="114"/>
      <c r="E50" s="219"/>
      <c r="F50" s="223"/>
      <c r="G50" s="221"/>
      <c r="H50" s="221"/>
      <c r="I50" s="221"/>
      <c r="J50" s="223"/>
      <c r="K50" s="221"/>
      <c r="L50" s="221"/>
      <c r="M50" s="223"/>
      <c r="N50" s="221"/>
      <c r="O50" s="221"/>
      <c r="P50" s="221"/>
      <c r="Q50" s="223"/>
      <c r="R50" s="221"/>
      <c r="S50" s="221"/>
      <c r="T50" s="223"/>
      <c r="U50" s="221"/>
      <c r="V50" s="221"/>
      <c r="W50" s="221"/>
      <c r="X50" s="223"/>
      <c r="Y50" s="221"/>
      <c r="Z50" s="221"/>
      <c r="AA50" s="3"/>
      <c r="AB50" s="3"/>
      <c r="AC50" s="3"/>
      <c r="AD50" s="3"/>
      <c r="AE50" s="3"/>
      <c r="AF50" s="3"/>
      <c r="AG50" s="3"/>
      <c r="AH50" s="3"/>
      <c r="AI50" s="3"/>
      <c r="AJ50" s="3"/>
      <c r="AK50" s="3"/>
      <c r="AL50" s="3"/>
      <c r="AM50" s="3"/>
      <c r="AN50" s="3"/>
      <c r="AO50" s="3"/>
    </row>
    <row r="51" spans="1:41" ht="16.5" customHeight="1" x14ac:dyDescent="0.3">
      <c r="A51" s="113">
        <v>15</v>
      </c>
      <c r="B51" s="173" t="str">
        <f>IF('2. Identificación del Riesgo'!B51:B53="","",'2. Identificación del Riesgo'!B51:B53)</f>
        <v/>
      </c>
      <c r="C51" s="114" t="str">
        <f>IF('2. Identificación del Riesgo'!G51:G53="","",'2. Identificación del Riesgo'!G51:G53)</f>
        <v/>
      </c>
      <c r="D51" s="114" t="str">
        <f>IF('2. Identificación del Riesgo'!H51:H53="","",'2. Identificación del Riesgo'!H51:H53)</f>
        <v/>
      </c>
      <c r="E51" s="219" t="str">
        <f>IF('7. Mapa de Riesgos General'!AI51:AI53="","",'7. Mapa de Riesgos General'!AI51:AI53)</f>
        <v/>
      </c>
      <c r="F51" s="222"/>
      <c r="G51" s="224"/>
      <c r="H51" s="224"/>
      <c r="I51" s="220"/>
      <c r="J51" s="222"/>
      <c r="K51" s="220"/>
      <c r="L51" s="220"/>
      <c r="M51" s="222"/>
      <c r="N51" s="224"/>
      <c r="O51" s="224"/>
      <c r="P51" s="220"/>
      <c r="Q51" s="222"/>
      <c r="R51" s="220"/>
      <c r="S51" s="220"/>
      <c r="T51" s="222"/>
      <c r="U51" s="224"/>
      <c r="V51" s="224"/>
      <c r="W51" s="220"/>
      <c r="X51" s="222"/>
      <c r="Y51" s="220"/>
      <c r="Z51" s="220"/>
      <c r="AA51" s="3"/>
      <c r="AB51" s="3"/>
      <c r="AC51" s="3"/>
      <c r="AD51" s="3"/>
      <c r="AE51" s="3"/>
      <c r="AF51" s="3"/>
      <c r="AG51" s="3"/>
      <c r="AH51" s="3"/>
      <c r="AI51" s="3"/>
      <c r="AJ51" s="3"/>
      <c r="AK51" s="3"/>
      <c r="AL51" s="3"/>
      <c r="AM51" s="3"/>
      <c r="AN51" s="3"/>
      <c r="AO51" s="3"/>
    </row>
    <row r="52" spans="1:41" x14ac:dyDescent="0.3">
      <c r="A52" s="113"/>
      <c r="B52" s="173"/>
      <c r="C52" s="114"/>
      <c r="D52" s="114"/>
      <c r="E52" s="219"/>
      <c r="F52" s="223"/>
      <c r="G52" s="221"/>
      <c r="H52" s="221"/>
      <c r="I52" s="221"/>
      <c r="J52" s="223"/>
      <c r="K52" s="221"/>
      <c r="L52" s="221"/>
      <c r="M52" s="223"/>
      <c r="N52" s="221"/>
      <c r="O52" s="221"/>
      <c r="P52" s="221"/>
      <c r="Q52" s="223"/>
      <c r="R52" s="221"/>
      <c r="S52" s="221"/>
      <c r="T52" s="223"/>
      <c r="U52" s="221"/>
      <c r="V52" s="221"/>
      <c r="W52" s="221"/>
      <c r="X52" s="223"/>
      <c r="Y52" s="221"/>
      <c r="Z52" s="221"/>
      <c r="AA52" s="3"/>
      <c r="AB52" s="3"/>
      <c r="AC52" s="3"/>
      <c r="AD52" s="3"/>
      <c r="AE52" s="3"/>
      <c r="AF52" s="3"/>
      <c r="AG52" s="3"/>
      <c r="AH52" s="3"/>
      <c r="AI52" s="3"/>
      <c r="AJ52" s="3"/>
      <c r="AK52" s="3"/>
      <c r="AL52" s="3"/>
      <c r="AM52" s="3"/>
      <c r="AN52" s="3"/>
      <c r="AO52" s="3"/>
    </row>
    <row r="53" spans="1:41" x14ac:dyDescent="0.3">
      <c r="A53" s="113"/>
      <c r="B53" s="173"/>
      <c r="C53" s="114"/>
      <c r="D53" s="114"/>
      <c r="E53" s="219"/>
      <c r="F53" s="223"/>
      <c r="G53" s="221"/>
      <c r="H53" s="221"/>
      <c r="I53" s="221"/>
      <c r="J53" s="223"/>
      <c r="K53" s="221"/>
      <c r="L53" s="221"/>
      <c r="M53" s="223"/>
      <c r="N53" s="221"/>
      <c r="O53" s="221"/>
      <c r="P53" s="221"/>
      <c r="Q53" s="223"/>
      <c r="R53" s="221"/>
      <c r="S53" s="221"/>
      <c r="T53" s="223"/>
      <c r="U53" s="221"/>
      <c r="V53" s="221"/>
      <c r="W53" s="221"/>
      <c r="X53" s="223"/>
      <c r="Y53" s="221"/>
      <c r="Z53" s="221"/>
      <c r="AA53" s="3"/>
      <c r="AB53" s="3"/>
      <c r="AC53" s="3"/>
      <c r="AD53" s="3"/>
      <c r="AE53" s="3"/>
      <c r="AF53" s="3"/>
      <c r="AG53" s="3"/>
      <c r="AH53" s="3"/>
      <c r="AI53" s="3"/>
      <c r="AJ53" s="3"/>
      <c r="AK53" s="3"/>
      <c r="AL53" s="3"/>
      <c r="AM53" s="3"/>
      <c r="AN53" s="3"/>
      <c r="AO53" s="3"/>
    </row>
    <row r="54" spans="1:41" ht="16.5" customHeight="1" x14ac:dyDescent="0.3">
      <c r="A54" s="113">
        <v>16</v>
      </c>
      <c r="B54" s="173" t="str">
        <f>IF('2. Identificación del Riesgo'!B54:B56="","",'2. Identificación del Riesgo'!B54:B56)</f>
        <v/>
      </c>
      <c r="C54" s="114" t="str">
        <f>IF('2. Identificación del Riesgo'!G54:G56="","",'2. Identificación del Riesgo'!G54:G56)</f>
        <v/>
      </c>
      <c r="D54" s="114" t="str">
        <f>IF('2. Identificación del Riesgo'!H54:H56="","",'2. Identificación del Riesgo'!H54:H56)</f>
        <v/>
      </c>
      <c r="E54" s="219" t="str">
        <f>IF('7. Mapa de Riesgos General'!AI54:AI56="","",'7. Mapa de Riesgos General'!AI54:AI56)</f>
        <v/>
      </c>
      <c r="F54" s="222"/>
      <c r="G54" s="224"/>
      <c r="H54" s="224"/>
      <c r="I54" s="220"/>
      <c r="J54" s="222"/>
      <c r="K54" s="220"/>
      <c r="L54" s="220"/>
      <c r="M54" s="222"/>
      <c r="N54" s="224"/>
      <c r="O54" s="224"/>
      <c r="P54" s="220"/>
      <c r="Q54" s="222"/>
      <c r="R54" s="220"/>
      <c r="S54" s="220"/>
      <c r="T54" s="222"/>
      <c r="U54" s="224"/>
      <c r="V54" s="224"/>
      <c r="W54" s="220"/>
      <c r="X54" s="222"/>
      <c r="Y54" s="220"/>
      <c r="Z54" s="220"/>
      <c r="AA54" s="3"/>
      <c r="AB54" s="3"/>
      <c r="AC54" s="3"/>
      <c r="AD54" s="3"/>
      <c r="AE54" s="3"/>
      <c r="AF54" s="3"/>
      <c r="AG54" s="3"/>
      <c r="AH54" s="3"/>
      <c r="AI54" s="3"/>
      <c r="AJ54" s="3"/>
      <c r="AK54" s="3"/>
      <c r="AL54" s="3"/>
      <c r="AM54" s="3"/>
      <c r="AN54" s="3"/>
      <c r="AO54" s="3"/>
    </row>
    <row r="55" spans="1:41" x14ac:dyDescent="0.3">
      <c r="A55" s="113"/>
      <c r="B55" s="173"/>
      <c r="C55" s="114"/>
      <c r="D55" s="114"/>
      <c r="E55" s="219"/>
      <c r="F55" s="223"/>
      <c r="G55" s="221"/>
      <c r="H55" s="221"/>
      <c r="I55" s="221"/>
      <c r="J55" s="223"/>
      <c r="K55" s="221"/>
      <c r="L55" s="221"/>
      <c r="M55" s="223"/>
      <c r="N55" s="221"/>
      <c r="O55" s="221"/>
      <c r="P55" s="221"/>
      <c r="Q55" s="223"/>
      <c r="R55" s="221"/>
      <c r="S55" s="221"/>
      <c r="T55" s="223"/>
      <c r="U55" s="221"/>
      <c r="V55" s="221"/>
      <c r="W55" s="221"/>
      <c r="X55" s="223"/>
      <c r="Y55" s="221"/>
      <c r="Z55" s="221"/>
      <c r="AA55" s="3"/>
      <c r="AB55" s="3"/>
      <c r="AC55" s="3"/>
      <c r="AD55" s="3"/>
      <c r="AE55" s="3"/>
      <c r="AF55" s="3"/>
      <c r="AG55" s="3"/>
      <c r="AH55" s="3"/>
      <c r="AI55" s="3"/>
      <c r="AJ55" s="3"/>
      <c r="AK55" s="3"/>
      <c r="AL55" s="3"/>
      <c r="AM55" s="3"/>
      <c r="AN55" s="3"/>
      <c r="AO55" s="3"/>
    </row>
    <row r="56" spans="1:41" x14ac:dyDescent="0.3">
      <c r="A56" s="113"/>
      <c r="B56" s="173"/>
      <c r="C56" s="114"/>
      <c r="D56" s="114"/>
      <c r="E56" s="219"/>
      <c r="F56" s="223"/>
      <c r="G56" s="221"/>
      <c r="H56" s="221"/>
      <c r="I56" s="221"/>
      <c r="J56" s="223"/>
      <c r="K56" s="221"/>
      <c r="L56" s="221"/>
      <c r="M56" s="223"/>
      <c r="N56" s="221"/>
      <c r="O56" s="221"/>
      <c r="P56" s="221"/>
      <c r="Q56" s="223"/>
      <c r="R56" s="221"/>
      <c r="S56" s="221"/>
      <c r="T56" s="223"/>
      <c r="U56" s="221"/>
      <c r="V56" s="221"/>
      <c r="W56" s="221"/>
      <c r="X56" s="223"/>
      <c r="Y56" s="221"/>
      <c r="Z56" s="221"/>
      <c r="AA56" s="3"/>
      <c r="AB56" s="3"/>
      <c r="AC56" s="3"/>
      <c r="AD56" s="3"/>
      <c r="AE56" s="3"/>
      <c r="AF56" s="3"/>
      <c r="AG56" s="3"/>
      <c r="AH56" s="3"/>
      <c r="AI56" s="3"/>
      <c r="AJ56" s="3"/>
      <c r="AK56" s="3"/>
      <c r="AL56" s="3"/>
      <c r="AM56" s="3"/>
      <c r="AN56" s="3"/>
      <c r="AO56" s="3"/>
    </row>
    <row r="57" spans="1:41" ht="16.5" customHeight="1" x14ac:dyDescent="0.3">
      <c r="A57" s="113">
        <v>17</v>
      </c>
      <c r="B57" s="173" t="str">
        <f>IF('2. Identificación del Riesgo'!B57:B59="","",'2. Identificación del Riesgo'!B57:B59)</f>
        <v/>
      </c>
      <c r="C57" s="114" t="str">
        <f>IF('2. Identificación del Riesgo'!G57:G59="","",'2. Identificación del Riesgo'!G57:G59)</f>
        <v/>
      </c>
      <c r="D57" s="114" t="str">
        <f>IF('2. Identificación del Riesgo'!H57:H59="","",'2. Identificación del Riesgo'!H57:H59)</f>
        <v/>
      </c>
      <c r="E57" s="219" t="str">
        <f>IF('7. Mapa de Riesgos General'!AI57:AI59="","",'7. Mapa de Riesgos General'!AI57:AI59)</f>
        <v/>
      </c>
      <c r="F57" s="222"/>
      <c r="G57" s="224"/>
      <c r="H57" s="224"/>
      <c r="I57" s="220"/>
      <c r="J57" s="222"/>
      <c r="K57" s="220"/>
      <c r="L57" s="220"/>
      <c r="M57" s="222"/>
      <c r="N57" s="224"/>
      <c r="O57" s="224"/>
      <c r="P57" s="220"/>
      <c r="Q57" s="222"/>
      <c r="R57" s="220"/>
      <c r="S57" s="220"/>
      <c r="T57" s="222"/>
      <c r="U57" s="224"/>
      <c r="V57" s="224"/>
      <c r="W57" s="220"/>
      <c r="X57" s="222"/>
      <c r="Y57" s="220"/>
      <c r="Z57" s="220"/>
      <c r="AA57" s="3"/>
      <c r="AB57" s="3"/>
      <c r="AC57" s="3"/>
      <c r="AD57" s="3"/>
      <c r="AE57" s="3"/>
      <c r="AF57" s="3"/>
      <c r="AG57" s="3"/>
      <c r="AH57" s="3"/>
      <c r="AI57" s="3"/>
      <c r="AJ57" s="3"/>
      <c r="AK57" s="3"/>
      <c r="AL57" s="3"/>
      <c r="AM57" s="3"/>
      <c r="AN57" s="3"/>
      <c r="AO57" s="3"/>
    </row>
    <row r="58" spans="1:41" x14ac:dyDescent="0.3">
      <c r="A58" s="113"/>
      <c r="B58" s="173"/>
      <c r="C58" s="114"/>
      <c r="D58" s="114"/>
      <c r="E58" s="219"/>
      <c r="F58" s="223"/>
      <c r="G58" s="221"/>
      <c r="H58" s="221"/>
      <c r="I58" s="221"/>
      <c r="J58" s="223"/>
      <c r="K58" s="221"/>
      <c r="L58" s="221"/>
      <c r="M58" s="223"/>
      <c r="N58" s="221"/>
      <c r="O58" s="221"/>
      <c r="P58" s="221"/>
      <c r="Q58" s="223"/>
      <c r="R58" s="221"/>
      <c r="S58" s="221"/>
      <c r="T58" s="223"/>
      <c r="U58" s="221"/>
      <c r="V58" s="221"/>
      <c r="W58" s="221"/>
      <c r="X58" s="223"/>
      <c r="Y58" s="221"/>
      <c r="Z58" s="221"/>
      <c r="AA58" s="3"/>
      <c r="AB58" s="3"/>
      <c r="AC58" s="3"/>
      <c r="AD58" s="3"/>
      <c r="AE58" s="3"/>
      <c r="AF58" s="3"/>
      <c r="AG58" s="3"/>
      <c r="AH58" s="3"/>
      <c r="AI58" s="3"/>
      <c r="AJ58" s="3"/>
      <c r="AK58" s="3"/>
      <c r="AL58" s="3"/>
      <c r="AM58" s="3"/>
      <c r="AN58" s="3"/>
      <c r="AO58" s="3"/>
    </row>
    <row r="59" spans="1:41" x14ac:dyDescent="0.3">
      <c r="A59" s="113"/>
      <c r="B59" s="173"/>
      <c r="C59" s="114"/>
      <c r="D59" s="114"/>
      <c r="E59" s="219"/>
      <c r="F59" s="223"/>
      <c r="G59" s="221"/>
      <c r="H59" s="221"/>
      <c r="I59" s="221"/>
      <c r="J59" s="223"/>
      <c r="K59" s="221"/>
      <c r="L59" s="221"/>
      <c r="M59" s="223"/>
      <c r="N59" s="221"/>
      <c r="O59" s="221"/>
      <c r="P59" s="221"/>
      <c r="Q59" s="223"/>
      <c r="R59" s="221"/>
      <c r="S59" s="221"/>
      <c r="T59" s="223"/>
      <c r="U59" s="221"/>
      <c r="V59" s="221"/>
      <c r="W59" s="221"/>
      <c r="X59" s="223"/>
      <c r="Y59" s="221"/>
      <c r="Z59" s="221"/>
      <c r="AA59" s="3"/>
      <c r="AB59" s="3"/>
      <c r="AC59" s="3"/>
      <c r="AD59" s="3"/>
      <c r="AE59" s="3"/>
      <c r="AF59" s="3"/>
      <c r="AG59" s="3"/>
      <c r="AH59" s="3"/>
      <c r="AI59" s="3"/>
      <c r="AJ59" s="3"/>
      <c r="AK59" s="3"/>
      <c r="AL59" s="3"/>
      <c r="AM59" s="3"/>
      <c r="AN59" s="3"/>
      <c r="AO59" s="3"/>
    </row>
    <row r="60" spans="1:41" ht="16.5" customHeight="1" x14ac:dyDescent="0.3">
      <c r="A60" s="113">
        <v>18</v>
      </c>
      <c r="B60" s="173" t="str">
        <f>IF('2. Identificación del Riesgo'!B60:B62="","",'2. Identificación del Riesgo'!B60:B62)</f>
        <v/>
      </c>
      <c r="C60" s="114" t="str">
        <f>IF('2. Identificación del Riesgo'!G60:G62="","",'2. Identificación del Riesgo'!G60:G62)</f>
        <v/>
      </c>
      <c r="D60" s="114" t="str">
        <f>IF('2. Identificación del Riesgo'!H60:H62="","",'2. Identificación del Riesgo'!H60:H62)</f>
        <v/>
      </c>
      <c r="E60" s="219" t="str">
        <f>IF('7. Mapa de Riesgos General'!AI60:AI62="","",'7. Mapa de Riesgos General'!AI60:AI62)</f>
        <v/>
      </c>
      <c r="F60" s="222"/>
      <c r="G60" s="224"/>
      <c r="H60" s="224"/>
      <c r="I60" s="220"/>
      <c r="J60" s="222"/>
      <c r="K60" s="220"/>
      <c r="L60" s="220"/>
      <c r="M60" s="222"/>
      <c r="N60" s="224"/>
      <c r="O60" s="224"/>
      <c r="P60" s="220"/>
      <c r="Q60" s="222"/>
      <c r="R60" s="220"/>
      <c r="S60" s="220"/>
      <c r="T60" s="222"/>
      <c r="U60" s="224"/>
      <c r="V60" s="224"/>
      <c r="W60" s="220"/>
      <c r="X60" s="222"/>
      <c r="Y60" s="220"/>
      <c r="Z60" s="220"/>
      <c r="AA60" s="3"/>
      <c r="AB60" s="3"/>
      <c r="AC60" s="3"/>
      <c r="AD60" s="3"/>
      <c r="AE60" s="3"/>
      <c r="AF60" s="3"/>
      <c r="AG60" s="3"/>
      <c r="AH60" s="3"/>
      <c r="AI60" s="3"/>
      <c r="AJ60" s="3"/>
      <c r="AK60" s="3"/>
      <c r="AL60" s="3"/>
      <c r="AM60" s="3"/>
      <c r="AN60" s="3"/>
      <c r="AO60" s="3"/>
    </row>
    <row r="61" spans="1:41" x14ac:dyDescent="0.3">
      <c r="A61" s="113"/>
      <c r="B61" s="173"/>
      <c r="C61" s="114"/>
      <c r="D61" s="114"/>
      <c r="E61" s="219"/>
      <c r="F61" s="223"/>
      <c r="G61" s="221"/>
      <c r="H61" s="221"/>
      <c r="I61" s="221"/>
      <c r="J61" s="223"/>
      <c r="K61" s="221"/>
      <c r="L61" s="221"/>
      <c r="M61" s="223"/>
      <c r="N61" s="221"/>
      <c r="O61" s="221"/>
      <c r="P61" s="221"/>
      <c r="Q61" s="223"/>
      <c r="R61" s="221"/>
      <c r="S61" s="221"/>
      <c r="T61" s="223"/>
      <c r="U61" s="221"/>
      <c r="V61" s="221"/>
      <c r="W61" s="221"/>
      <c r="X61" s="223"/>
      <c r="Y61" s="221"/>
      <c r="Z61" s="221"/>
      <c r="AA61" s="3"/>
      <c r="AB61" s="3"/>
      <c r="AC61" s="3"/>
      <c r="AD61" s="3"/>
      <c r="AE61" s="3"/>
      <c r="AF61" s="3"/>
      <c r="AG61" s="3"/>
      <c r="AH61" s="3"/>
      <c r="AI61" s="3"/>
      <c r="AJ61" s="3"/>
      <c r="AK61" s="3"/>
      <c r="AL61" s="3"/>
      <c r="AM61" s="3"/>
      <c r="AN61" s="3"/>
      <c r="AO61" s="3"/>
    </row>
    <row r="62" spans="1:41" x14ac:dyDescent="0.3">
      <c r="A62" s="113"/>
      <c r="B62" s="173"/>
      <c r="C62" s="114"/>
      <c r="D62" s="114"/>
      <c r="E62" s="219"/>
      <c r="F62" s="223"/>
      <c r="G62" s="221"/>
      <c r="H62" s="221"/>
      <c r="I62" s="221"/>
      <c r="J62" s="223"/>
      <c r="K62" s="221"/>
      <c r="L62" s="221"/>
      <c r="M62" s="223"/>
      <c r="N62" s="221"/>
      <c r="O62" s="221"/>
      <c r="P62" s="221"/>
      <c r="Q62" s="223"/>
      <c r="R62" s="221"/>
      <c r="S62" s="221"/>
      <c r="T62" s="223"/>
      <c r="U62" s="221"/>
      <c r="V62" s="221"/>
      <c r="W62" s="221"/>
      <c r="X62" s="223"/>
      <c r="Y62" s="221"/>
      <c r="Z62" s="221"/>
      <c r="AA62" s="3"/>
      <c r="AB62" s="3"/>
      <c r="AC62" s="3"/>
      <c r="AD62" s="3"/>
      <c r="AE62" s="3"/>
      <c r="AF62" s="3"/>
      <c r="AG62" s="3"/>
      <c r="AH62" s="3"/>
      <c r="AI62" s="3"/>
      <c r="AJ62" s="3"/>
      <c r="AK62" s="3"/>
      <c r="AL62" s="3"/>
      <c r="AM62" s="3"/>
      <c r="AN62" s="3"/>
      <c r="AO62" s="3"/>
    </row>
    <row r="63" spans="1:41" ht="16.5" customHeight="1" x14ac:dyDescent="0.3">
      <c r="A63" s="113">
        <v>19</v>
      </c>
      <c r="B63" s="173" t="str">
        <f>IF('2. Identificación del Riesgo'!B63:B65="","",'2. Identificación del Riesgo'!B63:B65)</f>
        <v/>
      </c>
      <c r="C63" s="114" t="str">
        <f>IF('2. Identificación del Riesgo'!G63:G65="","",'2. Identificación del Riesgo'!G63:G65)</f>
        <v/>
      </c>
      <c r="D63" s="114" t="str">
        <f>IF('2. Identificación del Riesgo'!H63:H65="","",'2. Identificación del Riesgo'!H63:H65)</f>
        <v/>
      </c>
      <c r="E63" s="219" t="str">
        <f>IF('7. Mapa de Riesgos General'!AI63:AI65="","",'7. Mapa de Riesgos General'!AI63:AI65)</f>
        <v/>
      </c>
      <c r="F63" s="222"/>
      <c r="G63" s="224"/>
      <c r="H63" s="224"/>
      <c r="I63" s="220"/>
      <c r="J63" s="222"/>
      <c r="K63" s="220"/>
      <c r="L63" s="220"/>
      <c r="M63" s="222"/>
      <c r="N63" s="224"/>
      <c r="O63" s="224"/>
      <c r="P63" s="220"/>
      <c r="Q63" s="222"/>
      <c r="R63" s="220"/>
      <c r="S63" s="220"/>
      <c r="T63" s="222"/>
      <c r="U63" s="224"/>
      <c r="V63" s="224"/>
      <c r="W63" s="220"/>
      <c r="X63" s="222"/>
      <c r="Y63" s="220"/>
      <c r="Z63" s="220"/>
      <c r="AA63" s="3"/>
      <c r="AB63" s="3"/>
      <c r="AC63" s="3"/>
      <c r="AD63" s="3"/>
      <c r="AE63" s="3"/>
      <c r="AF63" s="3"/>
      <c r="AG63" s="3"/>
      <c r="AH63" s="3"/>
      <c r="AI63" s="3"/>
      <c r="AJ63" s="3"/>
      <c r="AK63" s="3"/>
      <c r="AL63" s="3"/>
      <c r="AM63" s="3"/>
      <c r="AN63" s="3"/>
      <c r="AO63" s="3"/>
    </row>
    <row r="64" spans="1:41" x14ac:dyDescent="0.3">
      <c r="A64" s="113"/>
      <c r="B64" s="173"/>
      <c r="C64" s="114"/>
      <c r="D64" s="114"/>
      <c r="E64" s="219"/>
      <c r="F64" s="223"/>
      <c r="G64" s="221"/>
      <c r="H64" s="221"/>
      <c r="I64" s="221"/>
      <c r="J64" s="223"/>
      <c r="K64" s="221"/>
      <c r="L64" s="221"/>
      <c r="M64" s="223"/>
      <c r="N64" s="221"/>
      <c r="O64" s="221"/>
      <c r="P64" s="221"/>
      <c r="Q64" s="223"/>
      <c r="R64" s="221"/>
      <c r="S64" s="221"/>
      <c r="T64" s="223"/>
      <c r="U64" s="221"/>
      <c r="V64" s="221"/>
      <c r="W64" s="221"/>
      <c r="X64" s="223"/>
      <c r="Y64" s="221"/>
      <c r="Z64" s="221"/>
      <c r="AA64" s="3"/>
      <c r="AB64" s="3"/>
      <c r="AC64" s="3"/>
      <c r="AD64" s="3"/>
      <c r="AE64" s="3"/>
      <c r="AF64" s="3"/>
      <c r="AG64" s="3"/>
      <c r="AH64" s="3"/>
      <c r="AI64" s="3"/>
      <c r="AJ64" s="3"/>
      <c r="AK64" s="3"/>
      <c r="AL64" s="3"/>
      <c r="AM64" s="3"/>
      <c r="AN64" s="3"/>
      <c r="AO64" s="3"/>
    </row>
    <row r="65" spans="1:41" x14ac:dyDescent="0.3">
      <c r="A65" s="113"/>
      <c r="B65" s="173"/>
      <c r="C65" s="114"/>
      <c r="D65" s="114"/>
      <c r="E65" s="219"/>
      <c r="F65" s="223"/>
      <c r="G65" s="221"/>
      <c r="H65" s="221"/>
      <c r="I65" s="221"/>
      <c r="J65" s="223"/>
      <c r="K65" s="221"/>
      <c r="L65" s="221"/>
      <c r="M65" s="223"/>
      <c r="N65" s="221"/>
      <c r="O65" s="221"/>
      <c r="P65" s="221"/>
      <c r="Q65" s="223"/>
      <c r="R65" s="221"/>
      <c r="S65" s="221"/>
      <c r="T65" s="223"/>
      <c r="U65" s="221"/>
      <c r="V65" s="221"/>
      <c r="W65" s="221"/>
      <c r="X65" s="223"/>
      <c r="Y65" s="221"/>
      <c r="Z65" s="221"/>
      <c r="AA65" s="3"/>
      <c r="AB65" s="3"/>
      <c r="AC65" s="3"/>
      <c r="AD65" s="3"/>
      <c r="AE65" s="3"/>
      <c r="AF65" s="3"/>
      <c r="AG65" s="3"/>
      <c r="AH65" s="3"/>
      <c r="AI65" s="3"/>
      <c r="AJ65" s="3"/>
      <c r="AK65" s="3"/>
      <c r="AL65" s="3"/>
      <c r="AM65" s="3"/>
      <c r="AN65" s="3"/>
      <c r="AO65" s="3"/>
    </row>
    <row r="66" spans="1:41" ht="16.5" customHeight="1" x14ac:dyDescent="0.3">
      <c r="A66" s="113">
        <v>20</v>
      </c>
      <c r="B66" s="173" t="str">
        <f>IF('2. Identificación del Riesgo'!B66:B68="","",'2. Identificación del Riesgo'!B66:B68)</f>
        <v/>
      </c>
      <c r="C66" s="114" t="str">
        <f>IF('2. Identificación del Riesgo'!G66:G68="","",'2. Identificación del Riesgo'!G66:G68)</f>
        <v/>
      </c>
      <c r="D66" s="114" t="str">
        <f>IF('2. Identificación del Riesgo'!H66:H68="","",'2. Identificación del Riesgo'!H66:H68)</f>
        <v/>
      </c>
      <c r="E66" s="219" t="str">
        <f>IF('7. Mapa de Riesgos General'!AI66:AI68="","",'7. Mapa de Riesgos General'!AI66:AI68)</f>
        <v/>
      </c>
      <c r="F66" s="222"/>
      <c r="G66" s="224"/>
      <c r="H66" s="224"/>
      <c r="I66" s="220"/>
      <c r="J66" s="222"/>
      <c r="K66" s="220"/>
      <c r="L66" s="220"/>
      <c r="M66" s="222"/>
      <c r="N66" s="224"/>
      <c r="O66" s="224"/>
      <c r="P66" s="220"/>
      <c r="Q66" s="222"/>
      <c r="R66" s="220"/>
      <c r="S66" s="220"/>
      <c r="T66" s="222"/>
      <c r="U66" s="224"/>
      <c r="V66" s="224"/>
      <c r="W66" s="220"/>
      <c r="X66" s="222"/>
      <c r="Y66" s="220"/>
      <c r="Z66" s="220"/>
      <c r="AA66" s="3"/>
      <c r="AB66" s="3"/>
      <c r="AC66" s="3"/>
      <c r="AD66" s="3"/>
      <c r="AE66" s="3"/>
      <c r="AF66" s="3"/>
      <c r="AG66" s="3"/>
      <c r="AH66" s="3"/>
      <c r="AI66" s="3"/>
      <c r="AJ66" s="3"/>
      <c r="AK66" s="3"/>
      <c r="AL66" s="3"/>
      <c r="AM66" s="3"/>
      <c r="AN66" s="3"/>
      <c r="AO66" s="3"/>
    </row>
    <row r="67" spans="1:41" x14ac:dyDescent="0.3">
      <c r="A67" s="113"/>
      <c r="B67" s="173"/>
      <c r="C67" s="114"/>
      <c r="D67" s="114"/>
      <c r="E67" s="219"/>
      <c r="F67" s="223"/>
      <c r="G67" s="221"/>
      <c r="H67" s="221"/>
      <c r="I67" s="221"/>
      <c r="J67" s="223"/>
      <c r="K67" s="221"/>
      <c r="L67" s="221"/>
      <c r="M67" s="223"/>
      <c r="N67" s="221"/>
      <c r="O67" s="221"/>
      <c r="P67" s="221"/>
      <c r="Q67" s="223"/>
      <c r="R67" s="221"/>
      <c r="S67" s="221"/>
      <c r="T67" s="223"/>
      <c r="U67" s="221"/>
      <c r="V67" s="221"/>
      <c r="W67" s="221"/>
      <c r="X67" s="223"/>
      <c r="Y67" s="221"/>
      <c r="Z67" s="221"/>
    </row>
    <row r="68" spans="1:41" ht="17.25" thickBot="1" x14ac:dyDescent="0.35">
      <c r="A68" s="113"/>
      <c r="B68" s="173"/>
      <c r="C68" s="114"/>
      <c r="D68" s="114"/>
      <c r="E68" s="219"/>
      <c r="F68" s="223"/>
      <c r="G68" s="221"/>
      <c r="H68" s="221"/>
      <c r="I68" s="221"/>
      <c r="J68" s="223"/>
      <c r="K68" s="221"/>
      <c r="L68" s="221"/>
      <c r="M68" s="223"/>
      <c r="N68" s="221"/>
      <c r="O68" s="221"/>
      <c r="P68" s="221"/>
      <c r="Q68" s="223"/>
      <c r="R68" s="221"/>
      <c r="S68" s="221"/>
      <c r="T68" s="223"/>
      <c r="U68" s="221"/>
      <c r="V68" s="221"/>
      <c r="W68" s="221"/>
      <c r="X68" s="223"/>
      <c r="Y68" s="221"/>
      <c r="Z68" s="221"/>
    </row>
    <row r="69" spans="1:41" ht="25.5" customHeight="1" thickBot="1" x14ac:dyDescent="0.35">
      <c r="A69" s="2"/>
      <c r="B69" s="20"/>
      <c r="C69" s="2"/>
      <c r="F69" s="40">
        <f>IFERROR(AVERAGE(F9:F68),"")</f>
        <v>1</v>
      </c>
      <c r="J69" s="40" t="str">
        <f>IFERROR(AVERAGE(J9:J68),"")</f>
        <v/>
      </c>
      <c r="M69" s="40" t="str">
        <f>IFERROR(AVERAGE(M9:M68),"")</f>
        <v/>
      </c>
      <c r="Q69" s="40" t="str">
        <f>IFERROR(AVERAGE(Q9:Q68),"")</f>
        <v/>
      </c>
      <c r="T69" s="40" t="str">
        <f>IFERROR(AVERAGE(T9:T68),"")</f>
        <v/>
      </c>
      <c r="X69" s="40" t="str">
        <f>IFERROR(AVERAGE(X9:X68),"")</f>
        <v/>
      </c>
    </row>
    <row r="70" spans="1:41" x14ac:dyDescent="0.3"/>
    <row r="71" spans="1:41" x14ac:dyDescent="0.3"/>
    <row r="72" spans="1:41" x14ac:dyDescent="0.3"/>
    <row r="73" spans="1:41" x14ac:dyDescent="0.3"/>
    <row r="74" spans="1:41" x14ac:dyDescent="0.3"/>
    <row r="75" spans="1:41" x14ac:dyDescent="0.3"/>
    <row r="76" spans="1:41" x14ac:dyDescent="0.3"/>
    <row r="77" spans="1:41" x14ac:dyDescent="0.3"/>
    <row r="78" spans="1:41" x14ac:dyDescent="0.3"/>
    <row r="79" spans="1:41" x14ac:dyDescent="0.3"/>
  </sheetData>
  <sheetProtection algorithmName="SHA-512" hashValue="sD/PN6VvvLwaKFGgIKOxG2bP7sjZ9odgrMvv0skaZy2NMr+eolQk4glh2tDzarPosprBXBgEUP4jh4QLOvYLLg==" saltValue="6Aw5QAmN+uIpMyeQCbO+GQ==" spinCount="100000" sheet="1" objects="1" scenarios="1" formatColumns="0" formatRows="0"/>
  <mergeCells count="541">
    <mergeCell ref="M66:M68"/>
    <mergeCell ref="N66:N68"/>
    <mergeCell ref="O66:O68"/>
    <mergeCell ref="P66:P68"/>
    <mergeCell ref="Q66:Q68"/>
    <mergeCell ref="R66:R68"/>
    <mergeCell ref="S66:S68"/>
    <mergeCell ref="T66:T68"/>
    <mergeCell ref="U66:U68"/>
    <mergeCell ref="X27:X29"/>
    <mergeCell ref="Y27:Y29"/>
    <mergeCell ref="Z27:Z29"/>
    <mergeCell ref="M24:M26"/>
    <mergeCell ref="N24:N26"/>
    <mergeCell ref="O24:O26"/>
    <mergeCell ref="P24:P26"/>
    <mergeCell ref="Q24:Q26"/>
    <mergeCell ref="R24:R26"/>
    <mergeCell ref="S24:S26"/>
    <mergeCell ref="T24:T26"/>
    <mergeCell ref="U24:U26"/>
    <mergeCell ref="N27:N29"/>
    <mergeCell ref="T27:T29"/>
    <mergeCell ref="U27:U29"/>
    <mergeCell ref="V27:V29"/>
    <mergeCell ref="W27:W29"/>
    <mergeCell ref="O27:O29"/>
    <mergeCell ref="P27:P29"/>
    <mergeCell ref="Q27:Q29"/>
    <mergeCell ref="R27:R29"/>
    <mergeCell ref="S27:S29"/>
    <mergeCell ref="M27:M29"/>
    <mergeCell ref="Z33:Z35"/>
    <mergeCell ref="Y30:Y32"/>
    <mergeCell ref="Z30:Z32"/>
    <mergeCell ref="M33:M35"/>
    <mergeCell ref="N33:N35"/>
    <mergeCell ref="O33:O35"/>
    <mergeCell ref="P33:P35"/>
    <mergeCell ref="Q33:Q35"/>
    <mergeCell ref="R33:R35"/>
    <mergeCell ref="S33:S35"/>
    <mergeCell ref="T33:T35"/>
    <mergeCell ref="X30:X32"/>
    <mergeCell ref="T30:T32"/>
    <mergeCell ref="M30:M32"/>
    <mergeCell ref="N30:N32"/>
    <mergeCell ref="O30:O32"/>
    <mergeCell ref="P30:P32"/>
    <mergeCell ref="Q30:Q32"/>
    <mergeCell ref="R30:R32"/>
    <mergeCell ref="S30:S32"/>
    <mergeCell ref="U30:U32"/>
    <mergeCell ref="V30:V32"/>
    <mergeCell ref="W30:W32"/>
    <mergeCell ref="Y18:Y20"/>
    <mergeCell ref="Z18:Z20"/>
    <mergeCell ref="X21:X23"/>
    <mergeCell ref="Y21:Y23"/>
    <mergeCell ref="Z21:Z23"/>
    <mergeCell ref="V24:V26"/>
    <mergeCell ref="W24:W26"/>
    <mergeCell ref="X24:X26"/>
    <mergeCell ref="Y24:Y26"/>
    <mergeCell ref="Z24:Z26"/>
    <mergeCell ref="M21:M23"/>
    <mergeCell ref="N21:N23"/>
    <mergeCell ref="O21:O23"/>
    <mergeCell ref="P21:P23"/>
    <mergeCell ref="Q21:Q23"/>
    <mergeCell ref="R21:R23"/>
    <mergeCell ref="S21:S23"/>
    <mergeCell ref="T21:T23"/>
    <mergeCell ref="W21:W23"/>
    <mergeCell ref="U21:U23"/>
    <mergeCell ref="V21:V23"/>
    <mergeCell ref="X15:X17"/>
    <mergeCell ref="Y15:Y17"/>
    <mergeCell ref="Z15:Z17"/>
    <mergeCell ref="M18:M20"/>
    <mergeCell ref="N18:N20"/>
    <mergeCell ref="O18:O20"/>
    <mergeCell ref="P18:P20"/>
    <mergeCell ref="Q18:Q20"/>
    <mergeCell ref="R18:R20"/>
    <mergeCell ref="S18:S20"/>
    <mergeCell ref="R15:R17"/>
    <mergeCell ref="S15:S17"/>
    <mergeCell ref="T15:T17"/>
    <mergeCell ref="U15:U17"/>
    <mergeCell ref="V15:V17"/>
    <mergeCell ref="W15:W17"/>
    <mergeCell ref="T18:T20"/>
    <mergeCell ref="U18:U20"/>
    <mergeCell ref="V18:V20"/>
    <mergeCell ref="W18:W20"/>
    <mergeCell ref="X18:X20"/>
    <mergeCell ref="O15:O17"/>
    <mergeCell ref="P15:P17"/>
    <mergeCell ref="Q15:Q17"/>
    <mergeCell ref="M9:M11"/>
    <mergeCell ref="N9:N11"/>
    <mergeCell ref="K9:K11"/>
    <mergeCell ref="Y9:Y11"/>
    <mergeCell ref="Z9:Z11"/>
    <mergeCell ref="M12:M14"/>
    <mergeCell ref="N12:N14"/>
    <mergeCell ref="O12:O14"/>
    <mergeCell ref="P12:P14"/>
    <mergeCell ref="Q12:Q14"/>
    <mergeCell ref="R12:R14"/>
    <mergeCell ref="S12:S14"/>
    <mergeCell ref="T12:T14"/>
    <mergeCell ref="S9:S11"/>
    <mergeCell ref="T9:T11"/>
    <mergeCell ref="U9:U11"/>
    <mergeCell ref="V9:V11"/>
    <mergeCell ref="W9:W11"/>
    <mergeCell ref="X9:X11"/>
    <mergeCell ref="O9:O11"/>
    <mergeCell ref="P9:P11"/>
    <mergeCell ref="Q9:Q11"/>
    <mergeCell ref="R9:R11"/>
    <mergeCell ref="L66:L68"/>
    <mergeCell ref="G66:G68"/>
    <mergeCell ref="H66:H68"/>
    <mergeCell ref="J66:J68"/>
    <mergeCell ref="V66:V68"/>
    <mergeCell ref="K66:K68"/>
    <mergeCell ref="W66:W68"/>
    <mergeCell ref="M6:S6"/>
    <mergeCell ref="T6:Z6"/>
    <mergeCell ref="M7:O7"/>
    <mergeCell ref="Q7:S7"/>
    <mergeCell ref="T7:V7"/>
    <mergeCell ref="X7:Z7"/>
    <mergeCell ref="G9:G11"/>
    <mergeCell ref="H9:H11"/>
    <mergeCell ref="G12:G14"/>
    <mergeCell ref="H12:H14"/>
    <mergeCell ref="F7:H7"/>
    <mergeCell ref="U12:U14"/>
    <mergeCell ref="V12:V14"/>
    <mergeCell ref="W12:W14"/>
    <mergeCell ref="X12:X14"/>
    <mergeCell ref="Y12:Y14"/>
    <mergeCell ref="Z12:Z14"/>
    <mergeCell ref="X66:X68"/>
    <mergeCell ref="Y66:Y68"/>
    <mergeCell ref="Z66:Z68"/>
    <mergeCell ref="A66:A68"/>
    <mergeCell ref="B66:B68"/>
    <mergeCell ref="C66:C68"/>
    <mergeCell ref="D66:D68"/>
    <mergeCell ref="F33:F35"/>
    <mergeCell ref="I33:I35"/>
    <mergeCell ref="L33:L35"/>
    <mergeCell ref="G33:G35"/>
    <mergeCell ref="H33:H35"/>
    <mergeCell ref="J33:J35"/>
    <mergeCell ref="U33:U35"/>
    <mergeCell ref="K33:K35"/>
    <mergeCell ref="V33:V35"/>
    <mergeCell ref="W33:W35"/>
    <mergeCell ref="X33:X35"/>
    <mergeCell ref="Y33:Y35"/>
    <mergeCell ref="A33:A35"/>
    <mergeCell ref="B33:B35"/>
    <mergeCell ref="C33:C35"/>
    <mergeCell ref="F66:F68"/>
    <mergeCell ref="I66:I68"/>
    <mergeCell ref="A30:A32"/>
    <mergeCell ref="B30:B32"/>
    <mergeCell ref="C30:C32"/>
    <mergeCell ref="D30:D32"/>
    <mergeCell ref="D33:D35"/>
    <mergeCell ref="F30:F32"/>
    <mergeCell ref="I30:I32"/>
    <mergeCell ref="L30:L32"/>
    <mergeCell ref="G30:G32"/>
    <mergeCell ref="H30:H32"/>
    <mergeCell ref="J30:J32"/>
    <mergeCell ref="K30:K32"/>
    <mergeCell ref="A27:A29"/>
    <mergeCell ref="B27:B29"/>
    <mergeCell ref="C27:C29"/>
    <mergeCell ref="D27:D29"/>
    <mergeCell ref="F24:F26"/>
    <mergeCell ref="I24:I26"/>
    <mergeCell ref="L24:L26"/>
    <mergeCell ref="G24:G26"/>
    <mergeCell ref="H24:H26"/>
    <mergeCell ref="J24:J26"/>
    <mergeCell ref="K24:K26"/>
    <mergeCell ref="A24:A26"/>
    <mergeCell ref="B24:B26"/>
    <mergeCell ref="C24:C26"/>
    <mergeCell ref="D24:D26"/>
    <mergeCell ref="F27:F29"/>
    <mergeCell ref="I27:I29"/>
    <mergeCell ref="L27:L29"/>
    <mergeCell ref="G27:G29"/>
    <mergeCell ref="H27:H29"/>
    <mergeCell ref="J27:J29"/>
    <mergeCell ref="K27:K29"/>
    <mergeCell ref="A21:A23"/>
    <mergeCell ref="B21:B23"/>
    <mergeCell ref="C21:C23"/>
    <mergeCell ref="D21:D23"/>
    <mergeCell ref="F18:F20"/>
    <mergeCell ref="I18:I20"/>
    <mergeCell ref="L18:L20"/>
    <mergeCell ref="G18:G20"/>
    <mergeCell ref="H18:H20"/>
    <mergeCell ref="J18:J20"/>
    <mergeCell ref="K18:K20"/>
    <mergeCell ref="A18:A20"/>
    <mergeCell ref="B18:B20"/>
    <mergeCell ref="C18:C20"/>
    <mergeCell ref="D18:D20"/>
    <mergeCell ref="F21:F23"/>
    <mergeCell ref="I21:I23"/>
    <mergeCell ref="L21:L23"/>
    <mergeCell ref="G21:G23"/>
    <mergeCell ref="H21:H23"/>
    <mergeCell ref="J21:J23"/>
    <mergeCell ref="K21:K23"/>
    <mergeCell ref="A1:B4"/>
    <mergeCell ref="C1:X4"/>
    <mergeCell ref="A15:A17"/>
    <mergeCell ref="B15:B17"/>
    <mergeCell ref="C15:C17"/>
    <mergeCell ref="D15:D17"/>
    <mergeCell ref="F12:F14"/>
    <mergeCell ref="I12:I14"/>
    <mergeCell ref="L12:L14"/>
    <mergeCell ref="J12:J14"/>
    <mergeCell ref="K12:K14"/>
    <mergeCell ref="A12:A14"/>
    <mergeCell ref="B12:B14"/>
    <mergeCell ref="C12:C14"/>
    <mergeCell ref="D12:D14"/>
    <mergeCell ref="F15:F17"/>
    <mergeCell ref="I15:I17"/>
    <mergeCell ref="L15:L17"/>
    <mergeCell ref="G15:G17"/>
    <mergeCell ref="H15:H17"/>
    <mergeCell ref="J15:J17"/>
    <mergeCell ref="M15:M17"/>
    <mergeCell ref="K15:K17"/>
    <mergeCell ref="N15:N17"/>
    <mergeCell ref="A6:D6"/>
    <mergeCell ref="F6:L6"/>
    <mergeCell ref="A9:A11"/>
    <mergeCell ref="B9:B11"/>
    <mergeCell ref="C9:C11"/>
    <mergeCell ref="D9:D11"/>
    <mergeCell ref="J7:L7"/>
    <mergeCell ref="A7:A8"/>
    <mergeCell ref="B7:B8"/>
    <mergeCell ref="C7:C8"/>
    <mergeCell ref="D7:D8"/>
    <mergeCell ref="F9:F11"/>
    <mergeCell ref="I9:I11"/>
    <mergeCell ref="L9:L11"/>
    <mergeCell ref="J9:J11"/>
    <mergeCell ref="E7:E8"/>
    <mergeCell ref="E9:E11"/>
    <mergeCell ref="A36:A38"/>
    <mergeCell ref="B36:B38"/>
    <mergeCell ref="C36:C38"/>
    <mergeCell ref="D36:D38"/>
    <mergeCell ref="F36:F38"/>
    <mergeCell ref="G36:G38"/>
    <mergeCell ref="H36:H38"/>
    <mergeCell ref="I36:I38"/>
    <mergeCell ref="J36:J38"/>
    <mergeCell ref="K36:K38"/>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39:A41"/>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42:A44"/>
    <mergeCell ref="B42:B44"/>
    <mergeCell ref="C42:C44"/>
    <mergeCell ref="D42:D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W42:W44"/>
    <mergeCell ref="X42:X44"/>
    <mergeCell ref="Y42:Y44"/>
    <mergeCell ref="Z42:Z44"/>
    <mergeCell ref="A45:A47"/>
    <mergeCell ref="B45:B47"/>
    <mergeCell ref="C45:C47"/>
    <mergeCell ref="D45:D47"/>
    <mergeCell ref="F45:F47"/>
    <mergeCell ref="G45:G47"/>
    <mergeCell ref="H45:H47"/>
    <mergeCell ref="I45:I47"/>
    <mergeCell ref="J45:J47"/>
    <mergeCell ref="K48:K50"/>
    <mergeCell ref="L48:L50"/>
    <mergeCell ref="M48:M50"/>
    <mergeCell ref="N48:N50"/>
    <mergeCell ref="O48:O50"/>
    <mergeCell ref="P48:P50"/>
    <mergeCell ref="Q48:Q50"/>
    <mergeCell ref="R48:R50"/>
    <mergeCell ref="K45:K47"/>
    <mergeCell ref="L45:L47"/>
    <mergeCell ref="M45:M47"/>
    <mergeCell ref="N45:N47"/>
    <mergeCell ref="O45:O47"/>
    <mergeCell ref="P45:P47"/>
    <mergeCell ref="Q45:Q47"/>
    <mergeCell ref="R45:R47"/>
    <mergeCell ref="A48:A50"/>
    <mergeCell ref="B48:B50"/>
    <mergeCell ref="C48:C50"/>
    <mergeCell ref="D48:D50"/>
    <mergeCell ref="F48:F50"/>
    <mergeCell ref="G48:G50"/>
    <mergeCell ref="H48:H50"/>
    <mergeCell ref="I48:I50"/>
    <mergeCell ref="J48:J50"/>
    <mergeCell ref="S48:S50"/>
    <mergeCell ref="T48:T50"/>
    <mergeCell ref="U48:U50"/>
    <mergeCell ref="V48:V50"/>
    <mergeCell ref="W48:W50"/>
    <mergeCell ref="X48:X50"/>
    <mergeCell ref="Y48:Y50"/>
    <mergeCell ref="Z48:Z50"/>
    <mergeCell ref="T45:T47"/>
    <mergeCell ref="U45:U47"/>
    <mergeCell ref="V45:V47"/>
    <mergeCell ref="W45:W47"/>
    <mergeCell ref="X45:X47"/>
    <mergeCell ref="Y45:Y47"/>
    <mergeCell ref="Z45:Z47"/>
    <mergeCell ref="S45:S47"/>
    <mergeCell ref="Y1:Z1"/>
    <mergeCell ref="Y2:Z2"/>
    <mergeCell ref="Y3:Z3"/>
    <mergeCell ref="Y4:Z4"/>
    <mergeCell ref="A51:A53"/>
    <mergeCell ref="B51:B53"/>
    <mergeCell ref="C51:C53"/>
    <mergeCell ref="D51:D53"/>
    <mergeCell ref="F51:F53"/>
    <mergeCell ref="G51:G53"/>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V51:V53"/>
    <mergeCell ref="W51:W53"/>
    <mergeCell ref="X51:X53"/>
    <mergeCell ref="Y51:Y53"/>
    <mergeCell ref="Z51:Z53"/>
    <mergeCell ref="A54:A56"/>
    <mergeCell ref="B54:B56"/>
    <mergeCell ref="C54:C56"/>
    <mergeCell ref="D54:D56"/>
    <mergeCell ref="F54:F56"/>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57:A59"/>
    <mergeCell ref="B57:B59"/>
    <mergeCell ref="C57:C59"/>
    <mergeCell ref="D57:D59"/>
    <mergeCell ref="F57:F59"/>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X57:X59"/>
    <mergeCell ref="Y57:Y59"/>
    <mergeCell ref="Z57:Z59"/>
    <mergeCell ref="A60:A62"/>
    <mergeCell ref="B60:B62"/>
    <mergeCell ref="C60:C62"/>
    <mergeCell ref="D60:D62"/>
    <mergeCell ref="F60:F62"/>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U60:U62"/>
    <mergeCell ref="V60:V62"/>
    <mergeCell ref="W60:W62"/>
    <mergeCell ref="X60:X62"/>
    <mergeCell ref="Y60:Y62"/>
    <mergeCell ref="Z60:Z62"/>
    <mergeCell ref="A63:A65"/>
    <mergeCell ref="B63:B65"/>
    <mergeCell ref="C63:C65"/>
    <mergeCell ref="D63:D65"/>
    <mergeCell ref="F63:F65"/>
    <mergeCell ref="G63:G65"/>
    <mergeCell ref="H63:H65"/>
    <mergeCell ref="I63:I65"/>
    <mergeCell ref="J63:J65"/>
    <mergeCell ref="K63:K65"/>
    <mergeCell ref="L63:L65"/>
    <mergeCell ref="M63:M65"/>
    <mergeCell ref="N63:N65"/>
    <mergeCell ref="O63:O65"/>
    <mergeCell ref="P63:P65"/>
    <mergeCell ref="Q63:Q65"/>
    <mergeCell ref="R63:R65"/>
    <mergeCell ref="S63:S65"/>
    <mergeCell ref="T63:T65"/>
    <mergeCell ref="U63:U65"/>
    <mergeCell ref="V63:V65"/>
    <mergeCell ref="W63:W65"/>
    <mergeCell ref="X63:X65"/>
    <mergeCell ref="Y63:Y65"/>
    <mergeCell ref="Z63:Z65"/>
    <mergeCell ref="E12:E14"/>
    <mergeCell ref="E15:E17"/>
    <mergeCell ref="E18:E20"/>
    <mergeCell ref="E21:E23"/>
    <mergeCell ref="E24:E26"/>
    <mergeCell ref="E27:E29"/>
    <mergeCell ref="E30:E32"/>
    <mergeCell ref="E33:E35"/>
    <mergeCell ref="E36:E38"/>
    <mergeCell ref="E66:E68"/>
    <mergeCell ref="E39:E41"/>
    <mergeCell ref="E42:E44"/>
    <mergeCell ref="E45:E47"/>
    <mergeCell ref="E48:E50"/>
    <mergeCell ref="E51:E53"/>
    <mergeCell ref="E54:E56"/>
    <mergeCell ref="E57:E59"/>
    <mergeCell ref="E60:E62"/>
    <mergeCell ref="E63:E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zoomScale="80" zoomScaleNormal="80" workbookViewId="0">
      <pane ySplit="8" topLeftCell="A9" activePane="bottomLeft" state="frozen"/>
      <selection pane="bottomLeft" activeCell="I3" sqref="I3:J3"/>
    </sheetView>
  </sheetViews>
  <sheetFormatPr baseColWidth="10" defaultColWidth="11.42578125" defaultRowHeight="0" customHeight="1" zeroHeight="1" x14ac:dyDescent="0.3"/>
  <cols>
    <col min="1" max="1" width="4" style="8" bestFit="1" customWidth="1"/>
    <col min="2" max="2" width="18.140625" style="8" customWidth="1"/>
    <col min="3" max="3" width="30.85546875" style="8" customWidth="1"/>
    <col min="4" max="4" width="21.28515625" style="2" customWidth="1"/>
    <col min="5" max="5" width="12.7109375" style="2" customWidth="1"/>
    <col min="6" max="6" width="10.85546875" style="2" customWidth="1"/>
    <col min="7" max="7" width="12.7109375" style="2" customWidth="1"/>
    <col min="8" max="8" width="10.85546875" style="2" customWidth="1"/>
    <col min="9" max="9" width="12.7109375" style="2" customWidth="1"/>
    <col min="10" max="10" width="13.5703125" style="2" customWidth="1"/>
    <col min="11" max="25" width="11.42578125" style="2" customWidth="1"/>
    <col min="26" max="16384" width="11.42578125" style="4"/>
  </cols>
  <sheetData>
    <row r="1" spans="1:25" ht="16.5" customHeight="1" x14ac:dyDescent="0.3">
      <c r="A1" s="94"/>
      <c r="B1" s="96"/>
      <c r="C1" s="155" t="s">
        <v>162</v>
      </c>
      <c r="D1" s="155"/>
      <c r="E1" s="155"/>
      <c r="F1" s="155"/>
      <c r="G1" s="155"/>
      <c r="H1" s="155"/>
      <c r="I1" s="156" t="s">
        <v>264</v>
      </c>
      <c r="J1" s="158"/>
      <c r="K1" s="3"/>
      <c r="L1" s="3"/>
      <c r="M1" s="3"/>
      <c r="N1" s="3"/>
      <c r="O1" s="3"/>
      <c r="P1" s="3"/>
      <c r="Q1" s="3"/>
      <c r="R1" s="3"/>
      <c r="S1" s="3"/>
      <c r="T1" s="3"/>
      <c r="U1" s="3"/>
      <c r="V1" s="3"/>
      <c r="W1" s="3"/>
      <c r="X1" s="3"/>
      <c r="Y1" s="3"/>
    </row>
    <row r="2" spans="1:25" ht="16.5" customHeight="1" x14ac:dyDescent="0.3">
      <c r="A2" s="97"/>
      <c r="B2" s="99"/>
      <c r="C2" s="155"/>
      <c r="D2" s="155"/>
      <c r="E2" s="155"/>
      <c r="F2" s="155"/>
      <c r="G2" s="155"/>
      <c r="H2" s="155"/>
      <c r="I2" s="156" t="s">
        <v>263</v>
      </c>
      <c r="J2" s="158"/>
      <c r="K2" s="3"/>
      <c r="L2" s="3"/>
      <c r="M2" s="3"/>
      <c r="N2" s="3"/>
      <c r="O2" s="3"/>
      <c r="P2" s="3"/>
      <c r="Q2" s="3"/>
      <c r="R2" s="3"/>
      <c r="S2" s="3"/>
      <c r="T2" s="3"/>
      <c r="U2" s="3"/>
      <c r="V2" s="3"/>
      <c r="W2" s="3"/>
      <c r="X2" s="3"/>
      <c r="Y2" s="3"/>
    </row>
    <row r="3" spans="1:25" ht="16.5" x14ac:dyDescent="0.3">
      <c r="A3" s="97"/>
      <c r="B3" s="99"/>
      <c r="C3" s="155"/>
      <c r="D3" s="155"/>
      <c r="E3" s="155"/>
      <c r="F3" s="155"/>
      <c r="G3" s="155"/>
      <c r="H3" s="155"/>
      <c r="I3" s="156" t="s">
        <v>310</v>
      </c>
      <c r="J3" s="158"/>
      <c r="K3" s="3"/>
      <c r="L3" s="3"/>
      <c r="M3" s="3"/>
      <c r="N3" s="3"/>
      <c r="O3" s="3"/>
      <c r="P3" s="3"/>
      <c r="Q3" s="3"/>
      <c r="R3" s="3"/>
      <c r="S3" s="3"/>
      <c r="T3" s="3"/>
      <c r="U3" s="3"/>
      <c r="V3" s="3"/>
      <c r="W3" s="3"/>
      <c r="X3" s="3"/>
      <c r="Y3" s="3"/>
    </row>
    <row r="4" spans="1:25" ht="16.5" x14ac:dyDescent="0.3">
      <c r="A4" s="100"/>
      <c r="B4" s="102"/>
      <c r="C4" s="155"/>
      <c r="D4" s="155"/>
      <c r="E4" s="155"/>
      <c r="F4" s="155"/>
      <c r="G4" s="155"/>
      <c r="H4" s="155"/>
      <c r="I4" s="156" t="s">
        <v>355</v>
      </c>
      <c r="J4" s="158"/>
      <c r="K4" s="3"/>
      <c r="L4" s="3"/>
      <c r="M4" s="3"/>
      <c r="N4" s="3"/>
      <c r="O4" s="3"/>
      <c r="P4" s="3"/>
      <c r="Q4" s="3"/>
      <c r="R4" s="3"/>
      <c r="S4" s="3"/>
      <c r="T4" s="3"/>
      <c r="U4" s="3"/>
      <c r="V4" s="3"/>
      <c r="W4" s="3"/>
      <c r="X4" s="3"/>
      <c r="Y4" s="3"/>
    </row>
    <row r="5" spans="1:25" ht="16.5" x14ac:dyDescent="0.3">
      <c r="A5" s="12"/>
      <c r="B5" s="15"/>
      <c r="C5" s="12"/>
      <c r="D5" s="3"/>
      <c r="E5" s="3"/>
      <c r="F5" s="3"/>
      <c r="G5" s="3"/>
      <c r="H5" s="3"/>
      <c r="I5" s="3"/>
      <c r="J5" s="3"/>
      <c r="K5" s="3"/>
      <c r="L5" s="3"/>
      <c r="M5" s="3"/>
      <c r="N5" s="3"/>
      <c r="O5" s="3"/>
      <c r="P5" s="3"/>
      <c r="Q5" s="3"/>
      <c r="R5" s="3"/>
      <c r="S5" s="3"/>
      <c r="T5" s="3"/>
      <c r="U5" s="3"/>
      <c r="V5" s="3"/>
      <c r="W5" s="3"/>
      <c r="X5" s="3"/>
      <c r="Y5" s="3"/>
    </row>
    <row r="6" spans="1:25" ht="15.75" customHeight="1" x14ac:dyDescent="0.3">
      <c r="A6" s="132" t="s">
        <v>109</v>
      </c>
      <c r="B6" s="132"/>
      <c r="C6" s="132"/>
      <c r="D6" s="177"/>
      <c r="E6" s="234" t="s">
        <v>305</v>
      </c>
      <c r="F6" s="234"/>
      <c r="G6" s="234" t="s">
        <v>306</v>
      </c>
      <c r="H6" s="234"/>
      <c r="I6" s="234" t="s">
        <v>307</v>
      </c>
      <c r="J6" s="234"/>
      <c r="K6" s="3"/>
      <c r="L6" s="3"/>
      <c r="M6" s="3"/>
      <c r="N6" s="3"/>
      <c r="O6" s="3"/>
      <c r="P6" s="3"/>
      <c r="Q6" s="3"/>
      <c r="R6" s="3"/>
      <c r="S6" s="3"/>
      <c r="T6" s="3"/>
      <c r="U6" s="3"/>
      <c r="V6" s="3"/>
      <c r="W6" s="3"/>
      <c r="X6" s="3"/>
      <c r="Y6" s="3"/>
    </row>
    <row r="7" spans="1:25" ht="21" customHeight="1" x14ac:dyDescent="0.3">
      <c r="A7" s="228" t="s">
        <v>88</v>
      </c>
      <c r="B7" s="133" t="s">
        <v>39</v>
      </c>
      <c r="C7" s="132" t="s">
        <v>1</v>
      </c>
      <c r="D7" s="229" t="s">
        <v>86</v>
      </c>
      <c r="E7" s="234" t="s">
        <v>308</v>
      </c>
      <c r="F7" s="234" t="s">
        <v>309</v>
      </c>
      <c r="G7" s="234" t="s">
        <v>308</v>
      </c>
      <c r="H7" s="234" t="s">
        <v>309</v>
      </c>
      <c r="I7" s="234" t="s">
        <v>308</v>
      </c>
      <c r="J7" s="234" t="s">
        <v>309</v>
      </c>
      <c r="K7" s="3"/>
      <c r="L7" s="3"/>
      <c r="M7" s="3"/>
      <c r="N7" s="3"/>
      <c r="O7" s="3"/>
      <c r="P7" s="3"/>
      <c r="Q7" s="3"/>
      <c r="R7" s="3"/>
      <c r="S7" s="3"/>
      <c r="T7" s="3"/>
      <c r="U7" s="3"/>
      <c r="V7" s="3"/>
      <c r="W7" s="3"/>
      <c r="X7" s="3"/>
      <c r="Y7" s="3"/>
    </row>
    <row r="8" spans="1:25" ht="12" customHeight="1" x14ac:dyDescent="0.25">
      <c r="A8" s="228"/>
      <c r="B8" s="133"/>
      <c r="C8" s="132"/>
      <c r="D8" s="229"/>
      <c r="E8" s="234"/>
      <c r="F8" s="234"/>
      <c r="G8" s="234"/>
      <c r="H8" s="234"/>
      <c r="I8" s="234"/>
      <c r="J8" s="234"/>
      <c r="K8" s="13"/>
      <c r="L8" s="13"/>
      <c r="M8" s="13"/>
      <c r="N8" s="13"/>
      <c r="O8" s="13"/>
      <c r="P8" s="13"/>
      <c r="Q8" s="13"/>
      <c r="R8" s="13"/>
      <c r="S8" s="13"/>
      <c r="T8" s="13"/>
      <c r="U8" s="13"/>
      <c r="V8" s="13"/>
      <c r="W8" s="13"/>
      <c r="X8" s="13"/>
      <c r="Y8" s="13"/>
    </row>
    <row r="9" spans="1:25" ht="16.5" customHeight="1" x14ac:dyDescent="0.25">
      <c r="A9" s="113">
        <v>1</v>
      </c>
      <c r="B9" s="173" t="str">
        <f>IF('8. Seguimiento Cuatrimestral'!B9:B11="","",'8. Seguimiento Cuatrimestral'!B9:B11)</f>
        <v>Comunicaciones e Información Pública</v>
      </c>
      <c r="C9" s="173" t="str">
        <f>IF('8. Seguimiento Cuatrimestral'!C9:C11="","",'8. Seguimiento Cuatrimestral'!C9:C11)</f>
        <v>Posibilidad de afectación reputacional al área por no divulgar información al interior del IDIGER; debido a la falta de recurso humano suficiente en el área o por fallas tecnológicas.</v>
      </c>
      <c r="D9" s="173" t="str">
        <f>IF('8. Seguimiento Cuatrimestral'!D9:D11="","",'8. Seguimiento Cuatrimestral'!D9:D11)</f>
        <v>Gestión</v>
      </c>
      <c r="E9" s="235">
        <f>'8. Seguimiento Cuatrimestral'!F9:F11</f>
        <v>1</v>
      </c>
      <c r="F9" s="235">
        <f>'8. Seguimiento Cuatrimestral'!J9:J11</f>
        <v>0</v>
      </c>
      <c r="G9" s="235">
        <f>'8. Seguimiento Cuatrimestral'!M9:M11</f>
        <v>0</v>
      </c>
      <c r="H9" s="235">
        <f>'8. Seguimiento Cuatrimestral'!Q9:Q11</f>
        <v>0</v>
      </c>
      <c r="I9" s="235">
        <f>'8. Seguimiento Cuatrimestral'!T9:T11</f>
        <v>0</v>
      </c>
      <c r="J9" s="235">
        <f>'8. Seguimiento Cuatrimestral'!X9:X11</f>
        <v>0</v>
      </c>
      <c r="K9" s="14"/>
      <c r="L9" s="14"/>
      <c r="M9" s="14"/>
      <c r="N9" s="14"/>
      <c r="O9" s="14"/>
      <c r="P9" s="14"/>
      <c r="Q9" s="14"/>
      <c r="R9" s="14"/>
      <c r="S9" s="14"/>
      <c r="T9" s="14"/>
      <c r="U9" s="14"/>
      <c r="V9" s="14"/>
      <c r="W9" s="14"/>
      <c r="X9" s="14"/>
      <c r="Y9" s="14"/>
    </row>
    <row r="10" spans="1:25" ht="16.5" x14ac:dyDescent="0.3">
      <c r="A10" s="113"/>
      <c r="B10" s="173"/>
      <c r="C10" s="173"/>
      <c r="D10" s="173"/>
      <c r="E10" s="236"/>
      <c r="F10" s="236"/>
      <c r="G10" s="236"/>
      <c r="H10" s="236"/>
      <c r="I10" s="236"/>
      <c r="J10" s="236"/>
      <c r="K10" s="3"/>
      <c r="L10" s="3"/>
      <c r="M10" s="3"/>
      <c r="N10" s="3"/>
      <c r="O10" s="3"/>
      <c r="P10" s="3"/>
      <c r="Q10" s="3"/>
      <c r="R10" s="3"/>
      <c r="S10" s="3"/>
      <c r="T10" s="3"/>
      <c r="U10" s="3"/>
      <c r="V10" s="3"/>
      <c r="W10" s="3"/>
      <c r="X10" s="3"/>
      <c r="Y10" s="3"/>
    </row>
    <row r="11" spans="1:25" ht="16.5" x14ac:dyDescent="0.3">
      <c r="A11" s="113"/>
      <c r="B11" s="173"/>
      <c r="C11" s="173"/>
      <c r="D11" s="173"/>
      <c r="E11" s="236"/>
      <c r="F11" s="236"/>
      <c r="G11" s="236"/>
      <c r="H11" s="236"/>
      <c r="I11" s="236"/>
      <c r="J11" s="236"/>
      <c r="K11" s="3"/>
      <c r="L11" s="3"/>
      <c r="M11" s="3"/>
      <c r="N11" s="3"/>
      <c r="O11" s="3"/>
      <c r="P11" s="3"/>
      <c r="Q11" s="3"/>
      <c r="R11" s="3"/>
      <c r="S11" s="3"/>
      <c r="T11" s="3"/>
      <c r="U11" s="3"/>
      <c r="V11" s="3"/>
      <c r="W11" s="3"/>
      <c r="X11" s="3"/>
      <c r="Y11" s="3"/>
    </row>
    <row r="12" spans="1:25" ht="16.5" customHeight="1" x14ac:dyDescent="0.3">
      <c r="A12" s="113">
        <v>2</v>
      </c>
      <c r="B12" s="173" t="str">
        <f>IF('8. Seguimiento Cuatrimestral'!B12:B14="","",'8. Seguimiento Cuatrimestral'!B12:B14)</f>
        <v>Comunicaciones e Información Pública</v>
      </c>
      <c r="C12" s="173" t="str">
        <f>IF('8. Seguimiento Cuatrimestral'!C12:C14="","",'8. Seguimiento Cuatrimestral'!C12:C14)</f>
        <v>Posibilidad de afectación reputacional a la entidad por no divulgar información de interés a la ciudadanía; por no contar con recurso humano suficiente, fallas tecnológicas en los canales oficiales y redes sociales.</v>
      </c>
      <c r="D12" s="173" t="str">
        <f>IF('8. Seguimiento Cuatrimestral'!D12:D14="","",'8. Seguimiento Cuatrimestral'!D12:D14)</f>
        <v>Gestión</v>
      </c>
      <c r="E12" s="235">
        <f>'8. Seguimiento Cuatrimestral'!F12:F14</f>
        <v>1</v>
      </c>
      <c r="F12" s="235">
        <f>'8. Seguimiento Cuatrimestral'!J12:J14</f>
        <v>0</v>
      </c>
      <c r="G12" s="235">
        <f>'8. Seguimiento Cuatrimestral'!M12:M14</f>
        <v>0</v>
      </c>
      <c r="H12" s="235">
        <f>'8. Seguimiento Cuatrimestral'!Q12:Q14</f>
        <v>0</v>
      </c>
      <c r="I12" s="235">
        <f>'8. Seguimiento Cuatrimestral'!T12:T14</f>
        <v>0</v>
      </c>
      <c r="J12" s="235">
        <f>'8. Seguimiento Cuatrimestral'!X12:X14</f>
        <v>0</v>
      </c>
      <c r="K12" s="3"/>
      <c r="L12" s="3"/>
      <c r="M12" s="3"/>
      <c r="N12" s="3"/>
      <c r="O12" s="3"/>
      <c r="P12" s="3"/>
      <c r="Q12" s="3"/>
      <c r="R12" s="3"/>
      <c r="S12" s="3"/>
      <c r="T12" s="3"/>
      <c r="U12" s="3"/>
      <c r="V12" s="3"/>
      <c r="W12" s="3"/>
      <c r="X12" s="3"/>
      <c r="Y12" s="3"/>
    </row>
    <row r="13" spans="1:25" ht="16.5" x14ac:dyDescent="0.3">
      <c r="A13" s="113"/>
      <c r="B13" s="173"/>
      <c r="C13" s="173"/>
      <c r="D13" s="173"/>
      <c r="E13" s="236"/>
      <c r="F13" s="236"/>
      <c r="G13" s="236"/>
      <c r="H13" s="236"/>
      <c r="I13" s="236"/>
      <c r="J13" s="236"/>
      <c r="K13" s="3"/>
      <c r="L13" s="3"/>
      <c r="M13" s="3"/>
      <c r="N13" s="3"/>
      <c r="O13" s="3"/>
      <c r="P13" s="3"/>
      <c r="Q13" s="3"/>
      <c r="R13" s="3"/>
      <c r="S13" s="3"/>
      <c r="T13" s="3"/>
      <c r="U13" s="3"/>
      <c r="V13" s="3"/>
      <c r="W13" s="3"/>
      <c r="X13" s="3"/>
      <c r="Y13" s="3"/>
    </row>
    <row r="14" spans="1:25" ht="16.5" x14ac:dyDescent="0.3">
      <c r="A14" s="113"/>
      <c r="B14" s="173"/>
      <c r="C14" s="173"/>
      <c r="D14" s="173"/>
      <c r="E14" s="236"/>
      <c r="F14" s="236"/>
      <c r="G14" s="236"/>
      <c r="H14" s="236"/>
      <c r="I14" s="236"/>
      <c r="J14" s="236"/>
      <c r="K14" s="3"/>
      <c r="L14" s="3"/>
      <c r="M14" s="3"/>
      <c r="N14" s="3"/>
      <c r="O14" s="3"/>
      <c r="P14" s="3"/>
      <c r="Q14" s="3"/>
      <c r="R14" s="3"/>
      <c r="S14" s="3"/>
      <c r="T14" s="3"/>
      <c r="U14" s="3"/>
      <c r="V14" s="3"/>
      <c r="W14" s="3"/>
      <c r="X14" s="3"/>
      <c r="Y14" s="3"/>
    </row>
    <row r="15" spans="1:25" ht="16.5" customHeight="1" x14ac:dyDescent="0.3">
      <c r="A15" s="113">
        <v>3</v>
      </c>
      <c r="B15" s="173" t="str">
        <f>IF('8. Seguimiento Cuatrimestral'!B15:B17="","",'8. Seguimiento Cuatrimestral'!B15:B17)</f>
        <v>Comunicaciones e Información Pública</v>
      </c>
      <c r="C15" s="173" t="str">
        <f>IF('8. Seguimiento Cuatrimestral'!C15:C17="","",'8. Seguimiento Cuatrimestral'!C15:C17)</f>
        <v>Posibilidad de afectación economica o presupuestal, por la alta rotación de personal de planta, debido a la falta de lineamientos y herramientas institucionalizados para una adecuada trasferencia de conocimiento.</v>
      </c>
      <c r="D15" s="173" t="str">
        <f>IF('8. Seguimiento Cuatrimestral'!D15:D17="","",'8. Seguimiento Cuatrimestral'!D15:D17)</f>
        <v>Fuga de Capital Intelectual</v>
      </c>
      <c r="E15" s="235">
        <f>'8. Seguimiento Cuatrimestral'!F15:F17</f>
        <v>0</v>
      </c>
      <c r="F15" s="235">
        <f>'8. Seguimiento Cuatrimestral'!J15:J17</f>
        <v>0</v>
      </c>
      <c r="G15" s="235">
        <f>'8. Seguimiento Cuatrimestral'!M15:M17</f>
        <v>0</v>
      </c>
      <c r="H15" s="235">
        <f>'8. Seguimiento Cuatrimestral'!Q15:Q17</f>
        <v>0</v>
      </c>
      <c r="I15" s="235">
        <f>'8. Seguimiento Cuatrimestral'!T15:T17</f>
        <v>0</v>
      </c>
      <c r="J15" s="235">
        <f>'8. Seguimiento Cuatrimestral'!X15:X17</f>
        <v>0</v>
      </c>
      <c r="K15" s="3"/>
      <c r="L15" s="3"/>
      <c r="M15" s="3"/>
      <c r="N15" s="3"/>
      <c r="O15" s="3"/>
      <c r="P15" s="3"/>
      <c r="Q15" s="3"/>
      <c r="R15" s="3"/>
      <c r="S15" s="3"/>
      <c r="T15" s="3"/>
      <c r="U15" s="3"/>
      <c r="V15" s="3"/>
      <c r="W15" s="3"/>
      <c r="X15" s="3"/>
      <c r="Y15" s="3"/>
    </row>
    <row r="16" spans="1:25" ht="16.5" x14ac:dyDescent="0.3">
      <c r="A16" s="113"/>
      <c r="B16" s="173"/>
      <c r="C16" s="173"/>
      <c r="D16" s="173"/>
      <c r="E16" s="236"/>
      <c r="F16" s="236"/>
      <c r="G16" s="236"/>
      <c r="H16" s="236"/>
      <c r="I16" s="236"/>
      <c r="J16" s="236"/>
      <c r="K16" s="3"/>
      <c r="L16" s="3"/>
      <c r="M16" s="3"/>
      <c r="N16" s="3"/>
      <c r="O16" s="3"/>
      <c r="P16" s="3"/>
      <c r="Q16" s="3"/>
      <c r="R16" s="3"/>
      <c r="S16" s="3"/>
      <c r="T16" s="3"/>
      <c r="U16" s="3"/>
      <c r="V16" s="3"/>
      <c r="W16" s="3"/>
      <c r="X16" s="3"/>
      <c r="Y16" s="3"/>
    </row>
    <row r="17" spans="1:25" ht="16.5" x14ac:dyDescent="0.3">
      <c r="A17" s="113"/>
      <c r="B17" s="173"/>
      <c r="C17" s="173"/>
      <c r="D17" s="173"/>
      <c r="E17" s="236"/>
      <c r="F17" s="236"/>
      <c r="G17" s="236"/>
      <c r="H17" s="236"/>
      <c r="I17" s="236"/>
      <c r="J17" s="236"/>
      <c r="K17" s="3"/>
      <c r="L17" s="3"/>
      <c r="M17" s="3"/>
      <c r="N17" s="3"/>
      <c r="O17" s="3"/>
      <c r="P17" s="3"/>
      <c r="Q17" s="3"/>
      <c r="R17" s="3"/>
      <c r="S17" s="3"/>
      <c r="T17" s="3"/>
      <c r="U17" s="3"/>
      <c r="V17" s="3"/>
      <c r="W17" s="3"/>
      <c r="X17" s="3"/>
      <c r="Y17" s="3"/>
    </row>
    <row r="18" spans="1:25" ht="16.5" customHeight="1" x14ac:dyDescent="0.3">
      <c r="A18" s="113">
        <v>4</v>
      </c>
      <c r="B18" s="173" t="str">
        <f>IF('8. Seguimiento Cuatrimestral'!B18:B20="","",'8. Seguimiento Cuatrimestral'!B18:B20)</f>
        <v>Comunicaciones e Información Pública</v>
      </c>
      <c r="C18" s="173" t="str">
        <f>IF('8. Seguimiento Cuatrimestral'!C18:C20="","",'8. Seguimiento Cuatrimestral'!C18:C20)</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8" s="173" t="str">
        <f>IF('8. Seguimiento Cuatrimestral'!D18:D20="","",'8. Seguimiento Cuatrimestral'!D18:D20)</f>
        <v>Fuga de Capital Intelectual</v>
      </c>
      <c r="E18" s="235">
        <f>'8. Seguimiento Cuatrimestral'!F18:F20</f>
        <v>0</v>
      </c>
      <c r="F18" s="235">
        <f>'8. Seguimiento Cuatrimestral'!J18:J20</f>
        <v>0</v>
      </c>
      <c r="G18" s="235">
        <f>'8. Seguimiento Cuatrimestral'!M18:M20</f>
        <v>0</v>
      </c>
      <c r="H18" s="235">
        <f>'8. Seguimiento Cuatrimestral'!Q18:Q20</f>
        <v>0</v>
      </c>
      <c r="I18" s="235">
        <f>'8. Seguimiento Cuatrimestral'!T18:T20</f>
        <v>0</v>
      </c>
      <c r="J18" s="235">
        <f>'8. Seguimiento Cuatrimestral'!X18:X20</f>
        <v>0</v>
      </c>
      <c r="K18" s="3"/>
      <c r="L18" s="3"/>
      <c r="M18" s="3"/>
      <c r="N18" s="3"/>
      <c r="O18" s="3"/>
      <c r="P18" s="3"/>
      <c r="Q18" s="3"/>
      <c r="R18" s="3"/>
      <c r="S18" s="3"/>
      <c r="T18" s="3"/>
      <c r="U18" s="3"/>
      <c r="V18" s="3"/>
      <c r="W18" s="3"/>
      <c r="X18" s="3"/>
      <c r="Y18" s="3"/>
    </row>
    <row r="19" spans="1:25" ht="16.5" x14ac:dyDescent="0.3">
      <c r="A19" s="113"/>
      <c r="B19" s="173"/>
      <c r="C19" s="173"/>
      <c r="D19" s="173"/>
      <c r="E19" s="236"/>
      <c r="F19" s="236"/>
      <c r="G19" s="236"/>
      <c r="H19" s="236"/>
      <c r="I19" s="236"/>
      <c r="J19" s="236"/>
      <c r="K19" s="3"/>
      <c r="L19" s="3"/>
      <c r="M19" s="3"/>
      <c r="N19" s="3"/>
      <c r="O19" s="3"/>
      <c r="P19" s="3"/>
      <c r="Q19" s="3"/>
      <c r="R19" s="3"/>
      <c r="S19" s="3"/>
      <c r="T19" s="3"/>
      <c r="U19" s="3"/>
      <c r="V19" s="3"/>
      <c r="W19" s="3"/>
      <c r="X19" s="3"/>
      <c r="Y19" s="3"/>
    </row>
    <row r="20" spans="1:25" ht="16.5" x14ac:dyDescent="0.3">
      <c r="A20" s="113"/>
      <c r="B20" s="173"/>
      <c r="C20" s="173"/>
      <c r="D20" s="173"/>
      <c r="E20" s="236"/>
      <c r="F20" s="236"/>
      <c r="G20" s="236"/>
      <c r="H20" s="236"/>
      <c r="I20" s="236"/>
      <c r="J20" s="236"/>
      <c r="K20" s="3"/>
      <c r="L20" s="3"/>
      <c r="M20" s="3"/>
      <c r="N20" s="3"/>
      <c r="O20" s="3"/>
      <c r="P20" s="3"/>
      <c r="Q20" s="3"/>
      <c r="R20" s="3"/>
      <c r="S20" s="3"/>
      <c r="T20" s="3"/>
      <c r="U20" s="3"/>
      <c r="V20" s="3"/>
      <c r="W20" s="3"/>
      <c r="X20" s="3"/>
      <c r="Y20" s="3"/>
    </row>
    <row r="21" spans="1:25" ht="16.5" customHeight="1" x14ac:dyDescent="0.3">
      <c r="A21" s="113">
        <v>5</v>
      </c>
      <c r="B21" s="173" t="str">
        <f>IF('8. Seguimiento Cuatrimestral'!B21:B23="","",'8. Seguimiento Cuatrimestral'!B21:B23)</f>
        <v>Comunicaciones e Información Pública</v>
      </c>
      <c r="C21" s="173" t="str">
        <f>IF('8. Seguimiento Cuatrimestral'!C21:C23="","",'8. Seguimiento Cuatrimestral'!C21:C23)</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21" s="173" t="str">
        <f>IF('8. Seguimiento Cuatrimestral'!D21:D23="","",'8. Seguimiento Cuatrimestral'!D21:D23)</f>
        <v>Seguridad de la Información (Pérdida de Confidencialidad)</v>
      </c>
      <c r="E21" s="235">
        <f>'8. Seguimiento Cuatrimestral'!F21:F23</f>
        <v>0</v>
      </c>
      <c r="F21" s="235">
        <f>'8. Seguimiento Cuatrimestral'!J21:J23</f>
        <v>0</v>
      </c>
      <c r="G21" s="235">
        <f>'8. Seguimiento Cuatrimestral'!M21:M23</f>
        <v>0</v>
      </c>
      <c r="H21" s="235">
        <f>'8. Seguimiento Cuatrimestral'!Q21:Q23</f>
        <v>0</v>
      </c>
      <c r="I21" s="235">
        <f>'8. Seguimiento Cuatrimestral'!T21:T23</f>
        <v>0</v>
      </c>
      <c r="J21" s="235">
        <f>'8. Seguimiento Cuatrimestral'!X21:X23</f>
        <v>0</v>
      </c>
      <c r="K21" s="3"/>
      <c r="L21" s="3"/>
      <c r="M21" s="3"/>
      <c r="N21" s="3"/>
      <c r="O21" s="3"/>
      <c r="P21" s="3"/>
      <c r="Q21" s="3"/>
      <c r="R21" s="3"/>
      <c r="S21" s="3"/>
      <c r="T21" s="3"/>
      <c r="U21" s="3"/>
      <c r="V21" s="3"/>
      <c r="W21" s="3"/>
      <c r="X21" s="3"/>
      <c r="Y21" s="3"/>
    </row>
    <row r="22" spans="1:25" ht="16.5" x14ac:dyDescent="0.3">
      <c r="A22" s="113"/>
      <c r="B22" s="173"/>
      <c r="C22" s="173"/>
      <c r="D22" s="173"/>
      <c r="E22" s="236"/>
      <c r="F22" s="236"/>
      <c r="G22" s="236"/>
      <c r="H22" s="236"/>
      <c r="I22" s="236"/>
      <c r="J22" s="236"/>
      <c r="K22" s="3"/>
      <c r="L22" s="3"/>
      <c r="M22" s="3"/>
      <c r="N22" s="3"/>
      <c r="O22" s="3"/>
      <c r="P22" s="3"/>
      <c r="Q22" s="3"/>
      <c r="R22" s="3"/>
      <c r="S22" s="3"/>
      <c r="T22" s="3"/>
      <c r="U22" s="3"/>
      <c r="V22" s="3"/>
      <c r="W22" s="3"/>
      <c r="X22" s="3"/>
      <c r="Y22" s="3"/>
    </row>
    <row r="23" spans="1:25" ht="16.5" x14ac:dyDescent="0.3">
      <c r="A23" s="113"/>
      <c r="B23" s="173"/>
      <c r="C23" s="173"/>
      <c r="D23" s="173"/>
      <c r="E23" s="236"/>
      <c r="F23" s="236"/>
      <c r="G23" s="236"/>
      <c r="H23" s="236"/>
      <c r="I23" s="236"/>
      <c r="J23" s="236"/>
      <c r="K23" s="3"/>
      <c r="L23" s="3"/>
      <c r="M23" s="3"/>
      <c r="N23" s="3"/>
      <c r="O23" s="3"/>
      <c r="P23" s="3"/>
      <c r="Q23" s="3"/>
      <c r="R23" s="3"/>
      <c r="S23" s="3"/>
      <c r="T23" s="3"/>
      <c r="U23" s="3"/>
      <c r="V23" s="3"/>
      <c r="W23" s="3"/>
      <c r="X23" s="3"/>
      <c r="Y23" s="3"/>
    </row>
    <row r="24" spans="1:25" ht="16.5" customHeight="1" x14ac:dyDescent="0.3">
      <c r="A24" s="113">
        <v>6</v>
      </c>
      <c r="B24" s="173" t="str">
        <f>IF('8. Seguimiento Cuatrimestral'!B24:B26="","",'8. Seguimiento Cuatrimestral'!B24:B26)</f>
        <v>Comunicaciones e Información Pública</v>
      </c>
      <c r="C24" s="173" t="str">
        <f>IF('8. Seguimiento Cuatrimestral'!C24:C26="","",'8. Seguimiento Cuatrimestral'!C24:C26)</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24" s="173" t="str">
        <f>IF('8. Seguimiento Cuatrimestral'!D24:D26="","",'8. Seguimiento Cuatrimestral'!D24:D26)</f>
        <v>Seguridad de la Información (Pérdida de la Integridad)</v>
      </c>
      <c r="E24" s="235">
        <f>'8. Seguimiento Cuatrimestral'!F24:F26</f>
        <v>0</v>
      </c>
      <c r="F24" s="235">
        <f>'8. Seguimiento Cuatrimestral'!J24:J26</f>
        <v>0</v>
      </c>
      <c r="G24" s="235">
        <f>'8. Seguimiento Cuatrimestral'!M24:M26</f>
        <v>0</v>
      </c>
      <c r="H24" s="235">
        <f>'8. Seguimiento Cuatrimestral'!Q24:Q26</f>
        <v>0</v>
      </c>
      <c r="I24" s="235">
        <f>'8. Seguimiento Cuatrimestral'!T24:T26</f>
        <v>0</v>
      </c>
      <c r="J24" s="235">
        <f>'8. Seguimiento Cuatrimestral'!X24:X26</f>
        <v>0</v>
      </c>
      <c r="K24" s="3"/>
      <c r="L24" s="3"/>
      <c r="M24" s="3"/>
      <c r="N24" s="3"/>
      <c r="O24" s="3"/>
      <c r="P24" s="3"/>
      <c r="Q24" s="3"/>
      <c r="R24" s="3"/>
      <c r="S24" s="3"/>
      <c r="T24" s="3"/>
      <c r="U24" s="3"/>
      <c r="V24" s="3"/>
      <c r="W24" s="3"/>
      <c r="X24" s="3"/>
      <c r="Y24" s="3"/>
    </row>
    <row r="25" spans="1:25" ht="16.5" x14ac:dyDescent="0.3">
      <c r="A25" s="113"/>
      <c r="B25" s="173"/>
      <c r="C25" s="173"/>
      <c r="D25" s="173"/>
      <c r="E25" s="236"/>
      <c r="F25" s="236"/>
      <c r="G25" s="236"/>
      <c r="H25" s="236"/>
      <c r="I25" s="236"/>
      <c r="J25" s="236"/>
      <c r="K25" s="3"/>
      <c r="L25" s="3"/>
      <c r="M25" s="3"/>
      <c r="N25" s="3"/>
      <c r="O25" s="3"/>
      <c r="P25" s="3"/>
      <c r="Q25" s="3"/>
      <c r="R25" s="3"/>
      <c r="S25" s="3"/>
      <c r="T25" s="3"/>
      <c r="U25" s="3"/>
      <c r="V25" s="3"/>
      <c r="W25" s="3"/>
      <c r="X25" s="3"/>
      <c r="Y25" s="3"/>
    </row>
    <row r="26" spans="1:25" ht="16.5" x14ac:dyDescent="0.3">
      <c r="A26" s="113"/>
      <c r="B26" s="173"/>
      <c r="C26" s="173"/>
      <c r="D26" s="173"/>
      <c r="E26" s="236"/>
      <c r="F26" s="236"/>
      <c r="G26" s="236"/>
      <c r="H26" s="236"/>
      <c r="I26" s="236"/>
      <c r="J26" s="236"/>
      <c r="K26" s="3"/>
      <c r="L26" s="3"/>
      <c r="M26" s="3"/>
      <c r="N26" s="3"/>
      <c r="O26" s="3"/>
      <c r="P26" s="3"/>
      <c r="Q26" s="3"/>
      <c r="R26" s="3"/>
      <c r="S26" s="3"/>
      <c r="T26" s="3"/>
      <c r="U26" s="3"/>
      <c r="V26" s="3"/>
      <c r="W26" s="3"/>
      <c r="X26" s="3"/>
      <c r="Y26" s="3"/>
    </row>
    <row r="27" spans="1:25" ht="16.5" customHeight="1" x14ac:dyDescent="0.3">
      <c r="A27" s="113">
        <v>7</v>
      </c>
      <c r="B27" s="173" t="str">
        <f>IF('8. Seguimiento Cuatrimestral'!B27:B29="","",'8. Seguimiento Cuatrimestral'!B27:B29)</f>
        <v/>
      </c>
      <c r="C27" s="173" t="str">
        <f>IF('8. Seguimiento Cuatrimestral'!C27:C29="","",'8. Seguimiento Cuatrimestral'!C27:C29)</f>
        <v/>
      </c>
      <c r="D27" s="173" t="str">
        <f>IF('8. Seguimiento Cuatrimestral'!D27:D29="","",'8. Seguimiento Cuatrimestral'!D27:D29)</f>
        <v/>
      </c>
      <c r="E27" s="235">
        <f>'8. Seguimiento Cuatrimestral'!F27:F29</f>
        <v>0</v>
      </c>
      <c r="F27" s="235">
        <f>'8. Seguimiento Cuatrimestral'!J27:J29</f>
        <v>0</v>
      </c>
      <c r="G27" s="235">
        <f>'8. Seguimiento Cuatrimestral'!M27:M29</f>
        <v>0</v>
      </c>
      <c r="H27" s="235">
        <f>'8. Seguimiento Cuatrimestral'!Q27:Q29</f>
        <v>0</v>
      </c>
      <c r="I27" s="235">
        <f>'8. Seguimiento Cuatrimestral'!T27:T29</f>
        <v>0</v>
      </c>
      <c r="J27" s="235">
        <f>'8. Seguimiento Cuatrimestral'!X27:X29</f>
        <v>0</v>
      </c>
      <c r="K27" s="3"/>
      <c r="L27" s="3"/>
      <c r="M27" s="3"/>
      <c r="N27" s="3"/>
      <c r="O27" s="3"/>
      <c r="P27" s="3"/>
      <c r="Q27" s="3"/>
      <c r="R27" s="3"/>
      <c r="S27" s="3"/>
      <c r="T27" s="3"/>
      <c r="U27" s="3"/>
      <c r="V27" s="3"/>
      <c r="W27" s="3"/>
      <c r="X27" s="3"/>
      <c r="Y27" s="3"/>
    </row>
    <row r="28" spans="1:25" ht="16.5" x14ac:dyDescent="0.3">
      <c r="A28" s="113"/>
      <c r="B28" s="173"/>
      <c r="C28" s="173"/>
      <c r="D28" s="173"/>
      <c r="E28" s="236"/>
      <c r="F28" s="236"/>
      <c r="G28" s="236"/>
      <c r="H28" s="236"/>
      <c r="I28" s="236"/>
      <c r="J28" s="236"/>
      <c r="K28" s="3"/>
      <c r="L28" s="3"/>
      <c r="M28" s="3"/>
      <c r="N28" s="3"/>
      <c r="O28" s="3"/>
      <c r="P28" s="3"/>
      <c r="Q28" s="3"/>
      <c r="R28" s="3"/>
      <c r="S28" s="3"/>
      <c r="T28" s="3"/>
      <c r="U28" s="3"/>
      <c r="V28" s="3"/>
      <c r="W28" s="3"/>
      <c r="X28" s="3"/>
      <c r="Y28" s="3"/>
    </row>
    <row r="29" spans="1:25" ht="16.5" x14ac:dyDescent="0.3">
      <c r="A29" s="113"/>
      <c r="B29" s="173"/>
      <c r="C29" s="173"/>
      <c r="D29" s="173"/>
      <c r="E29" s="236"/>
      <c r="F29" s="236"/>
      <c r="G29" s="236"/>
      <c r="H29" s="236"/>
      <c r="I29" s="236"/>
      <c r="J29" s="236"/>
      <c r="K29" s="3"/>
      <c r="L29" s="3"/>
      <c r="M29" s="3"/>
      <c r="N29" s="3"/>
      <c r="O29" s="3"/>
      <c r="P29" s="3"/>
      <c r="Q29" s="3"/>
      <c r="R29" s="3"/>
      <c r="S29" s="3"/>
      <c r="T29" s="3"/>
      <c r="U29" s="3"/>
      <c r="V29" s="3"/>
      <c r="W29" s="3"/>
      <c r="X29" s="3"/>
      <c r="Y29" s="3"/>
    </row>
    <row r="30" spans="1:25" ht="16.5" customHeight="1" x14ac:dyDescent="0.3">
      <c r="A30" s="113">
        <v>8</v>
      </c>
      <c r="B30" s="173" t="str">
        <f>IF('8. Seguimiento Cuatrimestral'!B30:B32="","",'8. Seguimiento Cuatrimestral'!B30:B32)</f>
        <v/>
      </c>
      <c r="C30" s="173" t="str">
        <f>IF('8. Seguimiento Cuatrimestral'!C30:C32="","",'8. Seguimiento Cuatrimestral'!C30:C32)</f>
        <v/>
      </c>
      <c r="D30" s="173" t="str">
        <f>IF('8. Seguimiento Cuatrimestral'!D30:D32="","",'8. Seguimiento Cuatrimestral'!D30:D32)</f>
        <v/>
      </c>
      <c r="E30" s="235">
        <f>'8. Seguimiento Cuatrimestral'!F30:F32</f>
        <v>0</v>
      </c>
      <c r="F30" s="235">
        <f>'8. Seguimiento Cuatrimestral'!J30:J32</f>
        <v>0</v>
      </c>
      <c r="G30" s="235">
        <f>'8. Seguimiento Cuatrimestral'!M30:M32</f>
        <v>0</v>
      </c>
      <c r="H30" s="235">
        <f>'8. Seguimiento Cuatrimestral'!Q30:Q32</f>
        <v>0</v>
      </c>
      <c r="I30" s="235">
        <f>'8. Seguimiento Cuatrimestral'!T30:T32</f>
        <v>0</v>
      </c>
      <c r="J30" s="235">
        <f>'8. Seguimiento Cuatrimestral'!X30:X32</f>
        <v>0</v>
      </c>
      <c r="K30" s="3"/>
      <c r="L30" s="3"/>
      <c r="M30" s="3"/>
      <c r="N30" s="3"/>
      <c r="O30" s="3"/>
      <c r="P30" s="3"/>
      <c r="Q30" s="3"/>
      <c r="R30" s="3"/>
      <c r="S30" s="3"/>
      <c r="T30" s="3"/>
      <c r="U30" s="3"/>
      <c r="V30" s="3"/>
      <c r="W30" s="3"/>
      <c r="X30" s="3"/>
      <c r="Y30" s="3"/>
    </row>
    <row r="31" spans="1:25" ht="16.5" x14ac:dyDescent="0.3">
      <c r="A31" s="113"/>
      <c r="B31" s="173"/>
      <c r="C31" s="173"/>
      <c r="D31" s="173"/>
      <c r="E31" s="236"/>
      <c r="F31" s="236"/>
      <c r="G31" s="236"/>
      <c r="H31" s="236"/>
      <c r="I31" s="236"/>
      <c r="J31" s="236"/>
      <c r="K31" s="3"/>
      <c r="L31" s="3"/>
      <c r="M31" s="3"/>
      <c r="N31" s="3"/>
      <c r="O31" s="3"/>
      <c r="P31" s="3"/>
      <c r="Q31" s="3"/>
      <c r="R31" s="3"/>
      <c r="S31" s="3"/>
      <c r="T31" s="3"/>
      <c r="U31" s="3"/>
      <c r="V31" s="3"/>
      <c r="W31" s="3"/>
      <c r="X31" s="3"/>
      <c r="Y31" s="3"/>
    </row>
    <row r="32" spans="1:25" ht="16.5" x14ac:dyDescent="0.3">
      <c r="A32" s="113"/>
      <c r="B32" s="173"/>
      <c r="C32" s="173"/>
      <c r="D32" s="173"/>
      <c r="E32" s="236"/>
      <c r="F32" s="236"/>
      <c r="G32" s="236"/>
      <c r="H32" s="236"/>
      <c r="I32" s="236"/>
      <c r="J32" s="236"/>
      <c r="K32" s="3"/>
      <c r="L32" s="3"/>
      <c r="M32" s="3"/>
      <c r="N32" s="3"/>
      <c r="O32" s="3"/>
      <c r="P32" s="3"/>
      <c r="Q32" s="3"/>
      <c r="R32" s="3"/>
      <c r="S32" s="3"/>
      <c r="T32" s="3"/>
      <c r="U32" s="3"/>
      <c r="V32" s="3"/>
      <c r="W32" s="3"/>
      <c r="X32" s="3"/>
      <c r="Y32" s="3"/>
    </row>
    <row r="33" spans="1:25" ht="16.5" customHeight="1" x14ac:dyDescent="0.3">
      <c r="A33" s="113">
        <v>9</v>
      </c>
      <c r="B33" s="173" t="str">
        <f>IF('8. Seguimiento Cuatrimestral'!B33:B35="","",'8. Seguimiento Cuatrimestral'!B33:B35)</f>
        <v/>
      </c>
      <c r="C33" s="173" t="str">
        <f>IF('8. Seguimiento Cuatrimestral'!C33:C35="","",'8. Seguimiento Cuatrimestral'!C33:C35)</f>
        <v/>
      </c>
      <c r="D33" s="173" t="str">
        <f>IF('8. Seguimiento Cuatrimestral'!D33:D35="","",'8. Seguimiento Cuatrimestral'!D33:D35)</f>
        <v/>
      </c>
      <c r="E33" s="235">
        <f>'8. Seguimiento Cuatrimestral'!F33:F35</f>
        <v>0</v>
      </c>
      <c r="F33" s="235">
        <f>'8. Seguimiento Cuatrimestral'!J33:J35</f>
        <v>0</v>
      </c>
      <c r="G33" s="235">
        <f>'8. Seguimiento Cuatrimestral'!M33:M35</f>
        <v>0</v>
      </c>
      <c r="H33" s="235">
        <f>'8. Seguimiento Cuatrimestral'!Q33:Q35</f>
        <v>0</v>
      </c>
      <c r="I33" s="235">
        <f>'8. Seguimiento Cuatrimestral'!T33:T35</f>
        <v>0</v>
      </c>
      <c r="J33" s="235">
        <f>'8. Seguimiento Cuatrimestral'!X33:X35</f>
        <v>0</v>
      </c>
      <c r="K33" s="3"/>
      <c r="L33" s="3"/>
      <c r="M33" s="3"/>
      <c r="N33" s="3"/>
      <c r="O33" s="3"/>
      <c r="P33" s="3"/>
      <c r="Q33" s="3"/>
      <c r="R33" s="3"/>
      <c r="S33" s="3"/>
      <c r="T33" s="3"/>
      <c r="U33" s="3"/>
      <c r="V33" s="3"/>
      <c r="W33" s="3"/>
      <c r="X33" s="3"/>
      <c r="Y33" s="3"/>
    </row>
    <row r="34" spans="1:25" ht="16.5" x14ac:dyDescent="0.3">
      <c r="A34" s="113"/>
      <c r="B34" s="173"/>
      <c r="C34" s="173"/>
      <c r="D34" s="173"/>
      <c r="E34" s="236"/>
      <c r="F34" s="236"/>
      <c r="G34" s="236"/>
      <c r="H34" s="236"/>
      <c r="I34" s="236"/>
      <c r="J34" s="236"/>
      <c r="K34" s="3"/>
      <c r="L34" s="3"/>
      <c r="M34" s="3"/>
      <c r="N34" s="3"/>
      <c r="O34" s="3"/>
      <c r="P34" s="3"/>
      <c r="Q34" s="3"/>
      <c r="R34" s="3"/>
      <c r="S34" s="3"/>
      <c r="T34" s="3"/>
      <c r="U34" s="3"/>
      <c r="V34" s="3"/>
      <c r="W34" s="3"/>
      <c r="X34" s="3"/>
      <c r="Y34" s="3"/>
    </row>
    <row r="35" spans="1:25" ht="16.5" x14ac:dyDescent="0.3">
      <c r="A35" s="113"/>
      <c r="B35" s="173"/>
      <c r="C35" s="173"/>
      <c r="D35" s="173"/>
      <c r="E35" s="236"/>
      <c r="F35" s="236"/>
      <c r="G35" s="236"/>
      <c r="H35" s="236"/>
      <c r="I35" s="236"/>
      <c r="J35" s="236"/>
      <c r="K35" s="3"/>
      <c r="L35" s="3"/>
      <c r="M35" s="3"/>
      <c r="N35" s="3"/>
      <c r="O35" s="3"/>
      <c r="P35" s="3"/>
      <c r="Q35" s="3"/>
      <c r="R35" s="3"/>
      <c r="S35" s="3"/>
      <c r="T35" s="3"/>
      <c r="U35" s="3"/>
      <c r="V35" s="3"/>
      <c r="W35" s="3"/>
      <c r="X35" s="3"/>
      <c r="Y35" s="3"/>
    </row>
    <row r="36" spans="1:25" ht="16.5" customHeight="1" x14ac:dyDescent="0.3">
      <c r="A36" s="113">
        <v>10</v>
      </c>
      <c r="B36" s="173" t="str">
        <f>IF('8. Seguimiento Cuatrimestral'!B36:B38="","",'8. Seguimiento Cuatrimestral'!B36:B38)</f>
        <v/>
      </c>
      <c r="C36" s="173" t="str">
        <f>IF('8. Seguimiento Cuatrimestral'!C36:C38="","",'8. Seguimiento Cuatrimestral'!C36:C38)</f>
        <v/>
      </c>
      <c r="D36" s="173" t="str">
        <f>IF('8. Seguimiento Cuatrimestral'!D36:D38="","",'8. Seguimiento Cuatrimestral'!D36:D38)</f>
        <v/>
      </c>
      <c r="E36" s="235">
        <f>'8. Seguimiento Cuatrimestral'!F36:F38</f>
        <v>0</v>
      </c>
      <c r="F36" s="235">
        <f>'8. Seguimiento Cuatrimestral'!J36:J38</f>
        <v>0</v>
      </c>
      <c r="G36" s="235">
        <f>'8. Seguimiento Cuatrimestral'!M36:M38</f>
        <v>0</v>
      </c>
      <c r="H36" s="235">
        <f>'8. Seguimiento Cuatrimestral'!Q36:Q38</f>
        <v>0</v>
      </c>
      <c r="I36" s="235">
        <f>'8. Seguimiento Cuatrimestral'!T36:T38</f>
        <v>0</v>
      </c>
      <c r="J36" s="235">
        <f>'8. Seguimiento Cuatrimestral'!X36:X38</f>
        <v>0</v>
      </c>
      <c r="K36" s="3"/>
      <c r="L36" s="3"/>
      <c r="M36" s="3"/>
      <c r="N36" s="3"/>
      <c r="O36" s="3"/>
      <c r="P36" s="3"/>
      <c r="Q36" s="3"/>
      <c r="R36" s="3"/>
      <c r="S36" s="3"/>
      <c r="T36" s="3"/>
      <c r="U36" s="3"/>
      <c r="V36" s="3"/>
      <c r="W36" s="3"/>
      <c r="X36" s="3"/>
      <c r="Y36" s="3"/>
    </row>
    <row r="37" spans="1:25" ht="16.5" x14ac:dyDescent="0.3">
      <c r="A37" s="113"/>
      <c r="B37" s="173"/>
      <c r="C37" s="173"/>
      <c r="D37" s="173"/>
      <c r="E37" s="236"/>
      <c r="F37" s="236"/>
      <c r="G37" s="236"/>
      <c r="H37" s="236"/>
      <c r="I37" s="236"/>
      <c r="J37" s="236"/>
      <c r="K37" s="3"/>
      <c r="L37" s="3"/>
      <c r="M37" s="3"/>
      <c r="N37" s="3"/>
      <c r="O37" s="3"/>
      <c r="P37" s="3"/>
      <c r="Q37" s="3"/>
      <c r="R37" s="3"/>
      <c r="S37" s="3"/>
      <c r="T37" s="3"/>
      <c r="U37" s="3"/>
      <c r="V37" s="3"/>
      <c r="W37" s="3"/>
      <c r="X37" s="3"/>
      <c r="Y37" s="3"/>
    </row>
    <row r="38" spans="1:25" ht="16.5" x14ac:dyDescent="0.3">
      <c r="A38" s="113"/>
      <c r="B38" s="173"/>
      <c r="C38" s="173"/>
      <c r="D38" s="173"/>
      <c r="E38" s="236"/>
      <c r="F38" s="236"/>
      <c r="G38" s="236"/>
      <c r="H38" s="236"/>
      <c r="I38" s="236"/>
      <c r="J38" s="236"/>
      <c r="K38" s="3"/>
      <c r="L38" s="3"/>
      <c r="M38" s="3"/>
      <c r="N38" s="3"/>
      <c r="O38" s="3"/>
      <c r="P38" s="3"/>
      <c r="Q38" s="3"/>
      <c r="R38" s="3"/>
      <c r="S38" s="3"/>
      <c r="T38" s="3"/>
      <c r="U38" s="3"/>
      <c r="V38" s="3"/>
      <c r="W38" s="3"/>
      <c r="X38" s="3"/>
      <c r="Y38" s="3"/>
    </row>
    <row r="39" spans="1:25" ht="16.5" customHeight="1" x14ac:dyDescent="0.3">
      <c r="A39" s="113">
        <v>11</v>
      </c>
      <c r="B39" s="173" t="str">
        <f>IF('8. Seguimiento Cuatrimestral'!B39:B41="","",'8. Seguimiento Cuatrimestral'!B39:B41)</f>
        <v/>
      </c>
      <c r="C39" s="173" t="str">
        <f>IF('8. Seguimiento Cuatrimestral'!C39:C41="","",'8. Seguimiento Cuatrimestral'!C39:C41)</f>
        <v/>
      </c>
      <c r="D39" s="173" t="str">
        <f>IF('8. Seguimiento Cuatrimestral'!D39:D41="","",'8. Seguimiento Cuatrimestral'!D39:D41)</f>
        <v/>
      </c>
      <c r="E39" s="235">
        <f>'8. Seguimiento Cuatrimestral'!F39:F41</f>
        <v>0</v>
      </c>
      <c r="F39" s="235">
        <f>'8. Seguimiento Cuatrimestral'!J39:J41</f>
        <v>0</v>
      </c>
      <c r="G39" s="235">
        <f>'8. Seguimiento Cuatrimestral'!M39:M41</f>
        <v>0</v>
      </c>
      <c r="H39" s="235">
        <f>'8. Seguimiento Cuatrimestral'!Q39:Q41</f>
        <v>0</v>
      </c>
      <c r="I39" s="235">
        <f>'8. Seguimiento Cuatrimestral'!T39:T41</f>
        <v>0</v>
      </c>
      <c r="J39" s="235">
        <f>'8. Seguimiento Cuatrimestral'!X39:X41</f>
        <v>0</v>
      </c>
      <c r="K39" s="3"/>
      <c r="L39" s="3"/>
      <c r="M39" s="3"/>
      <c r="N39" s="3"/>
      <c r="O39" s="3"/>
      <c r="P39" s="3"/>
      <c r="Q39" s="3"/>
      <c r="R39" s="3"/>
      <c r="S39" s="3"/>
      <c r="T39" s="3"/>
      <c r="U39" s="3"/>
      <c r="V39" s="3"/>
      <c r="W39" s="3"/>
      <c r="X39" s="3"/>
      <c r="Y39" s="3"/>
    </row>
    <row r="40" spans="1:25" ht="16.5" x14ac:dyDescent="0.3">
      <c r="A40" s="113"/>
      <c r="B40" s="173"/>
      <c r="C40" s="173"/>
      <c r="D40" s="173"/>
      <c r="E40" s="236"/>
      <c r="F40" s="236"/>
      <c r="G40" s="236"/>
      <c r="H40" s="236"/>
      <c r="I40" s="236"/>
      <c r="J40" s="236"/>
      <c r="K40" s="3"/>
      <c r="L40" s="3"/>
      <c r="M40" s="3"/>
      <c r="N40" s="3"/>
      <c r="O40" s="3"/>
      <c r="P40" s="3"/>
      <c r="Q40" s="3"/>
      <c r="R40" s="3"/>
      <c r="S40" s="3"/>
      <c r="T40" s="3"/>
      <c r="U40" s="3"/>
      <c r="V40" s="3"/>
      <c r="W40" s="3"/>
      <c r="X40" s="3"/>
      <c r="Y40" s="3"/>
    </row>
    <row r="41" spans="1:25" ht="16.5" x14ac:dyDescent="0.3">
      <c r="A41" s="113"/>
      <c r="B41" s="173"/>
      <c r="C41" s="173"/>
      <c r="D41" s="173"/>
      <c r="E41" s="236"/>
      <c r="F41" s="236"/>
      <c r="G41" s="236"/>
      <c r="H41" s="236"/>
      <c r="I41" s="236"/>
      <c r="J41" s="236"/>
      <c r="K41" s="3"/>
      <c r="L41" s="3"/>
      <c r="M41" s="3"/>
      <c r="N41" s="3"/>
      <c r="O41" s="3"/>
      <c r="P41" s="3"/>
      <c r="Q41" s="3"/>
      <c r="R41" s="3"/>
      <c r="S41" s="3"/>
      <c r="T41" s="3"/>
      <c r="U41" s="3"/>
      <c r="V41" s="3"/>
      <c r="W41" s="3"/>
      <c r="X41" s="3"/>
      <c r="Y41" s="3"/>
    </row>
    <row r="42" spans="1:25" ht="16.5" customHeight="1" x14ac:dyDescent="0.3">
      <c r="A42" s="113">
        <v>12</v>
      </c>
      <c r="B42" s="173" t="str">
        <f>IF('8. Seguimiento Cuatrimestral'!B42:B44="","",'8. Seguimiento Cuatrimestral'!B42:B44)</f>
        <v/>
      </c>
      <c r="C42" s="173" t="str">
        <f>IF('8. Seguimiento Cuatrimestral'!C42:C44="","",'8. Seguimiento Cuatrimestral'!C42:C44)</f>
        <v/>
      </c>
      <c r="D42" s="173" t="str">
        <f>IF('8. Seguimiento Cuatrimestral'!D42:D44="","",'8. Seguimiento Cuatrimestral'!D42:D44)</f>
        <v/>
      </c>
      <c r="E42" s="235">
        <f>'8. Seguimiento Cuatrimestral'!F42:F44</f>
        <v>0</v>
      </c>
      <c r="F42" s="235">
        <f>'8. Seguimiento Cuatrimestral'!J42:J44</f>
        <v>0</v>
      </c>
      <c r="G42" s="235">
        <f>'8. Seguimiento Cuatrimestral'!M42:M44</f>
        <v>0</v>
      </c>
      <c r="H42" s="235">
        <f>'8. Seguimiento Cuatrimestral'!Q42:Q44</f>
        <v>0</v>
      </c>
      <c r="I42" s="235">
        <f>'8. Seguimiento Cuatrimestral'!T42:T44</f>
        <v>0</v>
      </c>
      <c r="J42" s="235">
        <f>'8. Seguimiento Cuatrimestral'!X42:X44</f>
        <v>0</v>
      </c>
      <c r="K42" s="3"/>
      <c r="L42" s="3"/>
      <c r="M42" s="3"/>
      <c r="N42" s="3"/>
      <c r="O42" s="3"/>
      <c r="P42" s="3"/>
      <c r="Q42" s="3"/>
      <c r="R42" s="3"/>
      <c r="S42" s="3"/>
      <c r="T42" s="3"/>
      <c r="U42" s="3"/>
      <c r="V42" s="3"/>
      <c r="W42" s="3"/>
      <c r="X42" s="3"/>
      <c r="Y42" s="3"/>
    </row>
    <row r="43" spans="1:25" ht="16.5" x14ac:dyDescent="0.3">
      <c r="A43" s="113"/>
      <c r="B43" s="173"/>
      <c r="C43" s="173"/>
      <c r="D43" s="173"/>
      <c r="E43" s="236"/>
      <c r="F43" s="236"/>
      <c r="G43" s="236"/>
      <c r="H43" s="236"/>
      <c r="I43" s="236"/>
      <c r="J43" s="236"/>
      <c r="K43" s="3"/>
      <c r="L43" s="3"/>
      <c r="M43" s="3"/>
      <c r="N43" s="3"/>
      <c r="O43" s="3"/>
      <c r="P43" s="3"/>
      <c r="Q43" s="3"/>
      <c r="R43" s="3"/>
      <c r="S43" s="3"/>
      <c r="T43" s="3"/>
      <c r="U43" s="3"/>
      <c r="V43" s="3"/>
      <c r="W43" s="3"/>
      <c r="X43" s="3"/>
      <c r="Y43" s="3"/>
    </row>
    <row r="44" spans="1:25" ht="16.5" x14ac:dyDescent="0.3">
      <c r="A44" s="113"/>
      <c r="B44" s="173"/>
      <c r="C44" s="173"/>
      <c r="D44" s="173"/>
      <c r="E44" s="236"/>
      <c r="F44" s="236"/>
      <c r="G44" s="236"/>
      <c r="H44" s="236"/>
      <c r="I44" s="236"/>
      <c r="J44" s="236"/>
      <c r="K44" s="3"/>
      <c r="L44" s="3"/>
      <c r="M44" s="3"/>
      <c r="N44" s="3"/>
      <c r="O44" s="3"/>
      <c r="P44" s="3"/>
      <c r="Q44" s="3"/>
      <c r="R44" s="3"/>
      <c r="S44" s="3"/>
      <c r="T44" s="3"/>
      <c r="U44" s="3"/>
      <c r="V44" s="3"/>
      <c r="W44" s="3"/>
      <c r="X44" s="3"/>
      <c r="Y44" s="3"/>
    </row>
    <row r="45" spans="1:25" ht="16.5" customHeight="1" x14ac:dyDescent="0.3">
      <c r="A45" s="113">
        <v>13</v>
      </c>
      <c r="B45" s="173" t="str">
        <f>IF('8. Seguimiento Cuatrimestral'!B45:B47="","",'8. Seguimiento Cuatrimestral'!B45:B47)</f>
        <v/>
      </c>
      <c r="C45" s="173" t="str">
        <f>IF('8. Seguimiento Cuatrimestral'!C45:C47="","",'8. Seguimiento Cuatrimestral'!C45:C47)</f>
        <v/>
      </c>
      <c r="D45" s="173" t="str">
        <f>IF('8. Seguimiento Cuatrimestral'!D45:D47="","",'8. Seguimiento Cuatrimestral'!D45:D47)</f>
        <v/>
      </c>
      <c r="E45" s="235">
        <f>'8. Seguimiento Cuatrimestral'!F45:F47</f>
        <v>0</v>
      </c>
      <c r="F45" s="235">
        <f>'8. Seguimiento Cuatrimestral'!J45:J47</f>
        <v>0</v>
      </c>
      <c r="G45" s="235">
        <f>'8. Seguimiento Cuatrimestral'!M45:M47</f>
        <v>0</v>
      </c>
      <c r="H45" s="235">
        <f>'8. Seguimiento Cuatrimestral'!Q45:Q47</f>
        <v>0</v>
      </c>
      <c r="I45" s="235">
        <f>'8. Seguimiento Cuatrimestral'!T45:T47</f>
        <v>0</v>
      </c>
      <c r="J45" s="235">
        <f>'8. Seguimiento Cuatrimestral'!X45:X47</f>
        <v>0</v>
      </c>
      <c r="K45" s="3"/>
      <c r="L45" s="3"/>
      <c r="M45" s="3"/>
      <c r="N45" s="3"/>
      <c r="O45" s="3"/>
      <c r="P45" s="3"/>
      <c r="Q45" s="3"/>
      <c r="R45" s="3"/>
      <c r="S45" s="3"/>
      <c r="T45" s="3"/>
      <c r="U45" s="3"/>
      <c r="V45" s="3"/>
      <c r="W45" s="3"/>
      <c r="X45" s="3"/>
      <c r="Y45" s="3"/>
    </row>
    <row r="46" spans="1:25" ht="16.5" x14ac:dyDescent="0.3">
      <c r="A46" s="113"/>
      <c r="B46" s="173"/>
      <c r="C46" s="173"/>
      <c r="D46" s="173"/>
      <c r="E46" s="236"/>
      <c r="F46" s="236"/>
      <c r="G46" s="236"/>
      <c r="H46" s="236"/>
      <c r="I46" s="236"/>
      <c r="J46" s="236"/>
      <c r="K46" s="3"/>
      <c r="L46" s="3"/>
      <c r="M46" s="3"/>
      <c r="N46" s="3"/>
      <c r="O46" s="3"/>
      <c r="P46" s="3"/>
      <c r="Q46" s="3"/>
      <c r="R46" s="3"/>
      <c r="S46" s="3"/>
      <c r="T46" s="3"/>
      <c r="U46" s="3"/>
      <c r="V46" s="3"/>
      <c r="W46" s="3"/>
      <c r="X46" s="3"/>
      <c r="Y46" s="3"/>
    </row>
    <row r="47" spans="1:25" ht="16.5" x14ac:dyDescent="0.3">
      <c r="A47" s="113"/>
      <c r="B47" s="173"/>
      <c r="C47" s="173"/>
      <c r="D47" s="173"/>
      <c r="E47" s="236"/>
      <c r="F47" s="236"/>
      <c r="G47" s="236"/>
      <c r="H47" s="236"/>
      <c r="I47" s="236"/>
      <c r="J47" s="236"/>
      <c r="K47" s="3"/>
      <c r="L47" s="3"/>
      <c r="M47" s="3"/>
      <c r="N47" s="3"/>
      <c r="O47" s="3"/>
      <c r="P47" s="3"/>
      <c r="Q47" s="3"/>
      <c r="R47" s="3"/>
      <c r="S47" s="3"/>
      <c r="T47" s="3"/>
      <c r="U47" s="3"/>
      <c r="V47" s="3"/>
      <c r="W47" s="3"/>
      <c r="X47" s="3"/>
      <c r="Y47" s="3"/>
    </row>
    <row r="48" spans="1:25" ht="16.5" customHeight="1" x14ac:dyDescent="0.3">
      <c r="A48" s="113">
        <v>14</v>
      </c>
      <c r="B48" s="173" t="str">
        <f>IF('8. Seguimiento Cuatrimestral'!B48:B50="","",'8. Seguimiento Cuatrimestral'!B48:B50)</f>
        <v/>
      </c>
      <c r="C48" s="173" t="str">
        <f>IF('8. Seguimiento Cuatrimestral'!C48:C50="","",'8. Seguimiento Cuatrimestral'!C48:C50)</f>
        <v/>
      </c>
      <c r="D48" s="173" t="str">
        <f>IF('8. Seguimiento Cuatrimestral'!D48:D50="","",'8. Seguimiento Cuatrimestral'!D48:D50)</f>
        <v/>
      </c>
      <c r="E48" s="235">
        <f>'8. Seguimiento Cuatrimestral'!F48:F50</f>
        <v>0</v>
      </c>
      <c r="F48" s="235">
        <f>'8. Seguimiento Cuatrimestral'!J48:J50</f>
        <v>0</v>
      </c>
      <c r="G48" s="235">
        <f>'8. Seguimiento Cuatrimestral'!M48:M50</f>
        <v>0</v>
      </c>
      <c r="H48" s="235">
        <f>'8. Seguimiento Cuatrimestral'!Q48:Q50</f>
        <v>0</v>
      </c>
      <c r="I48" s="235">
        <f>'8. Seguimiento Cuatrimestral'!T48:T50</f>
        <v>0</v>
      </c>
      <c r="J48" s="235">
        <f>'8. Seguimiento Cuatrimestral'!X48:X50</f>
        <v>0</v>
      </c>
      <c r="K48" s="3"/>
      <c r="L48" s="3"/>
      <c r="M48" s="3"/>
      <c r="N48" s="3"/>
      <c r="O48" s="3"/>
      <c r="P48" s="3"/>
      <c r="Q48" s="3"/>
      <c r="R48" s="3"/>
      <c r="S48" s="3"/>
      <c r="T48" s="3"/>
      <c r="U48" s="3"/>
      <c r="V48" s="3"/>
      <c r="W48" s="3"/>
      <c r="X48" s="3"/>
      <c r="Y48" s="3"/>
    </row>
    <row r="49" spans="1:25" ht="16.5" x14ac:dyDescent="0.3">
      <c r="A49" s="113"/>
      <c r="B49" s="173"/>
      <c r="C49" s="173"/>
      <c r="D49" s="173"/>
      <c r="E49" s="236"/>
      <c r="F49" s="236"/>
      <c r="G49" s="236"/>
      <c r="H49" s="236"/>
      <c r="I49" s="236"/>
      <c r="J49" s="236"/>
      <c r="K49" s="3"/>
      <c r="L49" s="3"/>
      <c r="M49" s="3"/>
      <c r="N49" s="3"/>
      <c r="O49" s="3"/>
      <c r="P49" s="3"/>
      <c r="Q49" s="3"/>
      <c r="R49" s="3"/>
      <c r="S49" s="3"/>
      <c r="T49" s="3"/>
      <c r="U49" s="3"/>
      <c r="V49" s="3"/>
      <c r="W49" s="3"/>
      <c r="X49" s="3"/>
      <c r="Y49" s="3"/>
    </row>
    <row r="50" spans="1:25" ht="16.5" x14ac:dyDescent="0.3">
      <c r="A50" s="113"/>
      <c r="B50" s="173"/>
      <c r="C50" s="173"/>
      <c r="D50" s="173"/>
      <c r="E50" s="236"/>
      <c r="F50" s="236"/>
      <c r="G50" s="236"/>
      <c r="H50" s="236"/>
      <c r="I50" s="236"/>
      <c r="J50" s="236"/>
      <c r="K50" s="3"/>
      <c r="L50" s="3"/>
      <c r="M50" s="3"/>
      <c r="N50" s="3"/>
      <c r="O50" s="3"/>
      <c r="P50" s="3"/>
      <c r="Q50" s="3"/>
      <c r="R50" s="3"/>
      <c r="S50" s="3"/>
      <c r="T50" s="3"/>
      <c r="U50" s="3"/>
      <c r="V50" s="3"/>
      <c r="W50" s="3"/>
      <c r="X50" s="3"/>
      <c r="Y50" s="3"/>
    </row>
    <row r="51" spans="1:25" ht="16.5" customHeight="1" x14ac:dyDescent="0.3">
      <c r="A51" s="113">
        <v>15</v>
      </c>
      <c r="B51" s="173" t="str">
        <f>IF('8. Seguimiento Cuatrimestral'!B51:B53="","",'8. Seguimiento Cuatrimestral'!B51:B53)</f>
        <v/>
      </c>
      <c r="C51" s="173" t="str">
        <f>IF('8. Seguimiento Cuatrimestral'!C51:C53="","",'8. Seguimiento Cuatrimestral'!C51:C53)</f>
        <v/>
      </c>
      <c r="D51" s="173" t="str">
        <f>IF('8. Seguimiento Cuatrimestral'!D51:D53="","",'8. Seguimiento Cuatrimestral'!D51:D53)</f>
        <v/>
      </c>
      <c r="E51" s="235">
        <f>'8. Seguimiento Cuatrimestral'!F51:F53</f>
        <v>0</v>
      </c>
      <c r="F51" s="235">
        <f>'8. Seguimiento Cuatrimestral'!J51:J53</f>
        <v>0</v>
      </c>
      <c r="G51" s="235">
        <f>'8. Seguimiento Cuatrimestral'!M51:M53</f>
        <v>0</v>
      </c>
      <c r="H51" s="235">
        <f>'8. Seguimiento Cuatrimestral'!Q51:Q53</f>
        <v>0</v>
      </c>
      <c r="I51" s="235">
        <f>'8. Seguimiento Cuatrimestral'!T51:T53</f>
        <v>0</v>
      </c>
      <c r="J51" s="235">
        <f>'8. Seguimiento Cuatrimestral'!X51:X53</f>
        <v>0</v>
      </c>
      <c r="K51" s="3"/>
      <c r="L51" s="3"/>
      <c r="M51" s="3"/>
      <c r="N51" s="3"/>
      <c r="O51" s="3"/>
      <c r="P51" s="3"/>
      <c r="Q51" s="3"/>
      <c r="R51" s="3"/>
      <c r="S51" s="3"/>
      <c r="T51" s="3"/>
      <c r="U51" s="3"/>
      <c r="V51" s="3"/>
      <c r="W51" s="3"/>
      <c r="X51" s="3"/>
      <c r="Y51" s="3"/>
    </row>
    <row r="52" spans="1:25" ht="16.5" x14ac:dyDescent="0.3">
      <c r="A52" s="113"/>
      <c r="B52" s="173"/>
      <c r="C52" s="173"/>
      <c r="D52" s="173"/>
      <c r="E52" s="236"/>
      <c r="F52" s="236"/>
      <c r="G52" s="236"/>
      <c r="H52" s="236"/>
      <c r="I52" s="236"/>
      <c r="J52" s="236"/>
      <c r="K52" s="3"/>
      <c r="L52" s="3"/>
      <c r="M52" s="3"/>
      <c r="N52" s="3"/>
      <c r="O52" s="3"/>
      <c r="P52" s="3"/>
      <c r="Q52" s="3"/>
      <c r="R52" s="3"/>
      <c r="S52" s="3"/>
      <c r="T52" s="3"/>
      <c r="U52" s="3"/>
      <c r="V52" s="3"/>
      <c r="W52" s="3"/>
      <c r="X52" s="3"/>
      <c r="Y52" s="3"/>
    </row>
    <row r="53" spans="1:25" ht="16.5" x14ac:dyDescent="0.3">
      <c r="A53" s="113"/>
      <c r="B53" s="173"/>
      <c r="C53" s="173"/>
      <c r="D53" s="173"/>
      <c r="E53" s="236"/>
      <c r="F53" s="236"/>
      <c r="G53" s="236"/>
      <c r="H53" s="236"/>
      <c r="I53" s="236"/>
      <c r="J53" s="236"/>
      <c r="K53" s="3"/>
      <c r="L53" s="3"/>
      <c r="M53" s="3"/>
      <c r="N53" s="3"/>
      <c r="O53" s="3"/>
      <c r="P53" s="3"/>
      <c r="Q53" s="3"/>
      <c r="R53" s="3"/>
      <c r="S53" s="3"/>
      <c r="T53" s="3"/>
      <c r="U53" s="3"/>
      <c r="V53" s="3"/>
      <c r="W53" s="3"/>
      <c r="X53" s="3"/>
      <c r="Y53" s="3"/>
    </row>
    <row r="54" spans="1:25" ht="16.5" customHeight="1" x14ac:dyDescent="0.3">
      <c r="A54" s="113">
        <v>16</v>
      </c>
      <c r="B54" s="173" t="str">
        <f>IF('8. Seguimiento Cuatrimestral'!B54:B56="","",'8. Seguimiento Cuatrimestral'!B54:B56)</f>
        <v/>
      </c>
      <c r="C54" s="173" t="str">
        <f>IF('8. Seguimiento Cuatrimestral'!C54:C56="","",'8. Seguimiento Cuatrimestral'!C54:C56)</f>
        <v/>
      </c>
      <c r="D54" s="173" t="str">
        <f>IF('8. Seguimiento Cuatrimestral'!D54:D56="","",'8. Seguimiento Cuatrimestral'!D54:D56)</f>
        <v/>
      </c>
      <c r="E54" s="235">
        <f>'8. Seguimiento Cuatrimestral'!F54:F56</f>
        <v>0</v>
      </c>
      <c r="F54" s="235">
        <f>'8. Seguimiento Cuatrimestral'!J54:J56</f>
        <v>0</v>
      </c>
      <c r="G54" s="235">
        <f>'8. Seguimiento Cuatrimestral'!M54:M56</f>
        <v>0</v>
      </c>
      <c r="H54" s="235">
        <f>'8. Seguimiento Cuatrimestral'!Q54:Q56</f>
        <v>0</v>
      </c>
      <c r="I54" s="235">
        <f>'8. Seguimiento Cuatrimestral'!T54:T56</f>
        <v>0</v>
      </c>
      <c r="J54" s="235">
        <f>'8. Seguimiento Cuatrimestral'!X54:X56</f>
        <v>0</v>
      </c>
      <c r="K54" s="3"/>
      <c r="L54" s="3"/>
      <c r="M54" s="3"/>
      <c r="N54" s="3"/>
      <c r="O54" s="3"/>
      <c r="P54" s="3"/>
      <c r="Q54" s="3"/>
      <c r="R54" s="3"/>
      <c r="S54" s="3"/>
      <c r="T54" s="3"/>
      <c r="U54" s="3"/>
      <c r="V54" s="3"/>
      <c r="W54" s="3"/>
      <c r="X54" s="3"/>
      <c r="Y54" s="3"/>
    </row>
    <row r="55" spans="1:25" ht="16.5" x14ac:dyDescent="0.3">
      <c r="A55" s="113"/>
      <c r="B55" s="173"/>
      <c r="C55" s="173"/>
      <c r="D55" s="173"/>
      <c r="E55" s="236"/>
      <c r="F55" s="236"/>
      <c r="G55" s="236"/>
      <c r="H55" s="236"/>
      <c r="I55" s="236"/>
      <c r="J55" s="236"/>
      <c r="K55" s="3"/>
      <c r="L55" s="3"/>
      <c r="M55" s="3"/>
      <c r="N55" s="3"/>
      <c r="O55" s="3"/>
      <c r="P55" s="3"/>
      <c r="Q55" s="3"/>
      <c r="R55" s="3"/>
      <c r="S55" s="3"/>
      <c r="T55" s="3"/>
      <c r="U55" s="3"/>
      <c r="V55" s="3"/>
      <c r="W55" s="3"/>
      <c r="X55" s="3"/>
      <c r="Y55" s="3"/>
    </row>
    <row r="56" spans="1:25" ht="16.5" x14ac:dyDescent="0.3">
      <c r="A56" s="113"/>
      <c r="B56" s="173"/>
      <c r="C56" s="173"/>
      <c r="D56" s="173"/>
      <c r="E56" s="236"/>
      <c r="F56" s="236"/>
      <c r="G56" s="236"/>
      <c r="H56" s="236"/>
      <c r="I56" s="236"/>
      <c r="J56" s="236"/>
      <c r="K56" s="3"/>
      <c r="L56" s="3"/>
      <c r="M56" s="3"/>
      <c r="N56" s="3"/>
      <c r="O56" s="3"/>
      <c r="P56" s="3"/>
      <c r="Q56" s="3"/>
      <c r="R56" s="3"/>
      <c r="S56" s="3"/>
      <c r="T56" s="3"/>
      <c r="U56" s="3"/>
      <c r="V56" s="3"/>
      <c r="W56" s="3"/>
      <c r="X56" s="3"/>
      <c r="Y56" s="3"/>
    </row>
    <row r="57" spans="1:25" ht="16.5" customHeight="1" x14ac:dyDescent="0.3">
      <c r="A57" s="113">
        <v>17</v>
      </c>
      <c r="B57" s="173" t="str">
        <f>IF('8. Seguimiento Cuatrimestral'!B57:B59="","",'8. Seguimiento Cuatrimestral'!B57:B59)</f>
        <v/>
      </c>
      <c r="C57" s="173" t="str">
        <f>IF('8. Seguimiento Cuatrimestral'!C57:C59="","",'8. Seguimiento Cuatrimestral'!C57:C59)</f>
        <v/>
      </c>
      <c r="D57" s="173" t="str">
        <f>IF('8. Seguimiento Cuatrimestral'!D57:D59="","",'8. Seguimiento Cuatrimestral'!D57:D59)</f>
        <v/>
      </c>
      <c r="E57" s="235">
        <f>'8. Seguimiento Cuatrimestral'!F57:F59</f>
        <v>0</v>
      </c>
      <c r="F57" s="235">
        <f>'8. Seguimiento Cuatrimestral'!J57:J59</f>
        <v>0</v>
      </c>
      <c r="G57" s="235">
        <f>'8. Seguimiento Cuatrimestral'!M57:M59</f>
        <v>0</v>
      </c>
      <c r="H57" s="235">
        <f>'8. Seguimiento Cuatrimestral'!Q57:Q59</f>
        <v>0</v>
      </c>
      <c r="I57" s="235">
        <f>'8. Seguimiento Cuatrimestral'!T57:T59</f>
        <v>0</v>
      </c>
      <c r="J57" s="235">
        <f>'8. Seguimiento Cuatrimestral'!X57:X59</f>
        <v>0</v>
      </c>
      <c r="K57" s="3"/>
      <c r="L57" s="3"/>
      <c r="M57" s="3"/>
      <c r="N57" s="3"/>
      <c r="O57" s="3"/>
      <c r="P57" s="3"/>
      <c r="Q57" s="3"/>
      <c r="R57" s="3"/>
      <c r="S57" s="3"/>
      <c r="T57" s="3"/>
      <c r="U57" s="3"/>
      <c r="V57" s="3"/>
      <c r="W57" s="3"/>
      <c r="X57" s="3"/>
      <c r="Y57" s="3"/>
    </row>
    <row r="58" spans="1:25" ht="16.5" x14ac:dyDescent="0.3">
      <c r="A58" s="113"/>
      <c r="B58" s="173"/>
      <c r="C58" s="173"/>
      <c r="D58" s="173"/>
      <c r="E58" s="236"/>
      <c r="F58" s="236"/>
      <c r="G58" s="236"/>
      <c r="H58" s="236"/>
      <c r="I58" s="236"/>
      <c r="J58" s="236"/>
      <c r="K58" s="3"/>
      <c r="L58" s="3"/>
      <c r="M58" s="3"/>
      <c r="N58" s="3"/>
      <c r="O58" s="3"/>
      <c r="P58" s="3"/>
      <c r="Q58" s="3"/>
      <c r="R58" s="3"/>
      <c r="S58" s="3"/>
      <c r="T58" s="3"/>
      <c r="U58" s="3"/>
      <c r="V58" s="3"/>
      <c r="W58" s="3"/>
      <c r="X58" s="3"/>
      <c r="Y58" s="3"/>
    </row>
    <row r="59" spans="1:25" ht="16.5" x14ac:dyDescent="0.3">
      <c r="A59" s="113"/>
      <c r="B59" s="173"/>
      <c r="C59" s="173"/>
      <c r="D59" s="173"/>
      <c r="E59" s="236"/>
      <c r="F59" s="236"/>
      <c r="G59" s="236"/>
      <c r="H59" s="236"/>
      <c r="I59" s="236"/>
      <c r="J59" s="236"/>
      <c r="K59" s="3"/>
      <c r="L59" s="3"/>
      <c r="M59" s="3"/>
      <c r="N59" s="3"/>
      <c r="O59" s="3"/>
      <c r="P59" s="3"/>
      <c r="Q59" s="3"/>
      <c r="R59" s="3"/>
      <c r="S59" s="3"/>
      <c r="T59" s="3"/>
      <c r="U59" s="3"/>
      <c r="V59" s="3"/>
      <c r="W59" s="3"/>
      <c r="X59" s="3"/>
      <c r="Y59" s="3"/>
    </row>
    <row r="60" spans="1:25" ht="16.5" customHeight="1" x14ac:dyDescent="0.3">
      <c r="A60" s="113">
        <v>18</v>
      </c>
      <c r="B60" s="173" t="str">
        <f>IF('8. Seguimiento Cuatrimestral'!B60:B62="","",'8. Seguimiento Cuatrimestral'!B60:B62)</f>
        <v/>
      </c>
      <c r="C60" s="173" t="str">
        <f>IF('8. Seguimiento Cuatrimestral'!C60:C62="","",'8. Seguimiento Cuatrimestral'!C60:C62)</f>
        <v/>
      </c>
      <c r="D60" s="173" t="str">
        <f>IF('8. Seguimiento Cuatrimestral'!D60:D62="","",'8. Seguimiento Cuatrimestral'!D60:D62)</f>
        <v/>
      </c>
      <c r="E60" s="235">
        <f>'8. Seguimiento Cuatrimestral'!F60:F62</f>
        <v>0</v>
      </c>
      <c r="F60" s="235">
        <f>'8. Seguimiento Cuatrimestral'!J60:J62</f>
        <v>0</v>
      </c>
      <c r="G60" s="235">
        <f>'8. Seguimiento Cuatrimestral'!M60:M62</f>
        <v>0</v>
      </c>
      <c r="H60" s="235">
        <f>'8. Seguimiento Cuatrimestral'!Q60:Q62</f>
        <v>0</v>
      </c>
      <c r="I60" s="235">
        <f>'8. Seguimiento Cuatrimestral'!T60:T62</f>
        <v>0</v>
      </c>
      <c r="J60" s="235">
        <f>'8. Seguimiento Cuatrimestral'!X60:X62</f>
        <v>0</v>
      </c>
      <c r="K60" s="3"/>
      <c r="L60" s="3"/>
      <c r="M60" s="3"/>
      <c r="N60" s="3"/>
      <c r="O60" s="3"/>
      <c r="P60" s="3"/>
      <c r="Q60" s="3"/>
      <c r="R60" s="3"/>
      <c r="S60" s="3"/>
      <c r="T60" s="3"/>
      <c r="U60" s="3"/>
      <c r="V60" s="3"/>
      <c r="W60" s="3"/>
      <c r="X60" s="3"/>
      <c r="Y60" s="3"/>
    </row>
    <row r="61" spans="1:25" ht="16.5" x14ac:dyDescent="0.3">
      <c r="A61" s="113"/>
      <c r="B61" s="173"/>
      <c r="C61" s="173"/>
      <c r="D61" s="173"/>
      <c r="E61" s="236"/>
      <c r="F61" s="236"/>
      <c r="G61" s="236"/>
      <c r="H61" s="236"/>
      <c r="I61" s="236"/>
      <c r="J61" s="236"/>
      <c r="K61" s="3"/>
      <c r="L61" s="3"/>
      <c r="M61" s="3"/>
      <c r="N61" s="3"/>
      <c r="O61" s="3"/>
      <c r="P61" s="3"/>
      <c r="Q61" s="3"/>
      <c r="R61" s="3"/>
      <c r="S61" s="3"/>
      <c r="T61" s="3"/>
      <c r="U61" s="3"/>
      <c r="V61" s="3"/>
      <c r="W61" s="3"/>
      <c r="X61" s="3"/>
      <c r="Y61" s="3"/>
    </row>
    <row r="62" spans="1:25" ht="16.5" x14ac:dyDescent="0.3">
      <c r="A62" s="113"/>
      <c r="B62" s="173"/>
      <c r="C62" s="173"/>
      <c r="D62" s="173"/>
      <c r="E62" s="236"/>
      <c r="F62" s="236"/>
      <c r="G62" s="236"/>
      <c r="H62" s="236"/>
      <c r="I62" s="236"/>
      <c r="J62" s="236"/>
      <c r="K62" s="3"/>
      <c r="L62" s="3"/>
      <c r="M62" s="3"/>
      <c r="N62" s="3"/>
      <c r="O62" s="3"/>
      <c r="P62" s="3"/>
      <c r="Q62" s="3"/>
      <c r="R62" s="3"/>
      <c r="S62" s="3"/>
      <c r="T62" s="3"/>
      <c r="U62" s="3"/>
      <c r="V62" s="3"/>
      <c r="W62" s="3"/>
      <c r="X62" s="3"/>
      <c r="Y62" s="3"/>
    </row>
    <row r="63" spans="1:25" ht="16.5" customHeight="1" x14ac:dyDescent="0.3">
      <c r="A63" s="113">
        <v>19</v>
      </c>
      <c r="B63" s="173" t="str">
        <f>IF('8. Seguimiento Cuatrimestral'!B63:B65="","",'8. Seguimiento Cuatrimestral'!B63:B65)</f>
        <v/>
      </c>
      <c r="C63" s="173" t="str">
        <f>IF('8. Seguimiento Cuatrimestral'!C63:C65="","",'8. Seguimiento Cuatrimestral'!C63:C65)</f>
        <v/>
      </c>
      <c r="D63" s="173" t="str">
        <f>IF('8. Seguimiento Cuatrimestral'!D63:D65="","",'8. Seguimiento Cuatrimestral'!D63:D65)</f>
        <v/>
      </c>
      <c r="E63" s="235">
        <f>'8. Seguimiento Cuatrimestral'!F63:F65</f>
        <v>0</v>
      </c>
      <c r="F63" s="235">
        <f>'8. Seguimiento Cuatrimestral'!J63:J65</f>
        <v>0</v>
      </c>
      <c r="G63" s="235">
        <f>'8. Seguimiento Cuatrimestral'!M63:M65</f>
        <v>0</v>
      </c>
      <c r="H63" s="235">
        <f>'8. Seguimiento Cuatrimestral'!Q63:Q65</f>
        <v>0</v>
      </c>
      <c r="I63" s="235">
        <f>'8. Seguimiento Cuatrimestral'!T63:T65</f>
        <v>0</v>
      </c>
      <c r="J63" s="235">
        <f>'8. Seguimiento Cuatrimestral'!X63:X65</f>
        <v>0</v>
      </c>
      <c r="K63" s="3"/>
      <c r="L63" s="3"/>
      <c r="M63" s="3"/>
      <c r="N63" s="3"/>
      <c r="O63" s="3"/>
      <c r="P63" s="3"/>
      <c r="Q63" s="3"/>
      <c r="R63" s="3"/>
      <c r="S63" s="3"/>
      <c r="T63" s="3"/>
      <c r="U63" s="3"/>
      <c r="V63" s="3"/>
      <c r="W63" s="3"/>
      <c r="X63" s="3"/>
      <c r="Y63" s="3"/>
    </row>
    <row r="64" spans="1:25" ht="16.5" x14ac:dyDescent="0.3">
      <c r="A64" s="113"/>
      <c r="B64" s="173"/>
      <c r="C64" s="173"/>
      <c r="D64" s="173"/>
      <c r="E64" s="236"/>
      <c r="F64" s="236"/>
      <c r="G64" s="236"/>
      <c r="H64" s="236"/>
      <c r="I64" s="236"/>
      <c r="J64" s="236"/>
      <c r="K64" s="3"/>
      <c r="L64" s="3"/>
      <c r="M64" s="3"/>
      <c r="N64" s="3"/>
      <c r="O64" s="3"/>
      <c r="P64" s="3"/>
      <c r="Q64" s="3"/>
      <c r="R64" s="3"/>
      <c r="S64" s="3"/>
      <c r="T64" s="3"/>
      <c r="U64" s="3"/>
      <c r="V64" s="3"/>
      <c r="W64" s="3"/>
      <c r="X64" s="3"/>
      <c r="Y64" s="3"/>
    </row>
    <row r="65" spans="1:25" ht="16.5" x14ac:dyDescent="0.3">
      <c r="A65" s="113"/>
      <c r="B65" s="173"/>
      <c r="C65" s="173"/>
      <c r="D65" s="173"/>
      <c r="E65" s="236"/>
      <c r="F65" s="236"/>
      <c r="G65" s="236"/>
      <c r="H65" s="236"/>
      <c r="I65" s="236"/>
      <c r="J65" s="236"/>
      <c r="K65" s="3"/>
      <c r="L65" s="3"/>
      <c r="M65" s="3"/>
      <c r="N65" s="3"/>
      <c r="O65" s="3"/>
      <c r="P65" s="3"/>
      <c r="Q65" s="3"/>
      <c r="R65" s="3"/>
      <c r="S65" s="3"/>
      <c r="T65" s="3"/>
      <c r="U65" s="3"/>
      <c r="V65" s="3"/>
      <c r="W65" s="3"/>
      <c r="X65" s="3"/>
      <c r="Y65" s="3"/>
    </row>
    <row r="66" spans="1:25" ht="16.5" customHeight="1" x14ac:dyDescent="0.3">
      <c r="A66" s="113">
        <v>20</v>
      </c>
      <c r="B66" s="173" t="str">
        <f>IF('8. Seguimiento Cuatrimestral'!B66:B68="","",'8. Seguimiento Cuatrimestral'!B66:B68)</f>
        <v/>
      </c>
      <c r="C66" s="173" t="str">
        <f>IF('8. Seguimiento Cuatrimestral'!C66:C68="","",'8. Seguimiento Cuatrimestral'!C66:C68)</f>
        <v/>
      </c>
      <c r="D66" s="173" t="str">
        <f>IF('8. Seguimiento Cuatrimestral'!D66:D68="","",'8. Seguimiento Cuatrimestral'!D66:D68)</f>
        <v/>
      </c>
      <c r="E66" s="235">
        <f>'8. Seguimiento Cuatrimestral'!F66:F68</f>
        <v>0</v>
      </c>
      <c r="F66" s="235">
        <f>'8. Seguimiento Cuatrimestral'!J66:J68</f>
        <v>0</v>
      </c>
      <c r="G66" s="235">
        <f>'8. Seguimiento Cuatrimestral'!M66:M68</f>
        <v>0</v>
      </c>
      <c r="H66" s="235">
        <f>'8. Seguimiento Cuatrimestral'!Q66:Q68</f>
        <v>0</v>
      </c>
      <c r="I66" s="235">
        <f>'8. Seguimiento Cuatrimestral'!T66:T68</f>
        <v>0</v>
      </c>
      <c r="J66" s="235">
        <f>'8. Seguimiento Cuatrimestral'!X66:X68</f>
        <v>0</v>
      </c>
      <c r="K66" s="3"/>
      <c r="L66" s="3"/>
      <c r="M66" s="3"/>
      <c r="N66" s="3"/>
      <c r="O66" s="3"/>
      <c r="P66" s="3"/>
      <c r="Q66" s="3"/>
      <c r="R66" s="3"/>
      <c r="S66" s="3"/>
      <c r="T66" s="3"/>
      <c r="U66" s="3"/>
      <c r="V66" s="3"/>
      <c r="W66" s="3"/>
      <c r="X66" s="3"/>
      <c r="Y66" s="3"/>
    </row>
    <row r="67" spans="1:25" ht="16.5" x14ac:dyDescent="0.3">
      <c r="A67" s="113"/>
      <c r="B67" s="173"/>
      <c r="C67" s="173"/>
      <c r="D67" s="173"/>
      <c r="E67" s="236"/>
      <c r="F67" s="236"/>
      <c r="G67" s="236"/>
      <c r="H67" s="236"/>
      <c r="I67" s="236"/>
      <c r="J67" s="236"/>
    </row>
    <row r="68" spans="1:25" ht="16.5" x14ac:dyDescent="0.3">
      <c r="A68" s="113"/>
      <c r="B68" s="173"/>
      <c r="C68" s="173"/>
      <c r="D68" s="173"/>
      <c r="E68" s="237"/>
      <c r="F68" s="237"/>
      <c r="G68" s="237"/>
      <c r="H68" s="237"/>
      <c r="I68" s="237"/>
      <c r="J68" s="237"/>
    </row>
    <row r="69" spans="1:25" ht="23.25" customHeight="1" x14ac:dyDescent="0.3">
      <c r="A69" s="2"/>
      <c r="B69" s="238" t="s">
        <v>302</v>
      </c>
      <c r="C69" s="238"/>
      <c r="D69" s="238"/>
      <c r="E69" s="46">
        <f t="shared" ref="E69:J69" si="0">IFERROR(AVERAGE(E9:E68),"")</f>
        <v>0.1</v>
      </c>
      <c r="F69" s="46">
        <f t="shared" si="0"/>
        <v>0</v>
      </c>
      <c r="G69" s="46">
        <f t="shared" si="0"/>
        <v>0</v>
      </c>
      <c r="H69" s="46">
        <f t="shared" si="0"/>
        <v>0</v>
      </c>
      <c r="I69" s="46">
        <f t="shared" si="0"/>
        <v>0</v>
      </c>
      <c r="J69" s="46">
        <f t="shared" si="0"/>
        <v>0</v>
      </c>
    </row>
    <row r="70" spans="1:25" ht="23.25" customHeight="1" x14ac:dyDescent="0.3">
      <c r="B70" s="238" t="s">
        <v>303</v>
      </c>
      <c r="C70" s="238"/>
      <c r="D70" s="238"/>
      <c r="E70" s="47">
        <v>0.33333333333333337</v>
      </c>
      <c r="F70" s="47">
        <v>0.33333333333333337</v>
      </c>
      <c r="G70" s="47">
        <v>0.66666666666666596</v>
      </c>
      <c r="H70" s="47">
        <v>0.66666666666666596</v>
      </c>
      <c r="I70" s="47">
        <v>1</v>
      </c>
      <c r="J70" s="47">
        <v>1</v>
      </c>
    </row>
    <row r="71" spans="1:25" ht="23.25" customHeight="1" x14ac:dyDescent="0.3">
      <c r="B71" s="238" t="s">
        <v>304</v>
      </c>
      <c r="C71" s="238"/>
      <c r="D71" s="238"/>
      <c r="E71" s="46">
        <f>IFERROR(E69/E70,"")</f>
        <v>0.3</v>
      </c>
      <c r="F71" s="46">
        <f t="shared" ref="F71:J71" si="1">IFERROR(F69/F70,"")</f>
        <v>0</v>
      </c>
      <c r="G71" s="46">
        <f t="shared" si="1"/>
        <v>0</v>
      </c>
      <c r="H71" s="46">
        <f t="shared" si="1"/>
        <v>0</v>
      </c>
      <c r="I71" s="46">
        <f t="shared" si="1"/>
        <v>0</v>
      </c>
      <c r="J71" s="46">
        <f t="shared" si="1"/>
        <v>0</v>
      </c>
    </row>
    <row r="72" spans="1:25" ht="16.5" x14ac:dyDescent="0.3"/>
    <row r="73" spans="1:25" ht="16.5" x14ac:dyDescent="0.3"/>
    <row r="74" spans="1:25" ht="16.5" x14ac:dyDescent="0.3"/>
    <row r="75" spans="1:25" ht="16.5" x14ac:dyDescent="0.3"/>
    <row r="76" spans="1:25" ht="16.5" x14ac:dyDescent="0.3"/>
    <row r="77" spans="1:25" ht="16.5" x14ac:dyDescent="0.3"/>
    <row r="78" spans="1:25" ht="16.5" x14ac:dyDescent="0.3"/>
    <row r="79" spans="1:25" ht="16.5" x14ac:dyDescent="0.3"/>
  </sheetData>
  <sheetProtection algorithmName="SHA-512" hashValue="i/bO7c5i+iq9hGDGSqUgCp1TSVPlM0ZOiKXVVrn1ZE8L7mpdkywtNfskxUm3J/5RaBKInBND9FxKCq1P4k6YpQ==" saltValue="Qa6Iox2VzyABHOXvsG8IGg==" spinCount="100000" sheet="1" objects="1" scenarios="1" formatColumns="0" formatRows="0"/>
  <mergeCells count="223">
    <mergeCell ref="B69:D69"/>
    <mergeCell ref="B70:D70"/>
    <mergeCell ref="B71:D71"/>
    <mergeCell ref="C1:H4"/>
    <mergeCell ref="I1:J1"/>
    <mergeCell ref="I2:J2"/>
    <mergeCell ref="I3:J3"/>
    <mergeCell ref="I4:J4"/>
    <mergeCell ref="I6:J6"/>
    <mergeCell ref="E7:E8"/>
    <mergeCell ref="F7:F8"/>
    <mergeCell ref="G7:G8"/>
    <mergeCell ref="H7:H8"/>
    <mergeCell ref="I7:I8"/>
    <mergeCell ref="J7:J8"/>
    <mergeCell ref="J66:J68"/>
    <mergeCell ref="H66:H68"/>
    <mergeCell ref="I66:I68"/>
    <mergeCell ref="G66:G68"/>
    <mergeCell ref="J60:J62"/>
    <mergeCell ref="H60:H62"/>
    <mergeCell ref="I60:I62"/>
    <mergeCell ref="G60:G62"/>
    <mergeCell ref="J54:J56"/>
    <mergeCell ref="A66:A68"/>
    <mergeCell ref="B66:B68"/>
    <mergeCell ref="C66:C68"/>
    <mergeCell ref="D66:D68"/>
    <mergeCell ref="E66:E68"/>
    <mergeCell ref="F66:F68"/>
    <mergeCell ref="I63:I65"/>
    <mergeCell ref="J63:J65"/>
    <mergeCell ref="H63:H65"/>
    <mergeCell ref="G63:G65"/>
    <mergeCell ref="F63:F65"/>
    <mergeCell ref="A63:A65"/>
    <mergeCell ref="B63:B65"/>
    <mergeCell ref="C63:C65"/>
    <mergeCell ref="D63:D65"/>
    <mergeCell ref="E63:E65"/>
    <mergeCell ref="A60:A62"/>
    <mergeCell ref="B60:B62"/>
    <mergeCell ref="C60:C62"/>
    <mergeCell ref="D60:D62"/>
    <mergeCell ref="E60:E62"/>
    <mergeCell ref="F60:F62"/>
    <mergeCell ref="I57:I59"/>
    <mergeCell ref="J57:J59"/>
    <mergeCell ref="H57:H59"/>
    <mergeCell ref="G57:G59"/>
    <mergeCell ref="F57:F59"/>
    <mergeCell ref="A57:A59"/>
    <mergeCell ref="B57:B59"/>
    <mergeCell ref="C57:C59"/>
    <mergeCell ref="D57:D59"/>
    <mergeCell ref="E57:E59"/>
    <mergeCell ref="H54:H56"/>
    <mergeCell ref="I54:I56"/>
    <mergeCell ref="G54:G56"/>
    <mergeCell ref="A54:A56"/>
    <mergeCell ref="B54:B56"/>
    <mergeCell ref="C54:C56"/>
    <mergeCell ref="D54:D56"/>
    <mergeCell ref="E54:E56"/>
    <mergeCell ref="F54:F56"/>
    <mergeCell ref="I51:I53"/>
    <mergeCell ref="J51:J53"/>
    <mergeCell ref="H51:H53"/>
    <mergeCell ref="G51:G53"/>
    <mergeCell ref="F51:F53"/>
    <mergeCell ref="J48:J50"/>
    <mergeCell ref="A51:A53"/>
    <mergeCell ref="B51:B53"/>
    <mergeCell ref="C51:C53"/>
    <mergeCell ref="D51:D53"/>
    <mergeCell ref="E51:E53"/>
    <mergeCell ref="H48:H50"/>
    <mergeCell ref="I48:I50"/>
    <mergeCell ref="G48:G50"/>
    <mergeCell ref="A48:A50"/>
    <mergeCell ref="B48:B50"/>
    <mergeCell ref="C48:C50"/>
    <mergeCell ref="D48:D50"/>
    <mergeCell ref="E48:E50"/>
    <mergeCell ref="F48:F50"/>
    <mergeCell ref="I45:I47"/>
    <mergeCell ref="J45:J47"/>
    <mergeCell ref="H45:H47"/>
    <mergeCell ref="G45:G47"/>
    <mergeCell ref="F45:F47"/>
    <mergeCell ref="J42:J44"/>
    <mergeCell ref="A45:A47"/>
    <mergeCell ref="B45:B47"/>
    <mergeCell ref="C45:C47"/>
    <mergeCell ref="D45:D47"/>
    <mergeCell ref="E45:E47"/>
    <mergeCell ref="H42:H44"/>
    <mergeCell ref="I42:I44"/>
    <mergeCell ref="G42:G44"/>
    <mergeCell ref="A42:A44"/>
    <mergeCell ref="B42:B44"/>
    <mergeCell ref="C42:C44"/>
    <mergeCell ref="D42:D44"/>
    <mergeCell ref="E42:E44"/>
    <mergeCell ref="F42:F44"/>
    <mergeCell ref="I39:I41"/>
    <mergeCell ref="J39:J41"/>
    <mergeCell ref="H39:H41"/>
    <mergeCell ref="G39:G41"/>
    <mergeCell ref="F39:F41"/>
    <mergeCell ref="J36:J38"/>
    <mergeCell ref="A39:A41"/>
    <mergeCell ref="B39:B41"/>
    <mergeCell ref="C39:C41"/>
    <mergeCell ref="D39:D41"/>
    <mergeCell ref="E39:E41"/>
    <mergeCell ref="H36:H38"/>
    <mergeCell ref="I36:I38"/>
    <mergeCell ref="G36:G38"/>
    <mergeCell ref="A36:A38"/>
    <mergeCell ref="B36:B38"/>
    <mergeCell ref="C36:C38"/>
    <mergeCell ref="D36:D38"/>
    <mergeCell ref="E36:E38"/>
    <mergeCell ref="F36:F38"/>
    <mergeCell ref="I33:I35"/>
    <mergeCell ref="J33:J35"/>
    <mergeCell ref="H33:H35"/>
    <mergeCell ref="G33:G35"/>
    <mergeCell ref="F33:F35"/>
    <mergeCell ref="J30:J32"/>
    <mergeCell ref="A33:A35"/>
    <mergeCell ref="B33:B35"/>
    <mergeCell ref="C33:C35"/>
    <mergeCell ref="D33:D35"/>
    <mergeCell ref="E33:E35"/>
    <mergeCell ref="H30:H32"/>
    <mergeCell ref="I30:I32"/>
    <mergeCell ref="G30:G32"/>
    <mergeCell ref="A30:A32"/>
    <mergeCell ref="B30:B32"/>
    <mergeCell ref="C30:C32"/>
    <mergeCell ref="D30:D32"/>
    <mergeCell ref="E30:E32"/>
    <mergeCell ref="F30:F32"/>
    <mergeCell ref="I27:I29"/>
    <mergeCell ref="J27:J29"/>
    <mergeCell ref="H27:H29"/>
    <mergeCell ref="G27:G29"/>
    <mergeCell ref="F27:F29"/>
    <mergeCell ref="J24:J26"/>
    <mergeCell ref="A27:A29"/>
    <mergeCell ref="B27:B29"/>
    <mergeCell ref="C27:C29"/>
    <mergeCell ref="D27:D29"/>
    <mergeCell ref="E27:E29"/>
    <mergeCell ref="H24:H26"/>
    <mergeCell ref="I24:I26"/>
    <mergeCell ref="G24:G26"/>
    <mergeCell ref="A24:A26"/>
    <mergeCell ref="B24:B26"/>
    <mergeCell ref="C24:C26"/>
    <mergeCell ref="D24:D26"/>
    <mergeCell ref="E24:E26"/>
    <mergeCell ref="F24:F26"/>
    <mergeCell ref="I21:I23"/>
    <mergeCell ref="J21:J23"/>
    <mergeCell ref="H21:H23"/>
    <mergeCell ref="G21:G23"/>
    <mergeCell ref="F21:F23"/>
    <mergeCell ref="J18:J20"/>
    <mergeCell ref="A21:A23"/>
    <mergeCell ref="B21:B23"/>
    <mergeCell ref="C21:C23"/>
    <mergeCell ref="D21:D23"/>
    <mergeCell ref="E21:E23"/>
    <mergeCell ref="H18:H20"/>
    <mergeCell ref="I18:I20"/>
    <mergeCell ref="G18:G20"/>
    <mergeCell ref="A18:A20"/>
    <mergeCell ref="B18:B20"/>
    <mergeCell ref="C18:C20"/>
    <mergeCell ref="D18:D20"/>
    <mergeCell ref="E18:E20"/>
    <mergeCell ref="F18:F20"/>
    <mergeCell ref="I15:I17"/>
    <mergeCell ref="J15:J17"/>
    <mergeCell ref="H15:H17"/>
    <mergeCell ref="G15:G17"/>
    <mergeCell ref="F15:F17"/>
    <mergeCell ref="J12:J14"/>
    <mergeCell ref="A15:A17"/>
    <mergeCell ref="B15:B17"/>
    <mergeCell ref="C15:C17"/>
    <mergeCell ref="D15:D17"/>
    <mergeCell ref="E15:E17"/>
    <mergeCell ref="H12:H14"/>
    <mergeCell ref="I12:I14"/>
    <mergeCell ref="G12:G14"/>
    <mergeCell ref="A12:A14"/>
    <mergeCell ref="B12:B14"/>
    <mergeCell ref="C12:C14"/>
    <mergeCell ref="D12:D14"/>
    <mergeCell ref="E12:E14"/>
    <mergeCell ref="F12:F14"/>
    <mergeCell ref="J9:J11"/>
    <mergeCell ref="H9:H11"/>
    <mergeCell ref="G9:G11"/>
    <mergeCell ref="F9:F11"/>
    <mergeCell ref="A9:A11"/>
    <mergeCell ref="B9:B11"/>
    <mergeCell ref="C9:C11"/>
    <mergeCell ref="D9:D11"/>
    <mergeCell ref="E9:E11"/>
    <mergeCell ref="A6:D6"/>
    <mergeCell ref="E6:F6"/>
    <mergeCell ref="G6:H6"/>
    <mergeCell ref="A7:A8"/>
    <mergeCell ref="B7:B8"/>
    <mergeCell ref="C7:C8"/>
    <mergeCell ref="D7:D8"/>
    <mergeCell ref="A1:B4"/>
    <mergeCell ref="I9:I1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E17"/>
  <sheetViews>
    <sheetView topLeftCell="D1" workbookViewId="0">
      <pane ySplit="1" topLeftCell="A2" activePane="bottomLeft" state="frozen"/>
      <selection pane="bottomLeft" activeCell="K7" sqref="K7"/>
    </sheetView>
  </sheetViews>
  <sheetFormatPr baseColWidth="10" defaultColWidth="11.42578125" defaultRowHeight="15" x14ac:dyDescent="0.25"/>
  <cols>
    <col min="1" max="1" width="15.85546875" style="29" customWidth="1"/>
    <col min="2" max="2" width="23.42578125" style="29" customWidth="1"/>
    <col min="3" max="3" width="25.28515625" style="29" customWidth="1"/>
    <col min="4" max="4" width="16.42578125" style="29" customWidth="1"/>
    <col min="5" max="5" width="19.85546875" style="29" customWidth="1"/>
    <col min="6" max="6" width="26.42578125" style="29" customWidth="1"/>
    <col min="7" max="8" width="11.42578125" style="31"/>
    <col min="9" max="9" width="11" style="25" customWidth="1"/>
    <col min="10" max="10" width="16.140625" style="25" customWidth="1"/>
    <col min="11" max="11" width="14.7109375" style="25" customWidth="1"/>
    <col min="12" max="12" width="10.7109375" style="25" customWidth="1"/>
    <col min="13" max="13" width="9.42578125" style="25" customWidth="1"/>
    <col min="14" max="14" width="13.5703125" style="25" customWidth="1"/>
    <col min="15" max="15" width="7.28515625" style="29" customWidth="1"/>
    <col min="16" max="16" width="16.140625" style="29" customWidth="1"/>
    <col min="17" max="18" width="11.42578125" style="29"/>
    <col min="19" max="19" width="12" style="29" customWidth="1"/>
    <col min="20" max="20" width="11.42578125" style="29"/>
    <col min="21" max="21" width="12.85546875" style="29" customWidth="1"/>
    <col min="22" max="22" width="11.42578125" style="29"/>
    <col min="23" max="23" width="13.140625" style="29" customWidth="1"/>
    <col min="24" max="24" width="13" style="29" customWidth="1"/>
    <col min="25" max="25" width="11.42578125" style="29"/>
    <col min="26" max="26" width="14.42578125" style="31" customWidth="1"/>
    <col min="27" max="27" width="11.42578125" style="31"/>
    <col min="28" max="28" width="36.28515625" style="29" customWidth="1"/>
    <col min="29" max="29" width="45.42578125" style="29" customWidth="1"/>
    <col min="30" max="30" width="15.140625" style="29" customWidth="1"/>
    <col min="31" max="31" width="14.5703125" style="29" customWidth="1"/>
    <col min="32" max="16384" width="11.42578125" style="29"/>
  </cols>
  <sheetData>
    <row r="1" spans="1:31" s="23" customFormat="1" ht="30" x14ac:dyDescent="0.25">
      <c r="A1" s="21" t="s">
        <v>28</v>
      </c>
      <c r="B1" s="21" t="s">
        <v>86</v>
      </c>
      <c r="C1" s="21" t="s">
        <v>2</v>
      </c>
      <c r="D1" s="21" t="s">
        <v>23</v>
      </c>
      <c r="E1" s="21" t="s">
        <v>29</v>
      </c>
      <c r="F1" s="21" t="s">
        <v>39</v>
      </c>
      <c r="G1" s="21" t="s">
        <v>76</v>
      </c>
      <c r="H1" s="21" t="s">
        <v>89</v>
      </c>
      <c r="I1" s="21" t="s">
        <v>56</v>
      </c>
      <c r="J1" s="21" t="s">
        <v>11</v>
      </c>
      <c r="K1" s="21" t="s">
        <v>61</v>
      </c>
      <c r="L1" s="21" t="s">
        <v>12</v>
      </c>
      <c r="M1" s="21" t="s">
        <v>13</v>
      </c>
      <c r="N1" s="21" t="s">
        <v>66</v>
      </c>
      <c r="O1" s="21" t="s">
        <v>120</v>
      </c>
      <c r="P1" s="21" t="s">
        <v>150</v>
      </c>
      <c r="Q1" s="22" t="s">
        <v>117</v>
      </c>
      <c r="R1" s="21" t="s">
        <v>169</v>
      </c>
      <c r="S1" s="21" t="s">
        <v>178</v>
      </c>
      <c r="T1" s="21" t="s">
        <v>179</v>
      </c>
      <c r="U1" s="21" t="s">
        <v>180</v>
      </c>
      <c r="V1" s="21" t="s">
        <v>181</v>
      </c>
      <c r="W1" s="21" t="s">
        <v>182</v>
      </c>
      <c r="X1" s="21" t="s">
        <v>183</v>
      </c>
      <c r="Y1" s="21" t="s">
        <v>13</v>
      </c>
      <c r="Z1" s="21" t="s">
        <v>201</v>
      </c>
      <c r="AA1" s="21" t="s">
        <v>202</v>
      </c>
      <c r="AB1" s="21" t="s">
        <v>207</v>
      </c>
      <c r="AC1" s="21" t="s">
        <v>213</v>
      </c>
      <c r="AD1" s="21" t="s">
        <v>66</v>
      </c>
      <c r="AE1" s="21" t="s">
        <v>300</v>
      </c>
    </row>
    <row r="2" spans="1:31" s="24" customFormat="1" ht="45" x14ac:dyDescent="0.25">
      <c r="A2" s="23" t="s">
        <v>90</v>
      </c>
      <c r="B2" s="24" t="s">
        <v>14</v>
      </c>
      <c r="C2" s="23" t="s">
        <v>91</v>
      </c>
      <c r="D2" s="24" t="s">
        <v>87</v>
      </c>
      <c r="E2" s="24" t="s">
        <v>92</v>
      </c>
      <c r="F2" s="24" t="s">
        <v>40</v>
      </c>
      <c r="G2" s="25"/>
      <c r="H2" s="25"/>
      <c r="I2" s="25" t="s">
        <v>58</v>
      </c>
      <c r="J2" s="25" t="s">
        <v>60</v>
      </c>
      <c r="K2" s="25" t="s">
        <v>61</v>
      </c>
      <c r="L2" s="25" t="s">
        <v>63</v>
      </c>
      <c r="M2" s="26" t="s">
        <v>64</v>
      </c>
      <c r="N2" s="25" t="s">
        <v>67</v>
      </c>
      <c r="O2" s="25" t="s">
        <v>118</v>
      </c>
      <c r="P2" s="24" t="s">
        <v>151</v>
      </c>
      <c r="Q2" s="24" t="s">
        <v>164</v>
      </c>
      <c r="R2" s="24" t="s">
        <v>177</v>
      </c>
      <c r="S2" s="24" t="s">
        <v>184</v>
      </c>
      <c r="T2" s="24" t="s">
        <v>186</v>
      </c>
      <c r="U2" s="25" t="s">
        <v>188</v>
      </c>
      <c r="V2" s="25" t="s">
        <v>190</v>
      </c>
      <c r="W2" s="25" t="s">
        <v>193</v>
      </c>
      <c r="X2" s="24" t="s">
        <v>195</v>
      </c>
      <c r="Y2" s="24" t="s">
        <v>197</v>
      </c>
      <c r="Z2" s="25" t="s">
        <v>184</v>
      </c>
      <c r="AA2" s="25">
        <v>15</v>
      </c>
      <c r="AB2" s="27" t="s">
        <v>208</v>
      </c>
      <c r="AC2" s="28" t="s">
        <v>214</v>
      </c>
      <c r="AD2" s="25" t="s">
        <v>68</v>
      </c>
      <c r="AE2" s="25" t="str">
        <f>""</f>
        <v/>
      </c>
    </row>
    <row r="3" spans="1:31" s="24" customFormat="1" ht="45" x14ac:dyDescent="0.25">
      <c r="A3" s="23" t="s">
        <v>80</v>
      </c>
      <c r="B3" s="23" t="s">
        <v>143</v>
      </c>
      <c r="C3" s="23" t="s">
        <v>93</v>
      </c>
      <c r="D3" s="24" t="s">
        <v>22</v>
      </c>
      <c r="E3" s="24" t="s">
        <v>94</v>
      </c>
      <c r="F3" s="24" t="s">
        <v>41</v>
      </c>
      <c r="G3" s="25"/>
      <c r="H3" s="25"/>
      <c r="I3" s="25" t="s">
        <v>59</v>
      </c>
      <c r="J3" s="25" t="s">
        <v>170</v>
      </c>
      <c r="K3" s="25" t="s">
        <v>62</v>
      </c>
      <c r="L3" s="25" t="s">
        <v>95</v>
      </c>
      <c r="M3" s="26" t="s">
        <v>65</v>
      </c>
      <c r="N3" s="25" t="s">
        <v>68</v>
      </c>
      <c r="O3" s="25" t="s">
        <v>119</v>
      </c>
      <c r="P3" s="24" t="s">
        <v>152</v>
      </c>
      <c r="Q3" s="24" t="s">
        <v>165</v>
      </c>
      <c r="R3" s="24" t="s">
        <v>200</v>
      </c>
      <c r="S3" s="24" t="s">
        <v>185</v>
      </c>
      <c r="T3" s="24" t="s">
        <v>187</v>
      </c>
      <c r="U3" s="25" t="s">
        <v>189</v>
      </c>
      <c r="V3" s="25" t="s">
        <v>191</v>
      </c>
      <c r="W3" s="25" t="s">
        <v>194</v>
      </c>
      <c r="X3" s="24" t="s">
        <v>196</v>
      </c>
      <c r="Y3" s="24" t="s">
        <v>198</v>
      </c>
      <c r="Z3" s="25" t="s">
        <v>185</v>
      </c>
      <c r="AA3" s="25">
        <v>0</v>
      </c>
      <c r="AB3" s="27" t="s">
        <v>209</v>
      </c>
      <c r="AC3" s="28" t="s">
        <v>215</v>
      </c>
      <c r="AD3" s="25" t="s">
        <v>221</v>
      </c>
    </row>
    <row r="4" spans="1:31" s="24" customFormat="1" ht="60" x14ac:dyDescent="0.25">
      <c r="A4" s="23" t="s">
        <v>96</v>
      </c>
      <c r="B4" s="23" t="s">
        <v>144</v>
      </c>
      <c r="C4" s="24" t="s">
        <v>84</v>
      </c>
      <c r="D4" s="24" t="s">
        <v>21</v>
      </c>
      <c r="E4" s="24" t="s">
        <v>98</v>
      </c>
      <c r="F4" s="24" t="s">
        <v>42</v>
      </c>
      <c r="G4" s="25"/>
      <c r="H4" s="25"/>
      <c r="I4" s="25" t="s">
        <v>57</v>
      </c>
      <c r="J4" s="25" t="s">
        <v>349</v>
      </c>
      <c r="K4" s="25" t="s">
        <v>349</v>
      </c>
      <c r="L4" s="25" t="s">
        <v>349</v>
      </c>
      <c r="M4" s="25" t="s">
        <v>349</v>
      </c>
      <c r="N4" s="26" t="s">
        <v>112</v>
      </c>
      <c r="P4" s="24" t="s">
        <v>153</v>
      </c>
      <c r="Q4" s="24" t="s">
        <v>166</v>
      </c>
      <c r="V4" s="24" t="s">
        <v>192</v>
      </c>
      <c r="Y4" s="24" t="s">
        <v>199</v>
      </c>
      <c r="Z4" s="25" t="s">
        <v>186</v>
      </c>
      <c r="AA4" s="25">
        <v>15</v>
      </c>
      <c r="AB4" s="27" t="s">
        <v>210</v>
      </c>
      <c r="AC4" s="28" t="s">
        <v>216</v>
      </c>
      <c r="AD4" s="26" t="s">
        <v>222</v>
      </c>
    </row>
    <row r="5" spans="1:31" ht="45" x14ac:dyDescent="0.25">
      <c r="B5" s="23" t="s">
        <v>145</v>
      </c>
      <c r="C5" s="23" t="s">
        <v>18</v>
      </c>
      <c r="D5" s="29" t="s">
        <v>20</v>
      </c>
      <c r="E5" s="29" t="s">
        <v>99</v>
      </c>
      <c r="F5" s="30" t="s">
        <v>43</v>
      </c>
      <c r="I5" s="25" t="s">
        <v>349</v>
      </c>
      <c r="N5" s="25" t="s">
        <v>69</v>
      </c>
      <c r="P5" s="24" t="s">
        <v>154</v>
      </c>
      <c r="Q5" s="24" t="s">
        <v>167</v>
      </c>
      <c r="Z5" s="25" t="s">
        <v>187</v>
      </c>
      <c r="AA5" s="25">
        <v>0</v>
      </c>
      <c r="AC5" s="28" t="s">
        <v>217</v>
      </c>
      <c r="AD5" s="25"/>
    </row>
    <row r="6" spans="1:31" ht="30" x14ac:dyDescent="0.25">
      <c r="B6" s="24" t="s">
        <v>97</v>
      </c>
      <c r="C6" s="30" t="s">
        <v>85</v>
      </c>
      <c r="D6" s="29" t="s">
        <v>19</v>
      </c>
      <c r="E6" s="29" t="s">
        <v>100</v>
      </c>
      <c r="F6" s="30" t="s">
        <v>44</v>
      </c>
      <c r="P6" s="24" t="s">
        <v>155</v>
      </c>
      <c r="Q6" s="24" t="s">
        <v>168</v>
      </c>
      <c r="Z6" s="25" t="s">
        <v>188</v>
      </c>
      <c r="AA6" s="25">
        <v>15</v>
      </c>
    </row>
    <row r="7" spans="1:31" ht="45" x14ac:dyDescent="0.25">
      <c r="B7" s="30" t="s">
        <v>15</v>
      </c>
      <c r="C7" s="29" t="s">
        <v>82</v>
      </c>
      <c r="E7" s="29" t="s">
        <v>27</v>
      </c>
      <c r="F7" s="29" t="s">
        <v>45</v>
      </c>
      <c r="P7" s="24" t="s">
        <v>156</v>
      </c>
      <c r="Z7" s="25" t="s">
        <v>189</v>
      </c>
      <c r="AA7" s="25">
        <v>0</v>
      </c>
    </row>
    <row r="8" spans="1:31" x14ac:dyDescent="0.25">
      <c r="B8" s="29" t="s">
        <v>117</v>
      </c>
      <c r="C8" s="29" t="s">
        <v>83</v>
      </c>
      <c r="E8" s="29" t="s">
        <v>101</v>
      </c>
      <c r="F8" s="29" t="s">
        <v>46</v>
      </c>
      <c r="P8" s="24" t="s">
        <v>157</v>
      </c>
      <c r="Z8" s="25" t="s">
        <v>190</v>
      </c>
      <c r="AA8" s="25">
        <v>15</v>
      </c>
    </row>
    <row r="9" spans="1:31" x14ac:dyDescent="0.25">
      <c r="B9" s="29" t="s">
        <v>16</v>
      </c>
      <c r="E9" s="29" t="s">
        <v>26</v>
      </c>
      <c r="F9" s="29" t="s">
        <v>47</v>
      </c>
      <c r="P9" s="24" t="s">
        <v>158</v>
      </c>
      <c r="Z9" s="25" t="s">
        <v>191</v>
      </c>
      <c r="AA9" s="25">
        <v>10</v>
      </c>
    </row>
    <row r="10" spans="1:31" x14ac:dyDescent="0.25">
      <c r="B10" s="29" t="s">
        <v>17</v>
      </c>
      <c r="E10" s="29" t="s">
        <v>25</v>
      </c>
      <c r="F10" s="29" t="s">
        <v>48</v>
      </c>
      <c r="Z10" s="25" t="s">
        <v>192</v>
      </c>
      <c r="AA10" s="25">
        <v>0</v>
      </c>
    </row>
    <row r="11" spans="1:31" x14ac:dyDescent="0.25">
      <c r="B11" s="29" t="s">
        <v>299</v>
      </c>
      <c r="E11" s="29" t="s">
        <v>24</v>
      </c>
      <c r="F11" s="29" t="s">
        <v>49</v>
      </c>
      <c r="Z11" s="25" t="s">
        <v>193</v>
      </c>
      <c r="AA11" s="25">
        <v>15</v>
      </c>
    </row>
    <row r="12" spans="1:31" x14ac:dyDescent="0.25">
      <c r="F12" s="29" t="s">
        <v>50</v>
      </c>
      <c r="Z12" s="25" t="s">
        <v>194</v>
      </c>
      <c r="AA12" s="25">
        <v>0</v>
      </c>
    </row>
    <row r="13" spans="1:31" x14ac:dyDescent="0.25">
      <c r="F13" s="29" t="s">
        <v>51</v>
      </c>
      <c r="Z13" s="25" t="s">
        <v>195</v>
      </c>
      <c r="AA13" s="25">
        <v>15</v>
      </c>
    </row>
    <row r="14" spans="1:31" x14ac:dyDescent="0.25">
      <c r="F14" s="29" t="s">
        <v>52</v>
      </c>
      <c r="Z14" s="25" t="s">
        <v>196</v>
      </c>
      <c r="AA14" s="25">
        <v>0</v>
      </c>
    </row>
    <row r="15" spans="1:31" x14ac:dyDescent="0.25">
      <c r="F15" s="29" t="s">
        <v>53</v>
      </c>
      <c r="Z15" s="25" t="s">
        <v>197</v>
      </c>
      <c r="AA15" s="25">
        <v>10</v>
      </c>
    </row>
    <row r="16" spans="1:31" x14ac:dyDescent="0.25">
      <c r="F16" s="29" t="s">
        <v>54</v>
      </c>
      <c r="Z16" s="25" t="s">
        <v>198</v>
      </c>
      <c r="AA16" s="25">
        <v>5</v>
      </c>
    </row>
    <row r="17" spans="6:27" x14ac:dyDescent="0.25">
      <c r="F17" s="29" t="s">
        <v>55</v>
      </c>
      <c r="Z17" s="25" t="s">
        <v>199</v>
      </c>
      <c r="AA17" s="25">
        <v>0</v>
      </c>
    </row>
  </sheetData>
  <sheetProtection algorithmName="SHA-512" hashValue="ZKit07eRJG0+ZhYxVfzUhgfFDyiS+dWKBsWXlkzlR/DkNh1cZcXkJTUWYiE5zeySv8p3TiJv4H7wZRzVvbwXWA==" saltValue="MXW7wXFn4jJsylrQ+ZNNdA==" spinCount="100000" sheet="1" objects="1" scenarios="1" select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pane ySplit="1" topLeftCell="A2" activePane="bottomLeft" state="frozen"/>
      <selection pane="bottomLeft" activeCell="C2" sqref="C2"/>
    </sheetView>
  </sheetViews>
  <sheetFormatPr baseColWidth="10" defaultColWidth="14.42578125" defaultRowHeight="15" customHeight="1" x14ac:dyDescent="0.15"/>
  <cols>
    <col min="1" max="1" width="13.5703125" style="39" customWidth="1"/>
    <col min="2" max="2" width="36.85546875" style="34" customWidth="1"/>
    <col min="3" max="3" width="39.140625" style="34" customWidth="1"/>
    <col min="4" max="4" width="27.7109375" style="34" customWidth="1"/>
    <col min="5" max="27" width="10.7109375" style="34" customWidth="1"/>
    <col min="28" max="16384" width="14.42578125" style="34"/>
  </cols>
  <sheetData>
    <row r="1" spans="1:4" ht="27.75" customHeight="1" x14ac:dyDescent="0.15">
      <c r="A1" s="32" t="s">
        <v>224</v>
      </c>
      <c r="B1" s="33" t="s">
        <v>76</v>
      </c>
      <c r="C1" s="33" t="s">
        <v>225</v>
      </c>
      <c r="D1" s="33" t="s">
        <v>226</v>
      </c>
    </row>
    <row r="2" spans="1:4" s="37" customFormat="1" ht="99" x14ac:dyDescent="0.15">
      <c r="A2" s="35" t="s">
        <v>40</v>
      </c>
      <c r="B2" s="36" t="s">
        <v>227</v>
      </c>
      <c r="C2" s="36" t="s">
        <v>228</v>
      </c>
      <c r="D2" s="36" t="s">
        <v>257</v>
      </c>
    </row>
    <row r="3" spans="1:4" s="37" customFormat="1" ht="117" x14ac:dyDescent="0.15">
      <c r="A3" s="35" t="s">
        <v>41</v>
      </c>
      <c r="B3" s="36" t="s">
        <v>229</v>
      </c>
      <c r="C3" s="36" t="s">
        <v>230</v>
      </c>
      <c r="D3" s="36" t="s">
        <v>256</v>
      </c>
    </row>
    <row r="4" spans="1:4" s="37" customFormat="1" ht="63" x14ac:dyDescent="0.15">
      <c r="A4" s="35" t="s">
        <v>45</v>
      </c>
      <c r="B4" s="36" t="s">
        <v>231</v>
      </c>
      <c r="C4" s="36" t="s">
        <v>232</v>
      </c>
      <c r="D4" s="36" t="s">
        <v>258</v>
      </c>
    </row>
    <row r="5" spans="1:4" s="37" customFormat="1" ht="45" x14ac:dyDescent="0.15">
      <c r="A5" s="35" t="s">
        <v>46</v>
      </c>
      <c r="B5" s="36" t="s">
        <v>233</v>
      </c>
      <c r="C5" s="36" t="s">
        <v>234</v>
      </c>
      <c r="D5" s="36" t="s">
        <v>262</v>
      </c>
    </row>
    <row r="6" spans="1:4" s="37" customFormat="1" ht="63" x14ac:dyDescent="0.15">
      <c r="A6" s="35" t="s">
        <v>47</v>
      </c>
      <c r="B6" s="36" t="s">
        <v>235</v>
      </c>
      <c r="C6" s="36" t="s">
        <v>236</v>
      </c>
      <c r="D6" s="36" t="s">
        <v>258</v>
      </c>
    </row>
    <row r="7" spans="1:4" s="37" customFormat="1" ht="120" customHeight="1" x14ac:dyDescent="0.15">
      <c r="A7" s="35" t="s">
        <v>43</v>
      </c>
      <c r="B7" s="36" t="s">
        <v>238</v>
      </c>
      <c r="C7" s="36" t="s">
        <v>239</v>
      </c>
      <c r="D7" s="36" t="s">
        <v>260</v>
      </c>
    </row>
    <row r="8" spans="1:4" s="37" customFormat="1" ht="54" x14ac:dyDescent="0.15">
      <c r="A8" s="35" t="s">
        <v>42</v>
      </c>
      <c r="B8" s="36" t="s">
        <v>265</v>
      </c>
      <c r="C8" s="36" t="s">
        <v>237</v>
      </c>
      <c r="D8" s="36" t="s">
        <v>256</v>
      </c>
    </row>
    <row r="9" spans="1:4" s="37" customFormat="1" ht="63" x14ac:dyDescent="0.15">
      <c r="A9" s="35" t="s">
        <v>44</v>
      </c>
      <c r="B9" s="36" t="s">
        <v>240</v>
      </c>
      <c r="C9" s="36" t="s">
        <v>241</v>
      </c>
      <c r="D9" s="36" t="s">
        <v>261</v>
      </c>
    </row>
    <row r="10" spans="1:4" s="37" customFormat="1" ht="63" x14ac:dyDescent="0.15">
      <c r="A10" s="35" t="s">
        <v>48</v>
      </c>
      <c r="B10" s="36" t="s">
        <v>242</v>
      </c>
      <c r="C10" s="36" t="s">
        <v>243</v>
      </c>
      <c r="D10" s="36" t="s">
        <v>258</v>
      </c>
    </row>
    <row r="11" spans="1:4" s="37" customFormat="1" ht="63" x14ac:dyDescent="0.15">
      <c r="A11" s="35" t="s">
        <v>49</v>
      </c>
      <c r="B11" s="36" t="s">
        <v>244</v>
      </c>
      <c r="C11" s="36" t="s">
        <v>245</v>
      </c>
      <c r="D11" s="36" t="s">
        <v>258</v>
      </c>
    </row>
    <row r="12" spans="1:4" s="37" customFormat="1" ht="63" x14ac:dyDescent="0.15">
      <c r="A12" s="35" t="s">
        <v>50</v>
      </c>
      <c r="B12" s="36" t="s">
        <v>246</v>
      </c>
      <c r="C12" s="36" t="s">
        <v>247</v>
      </c>
      <c r="D12" s="36" t="s">
        <v>258</v>
      </c>
    </row>
    <row r="13" spans="1:4" s="37" customFormat="1" ht="63" x14ac:dyDescent="0.15">
      <c r="A13" s="35" t="s">
        <v>51</v>
      </c>
      <c r="B13" s="36" t="s">
        <v>248</v>
      </c>
      <c r="C13" s="36" t="s">
        <v>249</v>
      </c>
      <c r="D13" s="36" t="s">
        <v>258</v>
      </c>
    </row>
    <row r="14" spans="1:4" s="37" customFormat="1" ht="63" x14ac:dyDescent="0.15">
      <c r="A14" s="35" t="s">
        <v>52</v>
      </c>
      <c r="B14" s="36" t="s">
        <v>250</v>
      </c>
      <c r="C14" s="36" t="s">
        <v>251</v>
      </c>
      <c r="D14" s="36" t="s">
        <v>258</v>
      </c>
    </row>
    <row r="15" spans="1:4" s="37" customFormat="1" ht="72" x14ac:dyDescent="0.15">
      <c r="A15" s="35" t="s">
        <v>53</v>
      </c>
      <c r="B15" s="36" t="s">
        <v>252</v>
      </c>
      <c r="C15" s="36" t="s">
        <v>253</v>
      </c>
      <c r="D15" s="36" t="s">
        <v>259</v>
      </c>
    </row>
    <row r="16" spans="1:4" s="37" customFormat="1" ht="45" x14ac:dyDescent="0.15">
      <c r="A16" s="35" t="s">
        <v>55</v>
      </c>
      <c r="B16" s="38"/>
      <c r="C16" s="38"/>
      <c r="D16" s="36" t="s">
        <v>260</v>
      </c>
    </row>
    <row r="17" spans="1:4" s="37" customFormat="1" ht="90" x14ac:dyDescent="0.15">
      <c r="A17" s="35" t="s">
        <v>54</v>
      </c>
      <c r="B17" s="36" t="s">
        <v>254</v>
      </c>
      <c r="C17" s="36" t="s">
        <v>255</v>
      </c>
      <c r="D17" s="36" t="s">
        <v>258</v>
      </c>
    </row>
  </sheetData>
  <sheetProtection algorithmName="SHA-512" hashValue="1UNSeW/NRCxK45JIBfNCeLG2eztQG9wxCrVCFrtUd/qhirWEkZl4H/XWIvBFkqPMXiC+P5Sqq2b4LAZI292Kzw==" saltValue="TMFvyFGnEKlDOk1CN7neqw==" spinCount="100000" sheet="1" objects="1" scenarios="1" select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Viviana Alejandra Galeano</cp:lastModifiedBy>
  <dcterms:created xsi:type="dcterms:W3CDTF">2021-10-27T17:44:21Z</dcterms:created>
  <dcterms:modified xsi:type="dcterms:W3CDTF">2022-09-03T00:24:49Z</dcterms:modified>
</cp:coreProperties>
</file>