
<file path=[Content_Types].xml><?xml version="1.0" encoding="utf-8"?>
<Types xmlns="http://schemas.openxmlformats.org/package/2006/content-type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vgaleano\Downloads\RIESGOS II 2022\"/>
    </mc:Choice>
  </mc:AlternateContent>
  <bookViews>
    <workbookView xWindow="0" yWindow="0" windowWidth="24000" windowHeight="823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#REF!</definedName>
    <definedName name="Casi_seguro" localSheetId="3">#REF!</definedName>
    <definedName name="Casi_seguro" localSheetId="5">#REF!</definedName>
    <definedName name="Casi_seguro" localSheetId="8">#REF!</definedName>
    <definedName name="Casi_seguro">#REF!</definedName>
    <definedName name="CONFIDENCIALIDAD" localSheetId="2">#REF!</definedName>
    <definedName name="CONFIDENCIALIDAD" localSheetId="3">#REF!</definedName>
    <definedName name="CONFIDENCIALIDAD" localSheetId="5">#REF!</definedName>
    <definedName name="CONFIDENCIALIDAD" localSheetId="8">#REF!</definedName>
    <definedName name="CONFIDENCIALIDAD">#REF!</definedName>
    <definedName name="CONFIDENCIALIDAD_DE_LA_INFORMACIÓN" localSheetId="2">#REF!</definedName>
    <definedName name="CONFIDENCIALIDAD_DE_LA_INFORMACIÓN" localSheetId="3">#REF!</definedName>
    <definedName name="CONFIDENCIALIDAD_DE_LA_INFORMACIÓN" localSheetId="5">#REF!</definedName>
    <definedName name="CONFIDENCIALIDAD_DE_LA_INFORMACIÓN" localSheetId="8">#REF!</definedName>
    <definedName name="CONFIDENCIALIDAD_DE_LA_INFORMACIÓN">#REF!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#REF!</definedName>
    <definedName name="CREDIBILIDAD" localSheetId="3">#REF!</definedName>
    <definedName name="CREDIBILIDAD" localSheetId="5">#REF!</definedName>
    <definedName name="CREDIBILIDAD" localSheetId="8">#REF!</definedName>
    <definedName name="CREDIBILIDAD">#REF!</definedName>
    <definedName name="CREDIBILIDAD_O_IMAGEN" localSheetId="2">#REF!</definedName>
    <definedName name="CREDIBILIDAD_O_IMAGEN" localSheetId="3">#REF!</definedName>
    <definedName name="CREDIBILIDAD_O_IMAGEN" localSheetId="5">#REF!</definedName>
    <definedName name="CREDIBILIDAD_O_IMAGEN" localSheetId="8">#REF!</definedName>
    <definedName name="CREDIBILIDAD_O_IMAGEN">#REF!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#REF!</definedName>
    <definedName name="Improbable_posible" localSheetId="3">#REF!</definedName>
    <definedName name="Improbable_posible" localSheetId="5">#REF!</definedName>
    <definedName name="Improbable_posible" localSheetId="8">#REF!</definedName>
    <definedName name="Improbable_posible">#REF!</definedName>
    <definedName name="LEGAL" localSheetId="2">#REF!</definedName>
    <definedName name="LEGAL" localSheetId="3">#REF!</definedName>
    <definedName name="LEGAL" localSheetId="5">#REF!</definedName>
    <definedName name="LEGAL" localSheetId="8">#REF!</definedName>
    <definedName name="LEGAL">#REF!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#REF!</definedName>
    <definedName name="OPERATIVO" localSheetId="3">#REF!</definedName>
    <definedName name="OPERATIVO" localSheetId="5">#REF!</definedName>
    <definedName name="OPERATIVO" localSheetId="8">#REF!</definedName>
    <definedName name="OPERATIVO">#REF!</definedName>
    <definedName name="Posible" localSheetId="2">#REF!</definedName>
    <definedName name="Posible" localSheetId="3">#REF!</definedName>
    <definedName name="Posible" localSheetId="5">#REF!</definedName>
    <definedName name="Posible" localSheetId="8">#REF!</definedName>
    <definedName name="Posible">#REF!</definedName>
    <definedName name="Probabilidad">Listas!$D$2:$D$6</definedName>
    <definedName name="Probable" localSheetId="2">#REF!</definedName>
    <definedName name="Probable" localSheetId="3">#REF!</definedName>
    <definedName name="Probable" localSheetId="5">#REF!</definedName>
    <definedName name="Probable" localSheetId="8">#REF!</definedName>
    <definedName name="Probable">#REF!</definedName>
    <definedName name="Rara_vez" localSheetId="2">#REF!</definedName>
    <definedName name="Rara_vez" localSheetId="3">#REF!</definedName>
    <definedName name="Rara_vez" localSheetId="5">#REF!</definedName>
    <definedName name="Rara_vez" localSheetId="8">#REF!</definedName>
    <definedName name="Rara_vez">#REF!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fileRecoveryPr repairLoad="1"/>
  <extLst>
    <ext uri="GoogleSheetsCustomDataVersion1">
      <go:sheetsCustomData xmlns:go="http://customooxmlschemas.google.com/" r:id="rId16" roundtripDataSignature="AMtx7miSY/KzdQSzdJti5iZuLiOWedPOHA=="/>
    </ext>
  </extLst>
</workbook>
</file>

<file path=xl/calcChain.xml><?xml version="1.0" encoding="utf-8"?>
<calcChain xmlns="http://schemas.openxmlformats.org/spreadsheetml/2006/main">
  <c r="AE2" i="10" l="1"/>
  <c r="G69" i="9"/>
  <c r="G71" i="9" s="1"/>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H69" i="9" s="1"/>
  <c r="H71" i="9" s="1"/>
  <c r="G12" i="9"/>
  <c r="F12" i="9"/>
  <c r="E12" i="9"/>
  <c r="J9" i="9"/>
  <c r="I9" i="9"/>
  <c r="H9" i="9"/>
  <c r="G9" i="9"/>
  <c r="F9" i="9"/>
  <c r="E9" i="9"/>
  <c r="X69" i="8"/>
  <c r="T69" i="8"/>
  <c r="Q69" i="8"/>
  <c r="M69" i="8"/>
  <c r="J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C9" i="9" s="1"/>
  <c r="T68" i="7"/>
  <c r="S68" i="7"/>
  <c r="Q68" i="7"/>
  <c r="AA67" i="7"/>
  <c r="S67" i="7"/>
  <c r="AK66" i="7"/>
  <c r="AH66" i="7"/>
  <c r="AE66" i="7"/>
  <c r="W66" i="7"/>
  <c r="U66" i="7"/>
  <c r="T66" i="7"/>
  <c r="Q66" i="7"/>
  <c r="M66" i="7"/>
  <c r="J66" i="7"/>
  <c r="I66" i="7"/>
  <c r="H66" i="7"/>
  <c r="G66" i="7"/>
  <c r="F66" i="7"/>
  <c r="E66" i="7"/>
  <c r="D66" i="7"/>
  <c r="C66" i="7"/>
  <c r="U65" i="7"/>
  <c r="T65" i="7"/>
  <c r="S65" i="7"/>
  <c r="Q65" i="7"/>
  <c r="T64" i="7"/>
  <c r="S64" i="7"/>
  <c r="AK63" i="7"/>
  <c r="AH63" i="7"/>
  <c r="X63" i="7"/>
  <c r="W63" i="7"/>
  <c r="U63" i="7"/>
  <c r="T63" i="7"/>
  <c r="M63" i="7"/>
  <c r="J63" i="7"/>
  <c r="I63" i="7"/>
  <c r="H63" i="7"/>
  <c r="G63" i="7"/>
  <c r="F63" i="7"/>
  <c r="E63" i="7"/>
  <c r="D63" i="7"/>
  <c r="C63" i="7"/>
  <c r="AK60" i="7"/>
  <c r="AH60" i="7"/>
  <c r="M60" i="7"/>
  <c r="J60" i="7"/>
  <c r="I60" i="7"/>
  <c r="H60" i="7"/>
  <c r="S62" i="7" s="1"/>
  <c r="G60" i="7"/>
  <c r="F60" i="7"/>
  <c r="E60" i="7"/>
  <c r="D60" i="7"/>
  <c r="C60" i="7"/>
  <c r="U59" i="7"/>
  <c r="AK57" i="7"/>
  <c r="AH57" i="7"/>
  <c r="AB57" i="7"/>
  <c r="M57" i="7"/>
  <c r="J57" i="7"/>
  <c r="I57" i="7"/>
  <c r="H57" i="7"/>
  <c r="G57" i="7"/>
  <c r="F57" i="7"/>
  <c r="E57" i="7"/>
  <c r="D57" i="7"/>
  <c r="C57" i="7"/>
  <c r="X56" i="7"/>
  <c r="U56" i="7"/>
  <c r="AK54" i="7"/>
  <c r="AH54" i="7"/>
  <c r="AC54" i="7"/>
  <c r="AB54" i="7"/>
  <c r="M54" i="7"/>
  <c r="J54" i="7"/>
  <c r="I54" i="7"/>
  <c r="H54" i="7"/>
  <c r="W55" i="7" s="1"/>
  <c r="G54" i="7"/>
  <c r="F54" i="7"/>
  <c r="E54" i="7"/>
  <c r="D54" i="7"/>
  <c r="C54" i="7"/>
  <c r="AA53" i="7"/>
  <c r="Y53" i="7"/>
  <c r="X53" i="7"/>
  <c r="Q53" i="7"/>
  <c r="AA52" i="7"/>
  <c r="X52" i="7"/>
  <c r="W52" i="7"/>
  <c r="V52" i="7"/>
  <c r="AK51" i="7"/>
  <c r="AH51" i="7"/>
  <c r="AE51" i="7"/>
  <c r="AC51" i="7"/>
  <c r="AB51" i="7"/>
  <c r="Y51" i="7"/>
  <c r="T51" i="7"/>
  <c r="Q51" i="7"/>
  <c r="M51" i="7"/>
  <c r="J51" i="7"/>
  <c r="I51" i="7"/>
  <c r="H51" i="7"/>
  <c r="T53" i="7" s="1"/>
  <c r="G51" i="7"/>
  <c r="F51" i="7"/>
  <c r="E51" i="7"/>
  <c r="D51" i="7"/>
  <c r="C51" i="7"/>
  <c r="AA50" i="7"/>
  <c r="Y50" i="7"/>
  <c r="X50" i="7"/>
  <c r="T50" i="7"/>
  <c r="S50" i="7"/>
  <c r="Q50" i="7"/>
  <c r="AA49" i="7"/>
  <c r="X49" i="7"/>
  <c r="W49" i="7"/>
  <c r="V49" i="7"/>
  <c r="S49" i="7"/>
  <c r="AK48" i="7"/>
  <c r="AH48" i="7"/>
  <c r="AE48" i="7"/>
  <c r="AC48" i="7"/>
  <c r="AB48" i="7"/>
  <c r="Y48" i="7"/>
  <c r="W48" i="7"/>
  <c r="U48" i="7"/>
  <c r="T48" i="7"/>
  <c r="Q48" i="7"/>
  <c r="M48" i="7"/>
  <c r="J48" i="7"/>
  <c r="I48" i="7"/>
  <c r="H48" i="7"/>
  <c r="G48" i="7"/>
  <c r="F48" i="7"/>
  <c r="E48" i="7"/>
  <c r="D48" i="7"/>
  <c r="C48" i="7"/>
  <c r="AA47" i="7"/>
  <c r="Y47" i="7"/>
  <c r="T47" i="7"/>
  <c r="S47" i="7"/>
  <c r="Q47" i="7"/>
  <c r="AA46" i="7"/>
  <c r="X46" i="7"/>
  <c r="W46" i="7"/>
  <c r="S46" i="7"/>
  <c r="AK45" i="7"/>
  <c r="AH45" i="7"/>
  <c r="AE45" i="7"/>
  <c r="AC45" i="7"/>
  <c r="AB45" i="7"/>
  <c r="W45" i="7"/>
  <c r="U45" i="7"/>
  <c r="T45" i="7"/>
  <c r="Q45" i="7"/>
  <c r="M45" i="7"/>
  <c r="J45" i="7"/>
  <c r="I45" i="7"/>
  <c r="H45" i="7"/>
  <c r="G45" i="7"/>
  <c r="F45" i="7"/>
  <c r="E45" i="7"/>
  <c r="D45" i="7"/>
  <c r="C45" i="7"/>
  <c r="T44" i="7"/>
  <c r="S44" i="7"/>
  <c r="Q44" i="7"/>
  <c r="AA43" i="7"/>
  <c r="S43" i="7"/>
  <c r="AK42" i="7"/>
  <c r="AH42" i="7"/>
  <c r="AE42" i="7"/>
  <c r="W42" i="7"/>
  <c r="U42" i="7"/>
  <c r="T42" i="7"/>
  <c r="Q42" i="7"/>
  <c r="M42" i="7"/>
  <c r="J42" i="7"/>
  <c r="I42" i="7"/>
  <c r="H42" i="7"/>
  <c r="X44" i="7" s="1"/>
  <c r="G42" i="7"/>
  <c r="F42" i="7"/>
  <c r="E42" i="7"/>
  <c r="D42" i="7"/>
  <c r="C42" i="7"/>
  <c r="U41" i="7"/>
  <c r="T41" i="7"/>
  <c r="S41" i="7"/>
  <c r="Q41" i="7"/>
  <c r="T40" i="7"/>
  <c r="S40" i="7"/>
  <c r="AK39" i="7"/>
  <c r="AH39" i="7"/>
  <c r="X39" i="7"/>
  <c r="W39" i="7"/>
  <c r="U39" i="7"/>
  <c r="T39" i="7"/>
  <c r="M39" i="7"/>
  <c r="J39" i="7"/>
  <c r="I39" i="7"/>
  <c r="H39" i="7"/>
  <c r="G39" i="7"/>
  <c r="F39" i="7"/>
  <c r="E39" i="7"/>
  <c r="D39" i="7"/>
  <c r="C39" i="7"/>
  <c r="AK36" i="7"/>
  <c r="AH36" i="7"/>
  <c r="M36" i="7"/>
  <c r="J36" i="7"/>
  <c r="I36" i="7"/>
  <c r="H36" i="7"/>
  <c r="G36" i="7"/>
  <c r="F36" i="7"/>
  <c r="E36" i="7"/>
  <c r="D36" i="7"/>
  <c r="C36" i="7"/>
  <c r="U35" i="7"/>
  <c r="AK33" i="7"/>
  <c r="AH33" i="7"/>
  <c r="AB33" i="7"/>
  <c r="M33" i="7"/>
  <c r="J33" i="7"/>
  <c r="I33" i="7"/>
  <c r="H33" i="7"/>
  <c r="W34" i="7" s="1"/>
  <c r="G33" i="7"/>
  <c r="F33" i="7"/>
  <c r="E33" i="7"/>
  <c r="D33" i="7"/>
  <c r="C33" i="7"/>
  <c r="AA32" i="7"/>
  <c r="Z32" i="7"/>
  <c r="Y32" i="7"/>
  <c r="X32" i="7"/>
  <c r="U32" i="7"/>
  <c r="S32" i="7"/>
  <c r="R32" i="7"/>
  <c r="Q32" i="7"/>
  <c r="AA31" i="7"/>
  <c r="X31" i="7"/>
  <c r="W31" i="7"/>
  <c r="V31" i="7"/>
  <c r="T31" i="7"/>
  <c r="S31" i="7"/>
  <c r="R31" i="7"/>
  <c r="AK30" i="7"/>
  <c r="AH30" i="7"/>
  <c r="AE30" i="7"/>
  <c r="AD30" i="7"/>
  <c r="AB30" i="7"/>
  <c r="AA30" i="7"/>
  <c r="Z30" i="7"/>
  <c r="Y30" i="7"/>
  <c r="X30" i="7"/>
  <c r="W30" i="7"/>
  <c r="V30" i="7"/>
  <c r="T30" i="7"/>
  <c r="S30" i="7"/>
  <c r="R30" i="7"/>
  <c r="Q30" i="7"/>
  <c r="M30" i="7"/>
  <c r="J30" i="7"/>
  <c r="I30" i="7"/>
  <c r="H30" i="7"/>
  <c r="G30" i="7"/>
  <c r="F30" i="7"/>
  <c r="E30" i="7"/>
  <c r="D30" i="7"/>
  <c r="C30" i="7"/>
  <c r="T29" i="7"/>
  <c r="S29" i="7"/>
  <c r="Z28" i="7"/>
  <c r="V28" i="7"/>
  <c r="U28" i="7"/>
  <c r="Q28" i="7"/>
  <c r="AK27" i="7"/>
  <c r="Y27" i="7"/>
  <c r="T27" i="7"/>
  <c r="M27" i="7"/>
  <c r="J27" i="7"/>
  <c r="I27" i="7"/>
  <c r="H27" i="7"/>
  <c r="Y29" i="7" s="1"/>
  <c r="G27" i="7"/>
  <c r="F27" i="7"/>
  <c r="E27" i="7"/>
  <c r="D27" i="7"/>
  <c r="C27" i="7"/>
  <c r="AK24" i="7"/>
  <c r="M24" i="7"/>
  <c r="J24" i="7"/>
  <c r="I24" i="7"/>
  <c r="H24" i="7"/>
  <c r="Y26" i="7" s="1"/>
  <c r="G24" i="7"/>
  <c r="F24" i="7"/>
  <c r="E24" i="7"/>
  <c r="D24" i="7"/>
  <c r="C24" i="7"/>
  <c r="AK21" i="7"/>
  <c r="AH21" i="7"/>
  <c r="M21" i="7"/>
  <c r="J21" i="7"/>
  <c r="I21" i="7"/>
  <c r="H21" i="7"/>
  <c r="Q23" i="7" s="1"/>
  <c r="G21" i="7"/>
  <c r="F21" i="7"/>
  <c r="E21" i="7"/>
  <c r="D21" i="7"/>
  <c r="C21" i="7"/>
  <c r="Y20" i="7"/>
  <c r="V20" i="7"/>
  <c r="U20" i="7"/>
  <c r="T19" i="7"/>
  <c r="Q19" i="7"/>
  <c r="AK18" i="7"/>
  <c r="AH18" i="7"/>
  <c r="S18" i="7"/>
  <c r="R18" i="7"/>
  <c r="M18" i="7"/>
  <c r="J18" i="7"/>
  <c r="I18" i="7"/>
  <c r="H18" i="7"/>
  <c r="G18" i="7"/>
  <c r="F18" i="7"/>
  <c r="E18" i="7"/>
  <c r="D18" i="7"/>
  <c r="C18" i="7"/>
  <c r="X17" i="7"/>
  <c r="W17" i="7"/>
  <c r="V17" i="7"/>
  <c r="U17" i="7"/>
  <c r="T17" i="7"/>
  <c r="AA16" i="7"/>
  <c r="Z16" i="7"/>
  <c r="Y16" i="7"/>
  <c r="X16" i="7"/>
  <c r="W16" i="7"/>
  <c r="S16" i="7"/>
  <c r="R16" i="7"/>
  <c r="Q16" i="7"/>
  <c r="AK15" i="7"/>
  <c r="AH15" i="7"/>
  <c r="Z15" i="7"/>
  <c r="Y15" i="7"/>
  <c r="X15" i="7"/>
  <c r="W15" i="7"/>
  <c r="V15" i="7"/>
  <c r="R15" i="7"/>
  <c r="Q15" i="7"/>
  <c r="M15" i="7"/>
  <c r="J15" i="7"/>
  <c r="I15" i="7"/>
  <c r="H15" i="7"/>
  <c r="AA17" i="7" s="1"/>
  <c r="G15" i="7"/>
  <c r="F15" i="7"/>
  <c r="E15" i="7"/>
  <c r="D15" i="7"/>
  <c r="C15" i="7"/>
  <c r="AK12" i="7"/>
  <c r="AH12" i="7"/>
  <c r="M12" i="7"/>
  <c r="J12" i="7"/>
  <c r="I12" i="7"/>
  <c r="H12" i="7"/>
  <c r="Y14" i="7" s="1"/>
  <c r="G12" i="7"/>
  <c r="F12" i="7"/>
  <c r="E12" i="7"/>
  <c r="D12" i="7"/>
  <c r="C12" i="7"/>
  <c r="Y10" i="7"/>
  <c r="U10" i="7"/>
  <c r="AK9" i="7"/>
  <c r="AH9" i="7"/>
  <c r="M9" i="7"/>
  <c r="J9" i="7"/>
  <c r="I9" i="7"/>
  <c r="H9" i="7"/>
  <c r="R11" i="7" s="1"/>
  <c r="G9" i="7"/>
  <c r="F9" i="7"/>
  <c r="E9" i="7"/>
  <c r="D9" i="7"/>
  <c r="C9" i="7"/>
  <c r="N68" i="6"/>
  <c r="M68" i="6" s="1"/>
  <c r="Q68" i="6" s="1"/>
  <c r="N67" i="6"/>
  <c r="N66" i="6"/>
  <c r="O66" i="6" s="1"/>
  <c r="M66" i="6"/>
  <c r="Q66" i="6" s="1"/>
  <c r="D66" i="6"/>
  <c r="W66" i="6" s="1"/>
  <c r="C66" i="6"/>
  <c r="B66" i="6"/>
  <c r="N65" i="6"/>
  <c r="M65" i="6" s="1"/>
  <c r="Q65" i="6" s="1"/>
  <c r="N64" i="6"/>
  <c r="N63" i="6"/>
  <c r="M63" i="6" s="1"/>
  <c r="Q63" i="6" s="1"/>
  <c r="D63" i="6"/>
  <c r="W63" i="6" s="1"/>
  <c r="C63" i="6"/>
  <c r="B63" i="6"/>
  <c r="N62" i="6"/>
  <c r="M62" i="6" s="1"/>
  <c r="Q62" i="6" s="1"/>
  <c r="N61" i="6"/>
  <c r="R60" i="6" s="1"/>
  <c r="S60" i="6" s="1"/>
  <c r="O60" i="6"/>
  <c r="N60" i="6"/>
  <c r="M60" i="6" s="1"/>
  <c r="Q60" i="6" s="1"/>
  <c r="D60" i="6"/>
  <c r="W60" i="6" s="1"/>
  <c r="C60" i="6"/>
  <c r="B60" i="6"/>
  <c r="N59" i="6"/>
  <c r="M59" i="6" s="1"/>
  <c r="Q59" i="6" s="1"/>
  <c r="N58" i="6"/>
  <c r="R57" i="6" s="1"/>
  <c r="S57" i="6" s="1"/>
  <c r="Q57" i="6"/>
  <c r="O57" i="6"/>
  <c r="N57" i="6"/>
  <c r="M57" i="6"/>
  <c r="D57" i="6"/>
  <c r="W57" i="6" s="1"/>
  <c r="C57" i="6"/>
  <c r="B57" i="6"/>
  <c r="N56" i="6"/>
  <c r="M56" i="6" s="1"/>
  <c r="Q56" i="6" s="1"/>
  <c r="N55" i="6"/>
  <c r="R54" i="6" s="1"/>
  <c r="S54" i="6" s="1"/>
  <c r="N54" i="6"/>
  <c r="O54" i="6" s="1"/>
  <c r="M54" i="6"/>
  <c r="Q54" i="6" s="1"/>
  <c r="D54" i="6"/>
  <c r="W54" i="6" s="1"/>
  <c r="C54" i="6"/>
  <c r="B54" i="6"/>
  <c r="N53" i="6"/>
  <c r="M53" i="6" s="1"/>
  <c r="Q53" i="6" s="1"/>
  <c r="N52" i="6"/>
  <c r="N51" i="6"/>
  <c r="O51" i="6" s="1"/>
  <c r="M51" i="6"/>
  <c r="Q51" i="6" s="1"/>
  <c r="D51" i="6"/>
  <c r="W51" i="6" s="1"/>
  <c r="C51" i="6"/>
  <c r="B51" i="6"/>
  <c r="N50" i="6"/>
  <c r="M50" i="6" s="1"/>
  <c r="Q50" i="6" s="1"/>
  <c r="N49" i="6"/>
  <c r="N48" i="6"/>
  <c r="O48" i="6" s="1"/>
  <c r="M48" i="6"/>
  <c r="Q48" i="6" s="1"/>
  <c r="D48" i="6"/>
  <c r="W48" i="6" s="1"/>
  <c r="C48" i="6"/>
  <c r="B48" i="6"/>
  <c r="N47" i="6"/>
  <c r="M47" i="6" s="1"/>
  <c r="Q47" i="6" s="1"/>
  <c r="N46" i="6"/>
  <c r="N45" i="6"/>
  <c r="O45" i="6" s="1"/>
  <c r="M45" i="6"/>
  <c r="Q45" i="6" s="1"/>
  <c r="D45" i="6"/>
  <c r="W45" i="6" s="1"/>
  <c r="C45" i="6"/>
  <c r="B45" i="6"/>
  <c r="N44" i="6"/>
  <c r="M44" i="6" s="1"/>
  <c r="Q44" i="6" s="1"/>
  <c r="N43" i="6"/>
  <c r="N42" i="6"/>
  <c r="O42" i="6" s="1"/>
  <c r="M42" i="6"/>
  <c r="Q42" i="6" s="1"/>
  <c r="D42" i="6"/>
  <c r="W42" i="6" s="1"/>
  <c r="C42" i="6"/>
  <c r="B42" i="6"/>
  <c r="N41" i="6"/>
  <c r="M41" i="6" s="1"/>
  <c r="Q41" i="6" s="1"/>
  <c r="N40" i="6"/>
  <c r="N39" i="6"/>
  <c r="M39" i="6" s="1"/>
  <c r="Q39" i="6" s="1"/>
  <c r="D39" i="6"/>
  <c r="W39" i="6" s="1"/>
  <c r="C39" i="6"/>
  <c r="B39" i="6"/>
  <c r="N38" i="6"/>
  <c r="M38" i="6" s="1"/>
  <c r="Q38" i="6" s="1"/>
  <c r="N37" i="6"/>
  <c r="M37" i="6" s="1"/>
  <c r="Q37" i="6" s="1"/>
  <c r="N36" i="6"/>
  <c r="R36" i="6" s="1"/>
  <c r="S36" i="6" s="1"/>
  <c r="D36" i="6"/>
  <c r="W36" i="6" s="1"/>
  <c r="C36" i="6"/>
  <c r="B36" i="6"/>
  <c r="N35" i="6"/>
  <c r="M35" i="6" s="1"/>
  <c r="Q35" i="6" s="1"/>
  <c r="N34" i="6"/>
  <c r="M34" i="6" s="1"/>
  <c r="Q34" i="6" s="1"/>
  <c r="N33" i="6"/>
  <c r="R33" i="6" s="1"/>
  <c r="S33" i="6" s="1"/>
  <c r="D33" i="6"/>
  <c r="W33" i="6" s="1"/>
  <c r="C33" i="6"/>
  <c r="B33" i="6"/>
  <c r="N32" i="6"/>
  <c r="M32" i="6" s="1"/>
  <c r="Q32" i="6" s="1"/>
  <c r="N31" i="6"/>
  <c r="M31" i="6" s="1"/>
  <c r="Q31" i="6" s="1"/>
  <c r="N30" i="6"/>
  <c r="R30" i="6" s="1"/>
  <c r="S30" i="6" s="1"/>
  <c r="D30" i="6"/>
  <c r="W30" i="6" s="1"/>
  <c r="C30" i="6"/>
  <c r="B30" i="6"/>
  <c r="N29" i="6"/>
  <c r="M29" i="6" s="1"/>
  <c r="Q29" i="6" s="1"/>
  <c r="N28" i="6"/>
  <c r="M28" i="6" s="1"/>
  <c r="Q28" i="6" s="1"/>
  <c r="N27" i="6"/>
  <c r="R27" i="6" s="1"/>
  <c r="S27" i="6" s="1"/>
  <c r="D27" i="6"/>
  <c r="W27" i="6" s="1"/>
  <c r="C27" i="6"/>
  <c r="B27" i="6"/>
  <c r="N26" i="6"/>
  <c r="M26" i="6" s="1"/>
  <c r="Q26" i="6" s="1"/>
  <c r="N25" i="6"/>
  <c r="M25" i="6" s="1"/>
  <c r="Q25" i="6" s="1"/>
  <c r="N24" i="6"/>
  <c r="D24" i="6"/>
  <c r="W24" i="6" s="1"/>
  <c r="C24" i="6"/>
  <c r="B24" i="6"/>
  <c r="N23" i="6"/>
  <c r="M23" i="6" s="1"/>
  <c r="Q23" i="6" s="1"/>
  <c r="N22" i="6"/>
  <c r="M22" i="6" s="1"/>
  <c r="Q22" i="6" s="1"/>
  <c r="N21" i="6"/>
  <c r="D21" i="6"/>
  <c r="W21" i="6" s="1"/>
  <c r="C21" i="6"/>
  <c r="B21" i="6"/>
  <c r="N20" i="6"/>
  <c r="M20" i="6" s="1"/>
  <c r="Q20" i="6" s="1"/>
  <c r="N19" i="6"/>
  <c r="M19" i="6" s="1"/>
  <c r="Q19" i="6" s="1"/>
  <c r="O18" i="6"/>
  <c r="N18" i="6"/>
  <c r="D18" i="6"/>
  <c r="W18" i="6" s="1"/>
  <c r="C18" i="6"/>
  <c r="B18" i="6"/>
  <c r="N17" i="6"/>
  <c r="M17" i="6" s="1"/>
  <c r="Q17" i="6" s="1"/>
  <c r="N16" i="6"/>
  <c r="M16" i="6" s="1"/>
  <c r="Q16" i="6" s="1"/>
  <c r="O15" i="6"/>
  <c r="N15" i="6"/>
  <c r="D15" i="6"/>
  <c r="C15" i="6"/>
  <c r="N14" i="6"/>
  <c r="M14" i="6" s="1"/>
  <c r="Q14" i="6" s="1"/>
  <c r="N13" i="6"/>
  <c r="M13" i="6" s="1"/>
  <c r="Q13" i="6" s="1"/>
  <c r="N12" i="6"/>
  <c r="R12" i="6" s="1"/>
  <c r="S12" i="6" s="1"/>
  <c r="D12" i="6"/>
  <c r="W12" i="6" s="1"/>
  <c r="C12" i="6"/>
  <c r="B12" i="6"/>
  <c r="N11" i="6"/>
  <c r="M11" i="6" s="1"/>
  <c r="Q11" i="6" s="1"/>
  <c r="N10" i="6"/>
  <c r="M10" i="6" s="1"/>
  <c r="Q10" i="6" s="1"/>
  <c r="N9" i="6"/>
  <c r="R9" i="6" s="1"/>
  <c r="S9" i="6" s="1"/>
  <c r="D9" i="6"/>
  <c r="W9" i="6" s="1"/>
  <c r="C9" i="6"/>
  <c r="B9" i="6"/>
  <c r="R68" i="5"/>
  <c r="J68" i="5"/>
  <c r="H68" i="5"/>
  <c r="T67" i="5"/>
  <c r="V67" i="5" s="1"/>
  <c r="S67" i="5"/>
  <c r="U67" i="5" s="1"/>
  <c r="R67" i="5"/>
  <c r="J67" i="5"/>
  <c r="H67" i="5"/>
  <c r="R66" i="5"/>
  <c r="J66" i="5"/>
  <c r="T66" i="5" s="1"/>
  <c r="V66" i="5" s="1"/>
  <c r="H66" i="5"/>
  <c r="D66" i="5"/>
  <c r="C66" i="5"/>
  <c r="B66" i="5"/>
  <c r="R65" i="5"/>
  <c r="J65" i="5"/>
  <c r="T65" i="5" s="1"/>
  <c r="V65" i="5" s="1"/>
  <c r="H65" i="5"/>
  <c r="R64" i="5"/>
  <c r="J64" i="5"/>
  <c r="H64" i="5"/>
  <c r="R63" i="5"/>
  <c r="J63" i="5"/>
  <c r="T63" i="5" s="1"/>
  <c r="V63" i="5" s="1"/>
  <c r="H63" i="5"/>
  <c r="D63" i="5"/>
  <c r="C63" i="5"/>
  <c r="B63" i="5"/>
  <c r="R62" i="5"/>
  <c r="J62" i="5"/>
  <c r="T62" i="5" s="1"/>
  <c r="V62" i="5" s="1"/>
  <c r="H62" i="5"/>
  <c r="R61" i="5"/>
  <c r="J61" i="5"/>
  <c r="H61" i="5"/>
  <c r="R60" i="5"/>
  <c r="J60" i="5"/>
  <c r="T60" i="5" s="1"/>
  <c r="V60" i="5" s="1"/>
  <c r="H60" i="5"/>
  <c r="D60" i="5"/>
  <c r="C60" i="5"/>
  <c r="B60" i="5"/>
  <c r="R59" i="5"/>
  <c r="J59" i="5"/>
  <c r="T59" i="5" s="1"/>
  <c r="V59" i="5" s="1"/>
  <c r="H59" i="5"/>
  <c r="S58" i="5"/>
  <c r="U58" i="5" s="1"/>
  <c r="R58" i="5"/>
  <c r="J58" i="5"/>
  <c r="T58" i="5" s="1"/>
  <c r="V58" i="5" s="1"/>
  <c r="H58" i="5"/>
  <c r="R57" i="5"/>
  <c r="J57" i="5"/>
  <c r="T57" i="5" s="1"/>
  <c r="V57" i="5" s="1"/>
  <c r="H57" i="5"/>
  <c r="D57" i="5"/>
  <c r="C57" i="5"/>
  <c r="B57" i="5"/>
  <c r="T56" i="5"/>
  <c r="V56" i="5" s="1"/>
  <c r="S56" i="5"/>
  <c r="U56" i="5" s="1"/>
  <c r="R56" i="5"/>
  <c r="J56" i="5"/>
  <c r="H56" i="5"/>
  <c r="T55" i="5"/>
  <c r="V55" i="5" s="1"/>
  <c r="S55" i="5"/>
  <c r="U55" i="5" s="1"/>
  <c r="R55" i="5"/>
  <c r="J55" i="5"/>
  <c r="H55" i="5"/>
  <c r="R54" i="5"/>
  <c r="J54" i="5"/>
  <c r="T54" i="5" s="1"/>
  <c r="V54" i="5" s="1"/>
  <c r="H54" i="5"/>
  <c r="D54" i="5"/>
  <c r="C54" i="5"/>
  <c r="B54" i="5"/>
  <c r="T53" i="5"/>
  <c r="V53" i="5" s="1"/>
  <c r="S53" i="5"/>
  <c r="U53" i="5" s="1"/>
  <c r="R53" i="5"/>
  <c r="J53" i="5"/>
  <c r="H53" i="5"/>
  <c r="T52" i="5"/>
  <c r="V52" i="5" s="1"/>
  <c r="S52" i="5"/>
  <c r="U52" i="5" s="1"/>
  <c r="R52" i="5"/>
  <c r="J52" i="5"/>
  <c r="H52" i="5"/>
  <c r="R51" i="5"/>
  <c r="J51" i="5"/>
  <c r="T51" i="5" s="1"/>
  <c r="V51" i="5" s="1"/>
  <c r="H51" i="5"/>
  <c r="D51" i="5"/>
  <c r="C51" i="5"/>
  <c r="B51" i="5"/>
  <c r="T50" i="5"/>
  <c r="V50" i="5" s="1"/>
  <c r="S50" i="5"/>
  <c r="U50" i="5" s="1"/>
  <c r="R50" i="5"/>
  <c r="J50" i="5"/>
  <c r="H50" i="5"/>
  <c r="T49" i="5"/>
  <c r="V49" i="5" s="1"/>
  <c r="S49" i="5"/>
  <c r="U49" i="5" s="1"/>
  <c r="R49" i="5"/>
  <c r="J49" i="5"/>
  <c r="H49" i="5"/>
  <c r="R48" i="5"/>
  <c r="J48" i="5"/>
  <c r="T48" i="5" s="1"/>
  <c r="V48" i="5" s="1"/>
  <c r="H48" i="5"/>
  <c r="D48" i="5"/>
  <c r="C48" i="5"/>
  <c r="B48" i="5"/>
  <c r="R47" i="5"/>
  <c r="J47" i="5"/>
  <c r="H47" i="5"/>
  <c r="T46" i="5"/>
  <c r="V46" i="5" s="1"/>
  <c r="S46" i="5"/>
  <c r="U46" i="5" s="1"/>
  <c r="R46" i="5"/>
  <c r="J46" i="5"/>
  <c r="H46" i="5"/>
  <c r="R45" i="5"/>
  <c r="J45" i="5"/>
  <c r="T45" i="5" s="1"/>
  <c r="V45" i="5" s="1"/>
  <c r="H45" i="5"/>
  <c r="D45" i="5"/>
  <c r="C45" i="5"/>
  <c r="B45" i="5"/>
  <c r="R44" i="5"/>
  <c r="J44" i="5"/>
  <c r="H44" i="5"/>
  <c r="T43" i="5"/>
  <c r="V43" i="5" s="1"/>
  <c r="S43" i="5"/>
  <c r="U43" i="5" s="1"/>
  <c r="R43" i="5"/>
  <c r="J43" i="5"/>
  <c r="H43" i="5"/>
  <c r="R42" i="5"/>
  <c r="J42" i="5"/>
  <c r="T42" i="5" s="1"/>
  <c r="V42" i="5" s="1"/>
  <c r="H42" i="5"/>
  <c r="D42" i="5"/>
  <c r="C42" i="5"/>
  <c r="B42" i="5"/>
  <c r="R41" i="5"/>
  <c r="J41" i="5"/>
  <c r="T41" i="5" s="1"/>
  <c r="V41" i="5" s="1"/>
  <c r="H41" i="5"/>
  <c r="R40" i="5"/>
  <c r="J40" i="5"/>
  <c r="H40" i="5"/>
  <c r="R39" i="5"/>
  <c r="J39" i="5"/>
  <c r="T39" i="5" s="1"/>
  <c r="V39" i="5" s="1"/>
  <c r="H39" i="5"/>
  <c r="D39" i="5"/>
  <c r="C39" i="5"/>
  <c r="B39" i="5"/>
  <c r="T38" i="5"/>
  <c r="V38" i="5" s="1"/>
  <c r="S38" i="5"/>
  <c r="U38" i="5" s="1"/>
  <c r="R38" i="5"/>
  <c r="J38" i="5"/>
  <c r="H38" i="5"/>
  <c r="R37" i="5"/>
  <c r="J37" i="5"/>
  <c r="H37" i="5"/>
  <c r="R36" i="5"/>
  <c r="J36" i="5"/>
  <c r="T36" i="5" s="1"/>
  <c r="V36" i="5" s="1"/>
  <c r="H36" i="5"/>
  <c r="D36" i="5"/>
  <c r="C36" i="5"/>
  <c r="B36" i="5"/>
  <c r="R35" i="5"/>
  <c r="J35" i="5"/>
  <c r="T35" i="5" s="1"/>
  <c r="V35" i="5" s="1"/>
  <c r="H35" i="5"/>
  <c r="R34" i="5"/>
  <c r="J34" i="5"/>
  <c r="T34" i="5" s="1"/>
  <c r="V34" i="5" s="1"/>
  <c r="H34" i="5"/>
  <c r="R33" i="5"/>
  <c r="J33" i="5"/>
  <c r="T33" i="5" s="1"/>
  <c r="V33" i="5" s="1"/>
  <c r="H33" i="5"/>
  <c r="D33" i="5"/>
  <c r="C33" i="5"/>
  <c r="B33" i="5"/>
  <c r="T32" i="5"/>
  <c r="V32" i="5" s="1"/>
  <c r="S32" i="5"/>
  <c r="U32" i="5" s="1"/>
  <c r="R32" i="5"/>
  <c r="J32" i="5"/>
  <c r="H32" i="5"/>
  <c r="R31" i="5"/>
  <c r="J31" i="5"/>
  <c r="H31" i="5"/>
  <c r="R30" i="5"/>
  <c r="J30" i="5"/>
  <c r="T30" i="5" s="1"/>
  <c r="V30" i="5" s="1"/>
  <c r="H30" i="5"/>
  <c r="D30" i="5"/>
  <c r="C30" i="5"/>
  <c r="B30" i="5"/>
  <c r="R29" i="5"/>
  <c r="J29" i="5"/>
  <c r="T29" i="5" s="1"/>
  <c r="V29" i="5" s="1"/>
  <c r="H29" i="5"/>
  <c r="R28" i="5"/>
  <c r="J28" i="5"/>
  <c r="H28" i="5"/>
  <c r="R27" i="5"/>
  <c r="J27" i="5"/>
  <c r="T27" i="5" s="1"/>
  <c r="V27" i="5" s="1"/>
  <c r="H27" i="5"/>
  <c r="D27" i="5"/>
  <c r="C27" i="5"/>
  <c r="T26" i="5"/>
  <c r="V26" i="5" s="1"/>
  <c r="R26" i="5"/>
  <c r="J26" i="5"/>
  <c r="S26" i="5" s="1"/>
  <c r="U26" i="5" s="1"/>
  <c r="H26" i="5"/>
  <c r="S25" i="5"/>
  <c r="U25" i="5" s="1"/>
  <c r="R25" i="5"/>
  <c r="J25" i="5"/>
  <c r="T25" i="5" s="1"/>
  <c r="V25" i="5" s="1"/>
  <c r="H25" i="5"/>
  <c r="R24" i="5"/>
  <c r="J24" i="5"/>
  <c r="T24" i="5" s="1"/>
  <c r="V24" i="5" s="1"/>
  <c r="H24" i="5"/>
  <c r="D24" i="5"/>
  <c r="C24" i="5"/>
  <c r="S23" i="5"/>
  <c r="U23" i="5" s="1"/>
  <c r="R23" i="5"/>
  <c r="J23" i="5"/>
  <c r="T23" i="5" s="1"/>
  <c r="V23" i="5" s="1"/>
  <c r="H23" i="5"/>
  <c r="R22" i="5"/>
  <c r="J22" i="5"/>
  <c r="H22" i="5"/>
  <c r="R21" i="5"/>
  <c r="J21" i="5"/>
  <c r="T21" i="5" s="1"/>
  <c r="V21" i="5" s="1"/>
  <c r="H21" i="5"/>
  <c r="D21" i="5"/>
  <c r="C21" i="5"/>
  <c r="R20" i="5"/>
  <c r="J20" i="5"/>
  <c r="S20" i="5" s="1"/>
  <c r="U20" i="5" s="1"/>
  <c r="H20" i="5"/>
  <c r="R19" i="5"/>
  <c r="J19" i="5"/>
  <c r="H19" i="5"/>
  <c r="R18" i="5"/>
  <c r="J18" i="5"/>
  <c r="T18" i="5" s="1"/>
  <c r="V18" i="5" s="1"/>
  <c r="H18" i="5"/>
  <c r="D18" i="5"/>
  <c r="C18" i="5"/>
  <c r="B18" i="5"/>
  <c r="R17" i="5"/>
  <c r="J17" i="5"/>
  <c r="T17" i="5" s="1"/>
  <c r="V17" i="5" s="1"/>
  <c r="H17" i="5"/>
  <c r="S16" i="5"/>
  <c r="U16" i="5" s="1"/>
  <c r="R16" i="5"/>
  <c r="J16" i="5"/>
  <c r="T16" i="5" s="1"/>
  <c r="V16" i="5" s="1"/>
  <c r="H16" i="5"/>
  <c r="R15" i="5"/>
  <c r="J15" i="5"/>
  <c r="T15" i="5" s="1"/>
  <c r="V15" i="5" s="1"/>
  <c r="H15" i="5"/>
  <c r="D15" i="5"/>
  <c r="C15" i="5"/>
  <c r="B15" i="5"/>
  <c r="R14" i="5"/>
  <c r="J14" i="5"/>
  <c r="T14" i="5" s="1"/>
  <c r="V14" i="5" s="1"/>
  <c r="H14" i="5"/>
  <c r="R13" i="5"/>
  <c r="J13" i="5"/>
  <c r="T13" i="5" s="1"/>
  <c r="V13" i="5" s="1"/>
  <c r="H13" i="5"/>
  <c r="R12" i="5"/>
  <c r="J12" i="5"/>
  <c r="T12" i="5" s="1"/>
  <c r="V12" i="5" s="1"/>
  <c r="H12" i="5"/>
  <c r="D12" i="5"/>
  <c r="C12" i="5"/>
  <c r="R11" i="5"/>
  <c r="J11" i="5"/>
  <c r="S11" i="5" s="1"/>
  <c r="U11" i="5" s="1"/>
  <c r="H11" i="5"/>
  <c r="T10" i="5"/>
  <c r="V10" i="5" s="1"/>
  <c r="S10" i="5"/>
  <c r="U10" i="5" s="1"/>
  <c r="R10" i="5"/>
  <c r="J10" i="5"/>
  <c r="H10" i="5"/>
  <c r="T9" i="5"/>
  <c r="V9" i="5" s="1"/>
  <c r="R9" i="5"/>
  <c r="AA9" i="7" s="1"/>
  <c r="J9" i="5"/>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F27" i="4"/>
  <c r="E27" i="4"/>
  <c r="D27" i="4"/>
  <c r="C27" i="4"/>
  <c r="J24" i="4"/>
  <c r="F24" i="4"/>
  <c r="E24" i="4"/>
  <c r="D24" i="4"/>
  <c r="C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E57" i="3"/>
  <c r="Y57" i="3" s="1"/>
  <c r="Z57" i="3" s="1"/>
  <c r="D57" i="3"/>
  <c r="C57" i="3"/>
  <c r="B57" i="3"/>
  <c r="Y54" i="3"/>
  <c r="Z54" i="3" s="1"/>
  <c r="E54" i="3"/>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E12" i="3"/>
  <c r="Y12" i="3" s="1"/>
  <c r="Z12" i="3" s="1"/>
  <c r="D12" i="3"/>
  <c r="C12" i="3"/>
  <c r="B12" i="3"/>
  <c r="E9" i="3"/>
  <c r="Y9" i="3" s="1"/>
  <c r="Z9" i="3" s="1"/>
  <c r="D9" i="3"/>
  <c r="C9" i="3"/>
  <c r="B9" i="3"/>
  <c r="U66" i="2"/>
  <c r="O66" i="2"/>
  <c r="O66" i="7" s="1"/>
  <c r="N66" i="2"/>
  <c r="N66" i="7" s="1"/>
  <c r="K66" i="2"/>
  <c r="L66" i="2" s="1"/>
  <c r="L66" i="7" s="1"/>
  <c r="B66" i="2"/>
  <c r="B66" i="8" s="1"/>
  <c r="B66" i="9" s="1"/>
  <c r="U63" i="2"/>
  <c r="N63" i="2"/>
  <c r="N63" i="7" s="1"/>
  <c r="K63" i="2"/>
  <c r="K63" i="7" s="1"/>
  <c r="B63" i="2"/>
  <c r="B63" i="8" s="1"/>
  <c r="B63" i="9" s="1"/>
  <c r="U60" i="2"/>
  <c r="N60" i="2"/>
  <c r="N60" i="7" s="1"/>
  <c r="K60" i="2"/>
  <c r="K60" i="7" s="1"/>
  <c r="B60" i="2"/>
  <c r="B60" i="7" s="1"/>
  <c r="U57" i="2"/>
  <c r="N57" i="2"/>
  <c r="N57" i="7" s="1"/>
  <c r="L57" i="2"/>
  <c r="L57" i="7" s="1"/>
  <c r="K57" i="2"/>
  <c r="K57" i="7" s="1"/>
  <c r="B57" i="2"/>
  <c r="B57" i="8" s="1"/>
  <c r="B57" i="9" s="1"/>
  <c r="U54" i="2"/>
  <c r="N54" i="2"/>
  <c r="N54" i="7" s="1"/>
  <c r="K54" i="2"/>
  <c r="L54" i="2" s="1"/>
  <c r="L54" i="7" s="1"/>
  <c r="B54" i="2"/>
  <c r="B54" i="8" s="1"/>
  <c r="B54" i="9" s="1"/>
  <c r="U51" i="2"/>
  <c r="N51" i="2"/>
  <c r="N51" i="7" s="1"/>
  <c r="K51" i="2"/>
  <c r="K51" i="7" s="1"/>
  <c r="B51" i="2"/>
  <c r="B51" i="8" s="1"/>
  <c r="B51" i="9" s="1"/>
  <c r="U48" i="2"/>
  <c r="N48" i="2"/>
  <c r="N48" i="7" s="1"/>
  <c r="L48" i="2"/>
  <c r="L48" i="7" s="1"/>
  <c r="K48" i="2"/>
  <c r="K48" i="7" s="1"/>
  <c r="B48" i="2"/>
  <c r="B48" i="7" s="1"/>
  <c r="U45" i="2"/>
  <c r="N45" i="2"/>
  <c r="N45" i="7" s="1"/>
  <c r="K45" i="2"/>
  <c r="K45" i="7" s="1"/>
  <c r="B45" i="2"/>
  <c r="B45" i="8" s="1"/>
  <c r="B45" i="9" s="1"/>
  <c r="U42" i="2"/>
  <c r="O42" i="2"/>
  <c r="O42" i="7" s="1"/>
  <c r="N42" i="2"/>
  <c r="N42" i="7" s="1"/>
  <c r="K42" i="2"/>
  <c r="L42" i="2" s="1"/>
  <c r="L42" i="7" s="1"/>
  <c r="B42" i="2"/>
  <c r="B42" i="8" s="1"/>
  <c r="B42" i="9" s="1"/>
  <c r="U39" i="2"/>
  <c r="N39" i="2"/>
  <c r="N39" i="7" s="1"/>
  <c r="K39" i="2"/>
  <c r="K39" i="7" s="1"/>
  <c r="B39" i="2"/>
  <c r="B39" i="8" s="1"/>
  <c r="B39" i="9" s="1"/>
  <c r="U36" i="2"/>
  <c r="N36" i="2"/>
  <c r="N36" i="7" s="1"/>
  <c r="K36" i="2"/>
  <c r="K36" i="7" s="1"/>
  <c r="B36" i="2"/>
  <c r="B36" i="7" s="1"/>
  <c r="U33" i="2"/>
  <c r="N33" i="2"/>
  <c r="N33" i="7" s="1"/>
  <c r="L33" i="2"/>
  <c r="L33" i="7" s="1"/>
  <c r="K33" i="2"/>
  <c r="K33" i="7" s="1"/>
  <c r="B33" i="2"/>
  <c r="B33" i="8" s="1"/>
  <c r="B33" i="9" s="1"/>
  <c r="U30" i="2"/>
  <c r="N30" i="2"/>
  <c r="N30" i="7" s="1"/>
  <c r="K30" i="2"/>
  <c r="L30" i="2" s="1"/>
  <c r="L30" i="7" s="1"/>
  <c r="B30" i="2"/>
  <c r="B30" i="8" s="1"/>
  <c r="B30" i="9" s="1"/>
  <c r="U27" i="2"/>
  <c r="N27" i="2"/>
  <c r="N27" i="7" s="1"/>
  <c r="K27" i="2"/>
  <c r="K27" i="7" s="1"/>
  <c r="B27" i="2"/>
  <c r="B27" i="8" s="1"/>
  <c r="B27" i="9" s="1"/>
  <c r="U24" i="2"/>
  <c r="N24" i="2"/>
  <c r="N24" i="7" s="1"/>
  <c r="K24" i="2"/>
  <c r="K24" i="7" s="1"/>
  <c r="B24" i="2"/>
  <c r="B24" i="7" s="1"/>
  <c r="U21" i="2"/>
  <c r="N21" i="2"/>
  <c r="N21" i="7" s="1"/>
  <c r="K21" i="2"/>
  <c r="K21" i="7" s="1"/>
  <c r="B21" i="2"/>
  <c r="B21" i="8" s="1"/>
  <c r="B21" i="9" s="1"/>
  <c r="U18" i="2"/>
  <c r="N18" i="2"/>
  <c r="N18" i="7" s="1"/>
  <c r="K18" i="2"/>
  <c r="L18" i="2" s="1"/>
  <c r="L18" i="7" s="1"/>
  <c r="B18" i="2"/>
  <c r="B18" i="8" s="1"/>
  <c r="B18" i="9" s="1"/>
  <c r="U15" i="2"/>
  <c r="K15" i="2"/>
  <c r="K15" i="7" s="1"/>
  <c r="B15" i="2"/>
  <c r="B15" i="8" s="1"/>
  <c r="B15" i="9" s="1"/>
  <c r="U12" i="2"/>
  <c r="O12" i="2"/>
  <c r="O12" i="7" s="1"/>
  <c r="N12" i="2"/>
  <c r="N12" i="7" s="1"/>
  <c r="K12" i="2"/>
  <c r="K12" i="7" s="1"/>
  <c r="B12" i="2"/>
  <c r="B12" i="7" s="1"/>
  <c r="U9" i="2"/>
  <c r="N9" i="2"/>
  <c r="N9" i="7" s="1"/>
  <c r="K9" i="2"/>
  <c r="K9" i="7" s="1"/>
  <c r="B9" i="2"/>
  <c r="B9" i="8" s="1"/>
  <c r="B9" i="9" s="1"/>
  <c r="C10" i="1"/>
  <c r="I8" i="1"/>
  <c r="C8" i="1"/>
  <c r="S27" i="7" l="1"/>
  <c r="V27" i="7"/>
  <c r="W28" i="7"/>
  <c r="U29" i="7"/>
  <c r="W27" i="7"/>
  <c r="X28" i="7"/>
  <c r="V29" i="7"/>
  <c r="B27" i="5"/>
  <c r="X27" i="7"/>
  <c r="Y28" i="7"/>
  <c r="W29" i="7"/>
  <c r="L24" i="2"/>
  <c r="L24" i="7" s="1"/>
  <c r="X29" i="7"/>
  <c r="B27" i="4"/>
  <c r="B24" i="5"/>
  <c r="Q27" i="7"/>
  <c r="Z27" i="7"/>
  <c r="R28" i="7"/>
  <c r="AA28" i="7"/>
  <c r="Z29" i="7"/>
  <c r="B24" i="4"/>
  <c r="R27" i="7"/>
  <c r="AA27" i="7"/>
  <c r="S28" i="7"/>
  <c r="R29" i="7"/>
  <c r="AA29" i="7"/>
  <c r="AA20" i="7"/>
  <c r="Q22" i="7"/>
  <c r="V18" i="7"/>
  <c r="Y19" i="7"/>
  <c r="S21" i="7"/>
  <c r="Z22" i="7"/>
  <c r="V23" i="7"/>
  <c r="R21" i="7"/>
  <c r="O18" i="2"/>
  <c r="O18" i="7" s="1"/>
  <c r="B21" i="5"/>
  <c r="W18" i="7"/>
  <c r="Q20" i="7"/>
  <c r="T21" i="7"/>
  <c r="AA22" i="7"/>
  <c r="W23" i="7"/>
  <c r="R22" i="7"/>
  <c r="R20" i="7"/>
  <c r="U21" i="7"/>
  <c r="T68" i="5"/>
  <c r="V68" i="5" s="1"/>
  <c r="S68" i="5"/>
  <c r="U68" i="5" s="1"/>
  <c r="W38" i="7"/>
  <c r="Z37" i="7"/>
  <c r="R37" i="7"/>
  <c r="AA36" i="7"/>
  <c r="S36" i="7"/>
  <c r="V38" i="7"/>
  <c r="Y37" i="7"/>
  <c r="Q37" i="7"/>
  <c r="Z36" i="7"/>
  <c r="R36" i="7"/>
  <c r="Z38" i="7"/>
  <c r="R38" i="7"/>
  <c r="U37" i="7"/>
  <c r="AD36" i="7"/>
  <c r="V36" i="7"/>
  <c r="Q38" i="7"/>
  <c r="T36" i="7"/>
  <c r="AA37" i="7"/>
  <c r="AE36" i="7"/>
  <c r="Q36" i="7"/>
  <c r="W37" i="7"/>
  <c r="AA38" i="7"/>
  <c r="X37" i="7"/>
  <c r="AC36" i="7"/>
  <c r="Y38" i="7"/>
  <c r="AB36" i="7"/>
  <c r="X38" i="7"/>
  <c r="AF51" i="7"/>
  <c r="T40" i="5"/>
  <c r="V40" i="5" s="1"/>
  <c r="S40" i="5"/>
  <c r="U40" i="5" s="1"/>
  <c r="O39" i="6"/>
  <c r="W59" i="7"/>
  <c r="Z58" i="7"/>
  <c r="R58" i="7"/>
  <c r="AA57" i="7"/>
  <c r="S57" i="7"/>
  <c r="V59" i="7"/>
  <c r="Y58" i="7"/>
  <c r="Q58" i="7"/>
  <c r="Z57" i="7"/>
  <c r="R57" i="7"/>
  <c r="Z59" i="7"/>
  <c r="R59" i="7"/>
  <c r="U58" i="7"/>
  <c r="AD57" i="7"/>
  <c r="V57" i="7"/>
  <c r="S59" i="7"/>
  <c r="U57" i="7"/>
  <c r="Q59" i="7"/>
  <c r="T57" i="7"/>
  <c r="AA59" i="7"/>
  <c r="X58" i="7"/>
  <c r="AC57" i="7"/>
  <c r="AA58" i="7"/>
  <c r="AE57" i="7"/>
  <c r="Q57" i="7"/>
  <c r="O36" i="6"/>
  <c r="O63" i="6"/>
  <c r="Y35" i="7"/>
  <c r="S37" i="7"/>
  <c r="Y56" i="7"/>
  <c r="T22" i="5"/>
  <c r="V22" i="5" s="1"/>
  <c r="S22" i="5"/>
  <c r="U22" i="5" s="1"/>
  <c r="T37" i="5"/>
  <c r="V37" i="5" s="1"/>
  <c r="S37" i="5"/>
  <c r="U37" i="5" s="1"/>
  <c r="S62" i="5"/>
  <c r="U62" i="5" s="1"/>
  <c r="O33" i="6"/>
  <c r="S34" i="7"/>
  <c r="T61" i="7"/>
  <c r="S17" i="5"/>
  <c r="U17" i="5" s="1"/>
  <c r="T64" i="5"/>
  <c r="V64" i="5" s="1"/>
  <c r="S64" i="5"/>
  <c r="U64" i="5" s="1"/>
  <c r="R63" i="6"/>
  <c r="S63" i="6" s="1"/>
  <c r="U60" i="7"/>
  <c r="L21" i="2"/>
  <c r="L21" i="7" s="1"/>
  <c r="L36" i="2"/>
  <c r="L36" i="7" s="1"/>
  <c r="T19" i="5"/>
  <c r="V19" i="5" s="1"/>
  <c r="S29" i="5"/>
  <c r="U29" i="5" s="1"/>
  <c r="T44" i="5"/>
  <c r="V44" i="5" s="1"/>
  <c r="S44" i="5"/>
  <c r="U44" i="5" s="1"/>
  <c r="S59" i="5"/>
  <c r="U59" i="5" s="1"/>
  <c r="O12" i="6"/>
  <c r="O27" i="6"/>
  <c r="R66" i="6"/>
  <c r="S66" i="6" s="1"/>
  <c r="V66" i="6" s="1"/>
  <c r="U23" i="7"/>
  <c r="X22" i="7"/>
  <c r="Y21" i="7"/>
  <c r="Q21" i="7"/>
  <c r="T23" i="7"/>
  <c r="W22" i="7"/>
  <c r="X21" i="7"/>
  <c r="Z23" i="7"/>
  <c r="R23" i="7"/>
  <c r="AA23" i="7"/>
  <c r="S23" i="7"/>
  <c r="V22" i="7"/>
  <c r="W21" i="7"/>
  <c r="U22" i="7"/>
  <c r="V21" i="7"/>
  <c r="Z21" i="7"/>
  <c r="S22" i="7"/>
  <c r="X23" i="7"/>
  <c r="W33" i="7"/>
  <c r="V34" i="7"/>
  <c r="W36" i="7"/>
  <c r="S38" i="7"/>
  <c r="V55" i="7"/>
  <c r="W57" i="7"/>
  <c r="V58" i="7"/>
  <c r="W60" i="7"/>
  <c r="E69" i="9"/>
  <c r="E71" i="9" s="1"/>
  <c r="T28" i="5"/>
  <c r="V28" i="5" s="1"/>
  <c r="S28" i="5"/>
  <c r="U28" i="5" s="1"/>
  <c r="AF54" i="7"/>
  <c r="AF57" i="7"/>
  <c r="W62" i="7"/>
  <c r="Z61" i="7"/>
  <c r="R61" i="7"/>
  <c r="AA60" i="7"/>
  <c r="S60" i="7"/>
  <c r="V62" i="7"/>
  <c r="Y61" i="7"/>
  <c r="Q61" i="7"/>
  <c r="Z60" i="7"/>
  <c r="R60" i="7"/>
  <c r="Z62" i="7"/>
  <c r="R62" i="7"/>
  <c r="U61" i="7"/>
  <c r="AD60" i="7"/>
  <c r="V60" i="7"/>
  <c r="Q62" i="7"/>
  <c r="T60" i="7"/>
  <c r="AA61" i="7"/>
  <c r="AE60" i="7"/>
  <c r="Q60" i="7"/>
  <c r="Y62" i="7"/>
  <c r="W61" i="7"/>
  <c r="AB60" i="7"/>
  <c r="AF60" i="7" s="1"/>
  <c r="AA62" i="7"/>
  <c r="X61" i="7"/>
  <c r="AC60" i="7"/>
  <c r="X62" i="7"/>
  <c r="X59" i="7"/>
  <c r="S35" i="5"/>
  <c r="U35" i="5" s="1"/>
  <c r="O39" i="2"/>
  <c r="O39" i="7" s="1"/>
  <c r="O54" i="2"/>
  <c r="O54" i="7" s="1"/>
  <c r="T20" i="5"/>
  <c r="V20" i="5" s="1"/>
  <c r="R39" i="6"/>
  <c r="S39" i="6" s="1"/>
  <c r="T37" i="7"/>
  <c r="O9" i="2"/>
  <c r="O9" i="7" s="1"/>
  <c r="O30" i="6"/>
  <c r="T34" i="7"/>
  <c r="V37" i="7"/>
  <c r="T55" i="7"/>
  <c r="V61" i="7"/>
  <c r="T31" i="5"/>
  <c r="V31" i="5" s="1"/>
  <c r="S31" i="5"/>
  <c r="U31" i="5" s="1"/>
  <c r="S34" i="5"/>
  <c r="U34" i="5" s="1"/>
  <c r="T61" i="5"/>
  <c r="V61" i="5" s="1"/>
  <c r="S61" i="5"/>
  <c r="U61" i="5" s="1"/>
  <c r="O9" i="6"/>
  <c r="R24" i="6"/>
  <c r="S24" i="6" s="1"/>
  <c r="T24" i="6" s="1"/>
  <c r="O24" i="6"/>
  <c r="AA21" i="7"/>
  <c r="T22" i="7"/>
  <c r="Y23" i="7"/>
  <c r="X33" i="7"/>
  <c r="X36" i="7"/>
  <c r="T38" i="7"/>
  <c r="W41" i="7"/>
  <c r="Z40" i="7"/>
  <c r="R40" i="7"/>
  <c r="AA39" i="7"/>
  <c r="S39" i="7"/>
  <c r="V41" i="7"/>
  <c r="Y40" i="7"/>
  <c r="Q40" i="7"/>
  <c r="Z39" i="7"/>
  <c r="R39" i="7"/>
  <c r="Z41" i="7"/>
  <c r="R41" i="7"/>
  <c r="U40" i="7"/>
  <c r="AD39" i="7"/>
  <c r="V39" i="7"/>
  <c r="AA40" i="7"/>
  <c r="AE39" i="7"/>
  <c r="Q39" i="7"/>
  <c r="AA41" i="7"/>
  <c r="X40" i="7"/>
  <c r="AC39" i="7"/>
  <c r="Y41" i="7"/>
  <c r="W40" i="7"/>
  <c r="AB39" i="7"/>
  <c r="AF39" i="7" s="1"/>
  <c r="X41" i="7"/>
  <c r="V40" i="7"/>
  <c r="Y39" i="7"/>
  <c r="X54" i="7"/>
  <c r="X57" i="7"/>
  <c r="W58" i="7"/>
  <c r="X60" i="7"/>
  <c r="T62" i="7"/>
  <c r="W65" i="7"/>
  <c r="Z64" i="7"/>
  <c r="R64" i="7"/>
  <c r="AA63" i="7"/>
  <c r="S63" i="7"/>
  <c r="V65" i="7"/>
  <c r="Y64" i="7"/>
  <c r="Q64" i="7"/>
  <c r="Z63" i="7"/>
  <c r="R63" i="7"/>
  <c r="Z65" i="7"/>
  <c r="R65" i="7"/>
  <c r="U64" i="7"/>
  <c r="AD63" i="7"/>
  <c r="V63" i="7"/>
  <c r="AA64" i="7"/>
  <c r="AE63" i="7"/>
  <c r="Q63" i="7"/>
  <c r="AA65" i="7"/>
  <c r="X64" i="7"/>
  <c r="AC63" i="7"/>
  <c r="X65" i="7"/>
  <c r="V64" i="7"/>
  <c r="Y63" i="7"/>
  <c r="Y65" i="7"/>
  <c r="W64" i="7"/>
  <c r="AB63" i="7"/>
  <c r="F69" i="9"/>
  <c r="F71" i="9" s="1"/>
  <c r="J69" i="9"/>
  <c r="J71" i="9" s="1"/>
  <c r="AF33" i="7"/>
  <c r="W35" i="7"/>
  <c r="Z34" i="7"/>
  <c r="R34" i="7"/>
  <c r="AA33" i="7"/>
  <c r="S33" i="7"/>
  <c r="V35" i="7"/>
  <c r="Y34" i="7"/>
  <c r="Q34" i="7"/>
  <c r="Z33" i="7"/>
  <c r="R33" i="7"/>
  <c r="Z35" i="7"/>
  <c r="R35" i="7"/>
  <c r="U34" i="7"/>
  <c r="AD33" i="7"/>
  <c r="V33" i="7"/>
  <c r="S35" i="7"/>
  <c r="U33" i="7"/>
  <c r="Q35" i="7"/>
  <c r="T33" i="7"/>
  <c r="X34" i="7"/>
  <c r="AA34" i="7"/>
  <c r="AE33" i="7"/>
  <c r="Q33" i="7"/>
  <c r="AA35" i="7"/>
  <c r="AC33" i="7"/>
  <c r="X35" i="7"/>
  <c r="O63" i="2"/>
  <c r="O63" i="7" s="1"/>
  <c r="S65" i="5"/>
  <c r="U65" i="5" s="1"/>
  <c r="W56" i="7"/>
  <c r="Z55" i="7"/>
  <c r="R55" i="7"/>
  <c r="AA54" i="7"/>
  <c r="S54" i="7"/>
  <c r="V56" i="7"/>
  <c r="Y55" i="7"/>
  <c r="Q55" i="7"/>
  <c r="Z54" i="7"/>
  <c r="R54" i="7"/>
  <c r="Z56" i="7"/>
  <c r="R56" i="7"/>
  <c r="U55" i="7"/>
  <c r="AD54" i="7"/>
  <c r="V54" i="7"/>
  <c r="T56" i="7"/>
  <c r="S55" i="7"/>
  <c r="W54" i="7"/>
  <c r="S56" i="7"/>
  <c r="U54" i="7"/>
  <c r="Q56" i="7"/>
  <c r="T54" i="7"/>
  <c r="AA55" i="7"/>
  <c r="AE54" i="7"/>
  <c r="Q54" i="7"/>
  <c r="Y59" i="7"/>
  <c r="S61" i="7"/>
  <c r="AA56" i="7"/>
  <c r="S58" i="7"/>
  <c r="O30" i="2"/>
  <c r="O30" i="7" s="1"/>
  <c r="L45" i="2"/>
  <c r="L45" i="7" s="1"/>
  <c r="L60" i="2"/>
  <c r="L60" i="7" s="1"/>
  <c r="T47" i="5"/>
  <c r="V47" i="5" s="1"/>
  <c r="S47" i="5"/>
  <c r="U47" i="5" s="1"/>
  <c r="R42" i="6"/>
  <c r="S42" i="6" s="1"/>
  <c r="X11" i="7"/>
  <c r="W9" i="7"/>
  <c r="Z11" i="7"/>
  <c r="V11" i="7"/>
  <c r="U36" i="7"/>
  <c r="T58" i="7"/>
  <c r="S9" i="7"/>
  <c r="S41" i="5"/>
  <c r="U41" i="5" s="1"/>
  <c r="Y22" i="7"/>
  <c r="Y33" i="7"/>
  <c r="T35" i="7"/>
  <c r="Y36" i="7"/>
  <c r="U38" i="7"/>
  <c r="Y54" i="7"/>
  <c r="X55" i="7"/>
  <c r="Y57" i="7"/>
  <c r="T59" i="7"/>
  <c r="Y60" i="7"/>
  <c r="U62" i="7"/>
  <c r="X42" i="7"/>
  <c r="T43" i="7"/>
  <c r="U44" i="7"/>
  <c r="W68" i="7"/>
  <c r="Z67" i="7"/>
  <c r="R67" i="7"/>
  <c r="AA66" i="7"/>
  <c r="S66" i="7"/>
  <c r="V68" i="7"/>
  <c r="Y67" i="7"/>
  <c r="Q67" i="7"/>
  <c r="Z66" i="7"/>
  <c r="R66" i="7"/>
  <c r="Z68" i="7"/>
  <c r="R68" i="7"/>
  <c r="U67" i="7"/>
  <c r="AD66" i="7"/>
  <c r="V66" i="7"/>
  <c r="Q10" i="7"/>
  <c r="R21" i="6"/>
  <c r="S21" i="6" s="1"/>
  <c r="T21" i="6" s="1"/>
  <c r="R45" i="6"/>
  <c r="S45" i="6" s="1"/>
  <c r="S15" i="7"/>
  <c r="AA15" i="7"/>
  <c r="T16" i="7"/>
  <c r="Q17" i="7"/>
  <c r="Y17" i="7"/>
  <c r="Z18" i="7"/>
  <c r="U19" i="7"/>
  <c r="Z20" i="7"/>
  <c r="AF30" i="7"/>
  <c r="Y42" i="7"/>
  <c r="V43" i="7"/>
  <c r="W47" i="7"/>
  <c r="Z46" i="7"/>
  <c r="R46" i="7"/>
  <c r="AA45" i="7"/>
  <c r="S45" i="7"/>
  <c r="V47" i="7"/>
  <c r="Y46" i="7"/>
  <c r="Q46" i="7"/>
  <c r="Z45" i="7"/>
  <c r="R45" i="7"/>
  <c r="Z47" i="7"/>
  <c r="R47" i="7"/>
  <c r="U46" i="7"/>
  <c r="AD45" i="7"/>
  <c r="AF45" i="7" s="1"/>
  <c r="V45" i="7"/>
  <c r="X45" i="7"/>
  <c r="T46" i="7"/>
  <c r="U47" i="7"/>
  <c r="U51" i="7"/>
  <c r="S53" i="7"/>
  <c r="Y66" i="7"/>
  <c r="V67" i="7"/>
  <c r="X68" i="7"/>
  <c r="W44" i="7"/>
  <c r="Z43" i="7"/>
  <c r="R43" i="7"/>
  <c r="AA42" i="7"/>
  <c r="S42" i="7"/>
  <c r="V44" i="7"/>
  <c r="Y43" i="7"/>
  <c r="Q43" i="7"/>
  <c r="Z42" i="7"/>
  <c r="R42" i="7"/>
  <c r="Z44" i="7"/>
  <c r="R44" i="7"/>
  <c r="U43" i="7"/>
  <c r="AD42" i="7"/>
  <c r="V42" i="7"/>
  <c r="X66" i="7"/>
  <c r="T67" i="7"/>
  <c r="U68" i="7"/>
  <c r="O27" i="2"/>
  <c r="O27" i="7" s="1"/>
  <c r="O51" i="2"/>
  <c r="O51" i="7" s="1"/>
  <c r="R18" i="6"/>
  <c r="S18" i="6" s="1"/>
  <c r="T18" i="6" s="1"/>
  <c r="O21" i="6"/>
  <c r="R48" i="6"/>
  <c r="S48" i="6" s="1"/>
  <c r="T15" i="7"/>
  <c r="AC15" i="7"/>
  <c r="U16" i="7"/>
  <c r="R17" i="7"/>
  <c r="Z17" i="7"/>
  <c r="AA18" i="7"/>
  <c r="X19" i="7"/>
  <c r="U27" i="7"/>
  <c r="T28" i="7"/>
  <c r="Q29" i="7"/>
  <c r="W32" i="7"/>
  <c r="Z31" i="7"/>
  <c r="V32" i="7"/>
  <c r="Y31" i="7"/>
  <c r="Q31" i="7"/>
  <c r="U30" i="7"/>
  <c r="AC30" i="7"/>
  <c r="U31" i="7"/>
  <c r="T32" i="7"/>
  <c r="AB42" i="7"/>
  <c r="W43" i="7"/>
  <c r="Y44" i="7"/>
  <c r="Y45" i="7"/>
  <c r="V46" i="7"/>
  <c r="X47" i="7"/>
  <c r="W50" i="7"/>
  <c r="Z49" i="7"/>
  <c r="R49" i="7"/>
  <c r="AA48" i="7"/>
  <c r="S48" i="7"/>
  <c r="V50" i="7"/>
  <c r="Y49" i="7"/>
  <c r="Q49" i="7"/>
  <c r="Z48" i="7"/>
  <c r="R48" i="7"/>
  <c r="Z50" i="7"/>
  <c r="R50" i="7"/>
  <c r="U49" i="7"/>
  <c r="AD48" i="7"/>
  <c r="AF48" i="7" s="1"/>
  <c r="V48" i="7"/>
  <c r="X48" i="7"/>
  <c r="T49" i="7"/>
  <c r="U50" i="7"/>
  <c r="W51" i="7"/>
  <c r="S52" i="7"/>
  <c r="AB66" i="7"/>
  <c r="AF66" i="7" s="1"/>
  <c r="W67" i="7"/>
  <c r="Y68" i="7"/>
  <c r="I69" i="9"/>
  <c r="I71" i="9" s="1"/>
  <c r="R15" i="6"/>
  <c r="S15" i="6" s="1"/>
  <c r="R51" i="6"/>
  <c r="S51" i="6" s="1"/>
  <c r="U15" i="7"/>
  <c r="AE15" i="7"/>
  <c r="V16" i="7"/>
  <c r="S17" i="7"/>
  <c r="AC42" i="7"/>
  <c r="X43" i="7"/>
  <c r="AA44" i="7"/>
  <c r="W53" i="7"/>
  <c r="Z52" i="7"/>
  <c r="R52" i="7"/>
  <c r="AA51" i="7"/>
  <c r="S51" i="7"/>
  <c r="V53" i="7"/>
  <c r="Y52" i="7"/>
  <c r="Q52" i="7"/>
  <c r="Z51" i="7"/>
  <c r="R51" i="7"/>
  <c r="Z53" i="7"/>
  <c r="R53" i="7"/>
  <c r="U52" i="7"/>
  <c r="AD51" i="7"/>
  <c r="V51" i="7"/>
  <c r="X51" i="7"/>
  <c r="T52" i="7"/>
  <c r="U53" i="7"/>
  <c r="AC66" i="7"/>
  <c r="X67" i="7"/>
  <c r="AA68" i="7"/>
  <c r="T54" i="6"/>
  <c r="V54" i="6"/>
  <c r="T15" i="6"/>
  <c r="V15" i="6"/>
  <c r="W15" i="6" s="1"/>
  <c r="AB15" i="7" s="1"/>
  <c r="AF15" i="7" s="1"/>
  <c r="T27" i="6"/>
  <c r="V27" i="6"/>
  <c r="T39" i="6"/>
  <c r="V39" i="6"/>
  <c r="T51" i="6"/>
  <c r="V51" i="6"/>
  <c r="T63" i="6"/>
  <c r="V63" i="6"/>
  <c r="T9" i="6"/>
  <c r="V9" i="6"/>
  <c r="V18" i="6"/>
  <c r="T30" i="6"/>
  <c r="V30" i="6"/>
  <c r="T48" i="6"/>
  <c r="V48" i="6"/>
  <c r="T60" i="6"/>
  <c r="V60" i="6"/>
  <c r="N15" i="2"/>
  <c r="AD15" i="7"/>
  <c r="T36" i="6"/>
  <c r="V36" i="6"/>
  <c r="T42" i="6"/>
  <c r="V42" i="6"/>
  <c r="T12" i="6"/>
  <c r="V12" i="6"/>
  <c r="V21" i="6"/>
  <c r="T33" i="6"/>
  <c r="V33" i="6"/>
  <c r="T45" i="6"/>
  <c r="V45" i="6"/>
  <c r="T57" i="6"/>
  <c r="V57" i="6"/>
  <c r="L9" i="2"/>
  <c r="P18" i="2"/>
  <c r="P18" i="7" s="1"/>
  <c r="P30" i="2"/>
  <c r="P30" i="7" s="1"/>
  <c r="P42" i="2"/>
  <c r="P42" i="7" s="1"/>
  <c r="P54" i="2"/>
  <c r="P54" i="7" s="1"/>
  <c r="P66" i="2"/>
  <c r="P66" i="7" s="1"/>
  <c r="S15" i="5"/>
  <c r="U15" i="5" s="1"/>
  <c r="S18" i="5"/>
  <c r="U18" i="5" s="1"/>
  <c r="S21" i="5"/>
  <c r="U21" i="5" s="1"/>
  <c r="S24" i="5"/>
  <c r="U24" i="5" s="1"/>
  <c r="S27" i="5"/>
  <c r="U27" i="5" s="1"/>
  <c r="S30" i="5"/>
  <c r="U30" i="5" s="1"/>
  <c r="S33" i="5"/>
  <c r="U33" i="5" s="1"/>
  <c r="S36" i="5"/>
  <c r="U36" i="5" s="1"/>
  <c r="S39" i="5"/>
  <c r="U39" i="5" s="1"/>
  <c r="S42" i="5"/>
  <c r="U42" i="5" s="1"/>
  <c r="S45" i="5"/>
  <c r="U45" i="5" s="1"/>
  <c r="S48" i="5"/>
  <c r="U48" i="5" s="1"/>
  <c r="S51" i="5"/>
  <c r="U51" i="5" s="1"/>
  <c r="S54" i="5"/>
  <c r="U54" i="5" s="1"/>
  <c r="S57" i="5"/>
  <c r="U57" i="5" s="1"/>
  <c r="S60" i="5"/>
  <c r="U60" i="5" s="1"/>
  <c r="S63" i="5"/>
  <c r="U63" i="5" s="1"/>
  <c r="S66" i="5"/>
  <c r="U66" i="5" s="1"/>
  <c r="O10" i="6"/>
  <c r="O11" i="6"/>
  <c r="O13" i="6"/>
  <c r="O14" i="6"/>
  <c r="O16" i="6"/>
  <c r="O17" i="6"/>
  <c r="O19" i="6"/>
  <c r="O20" i="6"/>
  <c r="O22" i="6"/>
  <c r="O23" i="6"/>
  <c r="O25" i="6"/>
  <c r="O26" i="6"/>
  <c r="O28" i="6"/>
  <c r="O29" i="6"/>
  <c r="O31" i="6"/>
  <c r="O32" i="6"/>
  <c r="O34" i="6"/>
  <c r="O35" i="6"/>
  <c r="O37" i="6"/>
  <c r="O38" i="6"/>
  <c r="O40" i="6"/>
  <c r="O41" i="6"/>
  <c r="O43" i="6"/>
  <c r="O44" i="6"/>
  <c r="O46" i="6"/>
  <c r="O47" i="6"/>
  <c r="O49" i="6"/>
  <c r="O50" i="6"/>
  <c r="O52" i="6"/>
  <c r="O53" i="6"/>
  <c r="O55" i="6"/>
  <c r="O56" i="6"/>
  <c r="O58" i="6"/>
  <c r="O59" i="6"/>
  <c r="O61" i="6"/>
  <c r="O62" i="6"/>
  <c r="O64" i="6"/>
  <c r="O65" i="6"/>
  <c r="O67" i="6"/>
  <c r="O68" i="6"/>
  <c r="T9" i="7"/>
  <c r="X9" i="7"/>
  <c r="R10" i="7"/>
  <c r="V10" i="7"/>
  <c r="Z10" i="7"/>
  <c r="S11" i="7"/>
  <c r="W11" i="7"/>
  <c r="AA11" i="7"/>
  <c r="Q12" i="7"/>
  <c r="U12" i="7"/>
  <c r="Y12" i="7"/>
  <c r="S13" i="7"/>
  <c r="W13" i="7"/>
  <c r="AA13" i="7"/>
  <c r="T14" i="7"/>
  <c r="X14" i="7"/>
  <c r="B15" i="7"/>
  <c r="K18" i="7"/>
  <c r="Q24" i="7"/>
  <c r="U24" i="7"/>
  <c r="Y24" i="7"/>
  <c r="AC24" i="7"/>
  <c r="AB24" i="7" s="1"/>
  <c r="S25" i="7"/>
  <c r="W25" i="7"/>
  <c r="AA25" i="7"/>
  <c r="T26" i="7"/>
  <c r="X26" i="7"/>
  <c r="B27" i="7"/>
  <c r="K30" i="7"/>
  <c r="B39" i="7"/>
  <c r="K42" i="7"/>
  <c r="B51" i="7"/>
  <c r="K54" i="7"/>
  <c r="B63" i="7"/>
  <c r="K66" i="7"/>
  <c r="P9" i="2"/>
  <c r="P9" i="7" s="1"/>
  <c r="L12" i="2"/>
  <c r="P21" i="2"/>
  <c r="P21" i="7" s="1"/>
  <c r="P33" i="2"/>
  <c r="P33" i="7" s="1"/>
  <c r="P45" i="2"/>
  <c r="P45" i="7" s="1"/>
  <c r="P57" i="2"/>
  <c r="P57" i="7" s="1"/>
  <c r="T11" i="5"/>
  <c r="V11" i="5" s="1"/>
  <c r="AE9" i="7" s="1"/>
  <c r="AD9" i="7" s="1"/>
  <c r="T12" i="7"/>
  <c r="X12" i="7"/>
  <c r="R13" i="7"/>
  <c r="V13" i="7"/>
  <c r="Z13" i="7"/>
  <c r="S14" i="7"/>
  <c r="W14" i="7"/>
  <c r="AA14" i="7"/>
  <c r="B18" i="7"/>
  <c r="T24" i="7"/>
  <c r="X24" i="7"/>
  <c r="R25" i="7"/>
  <c r="V25" i="7"/>
  <c r="Z25" i="7"/>
  <c r="S26" i="7"/>
  <c r="W26" i="7"/>
  <c r="AA26" i="7"/>
  <c r="B30" i="7"/>
  <c r="B42" i="7"/>
  <c r="B54" i="7"/>
  <c r="B66" i="7"/>
  <c r="P12" i="2"/>
  <c r="P12" i="7" s="1"/>
  <c r="L15" i="2"/>
  <c r="L15" i="7" s="1"/>
  <c r="O21" i="2"/>
  <c r="O21" i="7" s="1"/>
  <c r="AE21" i="7" s="1"/>
  <c r="AD21" i="7" s="1"/>
  <c r="P24" i="2"/>
  <c r="P24" i="7" s="1"/>
  <c r="L27" i="2"/>
  <c r="L27" i="7" s="1"/>
  <c r="O33" i="2"/>
  <c r="O33" i="7" s="1"/>
  <c r="P36" i="2"/>
  <c r="P36" i="7" s="1"/>
  <c r="L39" i="2"/>
  <c r="L39" i="7" s="1"/>
  <c r="O45" i="2"/>
  <c r="O45" i="7" s="1"/>
  <c r="P48" i="2"/>
  <c r="P48" i="7" s="1"/>
  <c r="L51" i="2"/>
  <c r="L51" i="7" s="1"/>
  <c r="O57" i="2"/>
  <c r="O57" i="7" s="1"/>
  <c r="P60" i="2"/>
  <c r="P60" i="7" s="1"/>
  <c r="L63" i="2"/>
  <c r="L63" i="7" s="1"/>
  <c r="B15" i="3"/>
  <c r="B9" i="5"/>
  <c r="B12" i="5"/>
  <c r="B15" i="6"/>
  <c r="M40" i="6"/>
  <c r="Q40" i="6" s="1"/>
  <c r="M43" i="6"/>
  <c r="Q43" i="6" s="1"/>
  <c r="M46" i="6"/>
  <c r="Q46" i="6" s="1"/>
  <c r="M49" i="6"/>
  <c r="Q49" i="6" s="1"/>
  <c r="M52" i="6"/>
  <c r="Q52" i="6" s="1"/>
  <c r="M55" i="6"/>
  <c r="Q55" i="6" s="1"/>
  <c r="M58" i="6"/>
  <c r="Q58" i="6" s="1"/>
  <c r="M61" i="6"/>
  <c r="Q61" i="6" s="1"/>
  <c r="M64" i="6"/>
  <c r="Q64" i="6" s="1"/>
  <c r="M67" i="6"/>
  <c r="Q67" i="6" s="1"/>
  <c r="B9" i="7"/>
  <c r="R9" i="7"/>
  <c r="V9" i="7"/>
  <c r="Z9" i="7"/>
  <c r="T10" i="7"/>
  <c r="X10" i="7"/>
  <c r="Q11" i="7"/>
  <c r="U11" i="7"/>
  <c r="Y11" i="7"/>
  <c r="S12" i="7"/>
  <c r="W12" i="7"/>
  <c r="AA12" i="7"/>
  <c r="AE12" i="7"/>
  <c r="Q13" i="7"/>
  <c r="U13" i="7"/>
  <c r="Y13" i="7"/>
  <c r="R14" i="7"/>
  <c r="V14" i="7"/>
  <c r="Z14" i="7"/>
  <c r="Q18" i="7"/>
  <c r="U18" i="7"/>
  <c r="Y18" i="7"/>
  <c r="S19" i="7"/>
  <c r="W19" i="7"/>
  <c r="AA19" i="7"/>
  <c r="T20" i="7"/>
  <c r="X20" i="7"/>
  <c r="B21" i="7"/>
  <c r="S24" i="7"/>
  <c r="W24" i="7"/>
  <c r="AA24" i="7"/>
  <c r="Q25" i="7"/>
  <c r="U25" i="7"/>
  <c r="Y25" i="7"/>
  <c r="R26" i="7"/>
  <c r="V26" i="7"/>
  <c r="Z26" i="7"/>
  <c r="B33" i="7"/>
  <c r="B45" i="7"/>
  <c r="B57" i="7"/>
  <c r="B12" i="8"/>
  <c r="B12" i="9" s="1"/>
  <c r="B24" i="8"/>
  <c r="B24" i="9" s="1"/>
  <c r="B36" i="8"/>
  <c r="B36" i="9" s="1"/>
  <c r="B48" i="8"/>
  <c r="B48" i="9" s="1"/>
  <c r="B60" i="8"/>
  <c r="B60" i="9" s="1"/>
  <c r="P15" i="2"/>
  <c r="P15" i="7" s="1"/>
  <c r="O24" i="2"/>
  <c r="O24" i="7" s="1"/>
  <c r="AE24" i="7" s="1"/>
  <c r="AD24" i="7" s="1"/>
  <c r="P27" i="2"/>
  <c r="P27" i="7" s="1"/>
  <c r="O36" i="2"/>
  <c r="O36" i="7" s="1"/>
  <c r="P39" i="2"/>
  <c r="P39" i="7" s="1"/>
  <c r="O48" i="2"/>
  <c r="O48" i="7" s="1"/>
  <c r="P51" i="2"/>
  <c r="P51" i="7" s="1"/>
  <c r="O60" i="2"/>
  <c r="O60" i="7" s="1"/>
  <c r="P63" i="2"/>
  <c r="P63" i="7" s="1"/>
  <c r="M9" i="6"/>
  <c r="Q9" i="6" s="1"/>
  <c r="M12" i="6"/>
  <c r="Q12" i="6" s="1"/>
  <c r="M15" i="6"/>
  <c r="Q15" i="6" s="1"/>
  <c r="M18" i="6"/>
  <c r="Q18" i="6" s="1"/>
  <c r="M21" i="6"/>
  <c r="Q21" i="6" s="1"/>
  <c r="M24" i="6"/>
  <c r="Q24" i="6" s="1"/>
  <c r="M27" i="6"/>
  <c r="Q27" i="6" s="1"/>
  <c r="M30" i="6"/>
  <c r="Q30" i="6" s="1"/>
  <c r="M33" i="6"/>
  <c r="Q33" i="6" s="1"/>
  <c r="M36" i="6"/>
  <c r="Q36" i="6" s="1"/>
  <c r="Q9" i="7"/>
  <c r="U9" i="7"/>
  <c r="Y9" i="7"/>
  <c r="S10" i="7"/>
  <c r="W10" i="7"/>
  <c r="AA10" i="7"/>
  <c r="T11" i="7"/>
  <c r="R12" i="7"/>
  <c r="V12" i="7"/>
  <c r="Z12" i="7"/>
  <c r="AD12" i="7"/>
  <c r="T13" i="7"/>
  <c r="X13" i="7"/>
  <c r="Q14" i="7"/>
  <c r="U14" i="7"/>
  <c r="T18" i="7"/>
  <c r="X18" i="7"/>
  <c r="R19" i="7"/>
  <c r="V19" i="7"/>
  <c r="Z19" i="7"/>
  <c r="S20" i="7"/>
  <c r="W20" i="7"/>
  <c r="R24" i="7"/>
  <c r="V24" i="7"/>
  <c r="Z24" i="7"/>
  <c r="T25" i="7"/>
  <c r="X25" i="7"/>
  <c r="Q26" i="7"/>
  <c r="U26" i="7"/>
  <c r="AC27" i="7" l="1"/>
  <c r="AB27" i="7" s="1"/>
  <c r="AE27" i="7"/>
  <c r="AD27" i="7" s="1"/>
  <c r="AF27" i="7" s="1"/>
  <c r="G27" i="4"/>
  <c r="G24" i="4"/>
  <c r="S19" i="5"/>
  <c r="U19" i="5" s="1"/>
  <c r="AC18" i="7" s="1"/>
  <c r="AB18" i="7" s="1"/>
  <c r="AC21" i="7"/>
  <c r="AB21" i="7" s="1"/>
  <c r="AF21" i="7" s="1"/>
  <c r="AE18" i="7"/>
  <c r="AD18" i="7" s="1"/>
  <c r="AF18" i="7" s="1"/>
  <c r="T66" i="6"/>
  <c r="AF36" i="7"/>
  <c r="AF42" i="7"/>
  <c r="V24" i="6"/>
  <c r="AF63" i="7"/>
  <c r="L12" i="7"/>
  <c r="S12" i="5"/>
  <c r="L9" i="7"/>
  <c r="S9" i="5"/>
  <c r="U9" i="5" s="1"/>
  <c r="AC9" i="7" s="1"/>
  <c r="AB9" i="7" s="1"/>
  <c r="AF9" i="7" s="1"/>
  <c r="N15" i="7"/>
  <c r="O15" i="2"/>
  <c r="O15" i="7" s="1"/>
  <c r="AF24" i="7"/>
  <c r="U12" i="5" l="1"/>
  <c r="S13" i="5"/>
  <c r="U13" i="5" l="1"/>
  <c r="S14" i="5"/>
  <c r="U14" i="5" s="1"/>
  <c r="AC12" i="7" s="1"/>
  <c r="AB12" i="7" s="1"/>
  <c r="AF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ID#AAAAeeiS1gk
Carlos Ivan Rueda Blanco    (2022-08-16 17:18:35)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ID#AAAAeeiS1f4
Carlos Ivan Rueda Blanco    (2022-08-16 17:18:35)
Impacto: las consecuencias que puede ocasionar a la organización la materialización del riesgo.</t>
        </r>
      </text>
    </comment>
    <comment ref="E7" authorId="0" shapeId="0">
      <text>
        <r>
          <rPr>
            <sz val="11"/>
            <color theme="1"/>
            <rFont val="Calibri"/>
            <scheme val="minor"/>
          </rPr>
          <t>======
ID#AAAAeeiS1gw
Carlos Ivan Rueda Blanco    (2022-08-16 17:18:35)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ID#AAAAeeiS1f0
Carlos Ivan Rueda Blanco    (2022-08-16 17:18:35)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ID#AAAAeeiS1f8
Carlos Ivan Rueda Blanco    (2022-08-16 17:18:35)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ID#AAAAeeiS1gs
Carlos Ivan Rueda Blanco    (2022-08-16 17:18:35)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ID#AAAAeeiS1gA
Carlos Ivan Rueda Blanco    (2022-08-16 17:18:35)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ID#AAAAeeiS1gM
Carlos Ivan Rueda Blanco    (2022-08-16 17:18:35)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ID#AAAAeeiS1gQ
Carlos Ivan Rueda Blanco    (2022-08-16 17:18:35)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1">
      <go:sheetsCustomData xmlns:go="http://customooxmlschemas.google.com/" r:id="rId1" roundtripDataSignature="AMtx7mg6K/uVntovaiOzk+NzG03wrZ/WI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ID#AAAAeeiS1gc
Carlos Ivan Rueda Blanco    (2022-08-16 17:18:35)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ID#AAAAeeiS1g8
Carlos Ivan Rueda Blanco    (2022-08-16 17:18:35)
Acción: se determina mediante verbos que indican la acción que deben realizar como parte del control.</t>
        </r>
      </text>
    </comment>
    <comment ref="G7" authorId="0" shapeId="0">
      <text>
        <r>
          <rPr>
            <sz val="11"/>
            <color theme="1"/>
            <rFont val="Calibri"/>
            <scheme val="minor"/>
          </rPr>
          <t>======
ID#AAAAeeiS1hA
Carlos Ivan Rueda Blanco    (2022-08-16 17:18:35)
Complemento: corresponde a los detalles que permiten identificar claramente el objeto del control.</t>
        </r>
      </text>
    </comment>
    <comment ref="H7" authorId="0" shapeId="0">
      <text>
        <r>
          <rPr>
            <sz val="11"/>
            <color theme="1"/>
            <rFont val="Calibri"/>
            <scheme val="minor"/>
          </rPr>
          <t>======
ID#AAAAeeiS1go
La Estructura para describir un control es la siguiente    (2022-08-16 17:18:35)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ID#AAAAeeiS1gY
Los tipos de controles son    (2022-08-16 17:18:35)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ID#AAAAeeiS1g0
Las maneras en que se ejecutan los controles son    (2022-08-16 17:18:35)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gQyZcz4D+mRwiXxxolv9oWeoq1IA=="/>
    </ext>
  </extLst>
</comments>
</file>

<file path=xl/comments3.xml><?xml version="1.0" encoding="utf-8"?>
<comments xmlns="http://schemas.openxmlformats.org/spreadsheetml/2006/main">
  <authors>
    <author/>
  </authors>
  <commentList>
    <comment ref="E7" authorId="0" shapeId="0">
      <text>
        <r>
          <rPr>
            <sz val="11"/>
            <color theme="1"/>
            <rFont val="Calibri"/>
            <scheme val="minor"/>
          </rPr>
          <t>======
ID#AAAAeeiS1fs
La Estructura para describir un control es la siguiente    (2022-08-16 17:18:35)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ext xmlns:r="http://schemas.openxmlformats.org/officeDocument/2006/relationships" uri="GoogleSheetsCustomDataVersion1">
      <go:sheetsCustomData xmlns:go="http://customooxmlschemas.google.com/" r:id="rId1" roundtripDataSignature="AMtx7mgXtXUW426T1A9tmBcun8lORoRq5g=="/>
    </ext>
  </extLst>
</comments>
</file>

<file path=xl/comments4.xml><?xml version="1.0" encoding="utf-8"?>
<comments xmlns="http://schemas.openxmlformats.org/spreadsheetml/2006/main">
  <authors>
    <author/>
  </authors>
  <commentList>
    <comment ref="C7" authorId="0" shapeId="0">
      <text>
        <r>
          <rPr>
            <sz val="11"/>
            <color theme="1"/>
            <rFont val="Calibri"/>
            <scheme val="minor"/>
          </rPr>
          <t>======
ID#AAAAeeiS1g4
Carlos Ivan Rueda Blanco    (2022-08-16 17:18:35)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ID#AAAAeeiS1gI
Carlos Ivan Rueda Blanco    (2022-08-16 17:18:35)
Impacto: las consecuencias que puede ocasionar a la organización la materialización del riesgo.</t>
        </r>
      </text>
    </comment>
    <comment ref="E7" authorId="0" shapeId="0">
      <text>
        <r>
          <rPr>
            <sz val="11"/>
            <color theme="1"/>
            <rFont val="Calibri"/>
            <scheme val="minor"/>
          </rPr>
          <t>======
ID#AAAAeeiS1gE
Carlos Ivan Rueda Blanco    (2022-08-16 17:18:35)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ID#AAAAeeiS1fw
Carlos Ivan Rueda Blanco    (2022-08-16 17:18:35)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ID#AAAAeeiS1gU
La Estructura para describir un control es la siguiente    (2022-08-16 17:18:35)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ID#AAAAeeiS1hE
Los tipos de controles son    (2022-08-16 17:18:35)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ID#AAAAeeiS1gg
Las maneras en que se ejecutan los controles son    (2022-08-16 17:18:35)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idMQfMgXuFl0yq8LY3NCd0iTsZaw=="/>
    </ext>
  </extLst>
</comments>
</file>

<file path=xl/sharedStrings.xml><?xml version="1.0" encoding="utf-8"?>
<sst xmlns="http://schemas.openxmlformats.org/spreadsheetml/2006/main" count="834" uniqueCount="525">
  <si>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</si>
  <si>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</si>
  <si>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</si>
  <si>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</si>
  <si>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08/06/2022</t>
    </r>
  </si>
  <si>
    <t>Proceso (Seleccione):</t>
  </si>
  <si>
    <t>Evaluación independiente</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</si>
  <si>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</si>
  <si>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</si>
  <si>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</si>
  <si>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</si>
  <si>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</si>
  <si>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</si>
  <si>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</si>
  <si>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</si>
  <si>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</si>
  <si>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</si>
  <si>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</si>
  <si>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</si>
  <si>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</si>
  <si>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</si>
  <si>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</si>
  <si>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</si>
  <si>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</si>
  <si>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</si>
  <si>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</si>
  <si>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</si>
  <si>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</si>
  <si>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</si>
  <si>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</si>
  <si>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</si>
  <si>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</si>
  <si>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</si>
  <si>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</si>
  <si>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</si>
  <si>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</si>
  <si>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</si>
  <si>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</si>
  <si>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</si>
  <si>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</si>
  <si>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</si>
  <si>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</si>
  <si>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</si>
  <si>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Insuficiente personal de planta.</t>
  </si>
  <si>
    <t>Personal idóneo para el desarrollo de la evaluación independiente y objetiva en la Entidad, con el fin de agregarle valor a los procesos y el cumplimiento de los objetivos.</t>
  </si>
  <si>
    <t>Recursos limitados para la contratación de personal requerido para el cumplimiento de las actividades del PAA.</t>
  </si>
  <si>
    <t>Estructuración, organización y documentación del proceso para cumplir con las responsabilidades y funciones a cargo (roles de la OCI)</t>
  </si>
  <si>
    <t>Los documentos soporte para la gestión del proceso son adecuados, completos, asocian la gestión de riesgos, y son de fácil consulta y comprensión.</t>
  </si>
  <si>
    <t>Respeto de los integrantes de la Oficina de Control Interno entre si (Ambiente el clima laboral-organizacional)</t>
  </si>
  <si>
    <t>Trabajo en equipo, solidaridad y compañerismo, generando compromiso, calidad y diligencia en la gestión del proceso.</t>
  </si>
  <si>
    <t>Presupuesto y ejecución acorde a las necesidades del proceso.</t>
  </si>
  <si>
    <t>Medición del desempeño del equipo auditor en el ejercicio de auditoria realizado, por medio de la aplicación de la evaluación directa por parte del jefe de la OCI y del auditado por medio de la descripción de la percepcion del trabajo de auditoría.</t>
  </si>
  <si>
    <t>Actividades de aseguramiento, consultoría y ejecucion de los roles de la Oficina de Control Interno planificadas  a través del instrumento  Plan Anual de Auditorías (PAA).</t>
  </si>
  <si>
    <t>Publicidad de los resultados del trabajo de la OCI en cuanto a adutorías, seguimiento e informes de ley, dispuestos a los grupos de valor y demás partes interesadas por medio de la página web en cumplimiento de los lineamientos de transparencia y acceso a la información pública.</t>
  </si>
  <si>
    <t>Seguimiento permanente al cumplimiento de las actividades planificadas por medio de ejercicios de autocontrol con el equipo de trabajo de la OCI.</t>
  </si>
  <si>
    <t>Alto grado de experiencia en el conocimiento y uso del Marco internacional para la práctica profesional de la Auditoría Interna, lo que genera un mejor desempeño y resultados de los trabajos de auditoría interna para propender por la generación de valor a la organización.</t>
  </si>
  <si>
    <t>Factores Externos (Análisis DOFA)</t>
  </si>
  <si>
    <t>Amenazas</t>
  </si>
  <si>
    <t>Oportunidades</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</si>
  <si>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</si>
  <si>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Existe un cúmulo importante de lineamientos, políticas y herramientas diseñadas por los líderes de política Nacional (DAFP) y Distrital (Secretaría General de la Alcaldía Mayor de Bogotá) que son utililes para el desarrollo y consulta de los integrantes de la OCI.</t>
  </si>
  <si>
    <t xml:space="preserve">Establecimiento de normativa externa cambiante que incide en el trabajo de la OCI y en la evaluación del sistema de control Interno, asi como la normativa que pueda relacionarse con la misonalidad de la entidad, se convierte en amaneza si no existe cultura del consuta y actualización por parte de los integrantes de la OCI con el fin de tener las herramientas y el conocimiento actualizado para desempeñar los roles de la oficina. </t>
  </si>
  <si>
    <t>En el contexto Distrital la Secretaría General de la Alcaldía Mayor de Bogotá genera diversos espacios de capacitación en temas relacionados con el MIPG y el sistema de control interno que los integrantes de la OCI pueden aprovchar para mantener actulizados sus conocimientos.</t>
  </si>
  <si>
    <t>Fallas en los sistemas dipuestos para el desempeño laboral de los servidores y contratistas de la OCI bien sea de manera presencial o remota para el desarrollo de su trabajo, funciones y objetos contractuales. 
Igualmente si se presentan fallas en los aplicativos o sistemas dispuestos por los entes de control o lideres de politica para el reporte de informacion institucional (Por ejemplo SIVICOF para el reporte de la cuenta mensual o anual, el FURAG para reportar la informacion relacionda con la dimensión de control Interno, etc) se puden presentar riesgos relacionados con imcumplimientos normativos o disposición  de la informacion que debe ser presentada por la entidad.</t>
  </si>
  <si>
    <t>El sistema de control interno y el control externo (fiscal) se encuentran cada vez mas relacionados para la salvaguarda de los bienes y servicios públicos Estatales, lo que implica que desde la OCI se proponda por generar productos o resultados que generen cada vez más valor a la organización desde la ejecución de los roles asignados.</t>
  </si>
  <si>
    <t xml:space="preserve"> Que la información dipuesta y/o publicada en la página web a los grupos de valor se dañe, pierda, modifique.</t>
  </si>
  <si>
    <t>Factores Externos (Análisis PESTEL)</t>
  </si>
  <si>
    <t>Factores Políticos</t>
  </si>
  <si>
    <t>Factores Económicos</t>
  </si>
  <si>
    <t>Factores Sociales</t>
  </si>
  <si>
    <t>Factores Tecnológicos</t>
  </si>
  <si>
    <t>Factores Ecológicos</t>
  </si>
  <si>
    <t>Factores Legales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</si>
  <si>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</si>
  <si>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</si>
  <si>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</si>
  <si>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</si>
  <si>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</si>
  <si>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</si>
  <si>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</si>
  <si>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</si>
  <si>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</si>
  <si>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</si>
  <si>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</si>
  <si>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</si>
  <si>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</si>
  <si>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</si>
  <si>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</si>
  <si>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</si>
  <si>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</si>
  <si>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</si>
  <si>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</si>
  <si>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</si>
  <si>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</si>
  <si>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</si>
  <si>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</si>
  <si>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</si>
  <si>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</si>
  <si>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</si>
  <si>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</si>
  <si>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</si>
  <si>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</si>
  <si>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Afectación Económica (o presupuestal) y Reputacional</t>
  </si>
  <si>
    <t>Por incumplimiento a las actividades  programadas en el plan anual de auditoría,  para cada uno de los roles de la Oficina de Control Interno</t>
  </si>
  <si>
    <t>Por incumplimientos en la entrega de información para el desarrollo de roles.
Por incumplimientos en los compromisos laborales de los servidores o de las obligaciones contractuales de los contratistas.
Por deficiencias o ausencia de monitoreo en el cumplimiento de las actividades.</t>
  </si>
  <si>
    <t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t>
  </si>
  <si>
    <t>Gestión</t>
  </si>
  <si>
    <t>Ejecución y Administración de procesos</t>
  </si>
  <si>
    <t>Media: La actividad que conlleva el riesgo se ejecuta de 24 a 500 veces por año</t>
  </si>
  <si>
    <t>Reputacional: El riesgo afecta la imagen de la entidad con algunos usuarios de relevancia frente al logro de los objetivos</t>
  </si>
  <si>
    <t>Entre 1 a 2 actividades de la totalidad de los roles de la OCI pueden incumplirse por excederse en los tiempos programados  (cuando no es tiempos de ley) o por no realización definitiva.</t>
  </si>
  <si>
    <t>Máximo hasta 3  actividades de la totalidad de los roles de la OCI pueden incumplirse por excederse en los tiempos programados  (cuando no es tiempos de ley) o por no realización definitiva.</t>
  </si>
  <si>
    <t>4</t>
  </si>
  <si>
    <t xml:space="preserve">Número de actividades del PAA </t>
  </si>
  <si>
    <t>Los valores establecidos para el apetito y tolerancia de este riesgo de gestión son númericos, y atienten a cantidad de actividades del plan anual de auditorías que podrian incumplirse por excederse en los tiempos programados  (cuando no es tiempos de ley) o por no o no realizarse definitivamente cuando son actividades bajo demanda. El primer rango es decir el de apetito es entre 1 y 2 actividades y el segundo rango corresponde a la desviación máxima esperada de 3 actividades del PAA.</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</si>
  <si>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</si>
  <si>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Afectación Reputacional</t>
  </si>
  <si>
    <t>Que en el desarrollo y ejercicio del rol de evaluacion y seguimiento (Auditorías internas, seguimientos e informes de ley)  no se genere aseguramiento adecuado, para mejorar y proteger el valor de la organización en atención al marco de gestión de riesgos institucional</t>
  </si>
  <si>
    <t>Falta de Supervisión del DEA-Jefe Oficina de Control Interno, frente a la ejecución del PAA y planes específicos de auditoría.
Deficiencias en la aplicación de los elementos obligatorios del Marco Internacional para la Practica profesional de la Auditoria Interna (Principios, Código de ética, Normas y definición), así como del marco normativo nacional de Control Interno relacionado con los roles de la oficina y con lo seguimientos e informes de ley.
Errores en la aplicación de las técnicas de auditoria y elaboracion de los papeles de trabajo de auditoría. (Instrumentos) por parte de auditores y/o profesionales designados de la oficina de control Interno.</t>
  </si>
  <si>
    <t>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t>
  </si>
  <si>
    <t xml:space="preserve">Entre 1 a 4 </t>
  </si>
  <si>
    <t>5</t>
  </si>
  <si>
    <t>6</t>
  </si>
  <si>
    <t>Número de actividades del PAA relacionadas con el rol de evaluación y seguimiento</t>
  </si>
  <si>
    <t>Los valores establecidos para el apetito y tolerancia de este riesgo de gestión son númericos, y atienten a cantidad de actividades del plan anual de auditorías relacionadas con el rol de evaluación y seguimiento que podrian no generar valor a la organización,  (la medicion se hará mediente los instrumentos diseñados por la OCI). El primer rango es decir el de apetito es entre 1 y 4 actividades y el segundo rango corresponde a la desviación máxima esperada de  5 actividades del PAA.</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</si>
  <si>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</si>
  <si>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</si>
  <si>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</si>
  <si>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Corrupción</t>
  </si>
  <si>
    <t>Fraude Interno</t>
  </si>
  <si>
    <t>Rara vez: No se ha presentado en los últimos cinco años.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</si>
  <si>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</si>
  <si>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</si>
  <si>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</si>
  <si>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</si>
  <si>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</si>
  <si>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</si>
  <si>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</si>
  <si>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</si>
  <si>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</si>
  <si>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</si>
  <si>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</si>
  <si>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</si>
  <si>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</si>
  <si>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</si>
  <si>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</si>
  <si>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</si>
  <si>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</si>
  <si>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</si>
  <si>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</si>
  <si>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</si>
  <si>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</si>
  <si>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</si>
  <si>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</si>
  <si>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</si>
  <si>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</si>
  <si>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</si>
  <si>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</si>
  <si>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</si>
  <si>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</si>
  <si>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</si>
  <si>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</si>
  <si>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</si>
  <si>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</si>
  <si>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</si>
  <si>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</si>
  <si>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</si>
  <si>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</si>
  <si>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</si>
  <si>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</si>
  <si>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</si>
  <si>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</si>
  <si>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</si>
  <si>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</si>
  <si>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</si>
  <si>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</si>
  <si>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</si>
  <si>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</si>
  <si>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</si>
  <si>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</si>
  <si>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</si>
  <si>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</si>
  <si>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</si>
  <si>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</si>
  <si>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</si>
  <si>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</si>
  <si>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</si>
  <si>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</si>
  <si>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</si>
  <si>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</si>
  <si>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</si>
  <si>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</si>
  <si>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</si>
  <si>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Jefe de la Oficina de Control Interno</t>
  </si>
  <si>
    <t>efectua el seguimiento a la realizacion de las actividades del PAA asignadas a los profesionales de la OCI mediante los requerimientos periodicos y las reuniones de autocontrol</t>
  </si>
  <si>
    <t>en donde solicita a los integrantes del equipo de trabajo las evidencias de la ejecución de actividades asigandas.</t>
  </si>
  <si>
    <t>Preventivo</t>
  </si>
  <si>
    <t>Manual</t>
  </si>
  <si>
    <t>Documentado</t>
  </si>
  <si>
    <t>Continua</t>
  </si>
  <si>
    <t>Con registro</t>
  </si>
  <si>
    <t>Acta de reuniones de autocontrol elaboradas y archivadas en el NAS  de la Oficina de Control Interno</t>
  </si>
  <si>
    <t>Grabacion de las reuniones efectudas, anotaciones del jefe de la oficina de control interno o de los integrantes de la OCI</t>
  </si>
  <si>
    <t>En las reuniones de autocontrol realizadas, si de detactan circunstancias que potencialmente podrian afectar la realización de las actividades, el jefe de la oficina de control interno emitirás la directrices para mitigar dichas situaciones, dando los lineamientos para su resolución o contensión a traves de la designacion de responsabilidades al equipo de trabajo, las cuales quedaran consignadas en las correspondientes actas, para ser revisadas en la próxima reunión.</t>
  </si>
  <si>
    <t>Revisión y aprobación de informes de auditoría, seguimiento o de ley,  por parte del DEA -  Jefe de la Oficina de Control Interno</t>
  </si>
  <si>
    <t>De acuerdo a la periodicidad definida en el plan anual de auditorías para cada ejercicio de auditoria el jefe de la oficina de control interno revisa y aprueba los informes preliminares y finales de auditoría para detectar correciones de forma o fondo</t>
  </si>
  <si>
    <t>Las evidencias se conservan en los correos electrónicos y en los archivos de la Oficina de Control Interno en el NAS</t>
  </si>
  <si>
    <t xml:space="preserve"> El jefe de la Oficina de Control Interno, manifiesta las observaciones sobre los informes preliminar y final de auditoria para que el equipo auditor los adopte y modifique lo que corresponde</t>
  </si>
  <si>
    <t>Se conservan las versiones de los informes preliminar y final junto con las observaciones realizadas por la jefe de control interno y ejecutadas por el equipo auditor para resolver las mismas.</t>
  </si>
  <si>
    <t xml:space="preserve">Jefe de la Oficina de Control Interno y profesionales de la OCI </t>
  </si>
  <si>
    <t>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t>
  </si>
  <si>
    <t>mediante la revision de los informes correspondientes</t>
  </si>
  <si>
    <t>El Auditor líder y equipo de auditoria consultan y aplican los principios, código de ética, normas y definición del MPPAI y el marco normativo aplicable al asunto en cuestión</t>
  </si>
  <si>
    <t>Aplicar lo establecido en la norma 2421 "errores y omisiones"</t>
  </si>
  <si>
    <t>Revisión y aplicación de los instrumentos para la ejecución y práctica de Auditoría Interna</t>
  </si>
  <si>
    <t xml:space="preserve"> diseñados por la Secretaria General de Alcaldia Mayor de Bogotá de Acuerdo con el MIPPAI y establecidos en el procedimientos del proceso de evaluacion independiente del IDIGER, por parte del lider de auditoría y/o profesional designado.</t>
  </si>
  <si>
    <t>Se documentan en cada uno de los informes de auditoria, evaluación o de ley</t>
  </si>
  <si>
    <t>Se consultan los criterios directamente en los lineamientos de los entidades correspondientes y en las normas específicas, si se omitio algun criterio se identifica y se busca implementar y documentar en el trabajo de aseguramiento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</si>
  <si>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</si>
  <si>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</si>
  <si>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</si>
  <si>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</si>
  <si>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</si>
  <si>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</si>
  <si>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</si>
  <si>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</si>
  <si>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</si>
  <si>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</si>
  <si>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</si>
  <si>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</si>
  <si>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</si>
  <si>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</si>
  <si>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</si>
  <si>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</si>
  <si>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</si>
  <si>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</si>
  <si>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</si>
  <si>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</si>
  <si>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</si>
  <si>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</si>
  <si>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</si>
  <si>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jefe de la Oficina de Control Interno revisa y aprueba los informes de auditoría, de ley o seguimiento, para cada caso segun las fechas programdas en el PAA, revisando tanto de forma como de fondo la estructura de los informes y con base en la informacion revisada por el profesional designado y los procedimienteo vigentes, si detecta algun elemento que debe ser ajustado lo informa mediante correo electronico con el fin de dejar la trazabilidad de los cambios efectuados; las versiones de los trabajos sera almacenadas segun las tablas de retensión documental y la estructura dispuesta en el NAS.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</si>
  <si>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</si>
  <si>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</si>
  <si>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</si>
  <si>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</si>
  <si>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</si>
  <si>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</si>
  <si>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</si>
  <si>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</si>
  <si>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</si>
  <si>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 xml:space="preserve">El jefe de la oficina de control Interno y los profesionales deberán al inicio de cada trabajo relacionado con el rol de evalución y seguimiento (auditorías, informes de ley o de seguimiento) y teniendo en cuenta las fechas programadas en el PAA,  suscribir el formato institucional de manifestación de no conflicto de intereses, de la misma manera actualizar cuando corresponda el formato dispuesto por la admnistración Distrital (SIDEAP), con el fin de manifestar que se encuentran habilatados para efectuar los trabajos de manera independiente y objetiva, se dejará copia de los formatos diligenciados en cada una de las carpetas de los trabajos de auditoría, informe de ley o seguimiento (NAS). Si para el desarrollo de algunos de los trabajos del rol de evaluacion y seguimiento el profesional se declara impedido o con algun conflicto de interés, el jefe de la OCI deberá llevar el registro correspondiente y evaluar los profesionales que deberán participar en la elaboracion de dicho trabajo.
</t>
  </si>
  <si>
    <t>El jefe de la oficina de control Interno y los profesionales deberán al inicio de cada trabajo relacionado con el rol de evalución y seguimiento (auditorías, informes de ley o de seguimiento) y teniendo en cuenta las fechas programadas en el PAA, diligenciar  la carta de salvaguarda de la información y remitir a los responsables de proceso para su suscribción, con el fin de que estos se comprometan a remitir la información, completa, relevante y veraz asi como atender los requerimientos efectuados de manera oportuna, se dejará copia de estos  diligenciados en cada una de las carpetas de los trabajos de auditoría, informe de ley o seguimiento (NAS)</t>
  </si>
  <si>
    <t>Detectar</t>
  </si>
  <si>
    <t>Incompleta</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</si>
  <si>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</si>
  <si>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</si>
  <si>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</si>
  <si>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</si>
  <si>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</si>
  <si>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</si>
  <si>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</si>
  <si>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</si>
  <si>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</si>
  <si>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</si>
  <si>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</si>
  <si>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</si>
  <si>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</si>
  <si>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</si>
  <si>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</si>
  <si>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</si>
  <si>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</si>
  <si>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Reducir</t>
  </si>
  <si>
    <t>Acción 1: Realizar jornadas de sensibilización y socializacion en valores éticos institucionales código de ética y estatuto de auditoría, en tecnicas de auditoría y socialización de los procedimientos, al interior del equipo de trabajo de la OCI.
Meta: 1 jornada de sensibilización sobre valores éticos,  tecnicas de auditoría y socialización de los procedimientos.
Indicador: Jornada realizada/jornada programada *100.
Acción 2: Publicar en la página web del IDIGER los informes de Auditoría Interna, de Ley y de Seguimiento establecidos por la Ley 1712 de 2014, Decreto 103 de 2015 y Ley 1474 de 2011 junto con las declaraciones de confidencialidad y no conflicto de interes para la revisión de los grupos de valor
Meta: 100% Indicador: N. de informes publicados con los formatos de no conflicto de interes/ total de informes realizados en la vigencia.</t>
  </si>
  <si>
    <t>Oficina de Control Interno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</si>
  <si>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</si>
  <si>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</si>
  <si>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</si>
  <si>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</si>
  <si>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</si>
  <si>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</si>
  <si>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</si>
  <si>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</si>
  <si>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</si>
  <si>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</si>
  <si>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</si>
  <si>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</si>
  <si>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</si>
  <si>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</si>
  <si>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</si>
  <si>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</si>
  <si>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</si>
  <si>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Accion 1: Entre el periodo comprendido entre el 1 de abril al 10 de agosto de 2022 la OCI realizaron 8 sesiones de reuniones de autocontrol donde se realizan seguimientos a las tareas planificadas en el PAA.
 Indicador: 100%
 Para este periodo se programaron 5 reuniones de autocontrol sin embargo se realizaron 8 sesiones (estas reuniones se programan por lo menos una vez al mes las demás es de acuerdo a la necesidad) )
 Se adjunta archivo reuniones de autocontrol</t>
  </si>
  <si>
    <t>Actas de reunión de autocontrol consolidadas</t>
  </si>
  <si>
    <t>Accion 1: Entre el periodo comprendido entre el 1 de abril al 10 de agosto, se realizó una auditoría, una vez l finaliza se diligenciaron los siguientes formatos: EI-FT-58 Percepción del auditado respecto al trabajo de auditoría y el formato EI-FT-59 evaluación del trabajo de auditoria, por parte de los auditados y la Jefe de la Oficina de Control Interno respectivamente.
 Indicador: 2/2=100%
 Para este periodo se programó una (1) auditoría 2022, por lo tanto se encuentran dos Formatos EI-FT-58 y EI-FT-59 diligenciados.
 Acción2:</t>
  </si>
  <si>
    <t>Acción 1: 
 EI-FT-58 Percepción del auditado respecto al trabajo de auditoría 
  Formato EI-FT-59 evaluación del trabajo de auditoria</t>
  </si>
  <si>
    <t>Acción 1: Entre el periodo comprendido entre el 1 de abril al 10 de agosto: El 4 de agosto de 2022, se realizó una jornada de socialización del procedimiento de auditoría, (se anexa Evidencia) para los meses de septiembre y diciembre esta programada una jornada de sensilización del código de ética y el estatuto 
 Acción 2: Entre el periodo comprendido entre el 1 de abril al 10 de agosto: Se publicaron 6 informes de ley y seguimiento junto con las declaraciones de confidencialidad y no conflictos de intereses. ( se incluye el de austeridad del gasto que no se ha subido a la página por que se tienen que hacer un alcance ..pero cuenta con su declaración de independencia se adjunta</t>
  </si>
  <si>
    <t>Acción 1:
  Acta de Capacitación 4 de agosto de 2022.
 Acción 2: 
 1. Matriz de seguimiento y evaluación - Primer semestre 2022 - Informe Evaluación Independiente del Sistema de Control Interno - Primer semestre 20221 : 
 2. Informe semestral Corte a 30 de Junio de 2022: https://www.idiger.gov.co//informes-de-ley-y-seguimiento: https://www.idiger.gov.co/documents/20182/1330650/INFORME+SEMESTRAL+DE+SEGUIMIENTO+A+LOS+INSTRUMENTOS+T%C3%89CNICOS.pdf/28937013-b5f3-4f35-8a0f-b0a93502bbc1
 3. Informe semestral de seguimiento y evaluación a la atención de peticiones, quejas, reclamos y sugerencias PQRs primer semestre de 20221: https://www.idiger.gov.co//informes-de-ley-y-seguimiento: https://www.idiger.gov.co/documents/20182/1309838/Informe+de+ley+PQRS+primer+semestre+2022+19072022.pdf/1e21fc3b-0dc8-4d79-b9ef-dd01a1587692
 4. Seguimiento a la actualización periódica de información del personal de planta del IDIGER ante el Sistema de Información Distrital del Empleo y la Administración Pública - SIDEAP: https://www.idiger.gov.co//informes-de-ley-y-seguimiento: https://www.idiger.gov.co/documents/20182/1329187/Informe+de+seguimiento+SIDEAP+-+Versi%C3%B3n+3.pdf/bc763e33-4a1f-4142-90b1-e505f2747edb
 5. Seguimiento a las acciones del Plan de Mejoramiento entes externos - corte julio de 2022 :https://www.idiger.gov.co/planes-de-mejoramien: https://www.idiger.gov.co/documents/20182/1308226/SEGUIMIENTO+PM+EXTER+14072022+ALB.pdf/731ffc33-b58b-46df-a471-c4cf85823671
 6. Seguimiento a las acciones del plan de mejoramiento institucional interno con corte a 14 de julio de 2022: https://www.idiger.gov.co/documents/20182/1331427/Seg+a+las+acciones+del+PMI+corte+19072022.pdf/dda86439-ae4d-4b11-a407-038984e21f9a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</si>
  <si>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</si>
  <si>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</si>
  <si>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</si>
  <si>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</si>
  <si>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</si>
  <si>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</si>
  <si>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</si>
  <si>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</si>
  <si>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</si>
  <si>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</si>
  <si>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</si>
  <si>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</si>
  <si>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</si>
  <si>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</si>
  <si>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</si>
  <si>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</si>
  <si>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</si>
  <si>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</si>
  <si>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</si>
  <si>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</si>
  <si>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</si>
  <si>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</si>
  <si>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</si>
  <si>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</si>
  <si>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</si>
  <si>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</si>
  <si>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</si>
  <si>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</si>
  <si>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</si>
  <si>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</si>
  <si>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</si>
  <si>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</si>
  <si>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</si>
  <si>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</si>
  <si>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</si>
  <si>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</si>
  <si>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</si>
  <si>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</si>
  <si>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</si>
  <si>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</si>
  <si>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Aceptar</t>
  </si>
  <si>
    <t>Información</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</si>
  <si>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</si>
  <si>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</si>
  <si>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</si>
  <si>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Evitar</t>
  </si>
  <si>
    <t>Seguridad de la Información (Pérdida de Confidencialidad)</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</si>
  <si>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</si>
  <si>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</si>
  <si>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</si>
  <si>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Detectivo</t>
  </si>
  <si>
    <t>Automático</t>
  </si>
  <si>
    <t>Sin Documentar</t>
  </si>
  <si>
    <t>Aleatoria</t>
  </si>
  <si>
    <t>Sin registro</t>
  </si>
  <si>
    <t>NO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</si>
  <si>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</si>
  <si>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</si>
  <si>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</si>
  <si>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</si>
  <si>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</si>
  <si>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</si>
  <si>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No Confiable</t>
  </si>
  <si>
    <t>No se investigan y resuelven oportunamente</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</si>
  <si>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</si>
  <si>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</si>
  <si>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</si>
  <si>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</si>
  <si>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</si>
  <si>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</si>
  <si>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</si>
  <si>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</si>
  <si>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</si>
  <si>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</si>
  <si>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</si>
  <si>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</si>
  <si>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</si>
  <si>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</si>
  <si>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</si>
  <si>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</si>
  <si>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</si>
  <si>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</si>
  <si>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</si>
  <si>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</si>
  <si>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</si>
  <si>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</si>
  <si>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</si>
  <si>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</si>
  <si>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</si>
  <si>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</si>
  <si>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</si>
  <si>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</si>
  <si>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</si>
  <si>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</si>
  <si>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</si>
  <si>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</si>
  <si>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Trámites, OPAs y Consultas de Acceso a la Información Pública</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</si>
  <si>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</si>
  <si>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</si>
  <si>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</si>
  <si>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</si>
  <si>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</si>
  <si>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</si>
  <si>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</si>
  <si>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</si>
  <si>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</si>
  <si>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</si>
  <si>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</si>
  <si>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</si>
  <si>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</si>
  <si>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</si>
  <si>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</si>
  <si>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</si>
  <si>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</si>
  <si>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</si>
  <si>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</si>
  <si>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</si>
  <si>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</si>
  <si>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</si>
  <si>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</si>
  <si>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</si>
  <si>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</si>
  <si>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</si>
  <si>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</si>
  <si>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</si>
  <si>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</si>
  <si>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</si>
  <si>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</si>
  <si>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</si>
  <si>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</si>
  <si>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</si>
  <si>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</si>
  <si>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</si>
  <si>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</si>
  <si>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</si>
  <si>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</si>
  <si>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</si>
  <si>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</si>
  <si>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</si>
  <si>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</si>
  <si>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</si>
  <si>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</si>
  <si>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</si>
  <si>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</si>
  <si>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</si>
  <si>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</si>
  <si>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</si>
  <si>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</si>
  <si>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</si>
  <si>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</si>
  <si>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</si>
  <si>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</si>
  <si>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</si>
  <si>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</si>
  <si>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</si>
  <si>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</si>
  <si>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</si>
  <si>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</si>
  <si>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</si>
  <si>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Las evidencias son coherentes con el reporte realizado, se identifican las actas de reuniones de la Oficina de Control Interno de autocontrol en donde se refleja el seguimiento a los compromisos adquiridos para dar cumplimiento al PAA</t>
  </si>
  <si>
    <t>La encuesta de percepción diligenciada por el auditado representa el aseguramiento adecuado en la ejecución de las auditorias realizadas
Para el siguiente reporte se recomienda presentar las evidencias del control descrito en relación con la revisión y la aprobación de informes de auditoría</t>
  </si>
  <si>
    <t>Se evidencia que en sesión del día 04 de agosto de 2022, fue socializado el procedimiento EI-PD-07 en mesa de trabajo virtual
Se verifica en el numeral de transparencia del sitio web de la entidad, la publicación de informes de ley y seguimiento junto con las declaraciones de confidencialidad
Se recomienda dar cumplimiento efectivo a las jornadas de sensibilización programadas para los meses de septiembre y diciembre sobre el código de ética y el estatuto</t>
  </si>
  <si>
    <t>Actividades de desvinculación y traslado (funcionarios).</t>
  </si>
  <si>
    <t>Entrega de informes de actividades y/o terminación o cesión de contratos de prestación de servicios (contratistas).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</si>
  <si>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</si>
  <si>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</si>
  <si>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</si>
  <si>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</si>
  <si>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</si>
  <si>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</si>
  <si>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</si>
  <si>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Reputacional: El riesgo afecta la imagen de la entidad internamente, de conocimiento general, nivel interno, de junta directiva y accionistas y/o de proveedores</t>
  </si>
  <si>
    <t>1 a 7</t>
  </si>
  <si>
    <t>8 a 10</t>
  </si>
  <si>
    <t>50</t>
  </si>
  <si>
    <t>Unidad</t>
  </si>
  <si>
    <t>1 a 30</t>
  </si>
  <si>
    <t>31 a 35</t>
  </si>
  <si>
    <t>800</t>
  </si>
  <si>
    <t>La capacidad se definió de acuerdo al número de desvinculaciones, traslados, licencias, incapacidades y vacaciones que historicamente se han generado en la Entidad, dividido en tres para determinar la capacidad por cuatrimestre.</t>
  </si>
  <si>
    <t>Se calculó con el número de contratistas de prestación de servicios, multiplicado por 12 meses, con el fin de determinar la capacidad del riesgo.</t>
  </si>
  <si>
    <t>El Jefe Inmediato</t>
  </si>
  <si>
    <t>verifica el acta de entrega de puesto de trabajo con sus respectivos soportes,</t>
  </si>
  <si>
    <t>remitida por el funcionario al momento de una desvinculación o traslado laboral.</t>
  </si>
  <si>
    <t>El funcionario</t>
  </si>
  <si>
    <t>realiza el informe o charla en la que transfiere el conocimiento adquirido,</t>
  </si>
  <si>
    <t>producto de una capacitación brindada por el IDIGER mediante su Plan Institucional de Capacitación.</t>
  </si>
  <si>
    <t>El Supervisor del contrato</t>
  </si>
  <si>
    <t>verifica el informe de actividades y soportes entregados por el Contratista de prestación de servicios,</t>
  </si>
  <si>
    <t>de manera mensual.</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</si>
  <si>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</si>
  <si>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</si>
  <si>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</si>
  <si>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Capacitación presencial o virtual para transferir el conocimiento a los funcionarios de la Entidad, o Elaboración de informe de los conocimientos adquiridos en la capacitación recibida.</t>
  </si>
  <si>
    <t>El control no permite identificar desviaciones o diferencias.</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</si>
  <si>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</si>
  <si>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</si>
  <si>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</si>
  <si>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1) Identificación y diligenciamiento del mapa de conocimiento tacito y explicito por procesos (100%).</t>
  </si>
  <si>
    <t>1) 31/12/2022</t>
  </si>
  <si>
    <t>Administración de carpetas compartidas y gestión de usuarios</t>
  </si>
  <si>
    <t>Trabajo en Casa y Teletrabajo</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</si>
  <si>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</si>
  <si>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</si>
  <si>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</si>
  <si>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Muy Alta: La actividad que conlleva el riesgo se ejecuta más de 5000 veces por año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</si>
  <si>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</si>
  <si>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</si>
  <si>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</si>
  <si>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1% al 5%</t>
  </si>
  <si>
    <t>6% al 10%</t>
  </si>
  <si>
    <t>100%</t>
  </si>
  <si>
    <t>Porcentaje de accesos no autorizados o de solicitudes de actualización no realizadas</t>
  </si>
  <si>
    <t>Porcentaje de instalaciones de software malicioso</t>
  </si>
  <si>
    <t>Se determinó la unidad de medida de manera porcentual, de acuerdo al historico de casos de los que se tienen conocimiento desde la Oficina TIC</t>
  </si>
  <si>
    <t>Carpeta compartida del proceso que contiene información y los instrumentos de control para el desarrollo de las actividades del proceso.</t>
  </si>
  <si>
    <t>Información que reposa en los computadores personales de los colaboradores cuando realizan trabajo en casa y teletrabajo.</t>
  </si>
  <si>
    <t>El subdirector, Jefe o personal delegado</t>
  </si>
  <si>
    <t>Solicita a través de la mesa de servicio y cuando sea necesario.</t>
  </si>
  <si>
    <t>el acceso a las carpetas compartidas, para el personal que considere pertinente.</t>
  </si>
  <si>
    <t>Aplicativo o herramienta de mesa de servicio</t>
  </si>
  <si>
    <t>Propiedades de la carpeta donde se visualicen los usuarios con los permisos o reporte solicitado a la Oficina TICS.</t>
  </si>
  <si>
    <t>Se corrigen y se resuelven inmediatamente si se detecta alguna inconsistencia.</t>
  </si>
  <si>
    <t>Debe establecer el plan de acción a implementar para mitigar el nivel del riesgo</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</si>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</sst>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5">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sz val="9"/>
      <color rgb="FF000000"/>
      <name val="&quot;Arial Narrow&quot;"/>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
      <sz val="11"/>
      <name val="Arial Narrow"/>
      <family val="2"/>
    </font>
    <font>
      <sz val="10"/>
      <color theme="1"/>
      <name val="Calibri"/>
      <family val="2"/>
      <scheme val="minor"/>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52">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7" fillId="0" borderId="31" xfId="0" applyFont="1" applyFill="1" applyBorder="1" applyAlignment="1" applyProtection="1">
      <alignment horizontal="justify" vertical="center" wrapText="1"/>
      <protection locked="0"/>
    </xf>
    <xf numFmtId="0" fontId="5" fillId="0" borderId="31" xfId="0" applyFont="1" applyFill="1" applyBorder="1" applyAlignment="1" applyProtection="1">
      <alignment horizontal="center" vertical="center" wrapText="1"/>
      <protection locked="0"/>
    </xf>
    <xf numFmtId="0" fontId="10" fillId="0" borderId="13" xfId="0" applyFont="1" applyBorder="1" applyAlignment="1">
      <alignment horizontal="left" vertical="center" wrapText="1"/>
    </xf>
    <xf numFmtId="0" fontId="2" fillId="0" borderId="15" xfId="0" applyFont="1" applyBorder="1"/>
    <xf numFmtId="0" fontId="10" fillId="0" borderId="13" xfId="0" applyFont="1" applyBorder="1" applyAlignment="1">
      <alignment horizontal="center" vertical="center"/>
    </xf>
    <xf numFmtId="0" fontId="7" fillId="3" borderId="13" xfId="0" applyFont="1" applyFill="1" applyBorder="1" applyAlignment="1">
      <alignment horizontal="center" vertical="center" wrapText="1"/>
    </xf>
    <xf numFmtId="0" fontId="2" fillId="0" borderId="14"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9" fontId="17" fillId="0" borderId="19" xfId="0" applyNumberFormat="1" applyFont="1" applyBorder="1" applyAlignment="1">
      <alignment horizontal="center" vertical="center" wrapText="1"/>
    </xf>
    <xf numFmtId="0" fontId="14" fillId="0" borderId="19" xfId="0" applyFont="1" applyBorder="1" applyAlignment="1">
      <alignment horizontal="center" vertical="center" wrapText="1"/>
    </xf>
    <xf numFmtId="49" fontId="33" fillId="0" borderId="31" xfId="0" applyNumberFormat="1" applyFont="1" applyFill="1" applyBorder="1" applyAlignment="1" applyProtection="1">
      <alignment horizontal="center" vertical="center" wrapText="1"/>
      <protection locked="0"/>
    </xf>
    <xf numFmtId="0" fontId="33" fillId="0" borderId="32" xfId="0" applyFont="1" applyFill="1" applyBorder="1" applyAlignment="1" applyProtection="1">
      <alignment horizontal="center" vertical="center" wrapText="1"/>
      <protection locked="0"/>
    </xf>
    <xf numFmtId="0" fontId="33" fillId="0" borderId="3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5" fillId="0" borderId="31" xfId="0" applyFont="1" applyFill="1" applyBorder="1" applyAlignment="1" applyProtection="1">
      <alignment horizontal="center" vertical="center" wrapText="1"/>
      <protection hidden="1"/>
    </xf>
    <xf numFmtId="49" fontId="33" fillId="0" borderId="32" xfId="0" applyNumberFormat="1" applyFont="1" applyFill="1" applyBorder="1" applyAlignment="1" applyProtection="1">
      <alignment horizontal="center" vertical="center" wrapText="1"/>
      <protection locked="0"/>
    </xf>
    <xf numFmtId="49" fontId="33" fillId="0" borderId="33" xfId="0" applyNumberFormat="1" applyFont="1" applyFill="1" applyBorder="1" applyAlignment="1" applyProtection="1">
      <alignment horizontal="center" vertical="center" wrapText="1"/>
      <protection locked="0"/>
    </xf>
    <xf numFmtId="49" fontId="33" fillId="0" borderId="34" xfId="0" applyNumberFormat="1" applyFont="1" applyFill="1" applyBorder="1" applyAlignment="1" applyProtection="1">
      <alignment horizontal="center" vertical="center" wrapText="1"/>
      <protection locked="0"/>
    </xf>
    <xf numFmtId="0" fontId="33" fillId="0" borderId="31" xfId="0" applyFont="1" applyFill="1" applyBorder="1" applyAlignment="1" applyProtection="1">
      <alignment horizontal="center" vertical="center" wrapText="1"/>
      <protection locked="0"/>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5" fillId="0" borderId="31" xfId="0" applyFont="1" applyFill="1" applyBorder="1" applyAlignment="1" applyProtection="1">
      <alignment horizontal="center" vertical="center" wrapText="1"/>
      <protection locked="0"/>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0" fontId="20" fillId="3" borderId="19"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21" fillId="0" borderId="1" xfId="0" applyFont="1" applyBorder="1" applyAlignment="1">
      <alignment horizontal="center" vertical="center"/>
    </xf>
    <xf numFmtId="14" fontId="5" fillId="0" borderId="19" xfId="0" applyNumberFormat="1" applyFont="1" applyBorder="1" applyAlignment="1">
      <alignment horizontal="center" vertical="center" wrapText="1"/>
    </xf>
    <xf numFmtId="0" fontId="15" fillId="4" borderId="13"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9" fontId="17" fillId="0" borderId="31" xfId="0" applyNumberFormat="1" applyFont="1" applyFill="1" applyBorder="1" applyAlignment="1" applyProtection="1">
      <alignment horizontal="center" vertical="center" wrapText="1"/>
      <protection locked="0"/>
    </xf>
    <xf numFmtId="0" fontId="17" fillId="0" borderId="31" xfId="0" applyFont="1" applyFill="1" applyBorder="1" applyAlignment="1" applyProtection="1">
      <alignment horizontal="center" vertical="center" wrapText="1"/>
      <protection hidden="1"/>
    </xf>
    <xf numFmtId="0" fontId="34" fillId="0" borderId="31" xfId="0" applyFont="1" applyFill="1" applyBorder="1" applyAlignment="1" applyProtection="1">
      <alignment horizontal="center" vertical="center" wrapText="1"/>
      <protection hidden="1"/>
    </xf>
    <xf numFmtId="1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7" fillId="0" borderId="20" xfId="0" applyFont="1" applyBorder="1" applyAlignment="1">
      <alignment horizontal="left" vertical="top" wrapText="1"/>
    </xf>
    <xf numFmtId="0" fontId="22" fillId="4" borderId="1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14" fontId="26" fillId="0" borderId="20" xfId="0" applyNumberFormat="1" applyFont="1" applyBorder="1" applyAlignment="1">
      <alignment horizontal="center" vertical="center" wrapText="1"/>
    </xf>
    <xf numFmtId="0" fontId="28" fillId="4" borderId="13"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9" fillId="4" borderId="13" xfId="0" applyFont="1" applyFill="1" applyBorder="1" applyAlignment="1">
      <alignment horizontal="center" vertical="center" wrapText="1"/>
    </xf>
  </cellXfs>
  <cellStyles count="1">
    <cellStyle name="Normal" xfId="0" builtinId="0"/>
  </cellStyles>
  <dxfs count="32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MX" sz="1600" b="1" i="0">
                <a:solidFill>
                  <a:schemeClr val="lt1"/>
                </a:solidFill>
                <a:latin typeface="+mn-lt"/>
              </a:rPr>
              <a:t>% de Avance 1er Cuatrimestre</a:t>
            </a:r>
          </a:p>
        </c:rich>
      </c:tx>
      <c:overlay val="0"/>
    </c:title>
    <c:autoTitleDeleted val="0"/>
    <c:plotArea>
      <c:layout/>
      <c:barChart>
        <c:barDir val="col"/>
        <c:grouping val="percentStacked"/>
        <c:varyColors val="0"/>
        <c:ser>
          <c:idx val="0"/>
          <c:order val="0"/>
          <c:tx>
            <c:strRef>
              <c:f>'9. Seguimiento Consolidado'!$E$7</c:f>
              <c:strCache>
                <c:ptCount val="1"/>
                <c:pt idx="0">
                  <c:v>% de Avance del Proceso</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40809392"/>
        <c:axId val="440807040"/>
      </c:barChart>
      <c:catAx>
        <c:axId val="440809392"/>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0807040"/>
        <c:crosses val="autoZero"/>
        <c:auto val="0"/>
        <c:lblAlgn val="ctr"/>
        <c:lblOffset val="100"/>
        <c:noMultiLvlLbl val="0"/>
      </c:catAx>
      <c:valAx>
        <c:axId val="440807040"/>
        <c:scaling>
          <c:orientation val="minMax"/>
        </c:scaling>
        <c:delete val="0"/>
        <c:axPos val="l"/>
        <c:numFmt formatCode="0%" sourceLinked="1"/>
        <c:majorTickMark val="out"/>
        <c:minorTickMark val="none"/>
        <c:tickLblPos val="nextTo"/>
        <c:spPr>
          <a:ln>
            <a:noFill/>
          </a:ln>
        </c:spPr>
        <c:crossAx val="4408093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MX" sz="1600" b="1" i="0">
                <a:solidFill>
                  <a:schemeClr val="lt1"/>
                </a:solidFill>
                <a:latin typeface="+mn-lt"/>
              </a:rPr>
              <a:t>% de Avance 2do Cuatrimestre</a:t>
            </a:r>
          </a:p>
        </c:rich>
      </c:tx>
      <c:overlay val="0"/>
    </c:title>
    <c:autoTitleDeleted val="0"/>
    <c:plotArea>
      <c:layout/>
      <c:barChart>
        <c:barDir val="col"/>
        <c:grouping val="percentStacked"/>
        <c:varyColors val="0"/>
        <c:ser>
          <c:idx val="0"/>
          <c:order val="0"/>
          <c:tx>
            <c:v>% de Avance del Proceso</c:v>
          </c:tx>
          <c:spPr>
            <a:solidFill>
              <a:srgbClr val="FFFF00"/>
            </a:solidFill>
            <a:ln cmpd="sng">
              <a:solidFill>
                <a:srgbClr val="000000"/>
              </a:solidFill>
            </a:ln>
          </c:spPr>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40807432"/>
        <c:axId val="440809000"/>
      </c:barChart>
      <c:catAx>
        <c:axId val="440807432"/>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0809000"/>
        <c:crosses val="autoZero"/>
        <c:auto val="0"/>
        <c:lblAlgn val="ctr"/>
        <c:lblOffset val="100"/>
        <c:noMultiLvlLbl val="0"/>
      </c:catAx>
      <c:valAx>
        <c:axId val="44080900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MX"/>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408074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0"/>
        <c:ser>
          <c:idx val="0"/>
          <c:order val="0"/>
          <c:tx>
            <c:strRef>
              <c:f>'9. Seguimiento Consolidado'!$I$7</c:f>
              <c:strCache>
                <c:ptCount val="1"/>
                <c:pt idx="0">
                  <c:v>% de Avance del Proceso</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0"/>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440810176"/>
        <c:axId val="440810960"/>
      </c:barChart>
      <c:catAx>
        <c:axId val="44081017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40810960"/>
        <c:crosses val="autoZero"/>
        <c:auto val="0"/>
        <c:lblAlgn val="ctr"/>
        <c:lblOffset val="100"/>
        <c:noMultiLvlLbl val="0"/>
      </c:catAx>
      <c:valAx>
        <c:axId val="440810960"/>
        <c:scaling>
          <c:orientation val="minMax"/>
        </c:scaling>
        <c:delete val="0"/>
        <c:axPos val="l"/>
        <c:numFmt formatCode="0%" sourceLinked="1"/>
        <c:majorTickMark val="out"/>
        <c:minorTickMark val="none"/>
        <c:tickLblPos val="nextTo"/>
        <c:spPr>
          <a:ln>
            <a:noFill/>
          </a:ln>
        </c:spPr>
        <c:crossAx val="44081017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gap"/>
    <c:showDLblsOverMax val="0"/>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31064079"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91367251"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12638918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60" zoomScaleNormal="60" workbookViewId="0">
      <selection sqref="A1:B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9"/>
      <c r="B1" s="70"/>
      <c r="C1" s="75" t="s">
        <v>0</v>
      </c>
      <c r="D1" s="76"/>
      <c r="E1" s="76"/>
      <c r="F1" s="76"/>
      <c r="G1" s="76"/>
      <c r="H1" s="76"/>
      <c r="I1" s="76"/>
      <c r="J1" s="76"/>
      <c r="K1" s="70"/>
      <c r="L1" s="1" t="s">
        <v>1</v>
      </c>
      <c r="M1" s="2"/>
      <c r="N1" s="3"/>
      <c r="O1" s="4"/>
      <c r="P1" s="4"/>
      <c r="Q1" s="4"/>
      <c r="R1" s="4"/>
      <c r="S1" s="4"/>
      <c r="T1" s="4"/>
      <c r="U1" s="4"/>
      <c r="V1" s="4"/>
      <c r="W1" s="4"/>
      <c r="X1" s="4"/>
      <c r="Y1" s="4"/>
      <c r="Z1" s="4"/>
    </row>
    <row r="2" spans="1:26" ht="15.75" customHeight="1">
      <c r="A2" s="71"/>
      <c r="B2" s="72"/>
      <c r="C2" s="71"/>
      <c r="D2" s="77"/>
      <c r="E2" s="77"/>
      <c r="F2" s="77"/>
      <c r="G2" s="77"/>
      <c r="H2" s="77"/>
      <c r="I2" s="77"/>
      <c r="J2" s="77"/>
      <c r="K2" s="72"/>
      <c r="L2" s="1" t="s">
        <v>2</v>
      </c>
      <c r="M2" s="2"/>
      <c r="N2" s="3"/>
      <c r="O2" s="4"/>
      <c r="P2" s="4"/>
      <c r="Q2" s="4"/>
      <c r="R2" s="4"/>
      <c r="S2" s="4"/>
      <c r="T2" s="4"/>
      <c r="U2" s="4"/>
      <c r="V2" s="4"/>
      <c r="W2" s="4"/>
      <c r="X2" s="4"/>
      <c r="Y2" s="4"/>
      <c r="Z2" s="4"/>
    </row>
    <row r="3" spans="1:26" ht="15.75" customHeight="1">
      <c r="A3" s="71"/>
      <c r="B3" s="72"/>
      <c r="C3" s="71"/>
      <c r="D3" s="77"/>
      <c r="E3" s="77"/>
      <c r="F3" s="77"/>
      <c r="G3" s="77"/>
      <c r="H3" s="77"/>
      <c r="I3" s="77"/>
      <c r="J3" s="77"/>
      <c r="K3" s="72"/>
      <c r="L3" s="5" t="s">
        <v>3</v>
      </c>
      <c r="M3" s="4"/>
      <c r="N3" s="2"/>
      <c r="O3" s="4"/>
      <c r="P3" s="4"/>
      <c r="Q3" s="4"/>
      <c r="R3" s="4"/>
      <c r="S3" s="4"/>
      <c r="T3" s="4"/>
      <c r="U3" s="4"/>
      <c r="V3" s="4"/>
      <c r="W3" s="4"/>
      <c r="X3" s="4"/>
      <c r="Y3" s="4"/>
      <c r="Z3" s="4"/>
    </row>
    <row r="4" spans="1:26" ht="15.75" customHeight="1">
      <c r="A4" s="73"/>
      <c r="B4" s="74"/>
      <c r="C4" s="73"/>
      <c r="D4" s="78"/>
      <c r="E4" s="78"/>
      <c r="F4" s="78"/>
      <c r="G4" s="78"/>
      <c r="H4" s="78"/>
      <c r="I4" s="78"/>
      <c r="J4" s="78"/>
      <c r="K4" s="74"/>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9" t="s">
        <v>5</v>
      </c>
      <c r="B6" s="70"/>
      <c r="C6" s="80" t="s">
        <v>6</v>
      </c>
      <c r="D6" s="76"/>
      <c r="E6" s="76"/>
      <c r="F6" s="76"/>
      <c r="G6" s="76"/>
      <c r="H6" s="70"/>
      <c r="I6" s="81" t="s">
        <v>7</v>
      </c>
      <c r="J6" s="76"/>
      <c r="K6" s="76"/>
      <c r="L6" s="70"/>
      <c r="M6" s="2"/>
      <c r="N6" s="2"/>
      <c r="O6" s="4"/>
      <c r="P6" s="4"/>
      <c r="Q6" s="4"/>
      <c r="R6" s="4"/>
      <c r="S6" s="4"/>
      <c r="T6" s="4"/>
      <c r="U6" s="4"/>
      <c r="V6" s="4"/>
      <c r="W6" s="4"/>
      <c r="X6" s="4"/>
      <c r="Y6" s="4"/>
      <c r="Z6" s="4"/>
    </row>
    <row r="7" spans="1:26" ht="12.75" customHeight="1">
      <c r="A7" s="73"/>
      <c r="B7" s="74"/>
      <c r="C7" s="73"/>
      <c r="D7" s="78"/>
      <c r="E7" s="78"/>
      <c r="F7" s="78"/>
      <c r="G7" s="78"/>
      <c r="H7" s="74"/>
      <c r="I7" s="73"/>
      <c r="J7" s="78"/>
      <c r="K7" s="78"/>
      <c r="L7" s="74"/>
      <c r="M7" s="2"/>
      <c r="N7" s="2"/>
      <c r="O7" s="4"/>
      <c r="P7" s="4"/>
      <c r="Q7" s="4"/>
      <c r="R7" s="4"/>
      <c r="S7" s="4"/>
      <c r="T7" s="4"/>
      <c r="U7" s="4"/>
      <c r="V7" s="4"/>
      <c r="W7" s="4"/>
      <c r="X7" s="4"/>
      <c r="Y7" s="4"/>
      <c r="Z7" s="4"/>
    </row>
    <row r="8" spans="1:26" ht="38.25" customHeight="1">
      <c r="A8" s="84" t="s">
        <v>8</v>
      </c>
      <c r="B8" s="70"/>
      <c r="C8" s="82"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76"/>
      <c r="E8" s="76"/>
      <c r="F8" s="76"/>
      <c r="G8" s="76"/>
      <c r="H8" s="70"/>
      <c r="I8" s="83"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76"/>
      <c r="K8" s="76"/>
      <c r="L8" s="70"/>
      <c r="M8" s="2"/>
      <c r="N8" s="2"/>
      <c r="O8" s="4"/>
      <c r="P8" s="4"/>
      <c r="Q8" s="4"/>
      <c r="R8" s="4"/>
      <c r="S8" s="4"/>
      <c r="T8" s="4"/>
      <c r="U8" s="4"/>
      <c r="V8" s="4"/>
      <c r="W8" s="4"/>
      <c r="X8" s="4"/>
      <c r="Y8" s="4"/>
      <c r="Z8" s="4"/>
    </row>
    <row r="9" spans="1:26" ht="42.75" customHeight="1">
      <c r="A9" s="73"/>
      <c r="B9" s="74"/>
      <c r="C9" s="73"/>
      <c r="D9" s="78"/>
      <c r="E9" s="78"/>
      <c r="F9" s="78"/>
      <c r="G9" s="78"/>
      <c r="H9" s="74"/>
      <c r="I9" s="71"/>
      <c r="J9" s="77"/>
      <c r="K9" s="77"/>
      <c r="L9" s="72"/>
      <c r="M9" s="2"/>
      <c r="N9" s="2"/>
      <c r="O9" s="4"/>
      <c r="P9" s="4"/>
      <c r="Q9" s="4"/>
      <c r="R9" s="4"/>
      <c r="S9" s="4"/>
      <c r="T9" s="4"/>
      <c r="U9" s="4"/>
      <c r="V9" s="4"/>
      <c r="W9" s="4"/>
      <c r="X9" s="4"/>
      <c r="Y9" s="4"/>
      <c r="Z9" s="4"/>
    </row>
    <row r="10" spans="1:26" ht="27.75" customHeight="1">
      <c r="A10" s="84" t="s">
        <v>9</v>
      </c>
      <c r="B10" s="70"/>
      <c r="C10" s="82"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6"/>
      <c r="E10" s="76"/>
      <c r="F10" s="76"/>
      <c r="G10" s="76"/>
      <c r="H10" s="70"/>
      <c r="I10" s="71"/>
      <c r="J10" s="77"/>
      <c r="K10" s="77"/>
      <c r="L10" s="72"/>
      <c r="M10" s="2"/>
      <c r="N10" s="2"/>
      <c r="O10" s="4"/>
      <c r="P10" s="4"/>
      <c r="Q10" s="4"/>
      <c r="R10" s="4"/>
      <c r="S10" s="4"/>
      <c r="T10" s="4"/>
      <c r="U10" s="4"/>
      <c r="V10" s="4"/>
      <c r="W10" s="4"/>
      <c r="X10" s="4"/>
      <c r="Y10" s="4"/>
      <c r="Z10" s="4"/>
    </row>
    <row r="11" spans="1:26" ht="27.75" customHeight="1">
      <c r="A11" s="85"/>
      <c r="B11" s="86"/>
      <c r="C11" s="73"/>
      <c r="D11" s="78"/>
      <c r="E11" s="78"/>
      <c r="F11" s="78"/>
      <c r="G11" s="78"/>
      <c r="H11" s="74"/>
      <c r="I11" s="73"/>
      <c r="J11" s="78"/>
      <c r="K11" s="78"/>
      <c r="L11" s="74"/>
      <c r="M11" s="2"/>
      <c r="N11" s="2"/>
      <c r="O11" s="4"/>
      <c r="P11" s="4"/>
      <c r="Q11" s="4"/>
      <c r="R11" s="4"/>
      <c r="S11" s="4"/>
      <c r="T11" s="4"/>
      <c r="U11" s="4"/>
      <c r="V11" s="4"/>
      <c r="W11" s="4"/>
      <c r="X11" s="4"/>
      <c r="Y11" s="4"/>
      <c r="Z11" s="4"/>
    </row>
    <row r="12" spans="1:26" ht="21" customHeight="1">
      <c r="A12" s="63" t="s">
        <v>10</v>
      </c>
      <c r="B12" s="64"/>
      <c r="C12" s="64"/>
      <c r="D12" s="64"/>
      <c r="E12" s="64"/>
      <c r="F12" s="64"/>
      <c r="G12" s="64"/>
      <c r="H12" s="64"/>
      <c r="I12" s="64"/>
      <c r="J12" s="64"/>
      <c r="K12" s="64"/>
      <c r="L12" s="61"/>
      <c r="M12" s="2"/>
      <c r="N12" s="2"/>
      <c r="O12" s="4"/>
      <c r="P12" s="4"/>
      <c r="Q12" s="4"/>
      <c r="R12" s="4"/>
      <c r="S12" s="4"/>
      <c r="T12" s="4"/>
      <c r="U12" s="4"/>
      <c r="V12" s="4"/>
      <c r="W12" s="4"/>
      <c r="X12" s="4"/>
      <c r="Y12" s="4"/>
      <c r="Z12" s="4"/>
    </row>
    <row r="13" spans="1:26" ht="16.5" customHeight="1">
      <c r="A13" s="9"/>
      <c r="B13" s="62" t="s">
        <v>11</v>
      </c>
      <c r="C13" s="61"/>
      <c r="D13" s="10"/>
      <c r="E13" s="62" t="s">
        <v>12</v>
      </c>
      <c r="F13" s="61"/>
      <c r="G13" s="9"/>
      <c r="H13" s="62" t="s">
        <v>13</v>
      </c>
      <c r="I13" s="61"/>
      <c r="J13" s="10" t="s">
        <v>14</v>
      </c>
      <c r="K13" s="62" t="s">
        <v>15</v>
      </c>
      <c r="L13" s="61"/>
      <c r="M13" s="2"/>
      <c r="N13" s="2"/>
      <c r="O13" s="4"/>
      <c r="P13" s="4"/>
      <c r="Q13" s="4"/>
      <c r="R13" s="4"/>
      <c r="S13" s="4"/>
      <c r="T13" s="4"/>
      <c r="U13" s="4"/>
      <c r="V13" s="4"/>
      <c r="W13" s="4"/>
      <c r="X13" s="4"/>
      <c r="Y13" s="4"/>
      <c r="Z13" s="4"/>
    </row>
    <row r="14" spans="1:26" ht="16.5" customHeight="1">
      <c r="A14" s="9"/>
      <c r="B14" s="62" t="s">
        <v>16</v>
      </c>
      <c r="C14" s="61"/>
      <c r="D14" s="10"/>
      <c r="E14" s="62" t="s">
        <v>17</v>
      </c>
      <c r="F14" s="61"/>
      <c r="G14" s="9"/>
      <c r="H14" s="62" t="s">
        <v>18</v>
      </c>
      <c r="I14" s="61"/>
      <c r="J14" s="10"/>
      <c r="K14" s="62" t="s">
        <v>19</v>
      </c>
      <c r="L14" s="61"/>
      <c r="M14" s="2"/>
      <c r="N14" s="2"/>
      <c r="O14" s="4"/>
      <c r="P14" s="4"/>
      <c r="Q14" s="4"/>
      <c r="R14" s="4"/>
      <c r="S14" s="4"/>
      <c r="T14" s="4"/>
      <c r="U14" s="4"/>
      <c r="V14" s="4"/>
      <c r="W14" s="4"/>
      <c r="X14" s="4"/>
      <c r="Y14" s="4"/>
      <c r="Z14" s="4"/>
    </row>
    <row r="15" spans="1:26" ht="25.5" customHeight="1">
      <c r="A15" s="9" t="s">
        <v>14</v>
      </c>
      <c r="B15" s="62" t="s">
        <v>20</v>
      </c>
      <c r="C15" s="61"/>
      <c r="D15" s="10"/>
      <c r="E15" s="68" t="s">
        <v>21</v>
      </c>
      <c r="F15" s="61"/>
      <c r="G15" s="9"/>
      <c r="H15" s="62" t="s">
        <v>22</v>
      </c>
      <c r="I15" s="61"/>
      <c r="J15" s="10"/>
      <c r="K15" s="68" t="s">
        <v>23</v>
      </c>
      <c r="L15" s="61"/>
      <c r="M15" s="2"/>
      <c r="N15" s="2"/>
      <c r="O15" s="4"/>
      <c r="P15" s="4"/>
      <c r="Q15" s="4"/>
      <c r="R15" s="4"/>
      <c r="S15" s="4"/>
      <c r="T15" s="4"/>
      <c r="U15" s="4"/>
      <c r="V15" s="4"/>
      <c r="W15" s="4"/>
      <c r="X15" s="4"/>
      <c r="Y15" s="4"/>
      <c r="Z15" s="4"/>
    </row>
    <row r="16" spans="1:26" ht="16.5" customHeight="1">
      <c r="A16" s="9"/>
      <c r="B16" s="62" t="s">
        <v>24</v>
      </c>
      <c r="C16" s="61"/>
      <c r="D16" s="10"/>
      <c r="E16" s="62" t="s">
        <v>25</v>
      </c>
      <c r="F16" s="61"/>
      <c r="G16" s="9"/>
      <c r="H16" s="62" t="s">
        <v>26</v>
      </c>
      <c r="I16" s="61"/>
      <c r="J16" s="10"/>
      <c r="K16" s="62" t="s">
        <v>27</v>
      </c>
      <c r="L16" s="61"/>
      <c r="M16" s="2"/>
      <c r="N16" s="2"/>
      <c r="O16" s="4"/>
      <c r="P16" s="4"/>
      <c r="Q16" s="4"/>
      <c r="R16" s="4"/>
      <c r="S16" s="4"/>
      <c r="T16" s="4"/>
      <c r="U16" s="4"/>
      <c r="V16" s="4"/>
      <c r="W16" s="4"/>
      <c r="X16" s="4"/>
      <c r="Y16" s="4"/>
      <c r="Z16" s="4"/>
    </row>
    <row r="17" spans="1:26" ht="16.5" customHeight="1">
      <c r="A17" s="9"/>
      <c r="B17" s="62" t="s">
        <v>28</v>
      </c>
      <c r="C17" s="61"/>
      <c r="D17" s="10"/>
      <c r="E17" s="62" t="s">
        <v>29</v>
      </c>
      <c r="F17" s="61"/>
      <c r="G17" s="9"/>
      <c r="H17" s="62" t="s">
        <v>30</v>
      </c>
      <c r="I17" s="61"/>
      <c r="J17" s="10"/>
      <c r="K17" s="62" t="s">
        <v>31</v>
      </c>
      <c r="L17" s="61"/>
      <c r="M17" s="2"/>
      <c r="N17" s="2"/>
      <c r="O17" s="4"/>
      <c r="P17" s="4"/>
      <c r="Q17" s="4"/>
      <c r="R17" s="4"/>
      <c r="S17" s="4"/>
      <c r="T17" s="4"/>
      <c r="U17" s="4"/>
      <c r="V17" s="4"/>
      <c r="W17" s="4"/>
      <c r="X17" s="4"/>
      <c r="Y17" s="4"/>
      <c r="Z17" s="4"/>
    </row>
    <row r="18" spans="1:26" ht="25.5" customHeight="1">
      <c r="A18" s="9" t="s">
        <v>14</v>
      </c>
      <c r="B18" s="62" t="s">
        <v>32</v>
      </c>
      <c r="C18" s="61"/>
      <c r="D18" s="10" t="s">
        <v>14</v>
      </c>
      <c r="E18" s="68" t="s">
        <v>33</v>
      </c>
      <c r="F18" s="61"/>
      <c r="G18" s="9"/>
      <c r="H18" s="68" t="s">
        <v>34</v>
      </c>
      <c r="I18" s="61"/>
      <c r="J18" s="10"/>
      <c r="K18" s="62" t="s">
        <v>35</v>
      </c>
      <c r="L18" s="61"/>
      <c r="M18" s="2"/>
      <c r="N18" s="2"/>
      <c r="O18" s="4"/>
      <c r="P18" s="4"/>
      <c r="Q18" s="4"/>
      <c r="R18" s="4"/>
      <c r="S18" s="4"/>
      <c r="T18" s="4"/>
      <c r="U18" s="4"/>
      <c r="V18" s="4"/>
      <c r="W18" s="4"/>
      <c r="X18" s="4"/>
      <c r="Y18" s="4"/>
      <c r="Z18" s="4"/>
    </row>
    <row r="19" spans="1:26" ht="16.5" customHeight="1">
      <c r="A19" s="9"/>
      <c r="B19" s="62" t="s">
        <v>36</v>
      </c>
      <c r="C19" s="61"/>
      <c r="D19" s="10"/>
      <c r="E19" s="68" t="s">
        <v>37</v>
      </c>
      <c r="F19" s="61"/>
      <c r="G19" s="9"/>
      <c r="H19" s="60" t="s">
        <v>38</v>
      </c>
      <c r="I19" s="61"/>
      <c r="J19" s="10"/>
      <c r="K19" s="60" t="s">
        <v>38</v>
      </c>
      <c r="L19" s="61"/>
      <c r="M19" s="2"/>
      <c r="N19" s="2"/>
      <c r="O19" s="4"/>
      <c r="P19" s="4"/>
      <c r="Q19" s="4"/>
      <c r="R19" s="4"/>
      <c r="S19" s="4"/>
      <c r="T19" s="4"/>
      <c r="U19" s="4"/>
      <c r="V19" s="4"/>
      <c r="W19" s="4"/>
      <c r="X19" s="4"/>
      <c r="Y19" s="4"/>
      <c r="Z19" s="4"/>
    </row>
    <row r="20" spans="1:26" ht="16.5" customHeight="1">
      <c r="A20" s="9"/>
      <c r="B20" s="60" t="s">
        <v>38</v>
      </c>
      <c r="C20" s="61"/>
      <c r="D20" s="10"/>
      <c r="E20" s="60" t="s">
        <v>38</v>
      </c>
      <c r="F20" s="61"/>
      <c r="G20" s="9"/>
      <c r="H20" s="60" t="s">
        <v>38</v>
      </c>
      <c r="I20" s="61"/>
      <c r="J20" s="10"/>
      <c r="K20" s="60" t="s">
        <v>39</v>
      </c>
      <c r="L20" s="61"/>
      <c r="M20" s="2"/>
      <c r="N20" s="2"/>
      <c r="O20" s="4"/>
      <c r="P20" s="4"/>
      <c r="Q20" s="4"/>
      <c r="R20" s="4"/>
      <c r="S20" s="4"/>
      <c r="T20" s="4"/>
      <c r="U20" s="4"/>
      <c r="V20" s="4"/>
      <c r="W20" s="4"/>
      <c r="X20" s="4"/>
      <c r="Y20" s="4"/>
      <c r="Z20" s="4"/>
    </row>
    <row r="21" spans="1:26" ht="21" customHeight="1">
      <c r="A21" s="63" t="s">
        <v>40</v>
      </c>
      <c r="B21" s="64"/>
      <c r="C21" s="64"/>
      <c r="D21" s="64"/>
      <c r="E21" s="64"/>
      <c r="F21" s="64"/>
      <c r="G21" s="64"/>
      <c r="H21" s="64"/>
      <c r="I21" s="64"/>
      <c r="J21" s="64"/>
      <c r="K21" s="64"/>
      <c r="L21" s="61"/>
      <c r="M21" s="2"/>
      <c r="N21" s="2"/>
      <c r="O21" s="4"/>
      <c r="P21" s="4"/>
      <c r="Q21" s="4"/>
      <c r="R21" s="4"/>
      <c r="S21" s="4"/>
      <c r="T21" s="4"/>
      <c r="U21" s="4"/>
      <c r="V21" s="4"/>
      <c r="W21" s="4"/>
      <c r="X21" s="4"/>
      <c r="Y21" s="4"/>
      <c r="Z21" s="4"/>
    </row>
    <row r="22" spans="1:26" ht="21" customHeight="1">
      <c r="A22" s="65" t="s">
        <v>41</v>
      </c>
      <c r="B22" s="66"/>
      <c r="C22" s="66"/>
      <c r="D22" s="66"/>
      <c r="E22" s="66"/>
      <c r="F22" s="67"/>
      <c r="G22" s="63" t="s">
        <v>42</v>
      </c>
      <c r="H22" s="64"/>
      <c r="I22" s="64"/>
      <c r="J22" s="64"/>
      <c r="K22" s="64"/>
      <c r="L22" s="61"/>
      <c r="M22" s="2"/>
      <c r="N22" s="2"/>
      <c r="O22" s="4"/>
      <c r="P22" s="4"/>
      <c r="Q22" s="4"/>
      <c r="R22" s="4"/>
      <c r="S22" s="4"/>
      <c r="T22" s="4"/>
      <c r="U22" s="4"/>
      <c r="V22" s="4"/>
      <c r="W22" s="4"/>
      <c r="X22" s="4"/>
      <c r="Y22" s="4"/>
      <c r="Z22" s="4"/>
    </row>
    <row r="23" spans="1:26" ht="29.25" customHeight="1">
      <c r="A23" s="11">
        <v>1</v>
      </c>
      <c r="B23" s="60" t="s">
        <v>43</v>
      </c>
      <c r="C23" s="64"/>
      <c r="D23" s="64"/>
      <c r="E23" s="64"/>
      <c r="F23" s="61"/>
      <c r="G23" s="11">
        <v>1</v>
      </c>
      <c r="H23" s="60" t="s">
        <v>44</v>
      </c>
      <c r="I23" s="64"/>
      <c r="J23" s="64"/>
      <c r="K23" s="64"/>
      <c r="L23" s="61"/>
      <c r="M23" s="2"/>
      <c r="N23" s="2"/>
      <c r="O23" s="4"/>
      <c r="P23" s="4"/>
      <c r="Q23" s="4"/>
      <c r="R23" s="4"/>
      <c r="S23" s="4"/>
      <c r="T23" s="4"/>
      <c r="U23" s="4"/>
      <c r="V23" s="4"/>
      <c r="W23" s="4"/>
      <c r="X23" s="4"/>
      <c r="Y23" s="4"/>
      <c r="Z23" s="4"/>
    </row>
    <row r="24" spans="1:26" ht="16.5" customHeight="1">
      <c r="A24" s="11">
        <v>2</v>
      </c>
      <c r="B24" s="60" t="s">
        <v>45</v>
      </c>
      <c r="C24" s="64"/>
      <c r="D24" s="64"/>
      <c r="E24" s="64"/>
      <c r="F24" s="61"/>
      <c r="G24" s="11">
        <v>2</v>
      </c>
      <c r="H24" s="60" t="s">
        <v>46</v>
      </c>
      <c r="I24" s="64"/>
      <c r="J24" s="64"/>
      <c r="K24" s="64"/>
      <c r="L24" s="61"/>
      <c r="M24" s="2"/>
      <c r="N24" s="2"/>
      <c r="O24" s="4"/>
      <c r="P24" s="4"/>
      <c r="Q24" s="4"/>
      <c r="R24" s="4"/>
      <c r="S24" s="4"/>
      <c r="T24" s="4"/>
      <c r="U24" s="4"/>
      <c r="V24" s="4"/>
      <c r="W24" s="4"/>
      <c r="X24" s="4"/>
      <c r="Y24" s="4"/>
      <c r="Z24" s="4"/>
    </row>
    <row r="25" spans="1:26" ht="32.25" customHeight="1">
      <c r="A25" s="11">
        <v>3</v>
      </c>
      <c r="B25" s="60"/>
      <c r="C25" s="64"/>
      <c r="D25" s="64"/>
      <c r="E25" s="64"/>
      <c r="F25" s="61"/>
      <c r="G25" s="11">
        <v>3</v>
      </c>
      <c r="H25" s="60" t="s">
        <v>47</v>
      </c>
      <c r="I25" s="64"/>
      <c r="J25" s="64"/>
      <c r="K25" s="64"/>
      <c r="L25" s="61"/>
      <c r="M25" s="2"/>
      <c r="N25" s="2"/>
      <c r="O25" s="4"/>
      <c r="P25" s="4"/>
      <c r="Q25" s="4"/>
      <c r="R25" s="4"/>
      <c r="S25" s="4"/>
      <c r="T25" s="4"/>
      <c r="U25" s="4"/>
      <c r="V25" s="4"/>
      <c r="W25" s="4"/>
      <c r="X25" s="4"/>
      <c r="Y25" s="4"/>
      <c r="Z25" s="4"/>
    </row>
    <row r="26" spans="1:26" ht="16.5" customHeight="1">
      <c r="A26" s="11">
        <v>4</v>
      </c>
      <c r="B26" s="60"/>
      <c r="C26" s="64"/>
      <c r="D26" s="64"/>
      <c r="E26" s="64"/>
      <c r="F26" s="61"/>
      <c r="G26" s="11">
        <v>4</v>
      </c>
      <c r="H26" s="60" t="s">
        <v>48</v>
      </c>
      <c r="I26" s="64"/>
      <c r="J26" s="64"/>
      <c r="K26" s="64"/>
      <c r="L26" s="61"/>
      <c r="M26" s="2"/>
      <c r="N26" s="2"/>
      <c r="O26" s="4"/>
      <c r="P26" s="4"/>
      <c r="Q26" s="4"/>
      <c r="R26" s="4"/>
      <c r="S26" s="4"/>
      <c r="T26" s="4"/>
      <c r="U26" s="4"/>
      <c r="V26" s="4"/>
      <c r="W26" s="4"/>
      <c r="X26" s="4"/>
      <c r="Y26" s="4"/>
      <c r="Z26" s="4"/>
    </row>
    <row r="27" spans="1:26" ht="16.5" customHeight="1">
      <c r="A27" s="11">
        <v>5</v>
      </c>
      <c r="B27" s="60"/>
      <c r="C27" s="64"/>
      <c r="D27" s="64"/>
      <c r="E27" s="64"/>
      <c r="F27" s="61"/>
      <c r="G27" s="11">
        <v>5</v>
      </c>
      <c r="H27" s="60" t="s">
        <v>49</v>
      </c>
      <c r="I27" s="64"/>
      <c r="J27" s="64"/>
      <c r="K27" s="64"/>
      <c r="L27" s="61"/>
      <c r="M27" s="2"/>
      <c r="N27" s="2"/>
      <c r="O27" s="4"/>
      <c r="P27" s="4"/>
      <c r="Q27" s="4"/>
      <c r="R27" s="4"/>
      <c r="S27" s="4"/>
      <c r="T27" s="4"/>
      <c r="U27" s="4"/>
      <c r="V27" s="4"/>
      <c r="W27" s="4"/>
      <c r="X27" s="4"/>
      <c r="Y27" s="4"/>
      <c r="Z27" s="4"/>
    </row>
    <row r="28" spans="1:26" ht="16.5" customHeight="1">
      <c r="A28" s="11">
        <v>6</v>
      </c>
      <c r="B28" s="60"/>
      <c r="C28" s="64"/>
      <c r="D28" s="64"/>
      <c r="E28" s="64"/>
      <c r="F28" s="61"/>
      <c r="G28" s="11">
        <v>6</v>
      </c>
      <c r="H28" s="60" t="s">
        <v>50</v>
      </c>
      <c r="I28" s="64"/>
      <c r="J28" s="64"/>
      <c r="K28" s="64"/>
      <c r="L28" s="61"/>
      <c r="M28" s="2"/>
      <c r="N28" s="2"/>
      <c r="O28" s="4"/>
      <c r="P28" s="4"/>
      <c r="Q28" s="4"/>
      <c r="R28" s="4"/>
      <c r="S28" s="4"/>
      <c r="T28" s="4"/>
      <c r="U28" s="4"/>
      <c r="V28" s="4"/>
      <c r="W28" s="4"/>
      <c r="X28" s="4"/>
      <c r="Y28" s="4"/>
      <c r="Z28" s="4"/>
    </row>
    <row r="29" spans="1:26" ht="39" customHeight="1">
      <c r="A29" s="11">
        <v>7</v>
      </c>
      <c r="B29" s="60"/>
      <c r="C29" s="64"/>
      <c r="D29" s="64"/>
      <c r="E29" s="64"/>
      <c r="F29" s="61"/>
      <c r="G29" s="11">
        <v>7</v>
      </c>
      <c r="H29" s="60" t="s">
        <v>51</v>
      </c>
      <c r="I29" s="64"/>
      <c r="J29" s="64"/>
      <c r="K29" s="64"/>
      <c r="L29" s="61"/>
      <c r="M29" s="2"/>
      <c r="N29" s="2"/>
      <c r="O29" s="4"/>
      <c r="P29" s="4"/>
      <c r="Q29" s="4"/>
      <c r="R29" s="4"/>
      <c r="S29" s="4"/>
      <c r="T29" s="4"/>
      <c r="U29" s="4"/>
      <c r="V29" s="4"/>
      <c r="W29" s="4"/>
      <c r="X29" s="4"/>
      <c r="Y29" s="4"/>
      <c r="Z29" s="4"/>
    </row>
    <row r="30" spans="1:26" ht="42" customHeight="1">
      <c r="A30" s="11">
        <v>8</v>
      </c>
      <c r="B30" s="60"/>
      <c r="C30" s="64"/>
      <c r="D30" s="64"/>
      <c r="E30" s="64"/>
      <c r="F30" s="61"/>
      <c r="G30" s="11">
        <v>8</v>
      </c>
      <c r="H30" s="60" t="s">
        <v>52</v>
      </c>
      <c r="I30" s="64"/>
      <c r="J30" s="64"/>
      <c r="K30" s="64"/>
      <c r="L30" s="61"/>
      <c r="M30" s="2"/>
      <c r="N30" s="2"/>
      <c r="O30" s="4"/>
      <c r="P30" s="4"/>
      <c r="Q30" s="4"/>
      <c r="R30" s="4"/>
      <c r="S30" s="4"/>
      <c r="T30" s="4"/>
      <c r="U30" s="4"/>
      <c r="V30" s="4"/>
      <c r="W30" s="4"/>
      <c r="X30" s="4"/>
      <c r="Y30" s="4"/>
      <c r="Z30" s="4"/>
    </row>
    <row r="31" spans="1:26" ht="29.25" customHeight="1">
      <c r="A31" s="11">
        <v>9</v>
      </c>
      <c r="B31" s="60"/>
      <c r="C31" s="64"/>
      <c r="D31" s="64"/>
      <c r="E31" s="64"/>
      <c r="F31" s="61"/>
      <c r="G31" s="11">
        <v>9</v>
      </c>
      <c r="H31" s="60" t="s">
        <v>53</v>
      </c>
      <c r="I31" s="64"/>
      <c r="J31" s="64"/>
      <c r="K31" s="64"/>
      <c r="L31" s="61"/>
      <c r="M31" s="2"/>
      <c r="N31" s="2"/>
      <c r="O31" s="4"/>
      <c r="P31" s="4"/>
      <c r="Q31" s="4"/>
      <c r="R31" s="4"/>
      <c r="S31" s="4"/>
      <c r="T31" s="4"/>
      <c r="U31" s="4"/>
      <c r="V31" s="4"/>
      <c r="W31" s="4"/>
      <c r="X31" s="4"/>
      <c r="Y31" s="4"/>
      <c r="Z31" s="4"/>
    </row>
    <row r="32" spans="1:26" ht="35.25" customHeight="1">
      <c r="A32" s="11">
        <v>10</v>
      </c>
      <c r="B32" s="60"/>
      <c r="C32" s="64"/>
      <c r="D32" s="64"/>
      <c r="E32" s="64"/>
      <c r="F32" s="61"/>
      <c r="G32" s="11">
        <v>10</v>
      </c>
      <c r="H32" s="60" t="s">
        <v>54</v>
      </c>
      <c r="I32" s="64"/>
      <c r="J32" s="64"/>
      <c r="K32" s="64"/>
      <c r="L32" s="61"/>
      <c r="M32" s="2"/>
      <c r="N32" s="2"/>
      <c r="O32" s="4"/>
      <c r="P32" s="4"/>
      <c r="Q32" s="4"/>
      <c r="R32" s="4"/>
      <c r="S32" s="4"/>
      <c r="T32" s="4"/>
      <c r="U32" s="4"/>
      <c r="V32" s="4"/>
      <c r="W32" s="4"/>
      <c r="X32" s="4"/>
      <c r="Y32" s="4"/>
      <c r="Z32" s="4"/>
    </row>
    <row r="33" spans="1:26" ht="30.75" customHeight="1">
      <c r="A33" s="11">
        <v>11</v>
      </c>
      <c r="B33" s="60"/>
      <c r="C33" s="64"/>
      <c r="D33" s="64"/>
      <c r="E33" s="64"/>
      <c r="F33" s="61"/>
      <c r="G33" s="11">
        <v>11</v>
      </c>
      <c r="H33" s="60" t="s">
        <v>55</v>
      </c>
      <c r="I33" s="64"/>
      <c r="J33" s="64"/>
      <c r="K33" s="64"/>
      <c r="L33" s="61"/>
      <c r="M33" s="2"/>
      <c r="N33" s="2"/>
      <c r="O33" s="4"/>
      <c r="P33" s="4"/>
      <c r="Q33" s="4"/>
      <c r="R33" s="4"/>
      <c r="S33" s="4"/>
      <c r="T33" s="4"/>
      <c r="U33" s="4"/>
      <c r="V33" s="4"/>
      <c r="W33" s="4"/>
      <c r="X33" s="4"/>
      <c r="Y33" s="4"/>
      <c r="Z33" s="4"/>
    </row>
    <row r="34" spans="1:26" ht="16.5" customHeight="1">
      <c r="A34" s="11">
        <v>12</v>
      </c>
      <c r="B34" s="60"/>
      <c r="C34" s="64"/>
      <c r="D34" s="64"/>
      <c r="E34" s="64"/>
      <c r="F34" s="61"/>
      <c r="G34" s="11">
        <v>12</v>
      </c>
      <c r="H34" s="60"/>
      <c r="I34" s="64"/>
      <c r="J34" s="64"/>
      <c r="K34" s="64"/>
      <c r="L34" s="61"/>
      <c r="M34" s="2"/>
      <c r="N34" s="2"/>
      <c r="O34" s="4"/>
      <c r="P34" s="4"/>
      <c r="Q34" s="4"/>
      <c r="R34" s="4"/>
      <c r="S34" s="4"/>
      <c r="T34" s="4"/>
      <c r="U34" s="4"/>
      <c r="V34" s="4"/>
      <c r="W34" s="4"/>
      <c r="X34" s="4"/>
      <c r="Y34" s="4"/>
      <c r="Z34" s="4"/>
    </row>
    <row r="35" spans="1:26" ht="16.5" customHeight="1">
      <c r="A35" s="11">
        <v>13</v>
      </c>
      <c r="B35" s="60"/>
      <c r="C35" s="64"/>
      <c r="D35" s="64"/>
      <c r="E35" s="64"/>
      <c r="F35" s="61"/>
      <c r="G35" s="11">
        <v>13</v>
      </c>
      <c r="H35" s="60"/>
      <c r="I35" s="64"/>
      <c r="J35" s="64"/>
      <c r="K35" s="64"/>
      <c r="L35" s="61"/>
      <c r="M35" s="2"/>
      <c r="N35" s="2"/>
      <c r="O35" s="4"/>
      <c r="P35" s="4"/>
      <c r="Q35" s="4"/>
      <c r="R35" s="4"/>
      <c r="S35" s="4"/>
      <c r="T35" s="4"/>
      <c r="U35" s="4"/>
      <c r="V35" s="4"/>
      <c r="W35" s="4"/>
      <c r="X35" s="4"/>
      <c r="Y35" s="4"/>
      <c r="Z35" s="4"/>
    </row>
    <row r="36" spans="1:26" ht="16.5" customHeight="1">
      <c r="A36" s="11">
        <v>14</v>
      </c>
      <c r="B36" s="60"/>
      <c r="C36" s="64"/>
      <c r="D36" s="64"/>
      <c r="E36" s="64"/>
      <c r="F36" s="61"/>
      <c r="G36" s="11">
        <v>14</v>
      </c>
      <c r="H36" s="60"/>
      <c r="I36" s="64"/>
      <c r="J36" s="64"/>
      <c r="K36" s="64"/>
      <c r="L36" s="61"/>
      <c r="M36" s="2"/>
      <c r="N36" s="2"/>
      <c r="O36" s="4"/>
      <c r="P36" s="4"/>
      <c r="Q36" s="4"/>
      <c r="R36" s="4"/>
      <c r="S36" s="4"/>
      <c r="T36" s="4"/>
      <c r="U36" s="4"/>
      <c r="V36" s="4"/>
      <c r="W36" s="4"/>
      <c r="X36" s="4"/>
      <c r="Y36" s="4"/>
      <c r="Z36" s="4"/>
    </row>
    <row r="37" spans="1:26" ht="16.5" customHeight="1">
      <c r="A37" s="11">
        <v>15</v>
      </c>
      <c r="B37" s="60"/>
      <c r="C37" s="64"/>
      <c r="D37" s="64"/>
      <c r="E37" s="64"/>
      <c r="F37" s="61"/>
      <c r="G37" s="11">
        <v>15</v>
      </c>
      <c r="H37" s="60"/>
      <c r="I37" s="64"/>
      <c r="J37" s="64"/>
      <c r="K37" s="64"/>
      <c r="L37" s="61"/>
      <c r="M37" s="2"/>
      <c r="N37" s="2"/>
      <c r="O37" s="4"/>
      <c r="P37" s="4"/>
      <c r="Q37" s="4"/>
      <c r="R37" s="4"/>
      <c r="S37" s="4"/>
      <c r="T37" s="4"/>
      <c r="U37" s="4"/>
      <c r="V37" s="4"/>
      <c r="W37" s="4"/>
      <c r="X37" s="4"/>
      <c r="Y37" s="4"/>
      <c r="Z37" s="4"/>
    </row>
    <row r="38" spans="1:26" ht="16.5" customHeight="1">
      <c r="A38" s="63" t="s">
        <v>56</v>
      </c>
      <c r="B38" s="64"/>
      <c r="C38" s="64"/>
      <c r="D38" s="64"/>
      <c r="E38" s="64"/>
      <c r="F38" s="64"/>
      <c r="G38" s="64"/>
      <c r="H38" s="64"/>
      <c r="I38" s="64"/>
      <c r="J38" s="64"/>
      <c r="K38" s="64"/>
      <c r="L38" s="61"/>
      <c r="M38" s="2"/>
      <c r="N38" s="2"/>
      <c r="O38" s="4"/>
      <c r="P38" s="4"/>
      <c r="Q38" s="4"/>
      <c r="R38" s="4"/>
      <c r="S38" s="4"/>
      <c r="T38" s="4"/>
      <c r="U38" s="4"/>
      <c r="V38" s="4"/>
      <c r="W38" s="4"/>
      <c r="X38" s="4"/>
      <c r="Y38" s="4"/>
      <c r="Z38" s="4"/>
    </row>
    <row r="39" spans="1:26" ht="21" customHeight="1">
      <c r="A39" s="65" t="s">
        <v>57</v>
      </c>
      <c r="B39" s="66"/>
      <c r="C39" s="66"/>
      <c r="D39" s="66"/>
      <c r="E39" s="66"/>
      <c r="F39" s="67"/>
      <c r="G39" s="63" t="s">
        <v>58</v>
      </c>
      <c r="H39" s="64"/>
      <c r="I39" s="64"/>
      <c r="J39" s="64"/>
      <c r="K39" s="64"/>
      <c r="L39" s="61"/>
      <c r="M39" s="2"/>
      <c r="N39" s="2"/>
      <c r="O39" s="4"/>
      <c r="P39" s="4"/>
      <c r="Q39" s="4"/>
      <c r="R39" s="4"/>
      <c r="S39" s="4"/>
      <c r="T39" s="4"/>
      <c r="U39" s="4"/>
      <c r="V39" s="4"/>
      <c r="W39" s="4"/>
      <c r="X39" s="4"/>
      <c r="Y39" s="4"/>
      <c r="Z39" s="4"/>
    </row>
    <row r="40" spans="1:26" ht="39" customHeight="1">
      <c r="A40" s="11">
        <v>1</v>
      </c>
      <c r="B40" s="60" t="s">
        <v>59</v>
      </c>
      <c r="C40" s="64"/>
      <c r="D40" s="64"/>
      <c r="E40" s="64"/>
      <c r="F40" s="61"/>
      <c r="G40" s="11">
        <v>1</v>
      </c>
      <c r="H40" s="60" t="s">
        <v>60</v>
      </c>
      <c r="I40" s="64"/>
      <c r="J40" s="64"/>
      <c r="K40" s="64"/>
      <c r="L40" s="61"/>
      <c r="M40" s="2"/>
      <c r="N40" s="2"/>
      <c r="O40" s="4"/>
      <c r="P40" s="4"/>
      <c r="Q40" s="4"/>
      <c r="R40" s="4"/>
      <c r="S40" s="4"/>
      <c r="T40" s="4"/>
      <c r="U40" s="4"/>
      <c r="V40" s="4"/>
      <c r="W40" s="4"/>
      <c r="X40" s="4"/>
      <c r="Y40" s="4"/>
      <c r="Z40" s="4"/>
    </row>
    <row r="41" spans="1:26" ht="51" customHeight="1">
      <c r="A41" s="11">
        <v>2</v>
      </c>
      <c r="B41" s="60" t="s">
        <v>61</v>
      </c>
      <c r="C41" s="64"/>
      <c r="D41" s="64"/>
      <c r="E41" s="64"/>
      <c r="F41" s="61"/>
      <c r="G41" s="11">
        <v>2</v>
      </c>
      <c r="H41" s="60" t="s">
        <v>62</v>
      </c>
      <c r="I41" s="64"/>
      <c r="J41" s="64"/>
      <c r="K41" s="64"/>
      <c r="L41" s="61"/>
      <c r="M41" s="2"/>
      <c r="N41" s="2"/>
      <c r="O41" s="4"/>
      <c r="P41" s="4"/>
      <c r="Q41" s="4"/>
      <c r="R41" s="4"/>
      <c r="S41" s="4"/>
      <c r="T41" s="4"/>
      <c r="U41" s="4"/>
      <c r="V41" s="4"/>
      <c r="W41" s="4"/>
      <c r="X41" s="4"/>
      <c r="Y41" s="4"/>
      <c r="Z41" s="4"/>
    </row>
    <row r="42" spans="1:26" ht="95.25" customHeight="1">
      <c r="A42" s="11">
        <v>3</v>
      </c>
      <c r="B42" s="60" t="s">
        <v>63</v>
      </c>
      <c r="C42" s="64"/>
      <c r="D42" s="64"/>
      <c r="E42" s="64"/>
      <c r="F42" s="61"/>
      <c r="G42" s="11">
        <v>3</v>
      </c>
      <c r="H42" s="60" t="s">
        <v>64</v>
      </c>
      <c r="I42" s="64"/>
      <c r="J42" s="64"/>
      <c r="K42" s="64"/>
      <c r="L42" s="61"/>
      <c r="M42" s="2"/>
      <c r="N42" s="2"/>
      <c r="O42" s="4"/>
      <c r="P42" s="4"/>
      <c r="Q42" s="4"/>
      <c r="R42" s="4"/>
      <c r="S42" s="4"/>
      <c r="T42" s="4"/>
      <c r="U42" s="4"/>
      <c r="V42" s="4"/>
      <c r="W42" s="4"/>
      <c r="X42" s="4"/>
      <c r="Y42" s="4"/>
      <c r="Z42" s="4"/>
    </row>
    <row r="43" spans="1:26" ht="40.5" customHeight="1">
      <c r="A43" s="11">
        <v>4</v>
      </c>
      <c r="B43" s="60" t="s">
        <v>65</v>
      </c>
      <c r="C43" s="64"/>
      <c r="D43" s="64"/>
      <c r="E43" s="64"/>
      <c r="F43" s="61"/>
      <c r="G43" s="11">
        <v>4</v>
      </c>
      <c r="H43" s="60"/>
      <c r="I43" s="64"/>
      <c r="J43" s="64"/>
      <c r="K43" s="64"/>
      <c r="L43" s="61"/>
      <c r="M43" s="2"/>
      <c r="N43" s="2"/>
      <c r="O43" s="4"/>
      <c r="P43" s="4"/>
      <c r="Q43" s="4"/>
      <c r="R43" s="4"/>
      <c r="S43" s="4"/>
      <c r="T43" s="4"/>
      <c r="U43" s="4"/>
      <c r="V43" s="4"/>
      <c r="W43" s="4"/>
      <c r="X43" s="4"/>
      <c r="Y43" s="4"/>
      <c r="Z43" s="4"/>
    </row>
    <row r="44" spans="1:26" ht="16.5" customHeight="1">
      <c r="A44" s="11">
        <v>5</v>
      </c>
      <c r="B44" s="60"/>
      <c r="C44" s="64"/>
      <c r="D44" s="64"/>
      <c r="E44" s="64"/>
      <c r="F44" s="61"/>
      <c r="G44" s="11">
        <v>5</v>
      </c>
      <c r="H44" s="60"/>
      <c r="I44" s="64"/>
      <c r="J44" s="64"/>
      <c r="K44" s="64"/>
      <c r="L44" s="61"/>
      <c r="M44" s="2"/>
      <c r="N44" s="2"/>
      <c r="O44" s="4"/>
      <c r="P44" s="4"/>
      <c r="Q44" s="4"/>
      <c r="R44" s="4"/>
      <c r="S44" s="4"/>
      <c r="T44" s="4"/>
      <c r="U44" s="4"/>
      <c r="V44" s="4"/>
      <c r="W44" s="4"/>
      <c r="X44" s="4"/>
      <c r="Y44" s="4"/>
      <c r="Z44" s="4"/>
    </row>
    <row r="45" spans="1:26" ht="16.5" customHeight="1">
      <c r="A45" s="11">
        <v>6</v>
      </c>
      <c r="B45" s="60"/>
      <c r="C45" s="64"/>
      <c r="D45" s="64"/>
      <c r="E45" s="64"/>
      <c r="F45" s="61"/>
      <c r="G45" s="11">
        <v>6</v>
      </c>
      <c r="H45" s="60"/>
      <c r="I45" s="64"/>
      <c r="J45" s="64"/>
      <c r="K45" s="64"/>
      <c r="L45" s="61"/>
      <c r="M45" s="2"/>
      <c r="N45" s="2"/>
      <c r="O45" s="4"/>
      <c r="P45" s="4"/>
      <c r="Q45" s="4"/>
      <c r="R45" s="4"/>
      <c r="S45" s="4"/>
      <c r="T45" s="4"/>
      <c r="U45" s="4"/>
      <c r="V45" s="4"/>
      <c r="W45" s="4"/>
      <c r="X45" s="4"/>
      <c r="Y45" s="4"/>
      <c r="Z45" s="4"/>
    </row>
    <row r="46" spans="1:26" ht="16.5" customHeight="1">
      <c r="A46" s="11">
        <v>7</v>
      </c>
      <c r="B46" s="60"/>
      <c r="C46" s="64"/>
      <c r="D46" s="64"/>
      <c r="E46" s="64"/>
      <c r="F46" s="61"/>
      <c r="G46" s="11">
        <v>7</v>
      </c>
      <c r="H46" s="60"/>
      <c r="I46" s="64"/>
      <c r="J46" s="64"/>
      <c r="K46" s="64"/>
      <c r="L46" s="61"/>
      <c r="M46" s="2"/>
      <c r="N46" s="2"/>
      <c r="O46" s="4"/>
      <c r="P46" s="4"/>
      <c r="Q46" s="4"/>
      <c r="R46" s="4"/>
      <c r="S46" s="4"/>
      <c r="T46" s="4"/>
      <c r="U46" s="4"/>
      <c r="V46" s="4"/>
      <c r="W46" s="4"/>
      <c r="X46" s="4"/>
      <c r="Y46" s="4"/>
      <c r="Z46" s="4"/>
    </row>
    <row r="47" spans="1:26" ht="16.5" customHeight="1">
      <c r="A47" s="11">
        <v>8</v>
      </c>
      <c r="B47" s="60"/>
      <c r="C47" s="64"/>
      <c r="D47" s="64"/>
      <c r="E47" s="64"/>
      <c r="F47" s="61"/>
      <c r="G47" s="11">
        <v>8</v>
      </c>
      <c r="H47" s="60"/>
      <c r="I47" s="64"/>
      <c r="J47" s="64"/>
      <c r="K47" s="64"/>
      <c r="L47" s="61"/>
      <c r="M47" s="2"/>
      <c r="N47" s="2"/>
      <c r="O47" s="4"/>
      <c r="P47" s="4"/>
      <c r="Q47" s="4"/>
      <c r="R47" s="4"/>
      <c r="S47" s="4"/>
      <c r="T47" s="4"/>
      <c r="U47" s="4"/>
      <c r="V47" s="4"/>
      <c r="W47" s="4"/>
      <c r="X47" s="4"/>
      <c r="Y47" s="4"/>
      <c r="Z47" s="4"/>
    </row>
    <row r="48" spans="1:26" ht="16.5" customHeight="1">
      <c r="A48" s="11">
        <v>9</v>
      </c>
      <c r="B48" s="60"/>
      <c r="C48" s="64"/>
      <c r="D48" s="64"/>
      <c r="E48" s="64"/>
      <c r="F48" s="61"/>
      <c r="G48" s="11">
        <v>9</v>
      </c>
      <c r="H48" s="60"/>
      <c r="I48" s="64"/>
      <c r="J48" s="64"/>
      <c r="K48" s="64"/>
      <c r="L48" s="61"/>
      <c r="M48" s="2"/>
      <c r="N48" s="2"/>
      <c r="O48" s="4"/>
      <c r="P48" s="4"/>
      <c r="Q48" s="4"/>
      <c r="R48" s="4"/>
      <c r="S48" s="4"/>
      <c r="T48" s="4"/>
      <c r="U48" s="4"/>
      <c r="V48" s="4"/>
      <c r="W48" s="4"/>
      <c r="X48" s="4"/>
      <c r="Y48" s="4"/>
      <c r="Z48" s="4"/>
    </row>
    <row r="49" spans="1:26" ht="16.5" customHeight="1">
      <c r="A49" s="11">
        <v>10</v>
      </c>
      <c r="B49" s="60"/>
      <c r="C49" s="64"/>
      <c r="D49" s="64"/>
      <c r="E49" s="64"/>
      <c r="F49" s="61"/>
      <c r="G49" s="11">
        <v>10</v>
      </c>
      <c r="H49" s="60"/>
      <c r="I49" s="64"/>
      <c r="J49" s="64"/>
      <c r="K49" s="64"/>
      <c r="L49" s="61"/>
      <c r="M49" s="2"/>
      <c r="N49" s="2"/>
      <c r="O49" s="4"/>
      <c r="P49" s="4"/>
      <c r="Q49" s="4"/>
      <c r="R49" s="4"/>
      <c r="S49" s="4"/>
      <c r="T49" s="4"/>
      <c r="U49" s="4"/>
      <c r="V49" s="4"/>
      <c r="W49" s="4"/>
      <c r="X49" s="4"/>
      <c r="Y49" s="4"/>
      <c r="Z49" s="4"/>
    </row>
    <row r="50" spans="1:26" ht="16.5" customHeight="1">
      <c r="A50" s="11">
        <v>11</v>
      </c>
      <c r="B50" s="60"/>
      <c r="C50" s="64"/>
      <c r="D50" s="64"/>
      <c r="E50" s="64"/>
      <c r="F50" s="61"/>
      <c r="G50" s="11">
        <v>11</v>
      </c>
      <c r="H50" s="60"/>
      <c r="I50" s="64"/>
      <c r="J50" s="64"/>
      <c r="K50" s="64"/>
      <c r="L50" s="61"/>
      <c r="M50" s="2"/>
      <c r="N50" s="2"/>
      <c r="O50" s="4"/>
      <c r="P50" s="4"/>
      <c r="Q50" s="4"/>
      <c r="R50" s="4"/>
      <c r="S50" s="4"/>
      <c r="T50" s="4"/>
      <c r="U50" s="4"/>
      <c r="V50" s="4"/>
      <c r="W50" s="4"/>
      <c r="X50" s="4"/>
      <c r="Y50" s="4"/>
      <c r="Z50" s="4"/>
    </row>
    <row r="51" spans="1:26" ht="16.5" customHeight="1">
      <c r="A51" s="11">
        <v>12</v>
      </c>
      <c r="B51" s="60"/>
      <c r="C51" s="64"/>
      <c r="D51" s="64"/>
      <c r="E51" s="64"/>
      <c r="F51" s="61"/>
      <c r="G51" s="11">
        <v>12</v>
      </c>
      <c r="H51" s="60"/>
      <c r="I51" s="64"/>
      <c r="J51" s="64"/>
      <c r="K51" s="64"/>
      <c r="L51" s="61"/>
      <c r="M51" s="2"/>
      <c r="N51" s="2"/>
      <c r="O51" s="4"/>
      <c r="P51" s="4"/>
      <c r="Q51" s="4"/>
      <c r="R51" s="4"/>
      <c r="S51" s="4"/>
      <c r="T51" s="4"/>
      <c r="U51" s="4"/>
      <c r="V51" s="4"/>
      <c r="W51" s="4"/>
      <c r="X51" s="4"/>
      <c r="Y51" s="4"/>
      <c r="Z51" s="4"/>
    </row>
    <row r="52" spans="1:26" ht="16.5" customHeight="1">
      <c r="A52" s="11">
        <v>13</v>
      </c>
      <c r="B52" s="60"/>
      <c r="C52" s="64"/>
      <c r="D52" s="64"/>
      <c r="E52" s="64"/>
      <c r="F52" s="61"/>
      <c r="G52" s="11">
        <v>13</v>
      </c>
      <c r="H52" s="60"/>
      <c r="I52" s="64"/>
      <c r="J52" s="64"/>
      <c r="K52" s="64"/>
      <c r="L52" s="61"/>
      <c r="M52" s="2"/>
      <c r="N52" s="2"/>
      <c r="O52" s="4"/>
      <c r="P52" s="4"/>
      <c r="Q52" s="4"/>
      <c r="R52" s="4"/>
      <c r="S52" s="4"/>
      <c r="T52" s="4"/>
      <c r="U52" s="4"/>
      <c r="V52" s="4"/>
      <c r="W52" s="4"/>
      <c r="X52" s="4"/>
      <c r="Y52" s="4"/>
      <c r="Z52" s="4"/>
    </row>
    <row r="53" spans="1:26" ht="16.5" customHeight="1">
      <c r="A53" s="11">
        <v>14</v>
      </c>
      <c r="B53" s="60"/>
      <c r="C53" s="64"/>
      <c r="D53" s="64"/>
      <c r="E53" s="64"/>
      <c r="F53" s="61"/>
      <c r="G53" s="11">
        <v>14</v>
      </c>
      <c r="H53" s="60"/>
      <c r="I53" s="64"/>
      <c r="J53" s="64"/>
      <c r="K53" s="64"/>
      <c r="L53" s="61"/>
      <c r="M53" s="2"/>
      <c r="N53" s="2"/>
      <c r="O53" s="4"/>
      <c r="P53" s="4"/>
      <c r="Q53" s="4"/>
      <c r="R53" s="4"/>
      <c r="S53" s="4"/>
      <c r="T53" s="4"/>
      <c r="U53" s="4"/>
      <c r="V53" s="4"/>
      <c r="W53" s="4"/>
      <c r="X53" s="4"/>
      <c r="Y53" s="4"/>
      <c r="Z53" s="4"/>
    </row>
    <row r="54" spans="1:26" ht="16.5" customHeight="1">
      <c r="A54" s="11">
        <v>15</v>
      </c>
      <c r="B54" s="60"/>
      <c r="C54" s="64"/>
      <c r="D54" s="64"/>
      <c r="E54" s="64"/>
      <c r="F54" s="61"/>
      <c r="G54" s="11">
        <v>15</v>
      </c>
      <c r="H54" s="60"/>
      <c r="I54" s="64"/>
      <c r="J54" s="64"/>
      <c r="K54" s="64"/>
      <c r="L54" s="61"/>
      <c r="M54" s="2"/>
      <c r="N54" s="2"/>
      <c r="O54" s="4"/>
      <c r="P54" s="4"/>
      <c r="Q54" s="4"/>
      <c r="R54" s="4"/>
      <c r="S54" s="4"/>
      <c r="T54" s="4"/>
      <c r="U54" s="4"/>
      <c r="V54" s="4"/>
      <c r="W54" s="4"/>
      <c r="X54" s="4"/>
      <c r="Y54" s="4"/>
      <c r="Z54" s="4"/>
    </row>
    <row r="55" spans="1:26" ht="16.5" customHeight="1">
      <c r="A55" s="63" t="s">
        <v>66</v>
      </c>
      <c r="B55" s="64"/>
      <c r="C55" s="64"/>
      <c r="D55" s="64"/>
      <c r="E55" s="64"/>
      <c r="F55" s="64"/>
      <c r="G55" s="64"/>
      <c r="H55" s="64"/>
      <c r="I55" s="64"/>
      <c r="J55" s="64"/>
      <c r="K55" s="64"/>
      <c r="L55" s="61"/>
      <c r="M55" s="2"/>
      <c r="N55" s="2"/>
      <c r="O55" s="4"/>
      <c r="P55" s="4"/>
      <c r="Q55" s="4"/>
      <c r="R55" s="4"/>
      <c r="S55" s="4"/>
      <c r="T55" s="4"/>
      <c r="U55" s="4"/>
      <c r="V55" s="4"/>
      <c r="W55" s="4"/>
      <c r="X55" s="4"/>
      <c r="Y55" s="4"/>
      <c r="Z55" s="4"/>
    </row>
    <row r="56" spans="1:26" ht="21" customHeight="1">
      <c r="A56" s="65" t="s">
        <v>67</v>
      </c>
      <c r="B56" s="66"/>
      <c r="C56" s="66"/>
      <c r="D56" s="66"/>
      <c r="E56" s="66"/>
      <c r="F56" s="67"/>
      <c r="G56" s="63" t="s">
        <v>68</v>
      </c>
      <c r="H56" s="64"/>
      <c r="I56" s="64"/>
      <c r="J56" s="64"/>
      <c r="K56" s="64"/>
      <c r="L56" s="61"/>
      <c r="M56" s="2"/>
      <c r="N56" s="2"/>
      <c r="O56" s="4"/>
      <c r="P56" s="4"/>
      <c r="Q56" s="4"/>
      <c r="R56" s="4"/>
      <c r="S56" s="4"/>
      <c r="T56" s="4"/>
      <c r="U56" s="4"/>
      <c r="V56" s="4"/>
      <c r="W56" s="4"/>
      <c r="X56" s="4"/>
      <c r="Y56" s="4"/>
      <c r="Z56" s="4"/>
    </row>
    <row r="57" spans="1:26" ht="16.5" customHeight="1">
      <c r="A57" s="11">
        <v>1</v>
      </c>
      <c r="B57" s="60"/>
      <c r="C57" s="64"/>
      <c r="D57" s="64"/>
      <c r="E57" s="64"/>
      <c r="F57" s="61"/>
      <c r="G57" s="11">
        <v>1</v>
      </c>
      <c r="H57" s="60"/>
      <c r="I57" s="64"/>
      <c r="J57" s="64"/>
      <c r="K57" s="64"/>
      <c r="L57" s="61"/>
      <c r="M57" s="2"/>
      <c r="N57" s="2"/>
      <c r="O57" s="4"/>
      <c r="P57" s="4"/>
      <c r="Q57" s="4"/>
      <c r="R57" s="4"/>
      <c r="S57" s="4"/>
      <c r="T57" s="4"/>
      <c r="U57" s="4"/>
      <c r="V57" s="4"/>
      <c r="W57" s="4"/>
      <c r="X57" s="4"/>
      <c r="Y57" s="4"/>
      <c r="Z57" s="4"/>
    </row>
    <row r="58" spans="1:26" ht="16.5" customHeight="1">
      <c r="A58" s="11">
        <v>2</v>
      </c>
      <c r="B58" s="60"/>
      <c r="C58" s="64"/>
      <c r="D58" s="64"/>
      <c r="E58" s="64"/>
      <c r="F58" s="61"/>
      <c r="G58" s="11">
        <v>2</v>
      </c>
      <c r="H58" s="60"/>
      <c r="I58" s="64"/>
      <c r="J58" s="64"/>
      <c r="K58" s="64"/>
      <c r="L58" s="61"/>
      <c r="M58" s="2"/>
      <c r="N58" s="2"/>
      <c r="O58" s="4"/>
      <c r="P58" s="4"/>
      <c r="Q58" s="4"/>
      <c r="R58" s="4"/>
      <c r="S58" s="4"/>
      <c r="T58" s="4"/>
      <c r="U58" s="4"/>
      <c r="V58" s="4"/>
      <c r="W58" s="4"/>
      <c r="X58" s="4"/>
      <c r="Y58" s="4"/>
      <c r="Z58" s="4"/>
    </row>
    <row r="59" spans="1:26" ht="16.5" customHeight="1">
      <c r="A59" s="11">
        <v>3</v>
      </c>
      <c r="B59" s="60"/>
      <c r="C59" s="64"/>
      <c r="D59" s="64"/>
      <c r="E59" s="64"/>
      <c r="F59" s="61"/>
      <c r="G59" s="11">
        <v>3</v>
      </c>
      <c r="H59" s="60"/>
      <c r="I59" s="64"/>
      <c r="J59" s="64"/>
      <c r="K59" s="64"/>
      <c r="L59" s="61"/>
      <c r="M59" s="2"/>
      <c r="N59" s="2"/>
      <c r="O59" s="4"/>
      <c r="P59" s="4"/>
      <c r="Q59" s="4"/>
      <c r="R59" s="4"/>
      <c r="S59" s="4"/>
      <c r="T59" s="4"/>
      <c r="U59" s="4"/>
      <c r="V59" s="4"/>
      <c r="W59" s="4"/>
      <c r="X59" s="4"/>
      <c r="Y59" s="4"/>
      <c r="Z59" s="4"/>
    </row>
    <row r="60" spans="1:26" ht="16.5" customHeight="1">
      <c r="A60" s="11">
        <v>4</v>
      </c>
      <c r="B60" s="60"/>
      <c r="C60" s="64"/>
      <c r="D60" s="64"/>
      <c r="E60" s="64"/>
      <c r="F60" s="61"/>
      <c r="G60" s="11">
        <v>4</v>
      </c>
      <c r="H60" s="60"/>
      <c r="I60" s="64"/>
      <c r="J60" s="64"/>
      <c r="K60" s="64"/>
      <c r="L60" s="61"/>
      <c r="M60" s="2"/>
      <c r="N60" s="2"/>
      <c r="O60" s="4"/>
      <c r="P60" s="4"/>
      <c r="Q60" s="4"/>
      <c r="R60" s="4"/>
      <c r="S60" s="4"/>
      <c r="T60" s="4"/>
      <c r="U60" s="4"/>
      <c r="V60" s="4"/>
      <c r="W60" s="4"/>
      <c r="X60" s="4"/>
      <c r="Y60" s="4"/>
      <c r="Z60" s="4"/>
    </row>
    <row r="61" spans="1:26" ht="16.5" customHeight="1">
      <c r="A61" s="11">
        <v>5</v>
      </c>
      <c r="B61" s="60"/>
      <c r="C61" s="64"/>
      <c r="D61" s="64"/>
      <c r="E61" s="64"/>
      <c r="F61" s="61"/>
      <c r="G61" s="11">
        <v>5</v>
      </c>
      <c r="H61" s="60"/>
      <c r="I61" s="64"/>
      <c r="J61" s="64"/>
      <c r="K61" s="64"/>
      <c r="L61" s="61"/>
      <c r="M61" s="2"/>
      <c r="N61" s="2"/>
      <c r="O61" s="4"/>
      <c r="P61" s="4"/>
      <c r="Q61" s="4"/>
      <c r="R61" s="4"/>
      <c r="S61" s="4"/>
      <c r="T61" s="4"/>
      <c r="U61" s="4"/>
      <c r="V61" s="4"/>
      <c r="W61" s="4"/>
      <c r="X61" s="4"/>
      <c r="Y61" s="4"/>
      <c r="Z61" s="4"/>
    </row>
    <row r="62" spans="1:26" ht="16.5" customHeight="1">
      <c r="A62" s="11">
        <v>6</v>
      </c>
      <c r="B62" s="60"/>
      <c r="C62" s="64"/>
      <c r="D62" s="64"/>
      <c r="E62" s="64"/>
      <c r="F62" s="61"/>
      <c r="G62" s="11">
        <v>6</v>
      </c>
      <c r="H62" s="60"/>
      <c r="I62" s="64"/>
      <c r="J62" s="64"/>
      <c r="K62" s="64"/>
      <c r="L62" s="61"/>
      <c r="M62" s="2"/>
      <c r="N62" s="2"/>
      <c r="O62" s="4"/>
      <c r="P62" s="4"/>
      <c r="Q62" s="4"/>
      <c r="R62" s="4"/>
      <c r="S62" s="4"/>
      <c r="T62" s="4"/>
      <c r="U62" s="4"/>
      <c r="V62" s="4"/>
      <c r="W62" s="4"/>
      <c r="X62" s="4"/>
      <c r="Y62" s="4"/>
      <c r="Z62" s="4"/>
    </row>
    <row r="63" spans="1:26" ht="21" customHeight="1">
      <c r="A63" s="65" t="s">
        <v>69</v>
      </c>
      <c r="B63" s="66"/>
      <c r="C63" s="66"/>
      <c r="D63" s="66"/>
      <c r="E63" s="66"/>
      <c r="F63" s="67"/>
      <c r="G63" s="63" t="s">
        <v>70</v>
      </c>
      <c r="H63" s="64"/>
      <c r="I63" s="64"/>
      <c r="J63" s="64"/>
      <c r="K63" s="64"/>
      <c r="L63" s="61"/>
      <c r="M63" s="2"/>
      <c r="N63" s="2"/>
      <c r="O63" s="4"/>
      <c r="P63" s="4"/>
      <c r="Q63" s="4"/>
      <c r="R63" s="4"/>
      <c r="S63" s="4"/>
      <c r="T63" s="4"/>
      <c r="U63" s="4"/>
      <c r="V63" s="4"/>
      <c r="W63" s="4"/>
      <c r="X63" s="4"/>
      <c r="Y63" s="4"/>
      <c r="Z63" s="4"/>
    </row>
    <row r="64" spans="1:26" ht="16.5" customHeight="1">
      <c r="A64" s="11">
        <v>1</v>
      </c>
      <c r="B64" s="60"/>
      <c r="C64" s="64"/>
      <c r="D64" s="64"/>
      <c r="E64" s="64"/>
      <c r="F64" s="61"/>
      <c r="G64" s="11">
        <v>1</v>
      </c>
      <c r="H64" s="60"/>
      <c r="I64" s="64"/>
      <c r="J64" s="64"/>
      <c r="K64" s="64"/>
      <c r="L64" s="61"/>
      <c r="M64" s="2"/>
      <c r="N64" s="2"/>
      <c r="O64" s="4"/>
      <c r="P64" s="4"/>
      <c r="Q64" s="4"/>
      <c r="R64" s="4"/>
      <c r="S64" s="4"/>
      <c r="T64" s="4"/>
      <c r="U64" s="4"/>
      <c r="V64" s="4"/>
      <c r="W64" s="4"/>
      <c r="X64" s="4"/>
      <c r="Y64" s="4"/>
      <c r="Z64" s="4"/>
    </row>
    <row r="65" spans="1:26" ht="16.5" customHeight="1">
      <c r="A65" s="11">
        <v>2</v>
      </c>
      <c r="B65" s="60"/>
      <c r="C65" s="64"/>
      <c r="D65" s="64"/>
      <c r="E65" s="64"/>
      <c r="F65" s="61"/>
      <c r="G65" s="11">
        <v>2</v>
      </c>
      <c r="H65" s="60"/>
      <c r="I65" s="64"/>
      <c r="J65" s="64"/>
      <c r="K65" s="64"/>
      <c r="L65" s="61"/>
      <c r="M65" s="2"/>
      <c r="N65" s="2"/>
      <c r="O65" s="4"/>
      <c r="P65" s="4"/>
      <c r="Q65" s="4"/>
      <c r="R65" s="4"/>
      <c r="S65" s="4"/>
      <c r="T65" s="4"/>
      <c r="U65" s="4"/>
      <c r="V65" s="4"/>
      <c r="W65" s="4"/>
      <c r="X65" s="4"/>
      <c r="Y65" s="4"/>
      <c r="Z65" s="4"/>
    </row>
    <row r="66" spans="1:26" ht="16.5" customHeight="1">
      <c r="A66" s="11">
        <v>3</v>
      </c>
      <c r="B66" s="60"/>
      <c r="C66" s="64"/>
      <c r="D66" s="64"/>
      <c r="E66" s="64"/>
      <c r="F66" s="61"/>
      <c r="G66" s="11">
        <v>3</v>
      </c>
      <c r="H66" s="60"/>
      <c r="I66" s="64"/>
      <c r="J66" s="64"/>
      <c r="K66" s="64"/>
      <c r="L66" s="61"/>
      <c r="M66" s="2"/>
      <c r="N66" s="2"/>
      <c r="O66" s="4"/>
      <c r="P66" s="4"/>
      <c r="Q66" s="4"/>
      <c r="R66" s="4"/>
      <c r="S66" s="4"/>
      <c r="T66" s="4"/>
      <c r="U66" s="4"/>
      <c r="V66" s="4"/>
      <c r="W66" s="4"/>
      <c r="X66" s="4"/>
      <c r="Y66" s="4"/>
      <c r="Z66" s="4"/>
    </row>
    <row r="67" spans="1:26" ht="16.5" customHeight="1">
      <c r="A67" s="11">
        <v>4</v>
      </c>
      <c r="B67" s="60"/>
      <c r="C67" s="64"/>
      <c r="D67" s="64"/>
      <c r="E67" s="64"/>
      <c r="F67" s="61"/>
      <c r="G67" s="11">
        <v>4</v>
      </c>
      <c r="H67" s="60"/>
      <c r="I67" s="64"/>
      <c r="J67" s="64"/>
      <c r="K67" s="64"/>
      <c r="L67" s="61"/>
      <c r="M67" s="2"/>
      <c r="N67" s="2"/>
      <c r="O67" s="4"/>
      <c r="P67" s="4"/>
      <c r="Q67" s="4"/>
      <c r="R67" s="4"/>
      <c r="S67" s="4"/>
      <c r="T67" s="4"/>
      <c r="U67" s="4"/>
      <c r="V67" s="4"/>
      <c r="W67" s="4"/>
      <c r="X67" s="4"/>
      <c r="Y67" s="4"/>
      <c r="Z67" s="4"/>
    </row>
    <row r="68" spans="1:26" ht="16.5" customHeight="1">
      <c r="A68" s="11">
        <v>5</v>
      </c>
      <c r="B68" s="60"/>
      <c r="C68" s="64"/>
      <c r="D68" s="64"/>
      <c r="E68" s="64"/>
      <c r="F68" s="61"/>
      <c r="G68" s="11">
        <v>5</v>
      </c>
      <c r="H68" s="60"/>
      <c r="I68" s="64"/>
      <c r="J68" s="64"/>
      <c r="K68" s="64"/>
      <c r="L68" s="61"/>
      <c r="M68" s="2"/>
      <c r="N68" s="2"/>
      <c r="O68" s="4"/>
      <c r="P68" s="4"/>
      <c r="Q68" s="4"/>
      <c r="R68" s="4"/>
      <c r="S68" s="4"/>
      <c r="T68" s="4"/>
      <c r="U68" s="4"/>
      <c r="V68" s="4"/>
      <c r="W68" s="4"/>
      <c r="X68" s="4"/>
      <c r="Y68" s="4"/>
      <c r="Z68" s="4"/>
    </row>
    <row r="69" spans="1:26" ht="16.5" customHeight="1">
      <c r="A69" s="11">
        <v>6</v>
      </c>
      <c r="B69" s="60"/>
      <c r="C69" s="64"/>
      <c r="D69" s="64"/>
      <c r="E69" s="64"/>
      <c r="F69" s="61"/>
      <c r="G69" s="11">
        <v>6</v>
      </c>
      <c r="H69" s="60"/>
      <c r="I69" s="64"/>
      <c r="J69" s="64"/>
      <c r="K69" s="64"/>
      <c r="L69" s="61"/>
      <c r="M69" s="2"/>
      <c r="N69" s="2"/>
      <c r="O69" s="4"/>
      <c r="P69" s="4"/>
      <c r="Q69" s="4"/>
      <c r="R69" s="4"/>
      <c r="S69" s="4"/>
      <c r="T69" s="4"/>
      <c r="U69" s="4"/>
      <c r="V69" s="4"/>
      <c r="W69" s="4"/>
      <c r="X69" s="4"/>
      <c r="Y69" s="4"/>
      <c r="Z69" s="4"/>
    </row>
    <row r="70" spans="1:26" ht="21" customHeight="1">
      <c r="A70" s="65" t="s">
        <v>71</v>
      </c>
      <c r="B70" s="66"/>
      <c r="C70" s="66"/>
      <c r="D70" s="66"/>
      <c r="E70" s="66"/>
      <c r="F70" s="67"/>
      <c r="G70" s="63" t="s">
        <v>72</v>
      </c>
      <c r="H70" s="64"/>
      <c r="I70" s="64"/>
      <c r="J70" s="64"/>
      <c r="K70" s="64"/>
      <c r="L70" s="61"/>
      <c r="M70" s="2"/>
      <c r="N70" s="2"/>
      <c r="O70" s="4"/>
      <c r="P70" s="4"/>
      <c r="Q70" s="4"/>
      <c r="R70" s="4"/>
      <c r="S70" s="4"/>
      <c r="T70" s="4"/>
      <c r="U70" s="4"/>
      <c r="V70" s="4"/>
      <c r="W70" s="4"/>
      <c r="X70" s="4"/>
      <c r="Y70" s="4"/>
      <c r="Z70" s="4"/>
    </row>
    <row r="71" spans="1:26" ht="16.5" customHeight="1">
      <c r="A71" s="11">
        <v>1</v>
      </c>
      <c r="B71" s="60"/>
      <c r="C71" s="64"/>
      <c r="D71" s="64"/>
      <c r="E71" s="64"/>
      <c r="F71" s="61"/>
      <c r="G71" s="11">
        <v>1</v>
      </c>
      <c r="H71" s="60"/>
      <c r="I71" s="64"/>
      <c r="J71" s="64"/>
      <c r="K71" s="64"/>
      <c r="L71" s="61"/>
      <c r="M71" s="2"/>
      <c r="N71" s="2"/>
      <c r="O71" s="4"/>
      <c r="P71" s="4"/>
      <c r="Q71" s="4"/>
      <c r="R71" s="4"/>
      <c r="S71" s="4"/>
      <c r="T71" s="4"/>
      <c r="U71" s="4"/>
      <c r="V71" s="4"/>
      <c r="W71" s="4"/>
      <c r="X71" s="4"/>
      <c r="Y71" s="4"/>
      <c r="Z71" s="4"/>
    </row>
    <row r="72" spans="1:26" ht="16.5" customHeight="1">
      <c r="A72" s="11">
        <v>2</v>
      </c>
      <c r="B72" s="60"/>
      <c r="C72" s="64"/>
      <c r="D72" s="64"/>
      <c r="E72" s="64"/>
      <c r="F72" s="61"/>
      <c r="G72" s="11">
        <v>2</v>
      </c>
      <c r="H72" s="60"/>
      <c r="I72" s="64"/>
      <c r="J72" s="64"/>
      <c r="K72" s="64"/>
      <c r="L72" s="61"/>
      <c r="M72" s="2"/>
      <c r="N72" s="2"/>
      <c r="O72" s="4"/>
      <c r="P72" s="4"/>
      <c r="Q72" s="4"/>
      <c r="R72" s="4"/>
      <c r="S72" s="4"/>
      <c r="T72" s="4"/>
      <c r="U72" s="4"/>
      <c r="V72" s="4"/>
      <c r="W72" s="4"/>
      <c r="X72" s="4"/>
      <c r="Y72" s="4"/>
      <c r="Z72" s="4"/>
    </row>
    <row r="73" spans="1:26" ht="16.5" customHeight="1">
      <c r="A73" s="11">
        <v>3</v>
      </c>
      <c r="B73" s="60"/>
      <c r="C73" s="64"/>
      <c r="D73" s="64"/>
      <c r="E73" s="64"/>
      <c r="F73" s="61"/>
      <c r="G73" s="11">
        <v>3</v>
      </c>
      <c r="H73" s="60"/>
      <c r="I73" s="64"/>
      <c r="J73" s="64"/>
      <c r="K73" s="64"/>
      <c r="L73" s="61"/>
      <c r="M73" s="2"/>
      <c r="N73" s="2"/>
      <c r="O73" s="4"/>
      <c r="P73" s="4"/>
      <c r="Q73" s="4"/>
      <c r="R73" s="4"/>
      <c r="S73" s="4"/>
      <c r="T73" s="4"/>
      <c r="U73" s="4"/>
      <c r="V73" s="4"/>
      <c r="W73" s="4"/>
      <c r="X73" s="4"/>
      <c r="Y73" s="4"/>
      <c r="Z73" s="4"/>
    </row>
    <row r="74" spans="1:26" ht="16.5" customHeight="1">
      <c r="A74" s="11">
        <v>4</v>
      </c>
      <c r="B74" s="60"/>
      <c r="C74" s="64"/>
      <c r="D74" s="64"/>
      <c r="E74" s="64"/>
      <c r="F74" s="61"/>
      <c r="G74" s="11">
        <v>4</v>
      </c>
      <c r="H74" s="60"/>
      <c r="I74" s="64"/>
      <c r="J74" s="64"/>
      <c r="K74" s="64"/>
      <c r="L74" s="61"/>
      <c r="M74" s="2"/>
      <c r="N74" s="2"/>
      <c r="O74" s="4"/>
      <c r="P74" s="4"/>
      <c r="Q74" s="4"/>
      <c r="R74" s="4"/>
      <c r="S74" s="4"/>
      <c r="T74" s="4"/>
      <c r="U74" s="4"/>
      <c r="V74" s="4"/>
      <c r="W74" s="4"/>
      <c r="X74" s="4"/>
      <c r="Y74" s="4"/>
      <c r="Z74" s="4"/>
    </row>
    <row r="75" spans="1:26" ht="16.5" customHeight="1">
      <c r="A75" s="11">
        <v>5</v>
      </c>
      <c r="B75" s="60"/>
      <c r="C75" s="64"/>
      <c r="D75" s="64"/>
      <c r="E75" s="64"/>
      <c r="F75" s="61"/>
      <c r="G75" s="11">
        <v>5</v>
      </c>
      <c r="H75" s="60"/>
      <c r="I75" s="64"/>
      <c r="J75" s="64"/>
      <c r="K75" s="64"/>
      <c r="L75" s="61"/>
      <c r="M75" s="2"/>
      <c r="N75" s="2"/>
      <c r="O75" s="4"/>
      <c r="P75" s="4"/>
      <c r="Q75" s="4"/>
      <c r="R75" s="4"/>
      <c r="S75" s="4"/>
      <c r="T75" s="4"/>
      <c r="U75" s="4"/>
      <c r="V75" s="4"/>
      <c r="W75" s="4"/>
      <c r="X75" s="4"/>
      <c r="Y75" s="4"/>
      <c r="Z75" s="4"/>
    </row>
    <row r="76" spans="1:26" ht="16.5" customHeight="1">
      <c r="A76" s="11">
        <v>6</v>
      </c>
      <c r="B76" s="60"/>
      <c r="C76" s="64"/>
      <c r="D76" s="64"/>
      <c r="E76" s="64"/>
      <c r="F76" s="61"/>
      <c r="G76" s="11">
        <v>6</v>
      </c>
      <c r="H76" s="60"/>
      <c r="I76" s="64"/>
      <c r="J76" s="64"/>
      <c r="K76" s="64"/>
      <c r="L76" s="61"/>
      <c r="M76" s="2"/>
      <c r="N76" s="2"/>
      <c r="O76" s="4"/>
      <c r="P76" s="4"/>
      <c r="Q76" s="4"/>
      <c r="R76" s="4"/>
      <c r="S76" s="4"/>
      <c r="T76" s="4"/>
      <c r="U76" s="4"/>
      <c r="V76" s="4"/>
      <c r="W76" s="4"/>
      <c r="X76" s="4"/>
      <c r="Y76" s="4"/>
      <c r="Z76" s="4"/>
    </row>
    <row r="77" spans="1:26" ht="16.5" customHeight="1">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6.5" customHeight="1">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6.5" customHeight="1">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6.5" customHeight="1">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6.5" customHeight="1">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6.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6.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6.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6.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6.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6.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6.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2">
    <mergeCell ref="H51:L51"/>
    <mergeCell ref="H52:L52"/>
    <mergeCell ref="H43:L43"/>
    <mergeCell ref="B44:F44"/>
    <mergeCell ref="H44:L44"/>
    <mergeCell ref="H45:L45"/>
    <mergeCell ref="H46:L46"/>
    <mergeCell ref="H47:L47"/>
    <mergeCell ref="H48:L48"/>
    <mergeCell ref="H49:L49"/>
    <mergeCell ref="H50:L50"/>
    <mergeCell ref="B52:F52"/>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71:L71"/>
    <mergeCell ref="H72:L72"/>
    <mergeCell ref="H73:L73"/>
    <mergeCell ref="H74:L74"/>
    <mergeCell ref="H75:L75"/>
    <mergeCell ref="H76:L76"/>
    <mergeCell ref="G63:L63"/>
    <mergeCell ref="H64:L64"/>
    <mergeCell ref="H65:L65"/>
    <mergeCell ref="H66:L66"/>
    <mergeCell ref="H67:L67"/>
    <mergeCell ref="H68:L68"/>
    <mergeCell ref="H69:L69"/>
    <mergeCell ref="B71:F71"/>
    <mergeCell ref="B72:F72"/>
    <mergeCell ref="B73:F73"/>
    <mergeCell ref="B74:F74"/>
    <mergeCell ref="B75:F75"/>
    <mergeCell ref="B76:F76"/>
    <mergeCell ref="B62:F62"/>
    <mergeCell ref="A63:F63"/>
    <mergeCell ref="B64:F64"/>
    <mergeCell ref="B65:F65"/>
    <mergeCell ref="B66:F66"/>
    <mergeCell ref="B67:F67"/>
    <mergeCell ref="B68:F68"/>
    <mergeCell ref="B59:F59"/>
    <mergeCell ref="H59:L59"/>
    <mergeCell ref="B60:F60"/>
    <mergeCell ref="H60:L60"/>
    <mergeCell ref="B61:F61"/>
    <mergeCell ref="H61:L61"/>
    <mergeCell ref="H62:L62"/>
    <mergeCell ref="B69:F69"/>
    <mergeCell ref="A70:F70"/>
    <mergeCell ref="G70:L70"/>
    <mergeCell ref="H57:L57"/>
    <mergeCell ref="H58:L58"/>
    <mergeCell ref="H53:L53"/>
    <mergeCell ref="H54:L54"/>
    <mergeCell ref="A55:L55"/>
    <mergeCell ref="A56:F56"/>
    <mergeCell ref="G56:L56"/>
    <mergeCell ref="B57:F57"/>
    <mergeCell ref="B58:F58"/>
    <mergeCell ref="B53:F53"/>
    <mergeCell ref="B54:F54"/>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310</v>
      </c>
      <c r="B1" s="41" t="s">
        <v>87</v>
      </c>
      <c r="C1" s="41" t="s">
        <v>88</v>
      </c>
      <c r="D1" s="41" t="s">
        <v>311</v>
      </c>
      <c r="E1" s="41" t="s">
        <v>312</v>
      </c>
      <c r="F1" s="41" t="s">
        <v>78</v>
      </c>
      <c r="G1" s="41" t="s">
        <v>313</v>
      </c>
      <c r="H1" s="41" t="s">
        <v>314</v>
      </c>
      <c r="I1" s="41" t="s">
        <v>182</v>
      </c>
      <c r="J1" s="41" t="s">
        <v>315</v>
      </c>
      <c r="K1" s="41" t="s">
        <v>198</v>
      </c>
      <c r="L1" s="41" t="s">
        <v>316</v>
      </c>
      <c r="M1" s="41" t="s">
        <v>317</v>
      </c>
      <c r="N1" s="41" t="s">
        <v>318</v>
      </c>
      <c r="O1" s="41" t="s">
        <v>319</v>
      </c>
      <c r="P1" s="41" t="s">
        <v>320</v>
      </c>
      <c r="Q1" s="42" t="s">
        <v>128</v>
      </c>
      <c r="R1" s="41" t="s">
        <v>321</v>
      </c>
      <c r="S1" s="41" t="s">
        <v>322</v>
      </c>
      <c r="T1" s="41" t="s">
        <v>323</v>
      </c>
      <c r="U1" s="41" t="s">
        <v>324</v>
      </c>
      <c r="V1" s="41" t="s">
        <v>325</v>
      </c>
      <c r="W1" s="41" t="s">
        <v>326</v>
      </c>
      <c r="X1" s="41" t="s">
        <v>327</v>
      </c>
      <c r="Y1" s="41" t="s">
        <v>317</v>
      </c>
      <c r="Z1" s="41" t="s">
        <v>328</v>
      </c>
      <c r="AA1" s="41" t="s">
        <v>329</v>
      </c>
      <c r="AB1" s="41" t="s">
        <v>330</v>
      </c>
      <c r="AC1" s="41" t="s">
        <v>331</v>
      </c>
      <c r="AD1" s="41" t="s">
        <v>318</v>
      </c>
      <c r="AE1" s="41" t="s">
        <v>332</v>
      </c>
    </row>
    <row r="2" spans="1:31" ht="45">
      <c r="A2" s="43" t="s">
        <v>333</v>
      </c>
      <c r="B2" s="44" t="s">
        <v>106</v>
      </c>
      <c r="C2" s="43" t="s">
        <v>334</v>
      </c>
      <c r="D2" s="44" t="s">
        <v>335</v>
      </c>
      <c r="E2" s="44" t="s">
        <v>336</v>
      </c>
      <c r="F2" s="44" t="s">
        <v>337</v>
      </c>
      <c r="G2" s="45"/>
      <c r="H2" s="45"/>
      <c r="I2" s="45" t="s">
        <v>196</v>
      </c>
      <c r="J2" s="45" t="s">
        <v>197</v>
      </c>
      <c r="K2" s="45" t="s">
        <v>198</v>
      </c>
      <c r="L2" s="45" t="s">
        <v>199</v>
      </c>
      <c r="M2" s="46" t="s">
        <v>200</v>
      </c>
      <c r="N2" s="45" t="s">
        <v>338</v>
      </c>
      <c r="O2" s="45" t="s">
        <v>156</v>
      </c>
      <c r="P2" s="44" t="s">
        <v>339</v>
      </c>
      <c r="Q2" s="44" t="s">
        <v>340</v>
      </c>
      <c r="R2" s="44" t="s">
        <v>341</v>
      </c>
      <c r="S2" s="44" t="s">
        <v>242</v>
      </c>
      <c r="T2" s="44" t="s">
        <v>243</v>
      </c>
      <c r="U2" s="45" t="s">
        <v>244</v>
      </c>
      <c r="V2" s="45" t="s">
        <v>245</v>
      </c>
      <c r="W2" s="45" t="s">
        <v>246</v>
      </c>
      <c r="X2" s="44" t="s">
        <v>247</v>
      </c>
      <c r="Y2" s="44" t="s">
        <v>248</v>
      </c>
      <c r="Z2" s="45" t="s">
        <v>242</v>
      </c>
      <c r="AA2" s="45">
        <v>15</v>
      </c>
      <c r="AB2" s="47" t="s">
        <v>342</v>
      </c>
      <c r="AC2" s="47" t="s">
        <v>250</v>
      </c>
      <c r="AD2" s="45" t="s">
        <v>343</v>
      </c>
      <c r="AE2" s="45" t="str">
        <f>""</f>
        <v/>
      </c>
    </row>
    <row r="3" spans="1:31" ht="45">
      <c r="A3" s="43" t="s">
        <v>116</v>
      </c>
      <c r="B3" s="43" t="s">
        <v>344</v>
      </c>
      <c r="C3" s="43" t="s">
        <v>107</v>
      </c>
      <c r="D3" s="44" t="s">
        <v>345</v>
      </c>
      <c r="E3" s="44" t="s">
        <v>346</v>
      </c>
      <c r="F3" s="44" t="s">
        <v>347</v>
      </c>
      <c r="G3" s="45"/>
      <c r="H3" s="45"/>
      <c r="I3" s="45" t="s">
        <v>348</v>
      </c>
      <c r="J3" s="45" t="s">
        <v>349</v>
      </c>
      <c r="K3" s="45" t="s">
        <v>350</v>
      </c>
      <c r="L3" s="45" t="s">
        <v>351</v>
      </c>
      <c r="M3" s="46" t="s">
        <v>352</v>
      </c>
      <c r="N3" s="45" t="s">
        <v>343</v>
      </c>
      <c r="O3" s="45" t="s">
        <v>353</v>
      </c>
      <c r="P3" s="44" t="s">
        <v>354</v>
      </c>
      <c r="Q3" s="44" t="s">
        <v>355</v>
      </c>
      <c r="R3" s="44" t="s">
        <v>356</v>
      </c>
      <c r="S3" s="44" t="s">
        <v>357</v>
      </c>
      <c r="T3" s="44" t="s">
        <v>358</v>
      </c>
      <c r="U3" s="45" t="s">
        <v>359</v>
      </c>
      <c r="V3" s="45" t="s">
        <v>253</v>
      </c>
      <c r="W3" s="45" t="s">
        <v>360</v>
      </c>
      <c r="X3" s="44" t="s">
        <v>361</v>
      </c>
      <c r="Y3" s="44" t="s">
        <v>254</v>
      </c>
      <c r="Z3" s="45" t="s">
        <v>357</v>
      </c>
      <c r="AA3" s="45">
        <v>0</v>
      </c>
      <c r="AB3" s="47" t="s">
        <v>362</v>
      </c>
      <c r="AC3" s="47" t="s">
        <v>363</v>
      </c>
      <c r="AD3" s="45" t="s">
        <v>272</v>
      </c>
      <c r="AE3" s="44"/>
    </row>
    <row r="4" spans="1:31" ht="60">
      <c r="A4" s="43" t="s">
        <v>102</v>
      </c>
      <c r="B4" s="43" t="s">
        <v>364</v>
      </c>
      <c r="C4" s="44" t="s">
        <v>365</v>
      </c>
      <c r="D4" s="44" t="s">
        <v>366</v>
      </c>
      <c r="E4" s="44" t="s">
        <v>367</v>
      </c>
      <c r="F4" s="44" t="s">
        <v>368</v>
      </c>
      <c r="G4" s="45"/>
      <c r="H4" s="45"/>
      <c r="I4" s="45" t="s">
        <v>369</v>
      </c>
      <c r="J4" s="45" t="s">
        <v>370</v>
      </c>
      <c r="K4" s="45" t="s">
        <v>370</v>
      </c>
      <c r="L4" s="45" t="s">
        <v>370</v>
      </c>
      <c r="M4" s="45" t="s">
        <v>370</v>
      </c>
      <c r="N4" s="46" t="s">
        <v>371</v>
      </c>
      <c r="O4" s="44"/>
      <c r="P4" s="44" t="s">
        <v>372</v>
      </c>
      <c r="Q4" s="44" t="s">
        <v>373</v>
      </c>
      <c r="R4" s="44"/>
      <c r="S4" s="44"/>
      <c r="T4" s="44"/>
      <c r="U4" s="44"/>
      <c r="V4" s="44" t="s">
        <v>374</v>
      </c>
      <c r="W4" s="44"/>
      <c r="X4" s="44"/>
      <c r="Y4" s="44" t="s">
        <v>375</v>
      </c>
      <c r="Z4" s="45" t="s">
        <v>243</v>
      </c>
      <c r="AA4" s="45">
        <v>15</v>
      </c>
      <c r="AB4" s="47" t="s">
        <v>376</v>
      </c>
      <c r="AC4" s="47" t="s">
        <v>377</v>
      </c>
      <c r="AD4" s="46" t="s">
        <v>378</v>
      </c>
      <c r="AE4" s="44"/>
    </row>
    <row r="5" spans="1:31" ht="45">
      <c r="A5" s="4"/>
      <c r="B5" s="43" t="s">
        <v>379</v>
      </c>
      <c r="C5" s="43" t="s">
        <v>380</v>
      </c>
      <c r="D5" s="4" t="s">
        <v>381</v>
      </c>
      <c r="E5" s="4" t="s">
        <v>382</v>
      </c>
      <c r="F5" s="48" t="s">
        <v>383</v>
      </c>
      <c r="G5" s="49"/>
      <c r="H5" s="49"/>
      <c r="I5" s="45" t="s">
        <v>370</v>
      </c>
      <c r="J5" s="45"/>
      <c r="K5" s="45"/>
      <c r="L5" s="45"/>
      <c r="M5" s="45"/>
      <c r="N5" s="45" t="s">
        <v>271</v>
      </c>
      <c r="O5" s="4"/>
      <c r="P5" s="44" t="s">
        <v>384</v>
      </c>
      <c r="Q5" s="44" t="s">
        <v>385</v>
      </c>
      <c r="R5" s="4"/>
      <c r="S5" s="4"/>
      <c r="T5" s="4"/>
      <c r="U5" s="4"/>
      <c r="V5" s="4"/>
      <c r="W5" s="4"/>
      <c r="X5" s="4"/>
      <c r="Y5" s="4"/>
      <c r="Z5" s="45" t="s">
        <v>358</v>
      </c>
      <c r="AA5" s="45">
        <v>0</v>
      </c>
      <c r="AB5" s="4"/>
      <c r="AC5" s="47" t="s">
        <v>386</v>
      </c>
      <c r="AD5" s="45"/>
      <c r="AE5" s="4"/>
    </row>
    <row r="6" spans="1:31" ht="30">
      <c r="A6" s="4"/>
      <c r="B6" s="44" t="s">
        <v>387</v>
      </c>
      <c r="C6" s="48" t="s">
        <v>388</v>
      </c>
      <c r="D6" s="4" t="s">
        <v>389</v>
      </c>
      <c r="E6" s="4" t="s">
        <v>390</v>
      </c>
      <c r="F6" s="48" t="s">
        <v>391</v>
      </c>
      <c r="G6" s="49"/>
      <c r="H6" s="49"/>
      <c r="I6" s="45"/>
      <c r="J6" s="45"/>
      <c r="K6" s="45"/>
      <c r="L6" s="45"/>
      <c r="M6" s="45"/>
      <c r="N6" s="45"/>
      <c r="O6" s="4"/>
      <c r="P6" s="44" t="s">
        <v>392</v>
      </c>
      <c r="Q6" s="44" t="s">
        <v>393</v>
      </c>
      <c r="R6" s="4"/>
      <c r="S6" s="4"/>
      <c r="T6" s="4"/>
      <c r="U6" s="4"/>
      <c r="V6" s="4"/>
      <c r="W6" s="4"/>
      <c r="X6" s="4"/>
      <c r="Y6" s="4"/>
      <c r="Z6" s="45" t="s">
        <v>244</v>
      </c>
      <c r="AA6" s="45">
        <v>15</v>
      </c>
      <c r="AB6" s="4"/>
      <c r="AC6" s="4"/>
      <c r="AD6" s="4"/>
      <c r="AE6" s="4"/>
    </row>
    <row r="7" spans="1:31" ht="45">
      <c r="A7" s="4"/>
      <c r="B7" s="48" t="s">
        <v>394</v>
      </c>
      <c r="C7" s="4" t="s">
        <v>129</v>
      </c>
      <c r="D7" s="4"/>
      <c r="E7" s="4" t="s">
        <v>395</v>
      </c>
      <c r="F7" s="4" t="s">
        <v>396</v>
      </c>
      <c r="G7" s="49"/>
      <c r="H7" s="49"/>
      <c r="I7" s="45"/>
      <c r="J7" s="45"/>
      <c r="K7" s="45"/>
      <c r="L7" s="45"/>
      <c r="M7" s="45"/>
      <c r="N7" s="45"/>
      <c r="O7" s="4"/>
      <c r="P7" s="44" t="s">
        <v>397</v>
      </c>
      <c r="Q7" s="4"/>
      <c r="R7" s="4"/>
      <c r="S7" s="4"/>
      <c r="T7" s="4"/>
      <c r="U7" s="4"/>
      <c r="V7" s="4"/>
      <c r="W7" s="4"/>
      <c r="X7" s="4"/>
      <c r="Y7" s="4"/>
      <c r="Z7" s="45" t="s">
        <v>359</v>
      </c>
      <c r="AA7" s="45">
        <v>0</v>
      </c>
      <c r="AB7" s="4"/>
      <c r="AC7" s="4"/>
      <c r="AD7" s="4"/>
      <c r="AE7" s="4"/>
    </row>
    <row r="8" spans="1:31">
      <c r="A8" s="4"/>
      <c r="B8" s="4" t="s">
        <v>128</v>
      </c>
      <c r="C8" s="4" t="s">
        <v>398</v>
      </c>
      <c r="D8" s="4"/>
      <c r="E8" s="4" t="s">
        <v>399</v>
      </c>
      <c r="F8" s="4" t="s">
        <v>400</v>
      </c>
      <c r="G8" s="49"/>
      <c r="H8" s="49"/>
      <c r="I8" s="45"/>
      <c r="J8" s="45"/>
      <c r="K8" s="45"/>
      <c r="L8" s="45"/>
      <c r="M8" s="45"/>
      <c r="N8" s="45"/>
      <c r="O8" s="4"/>
      <c r="P8" s="44" t="s">
        <v>401</v>
      </c>
      <c r="Q8" s="4"/>
      <c r="R8" s="4"/>
      <c r="S8" s="4"/>
      <c r="T8" s="4"/>
      <c r="U8" s="4"/>
      <c r="V8" s="4"/>
      <c r="W8" s="4"/>
      <c r="X8" s="4"/>
      <c r="Y8" s="4"/>
      <c r="Z8" s="45" t="s">
        <v>245</v>
      </c>
      <c r="AA8" s="45">
        <v>15</v>
      </c>
      <c r="AB8" s="4"/>
      <c r="AC8" s="4"/>
      <c r="AD8" s="4"/>
      <c r="AE8" s="4"/>
    </row>
    <row r="9" spans="1:31">
      <c r="A9" s="4"/>
      <c r="B9" s="4" t="s">
        <v>402</v>
      </c>
      <c r="C9" s="4"/>
      <c r="D9" s="4"/>
      <c r="E9" s="4" t="s">
        <v>403</v>
      </c>
      <c r="F9" s="4" t="s">
        <v>404</v>
      </c>
      <c r="G9" s="49"/>
      <c r="H9" s="49"/>
      <c r="I9" s="45"/>
      <c r="J9" s="45"/>
      <c r="K9" s="45"/>
      <c r="L9" s="45"/>
      <c r="M9" s="45"/>
      <c r="N9" s="45"/>
      <c r="O9" s="4"/>
      <c r="P9" s="44" t="s">
        <v>405</v>
      </c>
      <c r="Q9" s="4"/>
      <c r="R9" s="4"/>
      <c r="S9" s="4"/>
      <c r="T9" s="4"/>
      <c r="U9" s="4"/>
      <c r="V9" s="4"/>
      <c r="W9" s="4"/>
      <c r="X9" s="4"/>
      <c r="Y9" s="4"/>
      <c r="Z9" s="45" t="s">
        <v>253</v>
      </c>
      <c r="AA9" s="45">
        <v>10</v>
      </c>
      <c r="AB9" s="4"/>
      <c r="AC9" s="4"/>
      <c r="AD9" s="4"/>
      <c r="AE9" s="4"/>
    </row>
    <row r="10" spans="1:31">
      <c r="A10" s="4"/>
      <c r="B10" s="4" t="s">
        <v>406</v>
      </c>
      <c r="C10" s="4"/>
      <c r="D10" s="4"/>
      <c r="E10" s="4" t="s">
        <v>407</v>
      </c>
      <c r="F10" s="4" t="s">
        <v>408</v>
      </c>
      <c r="G10" s="49"/>
      <c r="H10" s="49"/>
      <c r="I10" s="45"/>
      <c r="J10" s="45"/>
      <c r="K10" s="45"/>
      <c r="L10" s="45"/>
      <c r="M10" s="45"/>
      <c r="N10" s="45"/>
      <c r="O10" s="4"/>
      <c r="P10" s="4"/>
      <c r="Q10" s="4"/>
      <c r="R10" s="4"/>
      <c r="S10" s="4"/>
      <c r="T10" s="4"/>
      <c r="U10" s="4"/>
      <c r="V10" s="4"/>
      <c r="W10" s="4"/>
      <c r="X10" s="4"/>
      <c r="Y10" s="4"/>
      <c r="Z10" s="45" t="s">
        <v>374</v>
      </c>
      <c r="AA10" s="45">
        <v>0</v>
      </c>
      <c r="AB10" s="4"/>
      <c r="AC10" s="4"/>
      <c r="AD10" s="4"/>
      <c r="AE10" s="4"/>
    </row>
    <row r="11" spans="1:31">
      <c r="A11" s="4"/>
      <c r="B11" s="4" t="s">
        <v>409</v>
      </c>
      <c r="C11" s="4"/>
      <c r="D11" s="4"/>
      <c r="E11" s="4" t="s">
        <v>410</v>
      </c>
      <c r="F11" s="4" t="s">
        <v>411</v>
      </c>
      <c r="G11" s="49"/>
      <c r="H11" s="49"/>
      <c r="I11" s="45"/>
      <c r="J11" s="45"/>
      <c r="K11" s="45"/>
      <c r="L11" s="45"/>
      <c r="M11" s="45"/>
      <c r="N11" s="45"/>
      <c r="O11" s="4"/>
      <c r="P11" s="4"/>
      <c r="Q11" s="4"/>
      <c r="R11" s="4"/>
      <c r="S11" s="4"/>
      <c r="T11" s="4"/>
      <c r="U11" s="4"/>
      <c r="V11" s="4"/>
      <c r="W11" s="4"/>
      <c r="X11" s="4"/>
      <c r="Y11" s="4"/>
      <c r="Z11" s="45" t="s">
        <v>246</v>
      </c>
      <c r="AA11" s="45">
        <v>15</v>
      </c>
      <c r="AB11" s="4"/>
      <c r="AC11" s="4"/>
      <c r="AD11" s="4"/>
      <c r="AE11" s="4"/>
    </row>
    <row r="12" spans="1:31">
      <c r="A12" s="4"/>
      <c r="B12" s="4"/>
      <c r="C12" s="4"/>
      <c r="D12" s="4"/>
      <c r="E12" s="4"/>
      <c r="F12" s="4" t="s">
        <v>412</v>
      </c>
      <c r="G12" s="49"/>
      <c r="H12" s="49"/>
      <c r="I12" s="45"/>
      <c r="J12" s="45"/>
      <c r="K12" s="45"/>
      <c r="L12" s="45"/>
      <c r="M12" s="45"/>
      <c r="N12" s="45"/>
      <c r="O12" s="4"/>
      <c r="P12" s="4"/>
      <c r="Q12" s="4"/>
      <c r="R12" s="4"/>
      <c r="S12" s="4"/>
      <c r="T12" s="4"/>
      <c r="U12" s="4"/>
      <c r="V12" s="4"/>
      <c r="W12" s="4"/>
      <c r="X12" s="4"/>
      <c r="Y12" s="4"/>
      <c r="Z12" s="45" t="s">
        <v>360</v>
      </c>
      <c r="AA12" s="45">
        <v>0</v>
      </c>
      <c r="AB12" s="4"/>
      <c r="AC12" s="4"/>
      <c r="AD12" s="4"/>
      <c r="AE12" s="4"/>
    </row>
    <row r="13" spans="1:31">
      <c r="A13" s="4"/>
      <c r="B13" s="4"/>
      <c r="C13" s="4"/>
      <c r="D13" s="4"/>
      <c r="E13" s="4"/>
      <c r="F13" s="4" t="s">
        <v>413</v>
      </c>
      <c r="G13" s="49"/>
      <c r="H13" s="49"/>
      <c r="I13" s="45"/>
      <c r="J13" s="45"/>
      <c r="K13" s="45"/>
      <c r="L13" s="45"/>
      <c r="M13" s="45"/>
      <c r="N13" s="45"/>
      <c r="O13" s="4"/>
      <c r="P13" s="4"/>
      <c r="Q13" s="4"/>
      <c r="R13" s="4"/>
      <c r="S13" s="4"/>
      <c r="T13" s="4"/>
      <c r="U13" s="4"/>
      <c r="V13" s="4"/>
      <c r="W13" s="4"/>
      <c r="X13" s="4"/>
      <c r="Y13" s="4"/>
      <c r="Z13" s="45" t="s">
        <v>247</v>
      </c>
      <c r="AA13" s="45">
        <v>15</v>
      </c>
      <c r="AB13" s="4"/>
      <c r="AC13" s="4"/>
      <c r="AD13" s="4"/>
      <c r="AE13" s="4"/>
    </row>
    <row r="14" spans="1:31">
      <c r="A14" s="4"/>
      <c r="B14" s="4"/>
      <c r="C14" s="4"/>
      <c r="D14" s="4"/>
      <c r="E14" s="4"/>
      <c r="F14" s="4" t="s">
        <v>414</v>
      </c>
      <c r="G14" s="49"/>
      <c r="H14" s="49"/>
      <c r="I14" s="45"/>
      <c r="J14" s="45"/>
      <c r="K14" s="45"/>
      <c r="L14" s="45"/>
      <c r="M14" s="45"/>
      <c r="N14" s="45"/>
      <c r="O14" s="4"/>
      <c r="P14" s="4"/>
      <c r="Q14" s="4"/>
      <c r="R14" s="4"/>
      <c r="S14" s="4"/>
      <c r="T14" s="4"/>
      <c r="U14" s="4"/>
      <c r="V14" s="4"/>
      <c r="W14" s="4"/>
      <c r="X14" s="4"/>
      <c r="Y14" s="4"/>
      <c r="Z14" s="45" t="s">
        <v>361</v>
      </c>
      <c r="AA14" s="45">
        <v>0</v>
      </c>
      <c r="AB14" s="4"/>
      <c r="AC14" s="4"/>
      <c r="AD14" s="4"/>
      <c r="AE14" s="4"/>
    </row>
    <row r="15" spans="1:31">
      <c r="A15" s="4"/>
      <c r="B15" s="4"/>
      <c r="C15" s="4"/>
      <c r="D15" s="4"/>
      <c r="E15" s="4"/>
      <c r="F15" s="4" t="s">
        <v>415</v>
      </c>
      <c r="G15" s="49"/>
      <c r="H15" s="49"/>
      <c r="I15" s="45"/>
      <c r="J15" s="45"/>
      <c r="K15" s="45"/>
      <c r="L15" s="45"/>
      <c r="M15" s="45"/>
      <c r="N15" s="45"/>
      <c r="O15" s="4"/>
      <c r="P15" s="4"/>
      <c r="Q15" s="4"/>
      <c r="R15" s="4"/>
      <c r="S15" s="4"/>
      <c r="T15" s="4"/>
      <c r="U15" s="4"/>
      <c r="V15" s="4"/>
      <c r="W15" s="4"/>
      <c r="X15" s="4"/>
      <c r="Y15" s="4"/>
      <c r="Z15" s="45" t="s">
        <v>248</v>
      </c>
      <c r="AA15" s="45">
        <v>10</v>
      </c>
      <c r="AB15" s="4"/>
      <c r="AC15" s="4"/>
      <c r="AD15" s="4"/>
      <c r="AE15" s="4"/>
    </row>
    <row r="16" spans="1:31">
      <c r="A16" s="4"/>
      <c r="B16" s="4"/>
      <c r="C16" s="4"/>
      <c r="D16" s="4"/>
      <c r="E16" s="4"/>
      <c r="F16" s="4" t="s">
        <v>6</v>
      </c>
      <c r="G16" s="49"/>
      <c r="H16" s="49"/>
      <c r="I16" s="45"/>
      <c r="J16" s="45"/>
      <c r="K16" s="45"/>
      <c r="L16" s="45"/>
      <c r="M16" s="45"/>
      <c r="N16" s="45"/>
      <c r="O16" s="4"/>
      <c r="P16" s="4"/>
      <c r="Q16" s="4"/>
      <c r="R16" s="4"/>
      <c r="S16" s="4"/>
      <c r="T16" s="4"/>
      <c r="U16" s="4"/>
      <c r="V16" s="4"/>
      <c r="W16" s="4"/>
      <c r="X16" s="4"/>
      <c r="Y16" s="4"/>
      <c r="Z16" s="45" t="s">
        <v>254</v>
      </c>
      <c r="AA16" s="45">
        <v>5</v>
      </c>
      <c r="AB16" s="4"/>
      <c r="AC16" s="4"/>
      <c r="AD16" s="4"/>
      <c r="AE16" s="4"/>
    </row>
    <row r="17" spans="1:31">
      <c r="A17" s="4"/>
      <c r="B17" s="4"/>
      <c r="C17" s="4"/>
      <c r="D17" s="4"/>
      <c r="E17" s="4"/>
      <c r="F17" s="4" t="s">
        <v>416</v>
      </c>
      <c r="G17" s="49"/>
      <c r="H17" s="49"/>
      <c r="I17" s="45"/>
      <c r="J17" s="45"/>
      <c r="K17" s="45"/>
      <c r="L17" s="45"/>
      <c r="M17" s="45"/>
      <c r="N17" s="45"/>
      <c r="O17" s="4"/>
      <c r="P17" s="4"/>
      <c r="Q17" s="4"/>
      <c r="R17" s="4"/>
      <c r="S17" s="4"/>
      <c r="T17" s="4"/>
      <c r="U17" s="4"/>
      <c r="V17" s="4"/>
      <c r="W17" s="4"/>
      <c r="X17" s="4"/>
      <c r="Y17" s="4"/>
      <c r="Z17" s="45" t="s">
        <v>375</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417</v>
      </c>
      <c r="B1" s="51" t="s">
        <v>313</v>
      </c>
      <c r="C1" s="51" t="s">
        <v>418</v>
      </c>
      <c r="D1" s="51" t="s">
        <v>419</v>
      </c>
      <c r="E1" s="52"/>
      <c r="F1" s="52"/>
      <c r="G1" s="52"/>
      <c r="H1" s="52"/>
      <c r="I1" s="52"/>
      <c r="J1" s="52"/>
      <c r="K1" s="52"/>
      <c r="L1" s="52"/>
      <c r="M1" s="52"/>
      <c r="N1" s="52"/>
      <c r="O1" s="52"/>
      <c r="P1" s="52"/>
      <c r="Q1" s="52"/>
      <c r="R1" s="52"/>
      <c r="S1" s="52"/>
      <c r="T1" s="52"/>
      <c r="U1" s="52"/>
      <c r="V1" s="52"/>
      <c r="W1" s="52"/>
      <c r="X1" s="52"/>
      <c r="Y1" s="52"/>
      <c r="Z1" s="52"/>
    </row>
    <row r="2" spans="1:26" ht="99">
      <c r="A2" s="53" t="s">
        <v>337</v>
      </c>
      <c r="B2" s="54" t="s">
        <v>420</v>
      </c>
      <c r="C2" s="54" t="s">
        <v>421</v>
      </c>
      <c r="D2" s="54" t="s">
        <v>422</v>
      </c>
      <c r="E2" s="55"/>
      <c r="F2" s="55"/>
      <c r="G2" s="55"/>
      <c r="H2" s="55"/>
      <c r="I2" s="55"/>
      <c r="J2" s="55"/>
      <c r="K2" s="55"/>
      <c r="L2" s="55"/>
      <c r="M2" s="55"/>
      <c r="N2" s="55"/>
      <c r="O2" s="55"/>
      <c r="P2" s="55"/>
      <c r="Q2" s="55"/>
      <c r="R2" s="55"/>
      <c r="S2" s="55"/>
      <c r="T2" s="55"/>
      <c r="U2" s="55"/>
      <c r="V2" s="55"/>
      <c r="W2" s="55"/>
      <c r="X2" s="55"/>
      <c r="Y2" s="55"/>
      <c r="Z2" s="55"/>
    </row>
    <row r="3" spans="1:26" ht="117">
      <c r="A3" s="53" t="s">
        <v>347</v>
      </c>
      <c r="B3" s="54" t="s">
        <v>423</v>
      </c>
      <c r="C3" s="54" t="s">
        <v>424</v>
      </c>
      <c r="D3" s="54" t="s">
        <v>425</v>
      </c>
      <c r="E3" s="55"/>
      <c r="F3" s="55"/>
      <c r="G3" s="55"/>
      <c r="H3" s="55"/>
      <c r="I3" s="55"/>
      <c r="J3" s="55"/>
      <c r="K3" s="55"/>
      <c r="L3" s="55"/>
      <c r="M3" s="55"/>
      <c r="N3" s="55"/>
      <c r="O3" s="55"/>
      <c r="P3" s="55"/>
      <c r="Q3" s="55"/>
      <c r="R3" s="55"/>
      <c r="S3" s="55"/>
      <c r="T3" s="55"/>
      <c r="U3" s="55"/>
      <c r="V3" s="55"/>
      <c r="W3" s="55"/>
      <c r="X3" s="55"/>
      <c r="Y3" s="55"/>
      <c r="Z3" s="55"/>
    </row>
    <row r="4" spans="1:26" ht="63">
      <c r="A4" s="53" t="s">
        <v>396</v>
      </c>
      <c r="B4" s="54" t="s">
        <v>426</v>
      </c>
      <c r="C4" s="54" t="s">
        <v>427</v>
      </c>
      <c r="D4" s="54" t="s">
        <v>428</v>
      </c>
      <c r="E4" s="55"/>
      <c r="F4" s="55"/>
      <c r="G4" s="55"/>
      <c r="H4" s="55"/>
      <c r="I4" s="55"/>
      <c r="J4" s="55"/>
      <c r="K4" s="55"/>
      <c r="L4" s="55"/>
      <c r="M4" s="55"/>
      <c r="N4" s="55"/>
      <c r="O4" s="55"/>
      <c r="P4" s="55"/>
      <c r="Q4" s="55"/>
      <c r="R4" s="55"/>
      <c r="S4" s="55"/>
      <c r="T4" s="55"/>
      <c r="U4" s="55"/>
      <c r="V4" s="55"/>
      <c r="W4" s="55"/>
      <c r="X4" s="55"/>
      <c r="Y4" s="55"/>
      <c r="Z4" s="55"/>
    </row>
    <row r="5" spans="1:26" ht="45">
      <c r="A5" s="53" t="s">
        <v>400</v>
      </c>
      <c r="B5" s="54" t="s">
        <v>429</v>
      </c>
      <c r="C5" s="54" t="s">
        <v>430</v>
      </c>
      <c r="D5" s="54" t="s">
        <v>431</v>
      </c>
      <c r="E5" s="55"/>
      <c r="F5" s="55"/>
      <c r="G5" s="55"/>
      <c r="H5" s="55"/>
      <c r="I5" s="55"/>
      <c r="J5" s="55"/>
      <c r="K5" s="55"/>
      <c r="L5" s="55"/>
      <c r="M5" s="55"/>
      <c r="N5" s="55"/>
      <c r="O5" s="55"/>
      <c r="P5" s="55"/>
      <c r="Q5" s="55"/>
      <c r="R5" s="55"/>
      <c r="S5" s="55"/>
      <c r="T5" s="55"/>
      <c r="U5" s="55"/>
      <c r="V5" s="55"/>
      <c r="W5" s="55"/>
      <c r="X5" s="55"/>
      <c r="Y5" s="55"/>
      <c r="Z5" s="55"/>
    </row>
    <row r="6" spans="1:26" ht="63">
      <c r="A6" s="53" t="s">
        <v>404</v>
      </c>
      <c r="B6" s="54" t="s">
        <v>432</v>
      </c>
      <c r="C6" s="54" t="s">
        <v>433</v>
      </c>
      <c r="D6" s="54" t="s">
        <v>428</v>
      </c>
      <c r="E6" s="55"/>
      <c r="F6" s="55"/>
      <c r="G6" s="55"/>
      <c r="H6" s="55"/>
      <c r="I6" s="55"/>
      <c r="J6" s="55"/>
      <c r="K6" s="55"/>
      <c r="L6" s="55"/>
      <c r="M6" s="55"/>
      <c r="N6" s="55"/>
      <c r="O6" s="55"/>
      <c r="P6" s="55"/>
      <c r="Q6" s="55"/>
      <c r="R6" s="55"/>
      <c r="S6" s="55"/>
      <c r="T6" s="55"/>
      <c r="U6" s="55"/>
      <c r="V6" s="55"/>
      <c r="W6" s="55"/>
      <c r="X6" s="55"/>
      <c r="Y6" s="55"/>
      <c r="Z6" s="55"/>
    </row>
    <row r="7" spans="1:26" ht="120" customHeight="1">
      <c r="A7" s="53" t="s">
        <v>383</v>
      </c>
      <c r="B7" s="54" t="s">
        <v>434</v>
      </c>
      <c r="C7" s="54" t="s">
        <v>435</v>
      </c>
      <c r="D7" s="54" t="s">
        <v>436</v>
      </c>
      <c r="E7" s="55"/>
      <c r="F7" s="55"/>
      <c r="G7" s="55"/>
      <c r="H7" s="55"/>
      <c r="I7" s="55"/>
      <c r="J7" s="55"/>
      <c r="K7" s="55"/>
      <c r="L7" s="55"/>
      <c r="M7" s="55"/>
      <c r="N7" s="55"/>
      <c r="O7" s="55"/>
      <c r="P7" s="55"/>
      <c r="Q7" s="55"/>
      <c r="R7" s="55"/>
      <c r="S7" s="55"/>
      <c r="T7" s="55"/>
      <c r="U7" s="55"/>
      <c r="V7" s="55"/>
      <c r="W7" s="55"/>
      <c r="X7" s="55"/>
      <c r="Y7" s="55"/>
      <c r="Z7" s="55"/>
    </row>
    <row r="8" spans="1:26" ht="54">
      <c r="A8" s="53" t="s">
        <v>368</v>
      </c>
      <c r="B8" s="54" t="s">
        <v>437</v>
      </c>
      <c r="C8" s="54" t="s">
        <v>438</v>
      </c>
      <c r="D8" s="54" t="s">
        <v>425</v>
      </c>
      <c r="E8" s="55"/>
      <c r="F8" s="55"/>
      <c r="G8" s="55"/>
      <c r="H8" s="55"/>
      <c r="I8" s="55"/>
      <c r="J8" s="55"/>
      <c r="K8" s="55"/>
      <c r="L8" s="55"/>
      <c r="M8" s="55"/>
      <c r="N8" s="55"/>
      <c r="O8" s="55"/>
      <c r="P8" s="55"/>
      <c r="Q8" s="55"/>
      <c r="R8" s="55"/>
      <c r="S8" s="55"/>
      <c r="T8" s="55"/>
      <c r="U8" s="55"/>
      <c r="V8" s="55"/>
      <c r="W8" s="55"/>
      <c r="X8" s="55"/>
      <c r="Y8" s="55"/>
      <c r="Z8" s="55"/>
    </row>
    <row r="9" spans="1:26" ht="63">
      <c r="A9" s="53" t="s">
        <v>391</v>
      </c>
      <c r="B9" s="54" t="s">
        <v>439</v>
      </c>
      <c r="C9" s="54" t="s">
        <v>440</v>
      </c>
      <c r="D9" s="54" t="s">
        <v>441</v>
      </c>
      <c r="E9" s="55"/>
      <c r="F9" s="55"/>
      <c r="G9" s="55"/>
      <c r="H9" s="55"/>
      <c r="I9" s="55"/>
      <c r="J9" s="55"/>
      <c r="K9" s="55"/>
      <c r="L9" s="55"/>
      <c r="M9" s="55"/>
      <c r="N9" s="55"/>
      <c r="O9" s="55"/>
      <c r="P9" s="55"/>
      <c r="Q9" s="55"/>
      <c r="R9" s="55"/>
      <c r="S9" s="55"/>
      <c r="T9" s="55"/>
      <c r="U9" s="55"/>
      <c r="V9" s="55"/>
      <c r="W9" s="55"/>
      <c r="X9" s="55"/>
      <c r="Y9" s="55"/>
      <c r="Z9" s="55"/>
    </row>
    <row r="10" spans="1:26" ht="63">
      <c r="A10" s="53" t="s">
        <v>408</v>
      </c>
      <c r="B10" s="54" t="s">
        <v>442</v>
      </c>
      <c r="C10" s="54" t="s">
        <v>443</v>
      </c>
      <c r="D10" s="54" t="s">
        <v>428</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411</v>
      </c>
      <c r="B11" s="54" t="s">
        <v>444</v>
      </c>
      <c r="C11" s="54" t="s">
        <v>445</v>
      </c>
      <c r="D11" s="54" t="s">
        <v>428</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412</v>
      </c>
      <c r="B12" s="54" t="s">
        <v>446</v>
      </c>
      <c r="C12" s="54" t="s">
        <v>447</v>
      </c>
      <c r="D12" s="54" t="s">
        <v>428</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413</v>
      </c>
      <c r="B13" s="54" t="s">
        <v>448</v>
      </c>
      <c r="C13" s="54" t="s">
        <v>449</v>
      </c>
      <c r="D13" s="54" t="s">
        <v>428</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414</v>
      </c>
      <c r="B14" s="54" t="s">
        <v>450</v>
      </c>
      <c r="C14" s="54" t="s">
        <v>451</v>
      </c>
      <c r="D14" s="54" t="s">
        <v>428</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415</v>
      </c>
      <c r="B15" s="54" t="s">
        <v>452</v>
      </c>
      <c r="C15" s="54" t="s">
        <v>453</v>
      </c>
      <c r="D15" s="54" t="s">
        <v>454</v>
      </c>
      <c r="E15" s="55"/>
      <c r="F15" s="55"/>
      <c r="G15" s="55"/>
      <c r="H15" s="55"/>
      <c r="I15" s="55"/>
      <c r="J15" s="55"/>
      <c r="K15" s="55"/>
      <c r="L15" s="55"/>
      <c r="M15" s="55"/>
      <c r="N15" s="55"/>
      <c r="O15" s="55"/>
      <c r="P15" s="55"/>
      <c r="Q15" s="55"/>
      <c r="R15" s="55"/>
      <c r="S15" s="55"/>
      <c r="T15" s="55"/>
      <c r="U15" s="55"/>
      <c r="V15" s="55"/>
      <c r="W15" s="55"/>
      <c r="X15" s="55"/>
      <c r="Y15" s="55"/>
      <c r="Z15" s="55"/>
    </row>
    <row r="16" spans="1:26" ht="45">
      <c r="A16" s="53" t="s">
        <v>416</v>
      </c>
      <c r="B16" s="56"/>
      <c r="C16" s="56"/>
      <c r="D16" s="54" t="s">
        <v>436</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6</v>
      </c>
      <c r="B17" s="54" t="s">
        <v>455</v>
      </c>
      <c r="C17" s="54" t="s">
        <v>456</v>
      </c>
      <c r="D17" s="54" t="s">
        <v>428</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70" zoomScaleNormal="70" workbookViewId="0">
      <pane ySplit="8" topLeftCell="A17" activePane="bottomLeft" state="frozen"/>
      <selection pane="bottomLeft" activeCell="A27" sqref="A27:A29"/>
    </sheetView>
  </sheetViews>
  <sheetFormatPr baseColWidth="10" defaultColWidth="14.42578125" defaultRowHeight="15" customHeight="1"/>
  <cols>
    <col min="1" max="1" width="4" customWidth="1"/>
    <col min="2" max="2" width="18.85546875" customWidth="1"/>
    <col min="3" max="3" width="55.28515625" customWidth="1"/>
    <col min="4" max="4" width="17.85546875" customWidth="1"/>
    <col min="5" max="5" width="35.7109375" customWidth="1"/>
    <col min="6" max="6" width="56.85546875" customWidth="1"/>
    <col min="7" max="7" width="50.7109375" customWidth="1"/>
    <col min="8" max="8" width="21.425781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0"/>
      <c r="B1" s="70"/>
      <c r="C1" s="91" t="s">
        <v>0</v>
      </c>
      <c r="D1" s="76"/>
      <c r="E1" s="76"/>
      <c r="F1" s="76"/>
      <c r="G1" s="76"/>
      <c r="H1" s="76"/>
      <c r="I1" s="76"/>
      <c r="J1" s="76"/>
      <c r="K1" s="76"/>
      <c r="L1" s="76"/>
      <c r="M1" s="76"/>
      <c r="N1" s="76"/>
      <c r="O1" s="76"/>
      <c r="P1" s="76"/>
      <c r="Q1" s="76"/>
      <c r="R1" s="76"/>
      <c r="S1" s="76"/>
      <c r="T1" s="76"/>
      <c r="U1" s="70"/>
      <c r="V1" s="12" t="s">
        <v>73</v>
      </c>
      <c r="W1" s="4"/>
      <c r="X1" s="4"/>
      <c r="Y1" s="4"/>
      <c r="Z1" s="4"/>
    </row>
    <row r="2" spans="1:26" ht="16.5" customHeight="1">
      <c r="A2" s="71"/>
      <c r="B2" s="72"/>
      <c r="C2" s="71"/>
      <c r="D2" s="77"/>
      <c r="E2" s="77"/>
      <c r="F2" s="77"/>
      <c r="G2" s="77"/>
      <c r="H2" s="77"/>
      <c r="I2" s="77"/>
      <c r="J2" s="77"/>
      <c r="K2" s="77"/>
      <c r="L2" s="77"/>
      <c r="M2" s="77"/>
      <c r="N2" s="77"/>
      <c r="O2" s="77"/>
      <c r="P2" s="77"/>
      <c r="Q2" s="77"/>
      <c r="R2" s="77"/>
      <c r="S2" s="77"/>
      <c r="T2" s="77"/>
      <c r="U2" s="72"/>
      <c r="V2" s="12" t="s">
        <v>74</v>
      </c>
      <c r="W2" s="4"/>
      <c r="X2" s="4"/>
      <c r="Y2" s="4"/>
      <c r="Z2" s="4"/>
    </row>
    <row r="3" spans="1:26" ht="16.5" customHeight="1">
      <c r="A3" s="71"/>
      <c r="B3" s="72"/>
      <c r="C3" s="71"/>
      <c r="D3" s="77"/>
      <c r="E3" s="77"/>
      <c r="F3" s="77"/>
      <c r="G3" s="77"/>
      <c r="H3" s="77"/>
      <c r="I3" s="77"/>
      <c r="J3" s="77"/>
      <c r="K3" s="77"/>
      <c r="L3" s="77"/>
      <c r="M3" s="77"/>
      <c r="N3" s="77"/>
      <c r="O3" s="77"/>
      <c r="P3" s="77"/>
      <c r="Q3" s="77"/>
      <c r="R3" s="77"/>
      <c r="S3" s="77"/>
      <c r="T3" s="77"/>
      <c r="U3" s="72"/>
      <c r="V3" s="12" t="s">
        <v>75</v>
      </c>
      <c r="W3" s="4"/>
      <c r="X3" s="4"/>
      <c r="Y3" s="4"/>
      <c r="Z3" s="4"/>
    </row>
    <row r="4" spans="1:26" ht="15.75" customHeight="1">
      <c r="A4" s="73"/>
      <c r="B4" s="74"/>
      <c r="C4" s="73"/>
      <c r="D4" s="78"/>
      <c r="E4" s="78"/>
      <c r="F4" s="78"/>
      <c r="G4" s="78"/>
      <c r="H4" s="78"/>
      <c r="I4" s="78"/>
      <c r="J4" s="78"/>
      <c r="K4" s="78"/>
      <c r="L4" s="78"/>
      <c r="M4" s="78"/>
      <c r="N4" s="78"/>
      <c r="O4" s="78"/>
      <c r="P4" s="78"/>
      <c r="Q4" s="78"/>
      <c r="R4" s="78"/>
      <c r="S4" s="78"/>
      <c r="T4" s="78"/>
      <c r="U4" s="74"/>
      <c r="V4" s="12" t="s">
        <v>76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2" t="s">
        <v>77</v>
      </c>
      <c r="B6" s="94" t="s">
        <v>78</v>
      </c>
      <c r="C6" s="95" t="s">
        <v>79</v>
      </c>
      <c r="D6" s="64"/>
      <c r="E6" s="64"/>
      <c r="F6" s="64"/>
      <c r="G6" s="64"/>
      <c r="H6" s="64"/>
      <c r="I6" s="64"/>
      <c r="J6" s="61"/>
      <c r="K6" s="95" t="s">
        <v>80</v>
      </c>
      <c r="L6" s="64"/>
      <c r="M6" s="64"/>
      <c r="N6" s="64"/>
      <c r="O6" s="64"/>
      <c r="P6" s="61"/>
      <c r="Q6" s="95" t="s">
        <v>81</v>
      </c>
      <c r="R6" s="64"/>
      <c r="S6" s="64"/>
      <c r="T6" s="64"/>
      <c r="U6" s="64"/>
      <c r="V6" s="61"/>
      <c r="W6" s="4"/>
      <c r="X6" s="4"/>
      <c r="Y6" s="4"/>
      <c r="Z6" s="4"/>
    </row>
    <row r="7" spans="1:26" ht="18" customHeight="1">
      <c r="A7" s="93"/>
      <c r="B7" s="93"/>
      <c r="C7" s="87" t="s">
        <v>82</v>
      </c>
      <c r="D7" s="87" t="s">
        <v>83</v>
      </c>
      <c r="E7" s="87" t="s">
        <v>84</v>
      </c>
      <c r="F7" s="87" t="s">
        <v>85</v>
      </c>
      <c r="G7" s="96" t="s">
        <v>86</v>
      </c>
      <c r="H7" s="87" t="s">
        <v>87</v>
      </c>
      <c r="I7" s="87" t="s">
        <v>88</v>
      </c>
      <c r="J7" s="87" t="s">
        <v>89</v>
      </c>
      <c r="K7" s="89" t="s">
        <v>90</v>
      </c>
      <c r="L7" s="94" t="s">
        <v>91</v>
      </c>
      <c r="M7" s="97" t="s">
        <v>92</v>
      </c>
      <c r="N7" s="89" t="s">
        <v>93</v>
      </c>
      <c r="O7" s="94" t="s">
        <v>91</v>
      </c>
      <c r="P7" s="89" t="s">
        <v>94</v>
      </c>
      <c r="Q7" s="87" t="s">
        <v>95</v>
      </c>
      <c r="R7" s="87" t="s">
        <v>96</v>
      </c>
      <c r="S7" s="87" t="s">
        <v>97</v>
      </c>
      <c r="T7" s="87" t="s">
        <v>98</v>
      </c>
      <c r="U7" s="89" t="s">
        <v>99</v>
      </c>
      <c r="V7" s="87" t="s">
        <v>100</v>
      </c>
      <c r="W7" s="4"/>
      <c r="X7" s="4"/>
      <c r="Y7" s="4"/>
      <c r="Z7" s="4"/>
    </row>
    <row r="8" spans="1:26" ht="52.5" customHeight="1">
      <c r="A8" s="88"/>
      <c r="B8" s="88"/>
      <c r="C8" s="88"/>
      <c r="D8" s="88"/>
      <c r="E8" s="88"/>
      <c r="F8" s="88"/>
      <c r="G8" s="88"/>
      <c r="H8" s="88"/>
      <c r="I8" s="88"/>
      <c r="J8" s="88"/>
      <c r="K8" s="88"/>
      <c r="L8" s="88"/>
      <c r="M8" s="88"/>
      <c r="N8" s="88"/>
      <c r="O8" s="88"/>
      <c r="P8" s="88"/>
      <c r="Q8" s="88"/>
      <c r="R8" s="88"/>
      <c r="S8" s="88"/>
      <c r="T8" s="88"/>
      <c r="U8" s="88"/>
      <c r="V8" s="88"/>
      <c r="W8" s="4"/>
      <c r="X8" s="4"/>
      <c r="Y8" s="4"/>
      <c r="Z8" s="4"/>
    </row>
    <row r="9" spans="1:26" ht="16.5" customHeight="1">
      <c r="A9" s="98">
        <v>1</v>
      </c>
      <c r="B9" s="99" t="str">
        <f>IF(C9="","",
IF('1. Punto de Partida'!$C$6="","",'1. Punto de Partida'!$C$6))</f>
        <v>Evaluación independiente</v>
      </c>
      <c r="C9" s="99" t="s">
        <v>101</v>
      </c>
      <c r="D9" s="99" t="s">
        <v>102</v>
      </c>
      <c r="E9" s="99" t="s">
        <v>103</v>
      </c>
      <c r="F9" s="99" t="s">
        <v>104</v>
      </c>
      <c r="G9" s="99" t="s">
        <v>105</v>
      </c>
      <c r="H9" s="99" t="s">
        <v>106</v>
      </c>
      <c r="I9" s="99" t="s">
        <v>107</v>
      </c>
      <c r="J9" s="99" t="s">
        <v>108</v>
      </c>
      <c r="K9" s="104" t="str">
        <f>IFERROR(MID(J9,1,SEARCH(":",J9,1)-1),"")</f>
        <v>Media</v>
      </c>
      <c r="L9" s="101">
        <f>IF(OR(K9="Rara vez",K9="Muy Baja"),0.2,
IF(OR(K9="Improbable",K9="Baja"),0.4,
IF(OR(K9="Posible",K9="Media"),0.6,
IF(OR(K9="Probable",K9="Alta"),0.8,
IF(OR(K9="Casi seguro",K9="Muy Alta"),1,"")))))</f>
        <v>0.6</v>
      </c>
      <c r="M9" s="103" t="s">
        <v>109</v>
      </c>
      <c r="N9" s="104"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101">
        <f>IF(N9="Leve",0.2,
IF(N9="Menor",0.4,
IF(N9="Moderado",0.6,
IF(N9="Mayor",0.8,
IF(N9="Catastrófico",1,"")))))</f>
        <v>0.6</v>
      </c>
      <c r="P9" s="10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0" t="s">
        <v>110</v>
      </c>
      <c r="R9" s="100" t="s">
        <v>111</v>
      </c>
      <c r="S9" s="100" t="s">
        <v>112</v>
      </c>
      <c r="T9" s="100" t="s">
        <v>113</v>
      </c>
      <c r="U9" s="99" t="str">
        <f>IF(S9="","","Cuatrimestral")</f>
        <v>Cuatrimestral</v>
      </c>
      <c r="V9" s="99" t="s">
        <v>114</v>
      </c>
      <c r="W9" s="4"/>
      <c r="X9" s="4"/>
      <c r="Y9" s="4"/>
      <c r="Z9" s="4"/>
    </row>
    <row r="10" spans="1:26" ht="16.5" customHeight="1">
      <c r="A10" s="93"/>
      <c r="B10" s="93"/>
      <c r="C10" s="93"/>
      <c r="D10" s="93"/>
      <c r="E10" s="93"/>
      <c r="F10" s="93"/>
      <c r="G10" s="93"/>
      <c r="H10" s="93"/>
      <c r="I10" s="93"/>
      <c r="J10" s="93"/>
      <c r="K10" s="93"/>
      <c r="L10" s="93"/>
      <c r="M10" s="93"/>
      <c r="N10" s="93"/>
      <c r="O10" s="93"/>
      <c r="P10" s="93"/>
      <c r="Q10" s="93"/>
      <c r="R10" s="93"/>
      <c r="S10" s="93"/>
      <c r="T10" s="93"/>
      <c r="U10" s="93"/>
      <c r="V10" s="93"/>
      <c r="W10" s="4"/>
      <c r="X10" s="4"/>
      <c r="Y10" s="4"/>
      <c r="Z10" s="4"/>
    </row>
    <row r="11" spans="1:26" ht="285.75" customHeight="1">
      <c r="A11" s="88"/>
      <c r="B11" s="88"/>
      <c r="C11" s="88"/>
      <c r="D11" s="88"/>
      <c r="E11" s="88"/>
      <c r="F11" s="88"/>
      <c r="G11" s="88"/>
      <c r="H11" s="88"/>
      <c r="I11" s="88"/>
      <c r="J11" s="88"/>
      <c r="K11" s="88"/>
      <c r="L11" s="88"/>
      <c r="M11" s="88"/>
      <c r="N11" s="88"/>
      <c r="O11" s="88"/>
      <c r="P11" s="88"/>
      <c r="Q11" s="88"/>
      <c r="R11" s="88"/>
      <c r="S11" s="88"/>
      <c r="T11" s="88"/>
      <c r="U11" s="88"/>
      <c r="V11" s="88"/>
      <c r="W11" s="4"/>
      <c r="X11" s="4"/>
      <c r="Y11" s="4"/>
      <c r="Z11" s="4"/>
    </row>
    <row r="12" spans="1:26" ht="16.5" customHeight="1">
      <c r="A12" s="98">
        <v>2</v>
      </c>
      <c r="B12" s="99" t="str">
        <f>IF(C12="","",
IF('1. Punto de Partida'!$C$6="","",'1. Punto de Partida'!$C$6))</f>
        <v>Evaluación independiente</v>
      </c>
      <c r="C12" s="99" t="s">
        <v>115</v>
      </c>
      <c r="D12" s="99" t="s">
        <v>116</v>
      </c>
      <c r="E12" s="99" t="s">
        <v>117</v>
      </c>
      <c r="F12" s="99" t="s">
        <v>118</v>
      </c>
      <c r="G12" s="99" t="s">
        <v>119</v>
      </c>
      <c r="H12" s="99" t="s">
        <v>106</v>
      </c>
      <c r="I12" s="99" t="s">
        <v>107</v>
      </c>
      <c r="J12" s="99" t="s">
        <v>108</v>
      </c>
      <c r="K12" s="104" t="str">
        <f>IFERROR(MID(J12,1,SEARCH(":",J12,1)-1),"")</f>
        <v>Media</v>
      </c>
      <c r="L12" s="101">
        <f>IF(OR(K12="Rara vez",K12="Muy Baja"),0.2,
IF(OR(K12="Improbable",K12="Baja"),0.4,
IF(OR(K12="Posible",K12="Media"),0.6,
IF(OR(K12="Probable",K12="Alta"),0.8,
IF(OR(K12="Casi seguro",K12="Muy Alta"),1,"")))))</f>
        <v>0.6</v>
      </c>
      <c r="M12" s="103" t="s">
        <v>109</v>
      </c>
      <c r="N12" s="104"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1">
        <f>IF(N12="Leve",0.2,
IF(N12="Menor",0.4,
IF(N12="Moderado",0.6,
IF(N12="Mayor",0.8,
IF(N12="Catastrófico",1,"")))))</f>
        <v>0.6</v>
      </c>
      <c r="P12" s="10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0" t="s">
        <v>120</v>
      </c>
      <c r="R12" s="100" t="s">
        <v>121</v>
      </c>
      <c r="S12" s="100" t="s">
        <v>122</v>
      </c>
      <c r="T12" s="100" t="s">
        <v>123</v>
      </c>
      <c r="U12" s="99" t="str">
        <f>IF(S12="","","Cuatrimestral")</f>
        <v>Cuatrimestral</v>
      </c>
      <c r="V12" s="99" t="s">
        <v>124</v>
      </c>
      <c r="W12" s="4"/>
      <c r="X12" s="4"/>
      <c r="Y12" s="4"/>
      <c r="Z12" s="4"/>
    </row>
    <row r="13" spans="1:26" ht="16.5" customHeight="1">
      <c r="A13" s="93"/>
      <c r="B13" s="93"/>
      <c r="C13" s="93"/>
      <c r="D13" s="93"/>
      <c r="E13" s="93"/>
      <c r="F13" s="93"/>
      <c r="G13" s="93"/>
      <c r="H13" s="93"/>
      <c r="I13" s="93"/>
      <c r="J13" s="93"/>
      <c r="K13" s="93"/>
      <c r="L13" s="93"/>
      <c r="M13" s="93"/>
      <c r="N13" s="93"/>
      <c r="O13" s="93"/>
      <c r="P13" s="93"/>
      <c r="Q13" s="93"/>
      <c r="R13" s="93"/>
      <c r="S13" s="93"/>
      <c r="T13" s="93"/>
      <c r="U13" s="93"/>
      <c r="V13" s="93"/>
      <c r="W13" s="4"/>
      <c r="X13" s="4"/>
      <c r="Y13" s="4"/>
      <c r="Z13" s="4"/>
    </row>
    <row r="14" spans="1:26" ht="296.25" customHeight="1">
      <c r="A14" s="88"/>
      <c r="B14" s="88"/>
      <c r="C14" s="88"/>
      <c r="D14" s="88"/>
      <c r="E14" s="88"/>
      <c r="F14" s="88"/>
      <c r="G14" s="88"/>
      <c r="H14" s="88"/>
      <c r="I14" s="88"/>
      <c r="J14" s="88"/>
      <c r="K14" s="88"/>
      <c r="L14" s="88"/>
      <c r="M14" s="88"/>
      <c r="N14" s="88"/>
      <c r="O14" s="88"/>
      <c r="P14" s="88"/>
      <c r="Q14" s="88"/>
      <c r="R14" s="88"/>
      <c r="S14" s="88"/>
      <c r="T14" s="88"/>
      <c r="U14" s="88"/>
      <c r="V14" s="88"/>
      <c r="W14" s="4"/>
      <c r="X14" s="4"/>
      <c r="Y14" s="4"/>
      <c r="Z14" s="4"/>
    </row>
    <row r="15" spans="1:26" ht="16.5" customHeight="1">
      <c r="A15" s="98">
        <v>3</v>
      </c>
      <c r="B15" s="99" t="str">
        <f>IF(C15="","",
IF('1. Punto de Partida'!$C$6="","",'1. Punto de Partida'!$C$6))</f>
        <v>Evaluación independiente</v>
      </c>
      <c r="C15" s="99" t="s">
        <v>115</v>
      </c>
      <c r="D15" s="99" t="s">
        <v>102</v>
      </c>
      <c r="E15" s="99" t="s">
        <v>125</v>
      </c>
      <c r="F15" s="99" t="s">
        <v>126</v>
      </c>
      <c r="G15" s="99" t="s">
        <v>127</v>
      </c>
      <c r="H15" s="99" t="s">
        <v>128</v>
      </c>
      <c r="I15" s="99" t="s">
        <v>129</v>
      </c>
      <c r="J15" s="99" t="s">
        <v>130</v>
      </c>
      <c r="K15" s="104" t="str">
        <f>IFERROR(MID(J15,1,SEARCH(":",J15,1)-1),"")</f>
        <v>Rara vez</v>
      </c>
      <c r="L15" s="101">
        <f>IF(OR(K15="Rara vez",K15="Muy Baja"),0.2,
IF(OR(K15="Improbable",K15="Baja"),0.4,
IF(OR(K15="Posible",K15="Media"),0.6,
IF(OR(K15="Probable",K15="Alta"),0.8,
IF(OR(K15="Casi seguro",K15="Muy Alta"),1,"")))))</f>
        <v>0.2</v>
      </c>
      <c r="M15" s="103"/>
      <c r="N15" s="104"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101">
        <f>IF(N15="Leve",0.2,
IF(N15="Menor",0.4,
IF(N15="Moderado",0.6,
IF(N15="Mayor",0.8,
IF(N15="Catastrófico",1,"")))))</f>
        <v>1</v>
      </c>
      <c r="P15" s="10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100"/>
      <c r="R15" s="100"/>
      <c r="S15" s="100"/>
      <c r="T15" s="100"/>
      <c r="U15" s="99" t="str">
        <f>IF(S15="","","Cuatrimestral")</f>
        <v/>
      </c>
      <c r="V15" s="99"/>
      <c r="W15" s="4"/>
      <c r="X15" s="4"/>
      <c r="Y15" s="4"/>
      <c r="Z15" s="4"/>
    </row>
    <row r="16" spans="1:26" ht="16.5" customHeight="1">
      <c r="A16" s="93"/>
      <c r="B16" s="93"/>
      <c r="C16" s="93"/>
      <c r="D16" s="93"/>
      <c r="E16" s="93"/>
      <c r="F16" s="93"/>
      <c r="G16" s="93"/>
      <c r="H16" s="93"/>
      <c r="I16" s="93"/>
      <c r="J16" s="93"/>
      <c r="K16" s="93"/>
      <c r="L16" s="93"/>
      <c r="M16" s="93"/>
      <c r="N16" s="93"/>
      <c r="O16" s="93"/>
      <c r="P16" s="93"/>
      <c r="Q16" s="93"/>
      <c r="R16" s="93"/>
      <c r="S16" s="93"/>
      <c r="T16" s="93"/>
      <c r="U16" s="93"/>
      <c r="V16" s="93"/>
      <c r="W16" s="4"/>
      <c r="X16" s="4"/>
      <c r="Y16" s="4"/>
      <c r="Z16" s="4"/>
    </row>
    <row r="17" spans="1:26" ht="224.25" customHeight="1">
      <c r="A17" s="88"/>
      <c r="B17" s="88"/>
      <c r="C17" s="88"/>
      <c r="D17" s="88"/>
      <c r="E17" s="88"/>
      <c r="F17" s="88"/>
      <c r="G17" s="88"/>
      <c r="H17" s="88"/>
      <c r="I17" s="88"/>
      <c r="J17" s="88"/>
      <c r="K17" s="88"/>
      <c r="L17" s="88"/>
      <c r="M17" s="88"/>
      <c r="N17" s="88"/>
      <c r="O17" s="88"/>
      <c r="P17" s="88"/>
      <c r="Q17" s="88"/>
      <c r="R17" s="88"/>
      <c r="S17" s="88"/>
      <c r="T17" s="88"/>
      <c r="U17" s="88"/>
      <c r="V17" s="88"/>
      <c r="W17" s="4"/>
      <c r="X17" s="4"/>
      <c r="Y17" s="4"/>
      <c r="Z17" s="4"/>
    </row>
    <row r="18" spans="1:26" ht="16.5" customHeight="1">
      <c r="A18" s="98">
        <v>4</v>
      </c>
      <c r="B18" s="99" t="str">
        <f>IF(C18="","",
IF('1. Punto de Partida'!$C$6="","",'1. Punto de Partida'!$C$6))</f>
        <v>Evaluación independiente</v>
      </c>
      <c r="C18" s="99" t="s">
        <v>460</v>
      </c>
      <c r="D18" s="99" t="s">
        <v>102</v>
      </c>
      <c r="E18" s="99" t="s">
        <v>462</v>
      </c>
      <c r="F18" s="99" t="s">
        <v>463</v>
      </c>
      <c r="G18" s="99" t="s">
        <v>464</v>
      </c>
      <c r="H18" s="99" t="s">
        <v>409</v>
      </c>
      <c r="I18" s="99" t="s">
        <v>388</v>
      </c>
      <c r="J18" s="99" t="s">
        <v>108</v>
      </c>
      <c r="K18" s="104" t="str">
        <f>IFERROR(MID(J18,1,SEARCH(":",J18,1)-1),"")</f>
        <v>Media</v>
      </c>
      <c r="L18" s="101">
        <f>IF(OR(K18="Rara vez",K18="Muy Baja"),0.2,
IF(OR(K18="Improbable",K18="Baja"),0.4,
IF(OR(K18="Posible",K18="Media"),0.6,
IF(OR(K18="Probable",K18="Alta"),0.8,
IF(OR(K18="Casi seguro",K18="Muy Alta"),1,"")))))</f>
        <v>0.6</v>
      </c>
      <c r="M18" s="103" t="s">
        <v>468</v>
      </c>
      <c r="N18" s="104"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101">
        <f>IF(N18="Leve",0.2,
IF(N18="Menor",0.4,
IF(N18="Moderado",0.6,
IF(N18="Mayor",0.8,
IF(N18="Catastrófico",1,"")))))</f>
        <v>0.8</v>
      </c>
      <c r="P18" s="10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100" t="s">
        <v>470</v>
      </c>
      <c r="R18" s="100" t="s">
        <v>471</v>
      </c>
      <c r="S18" s="100" t="s">
        <v>472</v>
      </c>
      <c r="T18" s="100" t="s">
        <v>473</v>
      </c>
      <c r="U18" s="99" t="str">
        <f>IF(S18="","","Cuatrimestral")</f>
        <v>Cuatrimestral</v>
      </c>
      <c r="V18" s="99" t="s">
        <v>477</v>
      </c>
      <c r="W18" s="4"/>
      <c r="X18" s="4"/>
      <c r="Y18" s="4"/>
      <c r="Z18" s="4"/>
    </row>
    <row r="19" spans="1:26" ht="15" customHeight="1">
      <c r="A19" s="93"/>
      <c r="B19" s="93"/>
      <c r="C19" s="93"/>
      <c r="D19" s="93"/>
      <c r="E19" s="93"/>
      <c r="F19" s="93"/>
      <c r="G19" s="93"/>
      <c r="H19" s="93"/>
      <c r="I19" s="93"/>
      <c r="J19" s="93"/>
      <c r="K19" s="93"/>
      <c r="L19" s="93"/>
      <c r="M19" s="93"/>
      <c r="N19" s="93"/>
      <c r="O19" s="93"/>
      <c r="P19" s="93"/>
      <c r="Q19" s="93"/>
      <c r="R19" s="93"/>
      <c r="S19" s="93"/>
      <c r="T19" s="93"/>
      <c r="U19" s="93"/>
      <c r="V19" s="93"/>
      <c r="W19" s="4"/>
      <c r="X19" s="4"/>
      <c r="Y19" s="4"/>
      <c r="Z19" s="4"/>
    </row>
    <row r="20" spans="1:26" ht="15" customHeight="1">
      <c r="A20" s="88"/>
      <c r="B20" s="88"/>
      <c r="C20" s="88"/>
      <c r="D20" s="88"/>
      <c r="E20" s="88"/>
      <c r="F20" s="88"/>
      <c r="G20" s="88"/>
      <c r="H20" s="88"/>
      <c r="I20" s="88"/>
      <c r="J20" s="88"/>
      <c r="K20" s="88"/>
      <c r="L20" s="88"/>
      <c r="M20" s="88"/>
      <c r="N20" s="88"/>
      <c r="O20" s="88"/>
      <c r="P20" s="88"/>
      <c r="Q20" s="88"/>
      <c r="R20" s="88"/>
      <c r="S20" s="88"/>
      <c r="T20" s="88"/>
      <c r="U20" s="88"/>
      <c r="V20" s="88"/>
      <c r="W20" s="4"/>
      <c r="X20" s="4"/>
      <c r="Y20" s="4"/>
      <c r="Z20" s="4"/>
    </row>
    <row r="21" spans="1:26" ht="16.5" customHeight="1">
      <c r="A21" s="98">
        <v>5</v>
      </c>
      <c r="B21" s="99" t="str">
        <f>IF(C21="","",
IF('1. Punto de Partida'!$C$6="","",'1. Punto de Partida'!$C$6))</f>
        <v>Evaluación independiente</v>
      </c>
      <c r="C21" s="99" t="s">
        <v>461</v>
      </c>
      <c r="D21" s="99" t="s">
        <v>102</v>
      </c>
      <c r="E21" s="99" t="s">
        <v>465</v>
      </c>
      <c r="F21" s="99" t="s">
        <v>463</v>
      </c>
      <c r="G21" s="99" t="s">
        <v>466</v>
      </c>
      <c r="H21" s="99" t="s">
        <v>409</v>
      </c>
      <c r="I21" s="99" t="s">
        <v>388</v>
      </c>
      <c r="J21" s="99" t="s">
        <v>467</v>
      </c>
      <c r="K21" s="104" t="str">
        <f>IFERROR(MID(J21,1,SEARCH(":",J21,1)-1),"")</f>
        <v>Alta</v>
      </c>
      <c r="L21" s="101">
        <f>IF(OR(K21="Rara vez",K21="Muy Baja"),0.2,
IF(OR(K21="Improbable",K21="Baja"),0.4,
IF(OR(K21="Posible",K21="Media"),0.6,
IF(OR(K21="Probable",K21="Alta"),0.8,
IF(OR(K21="Casi seguro",K21="Muy Alta"),1,"")))))</f>
        <v>0.8</v>
      </c>
      <c r="M21" s="103" t="s">
        <v>469</v>
      </c>
      <c r="N21" s="104"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101">
        <f>IF(N21="Leve",0.2,
IF(N21="Menor",0.4,
IF(N21="Moderado",0.6,
IF(N21="Mayor",0.8,
IF(N21="Catastrófico",1,"")))))</f>
        <v>0.4</v>
      </c>
      <c r="P21" s="10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100" t="s">
        <v>474</v>
      </c>
      <c r="R21" s="100" t="s">
        <v>475</v>
      </c>
      <c r="S21" s="100" t="s">
        <v>476</v>
      </c>
      <c r="T21" s="100" t="s">
        <v>473</v>
      </c>
      <c r="U21" s="99" t="str">
        <f>IF(S21="","","Cuatrimestral")</f>
        <v>Cuatrimestral</v>
      </c>
      <c r="V21" s="99" t="s">
        <v>478</v>
      </c>
      <c r="W21" s="4"/>
      <c r="X21" s="4"/>
      <c r="Y21" s="4"/>
      <c r="Z21" s="4"/>
    </row>
    <row r="22" spans="1:26" ht="15" customHeight="1">
      <c r="A22" s="93"/>
      <c r="B22" s="93"/>
      <c r="C22" s="93"/>
      <c r="D22" s="93"/>
      <c r="E22" s="93"/>
      <c r="F22" s="93"/>
      <c r="G22" s="93"/>
      <c r="H22" s="93"/>
      <c r="I22" s="93"/>
      <c r="J22" s="93"/>
      <c r="K22" s="93"/>
      <c r="L22" s="93"/>
      <c r="M22" s="93"/>
      <c r="N22" s="93"/>
      <c r="O22" s="93"/>
      <c r="P22" s="93"/>
      <c r="Q22" s="93"/>
      <c r="R22" s="93"/>
      <c r="S22" s="93"/>
      <c r="T22" s="93"/>
      <c r="U22" s="93"/>
      <c r="V22" s="93"/>
      <c r="W22" s="4"/>
      <c r="X22" s="4"/>
      <c r="Y22" s="4"/>
      <c r="Z22" s="4"/>
    </row>
    <row r="23" spans="1:26" ht="15" customHeight="1">
      <c r="A23" s="88"/>
      <c r="B23" s="88"/>
      <c r="C23" s="88"/>
      <c r="D23" s="88"/>
      <c r="E23" s="88"/>
      <c r="F23" s="88"/>
      <c r="G23" s="88"/>
      <c r="H23" s="88"/>
      <c r="I23" s="88"/>
      <c r="J23" s="88"/>
      <c r="K23" s="88"/>
      <c r="L23" s="88"/>
      <c r="M23" s="88"/>
      <c r="N23" s="88"/>
      <c r="O23" s="88"/>
      <c r="P23" s="88"/>
      <c r="Q23" s="88"/>
      <c r="R23" s="88"/>
      <c r="S23" s="88"/>
      <c r="T23" s="88"/>
      <c r="U23" s="88"/>
      <c r="V23" s="88"/>
      <c r="W23" s="4"/>
      <c r="X23" s="4"/>
      <c r="Y23" s="4"/>
      <c r="Z23" s="4"/>
    </row>
    <row r="24" spans="1:26" ht="16.5" customHeight="1">
      <c r="A24" s="98">
        <v>6</v>
      </c>
      <c r="B24" s="99" t="str">
        <f>IF(C24="","",
IF('1. Punto de Partida'!$C$6="","",'1. Punto de Partida'!$C$6))</f>
        <v>Evaluación independiente</v>
      </c>
      <c r="C24" s="109" t="s">
        <v>498</v>
      </c>
      <c r="D24" s="109" t="s">
        <v>333</v>
      </c>
      <c r="E24" s="109" t="s">
        <v>500</v>
      </c>
      <c r="F24" s="109" t="s">
        <v>501</v>
      </c>
      <c r="G24" s="109" t="s">
        <v>502</v>
      </c>
      <c r="H24" s="109" t="s">
        <v>344</v>
      </c>
      <c r="I24" s="109" t="s">
        <v>388</v>
      </c>
      <c r="J24" s="109" t="s">
        <v>503</v>
      </c>
      <c r="K24" s="104" t="str">
        <f>IFERROR(MID(J24,1,SEARCH(":",J24,1)-1),"")</f>
        <v>Muy Alta</v>
      </c>
      <c r="L24" s="101">
        <f>IF(OR(K24="Rara vez",K24="Muy Baja"),0.2,
IF(OR(K24="Improbable",K24="Baja"),0.4,
IF(OR(K24="Posible",K24="Media"),0.6,
IF(OR(K24="Probable",K24="Alta"),0.8,
IF(OR(K24="Casi seguro",K24="Muy Alta"),1,"")))))</f>
        <v>1</v>
      </c>
      <c r="M24" s="109" t="s">
        <v>468</v>
      </c>
      <c r="N24" s="104"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101">
        <f>IF(N24="Leve",0.2,
IF(N24="Menor",0.4,
IF(N24="Moderado",0.6,
IF(N24="Mayor",0.8,
IF(N24="Catastrófico",1,"")))))</f>
        <v>0.8</v>
      </c>
      <c r="P24" s="10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105" t="s">
        <v>507</v>
      </c>
      <c r="R24" s="105" t="s">
        <v>508</v>
      </c>
      <c r="S24" s="105" t="s">
        <v>509</v>
      </c>
      <c r="T24" s="105" t="s">
        <v>510</v>
      </c>
      <c r="U24" s="99" t="str">
        <f>IF(S24="","","Cuatrimestral")</f>
        <v>Cuatrimestral</v>
      </c>
      <c r="V24" s="106" t="s">
        <v>512</v>
      </c>
      <c r="W24" s="4"/>
      <c r="X24" s="4"/>
      <c r="Y24" s="4"/>
      <c r="Z24" s="4"/>
    </row>
    <row r="25" spans="1:26" ht="15" customHeight="1">
      <c r="A25" s="93"/>
      <c r="B25" s="93"/>
      <c r="C25" s="109"/>
      <c r="D25" s="109"/>
      <c r="E25" s="109"/>
      <c r="F25" s="109"/>
      <c r="G25" s="109"/>
      <c r="H25" s="109"/>
      <c r="I25" s="109"/>
      <c r="J25" s="109"/>
      <c r="K25" s="93"/>
      <c r="L25" s="93"/>
      <c r="M25" s="109"/>
      <c r="N25" s="93"/>
      <c r="O25" s="93"/>
      <c r="P25" s="93"/>
      <c r="Q25" s="105"/>
      <c r="R25" s="105"/>
      <c r="S25" s="105"/>
      <c r="T25" s="105"/>
      <c r="U25" s="93"/>
      <c r="V25" s="107"/>
      <c r="W25" s="4"/>
      <c r="X25" s="4"/>
      <c r="Y25" s="4"/>
      <c r="Z25" s="4"/>
    </row>
    <row r="26" spans="1:26" ht="15" customHeight="1">
      <c r="A26" s="88"/>
      <c r="B26" s="88"/>
      <c r="C26" s="109"/>
      <c r="D26" s="109"/>
      <c r="E26" s="109"/>
      <c r="F26" s="109"/>
      <c r="G26" s="109"/>
      <c r="H26" s="109"/>
      <c r="I26" s="109"/>
      <c r="J26" s="109"/>
      <c r="K26" s="88"/>
      <c r="L26" s="88"/>
      <c r="M26" s="109"/>
      <c r="N26" s="88"/>
      <c r="O26" s="88"/>
      <c r="P26" s="88"/>
      <c r="Q26" s="105"/>
      <c r="R26" s="105"/>
      <c r="S26" s="105"/>
      <c r="T26" s="105"/>
      <c r="U26" s="88"/>
      <c r="V26" s="108"/>
      <c r="W26" s="4"/>
      <c r="X26" s="4"/>
      <c r="Y26" s="4"/>
      <c r="Z26" s="4"/>
    </row>
    <row r="27" spans="1:26" ht="16.5" customHeight="1">
      <c r="A27" s="98">
        <v>7</v>
      </c>
      <c r="B27" s="99" t="str">
        <f>IF(C27="","",
IF('1. Punto de Partida'!$C$6="","",'1. Punto de Partida'!$C$6))</f>
        <v>Evaluación independiente</v>
      </c>
      <c r="C27" s="109" t="s">
        <v>499</v>
      </c>
      <c r="D27" s="109" t="s">
        <v>102</v>
      </c>
      <c r="E27" s="109" t="s">
        <v>504</v>
      </c>
      <c r="F27" s="109" t="s">
        <v>505</v>
      </c>
      <c r="G27" s="109" t="s">
        <v>506</v>
      </c>
      <c r="H27" s="109" t="s">
        <v>364</v>
      </c>
      <c r="I27" s="109" t="s">
        <v>388</v>
      </c>
      <c r="J27" s="109" t="s">
        <v>503</v>
      </c>
      <c r="K27" s="104" t="str">
        <f>IFERROR(MID(J27,1,SEARCH(":",J27,1)-1),"")</f>
        <v>Muy Alta</v>
      </c>
      <c r="L27" s="101">
        <f>IF(OR(K27="Rara vez",K27="Muy Baja"),0.2,
IF(OR(K27="Improbable",K27="Baja"),0.4,
IF(OR(K27="Posible",K27="Media"),0.6,
IF(OR(K27="Probable",K27="Alta"),0.8,
IF(OR(K27="Casi seguro",K27="Muy Alta"),1,"")))))</f>
        <v>1</v>
      </c>
      <c r="M27" s="109" t="s">
        <v>468</v>
      </c>
      <c r="N27" s="104"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101">
        <f>IF(N27="Leve",0.2,
IF(N27="Menor",0.4,
IF(N27="Moderado",0.6,
IF(N27="Mayor",0.8,
IF(N27="Catastrófico",1,"")))))</f>
        <v>0.8</v>
      </c>
      <c r="P27" s="10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110" t="s">
        <v>507</v>
      </c>
      <c r="R27" s="110" t="s">
        <v>508</v>
      </c>
      <c r="S27" s="105" t="s">
        <v>509</v>
      </c>
      <c r="T27" s="105" t="s">
        <v>511</v>
      </c>
      <c r="U27" s="99" t="str">
        <f>IF(S27="","","Cuatrimestral")</f>
        <v>Cuatrimestral</v>
      </c>
      <c r="V27" s="113" t="s">
        <v>512</v>
      </c>
      <c r="W27" s="4"/>
      <c r="X27" s="4"/>
      <c r="Y27" s="4"/>
      <c r="Z27" s="4"/>
    </row>
    <row r="28" spans="1:26" ht="15" customHeight="1">
      <c r="A28" s="93"/>
      <c r="B28" s="93"/>
      <c r="C28" s="109"/>
      <c r="D28" s="109"/>
      <c r="E28" s="109"/>
      <c r="F28" s="109"/>
      <c r="G28" s="109"/>
      <c r="H28" s="109"/>
      <c r="I28" s="109"/>
      <c r="J28" s="109"/>
      <c r="K28" s="93"/>
      <c r="L28" s="93"/>
      <c r="M28" s="109"/>
      <c r="N28" s="93"/>
      <c r="O28" s="93"/>
      <c r="P28" s="93"/>
      <c r="Q28" s="111"/>
      <c r="R28" s="111"/>
      <c r="S28" s="105"/>
      <c r="T28" s="105"/>
      <c r="U28" s="93"/>
      <c r="V28" s="113"/>
      <c r="W28" s="4"/>
      <c r="X28" s="4"/>
      <c r="Y28" s="4"/>
      <c r="Z28" s="4"/>
    </row>
    <row r="29" spans="1:26" ht="15" customHeight="1">
      <c r="A29" s="88"/>
      <c r="B29" s="88"/>
      <c r="C29" s="109"/>
      <c r="D29" s="109"/>
      <c r="E29" s="109"/>
      <c r="F29" s="109"/>
      <c r="G29" s="109"/>
      <c r="H29" s="109"/>
      <c r="I29" s="109"/>
      <c r="J29" s="109"/>
      <c r="K29" s="88"/>
      <c r="L29" s="88"/>
      <c r="M29" s="109"/>
      <c r="N29" s="88"/>
      <c r="O29" s="88"/>
      <c r="P29" s="88"/>
      <c r="Q29" s="112"/>
      <c r="R29" s="112"/>
      <c r="S29" s="105"/>
      <c r="T29" s="105"/>
      <c r="U29" s="88"/>
      <c r="V29" s="113"/>
      <c r="W29" s="4"/>
      <c r="X29" s="4"/>
      <c r="Y29" s="4"/>
      <c r="Z29" s="4"/>
    </row>
    <row r="30" spans="1:26" ht="16.5" customHeight="1">
      <c r="A30" s="98">
        <v>8</v>
      </c>
      <c r="B30" s="99" t="str">
        <f>IF(C30="","",
IF('1. Punto de Partida'!$C$6="","",'1. Punto de Partida'!$C$6))</f>
        <v/>
      </c>
      <c r="C30" s="99"/>
      <c r="D30" s="99"/>
      <c r="E30" s="99"/>
      <c r="F30" s="99"/>
      <c r="G30" s="99"/>
      <c r="H30" s="99"/>
      <c r="I30" s="99"/>
      <c r="J30" s="99"/>
      <c r="K30" s="104" t="str">
        <f>IFERROR(MID(J30,1,SEARCH(":",J30,1)-1),"")</f>
        <v/>
      </c>
      <c r="L30" s="101" t="str">
        <f>IF(OR(K30="Rara vez",K30="Muy Baja"),0.2,
IF(OR(K30="Improbable",K30="Baja"),0.4,
IF(OR(K30="Posible",K30="Media"),0.6,
IF(OR(K30="Probable",K30="Alta"),0.8,
IF(OR(K30="Casi seguro",K30="Muy Alta"),1,"")))))</f>
        <v/>
      </c>
      <c r="M30" s="103"/>
      <c r="N30" s="104"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1" t="str">
        <f>IF(N30="Leve",0.2,
IF(N30="Menor",0.4,
IF(N30="Moderado",0.6,
IF(N30="Mayor",0.8,
IF(N30="Catastrófico",1,"")))))</f>
        <v/>
      </c>
      <c r="P30" s="10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0"/>
      <c r="R30" s="100"/>
      <c r="S30" s="100"/>
      <c r="T30" s="100"/>
      <c r="U30" s="99" t="str">
        <f>IF(S30="","","Cuatrimestral")</f>
        <v/>
      </c>
      <c r="V30" s="99"/>
      <c r="W30" s="4"/>
      <c r="X30" s="4"/>
      <c r="Y30" s="4"/>
      <c r="Z30" s="4"/>
    </row>
    <row r="31" spans="1:26" ht="15" customHeight="1">
      <c r="A31" s="93"/>
      <c r="B31" s="93"/>
      <c r="C31" s="93"/>
      <c r="D31" s="93"/>
      <c r="E31" s="93"/>
      <c r="F31" s="93"/>
      <c r="G31" s="93"/>
      <c r="H31" s="93"/>
      <c r="I31" s="93"/>
      <c r="J31" s="93"/>
      <c r="K31" s="93"/>
      <c r="L31" s="93"/>
      <c r="M31" s="93"/>
      <c r="N31" s="93"/>
      <c r="O31" s="93"/>
      <c r="P31" s="93"/>
      <c r="Q31" s="93"/>
      <c r="R31" s="93"/>
      <c r="S31" s="93"/>
      <c r="T31" s="93"/>
      <c r="U31" s="93"/>
      <c r="V31" s="93"/>
      <c r="W31" s="4"/>
      <c r="X31" s="4"/>
      <c r="Y31" s="4"/>
      <c r="Z31" s="4"/>
    </row>
    <row r="32" spans="1:26" ht="15" customHeight="1">
      <c r="A32" s="88"/>
      <c r="B32" s="88"/>
      <c r="C32" s="88"/>
      <c r="D32" s="88"/>
      <c r="E32" s="88"/>
      <c r="F32" s="88"/>
      <c r="G32" s="88"/>
      <c r="H32" s="88"/>
      <c r="I32" s="88"/>
      <c r="J32" s="88"/>
      <c r="K32" s="88"/>
      <c r="L32" s="88"/>
      <c r="M32" s="88"/>
      <c r="N32" s="88"/>
      <c r="O32" s="88"/>
      <c r="P32" s="88"/>
      <c r="Q32" s="88"/>
      <c r="R32" s="88"/>
      <c r="S32" s="88"/>
      <c r="T32" s="88"/>
      <c r="U32" s="88"/>
      <c r="V32" s="88"/>
      <c r="W32" s="4"/>
      <c r="X32" s="4"/>
      <c r="Y32" s="4"/>
      <c r="Z32" s="4"/>
    </row>
    <row r="33" spans="1:26" ht="16.5" customHeight="1">
      <c r="A33" s="98">
        <v>9</v>
      </c>
      <c r="B33" s="99" t="str">
        <f>IF(C33="","",
IF('1. Punto de Partida'!$C$6="","",'1. Punto de Partida'!$C$6))</f>
        <v/>
      </c>
      <c r="C33" s="99"/>
      <c r="D33" s="99"/>
      <c r="E33" s="99"/>
      <c r="F33" s="99"/>
      <c r="G33" s="99"/>
      <c r="H33" s="99"/>
      <c r="I33" s="99"/>
      <c r="J33" s="99"/>
      <c r="K33" s="104" t="str">
        <f>IFERROR(MID(J33,1,SEARCH(":",J33,1)-1),"")</f>
        <v/>
      </c>
      <c r="L33" s="101" t="str">
        <f>IF(OR(K33="Rara vez",K33="Muy Baja"),0.2,
IF(OR(K33="Improbable",K33="Baja"),0.4,
IF(OR(K33="Posible",K33="Media"),0.6,
IF(OR(K33="Probable",K33="Alta"),0.8,
IF(OR(K33="Casi seguro",K33="Muy Alta"),1,"")))))</f>
        <v/>
      </c>
      <c r="M33" s="103"/>
      <c r="N33" s="104"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1" t="str">
        <f>IF(N33="Leve",0.2,
IF(N33="Menor",0.4,
IF(N33="Moderado",0.6,
IF(N33="Mayor",0.8,
IF(N33="Catastrófico",1,"")))))</f>
        <v/>
      </c>
      <c r="P33" s="10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0"/>
      <c r="R33" s="100"/>
      <c r="S33" s="100"/>
      <c r="T33" s="100"/>
      <c r="U33" s="99" t="str">
        <f>IF(S33="","","Cuatrimestral")</f>
        <v/>
      </c>
      <c r="V33" s="99"/>
      <c r="W33" s="4"/>
      <c r="X33" s="4"/>
      <c r="Y33" s="4"/>
      <c r="Z33" s="4"/>
    </row>
    <row r="34" spans="1:26" ht="15" customHeight="1">
      <c r="A34" s="93"/>
      <c r="B34" s="93"/>
      <c r="C34" s="93"/>
      <c r="D34" s="93"/>
      <c r="E34" s="93"/>
      <c r="F34" s="93"/>
      <c r="G34" s="93"/>
      <c r="H34" s="93"/>
      <c r="I34" s="93"/>
      <c r="J34" s="93"/>
      <c r="K34" s="93"/>
      <c r="L34" s="93"/>
      <c r="M34" s="93"/>
      <c r="N34" s="93"/>
      <c r="O34" s="93"/>
      <c r="P34" s="93"/>
      <c r="Q34" s="93"/>
      <c r="R34" s="93"/>
      <c r="S34" s="93"/>
      <c r="T34" s="93"/>
      <c r="U34" s="93"/>
      <c r="V34" s="93"/>
      <c r="W34" s="4"/>
      <c r="X34" s="4"/>
      <c r="Y34" s="4"/>
      <c r="Z34" s="4"/>
    </row>
    <row r="35" spans="1:26" ht="15" customHeight="1">
      <c r="A35" s="88"/>
      <c r="B35" s="88"/>
      <c r="C35" s="88"/>
      <c r="D35" s="88"/>
      <c r="E35" s="88"/>
      <c r="F35" s="88"/>
      <c r="G35" s="88"/>
      <c r="H35" s="88"/>
      <c r="I35" s="88"/>
      <c r="J35" s="88"/>
      <c r="K35" s="88"/>
      <c r="L35" s="88"/>
      <c r="M35" s="88"/>
      <c r="N35" s="88"/>
      <c r="O35" s="88"/>
      <c r="P35" s="88"/>
      <c r="Q35" s="88"/>
      <c r="R35" s="88"/>
      <c r="S35" s="88"/>
      <c r="T35" s="88"/>
      <c r="U35" s="88"/>
      <c r="V35" s="88"/>
      <c r="W35" s="4"/>
      <c r="X35" s="4"/>
      <c r="Y35" s="4"/>
      <c r="Z35" s="4"/>
    </row>
    <row r="36" spans="1:26" ht="16.5" customHeight="1">
      <c r="A36" s="98">
        <v>10</v>
      </c>
      <c r="B36" s="99" t="str">
        <f>IF(C36="","",
IF('1. Punto de Partida'!$C$6="","",'1. Punto de Partida'!$C$6))</f>
        <v/>
      </c>
      <c r="C36" s="99"/>
      <c r="D36" s="99"/>
      <c r="E36" s="99"/>
      <c r="F36" s="99"/>
      <c r="G36" s="99"/>
      <c r="H36" s="99"/>
      <c r="I36" s="99"/>
      <c r="J36" s="99"/>
      <c r="K36" s="104" t="str">
        <f>IFERROR(MID(J36,1,SEARCH(":",J36,1)-1),"")</f>
        <v/>
      </c>
      <c r="L36" s="101" t="str">
        <f>IF(OR(K36="Rara vez",K36="Muy Baja"),0.2,
IF(OR(K36="Improbable",K36="Baja"),0.4,
IF(OR(K36="Posible",K36="Media"),0.6,
IF(OR(K36="Probable",K36="Alta"),0.8,
IF(OR(K36="Casi seguro",K36="Muy Alta"),1,"")))))</f>
        <v/>
      </c>
      <c r="M36" s="103"/>
      <c r="N36" s="104"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1" t="str">
        <f>IF(N36="Leve",0.2,
IF(N36="Menor",0.4,
IF(N36="Moderado",0.6,
IF(N36="Mayor",0.8,
IF(N36="Catastrófico",1,"")))))</f>
        <v/>
      </c>
      <c r="P36" s="10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0"/>
      <c r="R36" s="100"/>
      <c r="S36" s="100"/>
      <c r="T36" s="100"/>
      <c r="U36" s="99" t="str">
        <f>IF(S36="","","Cuatrimestral")</f>
        <v/>
      </c>
      <c r="V36" s="99"/>
      <c r="W36" s="4"/>
      <c r="X36" s="4"/>
      <c r="Y36" s="4"/>
      <c r="Z36" s="4"/>
    </row>
    <row r="37" spans="1:26" ht="15" customHeight="1">
      <c r="A37" s="93"/>
      <c r="B37" s="93"/>
      <c r="C37" s="93"/>
      <c r="D37" s="93"/>
      <c r="E37" s="93"/>
      <c r="F37" s="93"/>
      <c r="G37" s="93"/>
      <c r="H37" s="93"/>
      <c r="I37" s="93"/>
      <c r="J37" s="93"/>
      <c r="K37" s="93"/>
      <c r="L37" s="93"/>
      <c r="M37" s="93"/>
      <c r="N37" s="93"/>
      <c r="O37" s="93"/>
      <c r="P37" s="93"/>
      <c r="Q37" s="93"/>
      <c r="R37" s="93"/>
      <c r="S37" s="93"/>
      <c r="T37" s="93"/>
      <c r="U37" s="93"/>
      <c r="V37" s="93"/>
      <c r="W37" s="4"/>
      <c r="X37" s="4"/>
      <c r="Y37" s="4"/>
      <c r="Z37" s="4"/>
    </row>
    <row r="38" spans="1:26" ht="15" customHeight="1">
      <c r="A38" s="88"/>
      <c r="B38" s="88"/>
      <c r="C38" s="88"/>
      <c r="D38" s="88"/>
      <c r="E38" s="88"/>
      <c r="F38" s="88"/>
      <c r="G38" s="88"/>
      <c r="H38" s="88"/>
      <c r="I38" s="88"/>
      <c r="J38" s="88"/>
      <c r="K38" s="88"/>
      <c r="L38" s="88"/>
      <c r="M38" s="88"/>
      <c r="N38" s="88"/>
      <c r="O38" s="88"/>
      <c r="P38" s="88"/>
      <c r="Q38" s="88"/>
      <c r="R38" s="88"/>
      <c r="S38" s="88"/>
      <c r="T38" s="88"/>
      <c r="U38" s="88"/>
      <c r="V38" s="88"/>
      <c r="W38" s="4"/>
      <c r="X38" s="4"/>
      <c r="Y38" s="4"/>
      <c r="Z38" s="4"/>
    </row>
    <row r="39" spans="1:26" ht="16.5" customHeight="1">
      <c r="A39" s="98">
        <v>11</v>
      </c>
      <c r="B39" s="99" t="str">
        <f>IF(C39="","",
IF('1. Punto de Partida'!$C$6="","",'1. Punto de Partida'!$C$6))</f>
        <v/>
      </c>
      <c r="C39" s="99"/>
      <c r="D39" s="99"/>
      <c r="E39" s="99"/>
      <c r="F39" s="99"/>
      <c r="G39" s="99"/>
      <c r="H39" s="99"/>
      <c r="I39" s="99"/>
      <c r="J39" s="99"/>
      <c r="K39" s="104" t="str">
        <f>IFERROR(MID(J39,1,SEARCH(":",J39,1)-1),"")</f>
        <v/>
      </c>
      <c r="L39" s="101" t="str">
        <f>IF(OR(K39="Rara vez",K39="Muy Baja"),0.2,
IF(OR(K39="Improbable",K39="Baja"),0.4,
IF(OR(K39="Posible",K39="Media"),0.6,
IF(OR(K39="Probable",K39="Alta"),0.8,
IF(OR(K39="Casi seguro",K39="Muy Alta"),1,"")))))</f>
        <v/>
      </c>
      <c r="M39" s="103"/>
      <c r="N39" s="104"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1" t="str">
        <f>IF(N39="Leve",0.2,
IF(N39="Menor",0.4,
IF(N39="Moderado",0.6,
IF(N39="Mayor",0.8,
IF(N39="Catastrófico",1,"")))))</f>
        <v/>
      </c>
      <c r="P39" s="10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0"/>
      <c r="R39" s="100"/>
      <c r="S39" s="100"/>
      <c r="T39" s="100"/>
      <c r="U39" s="99" t="str">
        <f>IF(S39="","","Cuatrimestral")</f>
        <v/>
      </c>
      <c r="V39" s="99"/>
      <c r="W39" s="4"/>
      <c r="X39" s="4"/>
      <c r="Y39" s="4"/>
      <c r="Z39" s="4"/>
    </row>
    <row r="40" spans="1:26" ht="15" customHeight="1">
      <c r="A40" s="93"/>
      <c r="B40" s="93"/>
      <c r="C40" s="93"/>
      <c r="D40" s="93"/>
      <c r="E40" s="93"/>
      <c r="F40" s="93"/>
      <c r="G40" s="93"/>
      <c r="H40" s="93"/>
      <c r="I40" s="93"/>
      <c r="J40" s="93"/>
      <c r="K40" s="93"/>
      <c r="L40" s="93"/>
      <c r="M40" s="93"/>
      <c r="N40" s="93"/>
      <c r="O40" s="93"/>
      <c r="P40" s="93"/>
      <c r="Q40" s="93"/>
      <c r="R40" s="93"/>
      <c r="S40" s="93"/>
      <c r="T40" s="93"/>
      <c r="U40" s="93"/>
      <c r="V40" s="93"/>
      <c r="W40" s="4"/>
      <c r="X40" s="4"/>
      <c r="Y40" s="4"/>
      <c r="Z40" s="4"/>
    </row>
    <row r="41" spans="1:26" ht="15" customHeight="1">
      <c r="A41" s="88"/>
      <c r="B41" s="88"/>
      <c r="C41" s="88"/>
      <c r="D41" s="88"/>
      <c r="E41" s="88"/>
      <c r="F41" s="88"/>
      <c r="G41" s="88"/>
      <c r="H41" s="88"/>
      <c r="I41" s="88"/>
      <c r="J41" s="88"/>
      <c r="K41" s="88"/>
      <c r="L41" s="88"/>
      <c r="M41" s="88"/>
      <c r="N41" s="88"/>
      <c r="O41" s="88"/>
      <c r="P41" s="88"/>
      <c r="Q41" s="88"/>
      <c r="R41" s="88"/>
      <c r="S41" s="88"/>
      <c r="T41" s="88"/>
      <c r="U41" s="88"/>
      <c r="V41" s="88"/>
      <c r="W41" s="4"/>
      <c r="X41" s="4"/>
      <c r="Y41" s="4"/>
      <c r="Z41" s="4"/>
    </row>
    <row r="42" spans="1:26" ht="16.5" customHeight="1">
      <c r="A42" s="98">
        <v>12</v>
      </c>
      <c r="B42" s="99" t="str">
        <f>IF(C42="","",
IF('1. Punto de Partida'!$C$6="","",'1. Punto de Partida'!$C$6))</f>
        <v/>
      </c>
      <c r="C42" s="99"/>
      <c r="D42" s="99"/>
      <c r="E42" s="99"/>
      <c r="F42" s="99"/>
      <c r="G42" s="99"/>
      <c r="H42" s="99"/>
      <c r="I42" s="99"/>
      <c r="J42" s="99"/>
      <c r="K42" s="104" t="str">
        <f>IFERROR(MID(J42,1,SEARCH(":",J42,1)-1),"")</f>
        <v/>
      </c>
      <c r="L42" s="101" t="str">
        <f>IF(OR(K42="Rara vez",K42="Muy Baja"),0.2,
IF(OR(K42="Improbable",K42="Baja"),0.4,
IF(OR(K42="Posible",K42="Media"),0.6,
IF(OR(K42="Probable",K42="Alta"),0.8,
IF(OR(K42="Casi seguro",K42="Muy Alta"),1,"")))))</f>
        <v/>
      </c>
      <c r="M42" s="103"/>
      <c r="N42" s="104"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1" t="str">
        <f>IF(N42="Leve",0.2,
IF(N42="Menor",0.4,
IF(N42="Moderado",0.6,
IF(N42="Mayor",0.8,
IF(N42="Catastrófico",1,"")))))</f>
        <v/>
      </c>
      <c r="P42" s="10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0"/>
      <c r="R42" s="100"/>
      <c r="S42" s="100"/>
      <c r="T42" s="100"/>
      <c r="U42" s="99" t="str">
        <f>IF(S42="","","Cuatrimestral")</f>
        <v/>
      </c>
      <c r="V42" s="99"/>
      <c r="W42" s="4"/>
      <c r="X42" s="4"/>
      <c r="Y42" s="4"/>
      <c r="Z42" s="4"/>
    </row>
    <row r="43" spans="1:26" ht="15" customHeight="1">
      <c r="A43" s="93"/>
      <c r="B43" s="93"/>
      <c r="C43" s="93"/>
      <c r="D43" s="93"/>
      <c r="E43" s="93"/>
      <c r="F43" s="93"/>
      <c r="G43" s="93"/>
      <c r="H43" s="93"/>
      <c r="I43" s="93"/>
      <c r="J43" s="93"/>
      <c r="K43" s="93"/>
      <c r="L43" s="93"/>
      <c r="M43" s="93"/>
      <c r="N43" s="93"/>
      <c r="O43" s="93"/>
      <c r="P43" s="93"/>
      <c r="Q43" s="93"/>
      <c r="R43" s="93"/>
      <c r="S43" s="93"/>
      <c r="T43" s="93"/>
      <c r="U43" s="93"/>
      <c r="V43" s="93"/>
      <c r="W43" s="4"/>
      <c r="X43" s="4"/>
      <c r="Y43" s="4"/>
      <c r="Z43" s="4"/>
    </row>
    <row r="44" spans="1:26" ht="15" customHeight="1">
      <c r="A44" s="88"/>
      <c r="B44" s="88"/>
      <c r="C44" s="88"/>
      <c r="D44" s="88"/>
      <c r="E44" s="88"/>
      <c r="F44" s="88"/>
      <c r="G44" s="88"/>
      <c r="H44" s="88"/>
      <c r="I44" s="88"/>
      <c r="J44" s="88"/>
      <c r="K44" s="88"/>
      <c r="L44" s="88"/>
      <c r="M44" s="88"/>
      <c r="N44" s="88"/>
      <c r="O44" s="88"/>
      <c r="P44" s="88"/>
      <c r="Q44" s="88"/>
      <c r="R44" s="88"/>
      <c r="S44" s="88"/>
      <c r="T44" s="88"/>
      <c r="U44" s="88"/>
      <c r="V44" s="88"/>
      <c r="W44" s="4"/>
      <c r="X44" s="4"/>
      <c r="Y44" s="4"/>
      <c r="Z44" s="4"/>
    </row>
    <row r="45" spans="1:26" ht="16.5" customHeight="1">
      <c r="A45" s="98">
        <v>13</v>
      </c>
      <c r="B45" s="99" t="str">
        <f>IF(C45="","",
IF('1. Punto de Partida'!$C$6="","",'1. Punto de Partida'!$C$6))</f>
        <v/>
      </c>
      <c r="C45" s="99"/>
      <c r="D45" s="99"/>
      <c r="E45" s="99"/>
      <c r="F45" s="99"/>
      <c r="G45" s="99"/>
      <c r="H45" s="99"/>
      <c r="I45" s="99"/>
      <c r="J45" s="99"/>
      <c r="K45" s="104" t="str">
        <f>IFERROR(MID(J45,1,SEARCH(":",J45,1)-1),"")</f>
        <v/>
      </c>
      <c r="L45" s="101" t="str">
        <f>IF(OR(K45="Rara vez",K45="Muy Baja"),0.2,
IF(OR(K45="Improbable",K45="Baja"),0.4,
IF(OR(K45="Posible",K45="Media"),0.6,
IF(OR(K45="Probable",K45="Alta"),0.8,
IF(OR(K45="Casi seguro",K45="Muy Alta"),1,"")))))</f>
        <v/>
      </c>
      <c r="M45" s="103"/>
      <c r="N45" s="104"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1" t="str">
        <f>IF(N45="Leve",0.2,
IF(N45="Menor",0.4,
IF(N45="Moderado",0.6,
IF(N45="Mayor",0.8,
IF(N45="Catastrófico",1,"")))))</f>
        <v/>
      </c>
      <c r="P45" s="10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0"/>
      <c r="R45" s="100"/>
      <c r="S45" s="100"/>
      <c r="T45" s="100"/>
      <c r="U45" s="99" t="str">
        <f>IF(S45="","","Cuatrimestral")</f>
        <v/>
      </c>
      <c r="V45" s="99"/>
      <c r="W45" s="4"/>
      <c r="X45" s="4"/>
      <c r="Y45" s="4"/>
      <c r="Z45" s="4"/>
    </row>
    <row r="46" spans="1:26" ht="15" customHeight="1">
      <c r="A46" s="93"/>
      <c r="B46" s="93"/>
      <c r="C46" s="93"/>
      <c r="D46" s="93"/>
      <c r="E46" s="93"/>
      <c r="F46" s="93"/>
      <c r="G46" s="93"/>
      <c r="H46" s="93"/>
      <c r="I46" s="93"/>
      <c r="J46" s="93"/>
      <c r="K46" s="93"/>
      <c r="L46" s="93"/>
      <c r="M46" s="93"/>
      <c r="N46" s="93"/>
      <c r="O46" s="93"/>
      <c r="P46" s="93"/>
      <c r="Q46" s="93"/>
      <c r="R46" s="93"/>
      <c r="S46" s="93"/>
      <c r="T46" s="93"/>
      <c r="U46" s="93"/>
      <c r="V46" s="93"/>
      <c r="W46" s="4"/>
      <c r="X46" s="4"/>
      <c r="Y46" s="4"/>
      <c r="Z46" s="4"/>
    </row>
    <row r="47" spans="1:26" ht="15" customHeight="1">
      <c r="A47" s="88"/>
      <c r="B47" s="88"/>
      <c r="C47" s="88"/>
      <c r="D47" s="88"/>
      <c r="E47" s="88"/>
      <c r="F47" s="88"/>
      <c r="G47" s="88"/>
      <c r="H47" s="88"/>
      <c r="I47" s="88"/>
      <c r="J47" s="88"/>
      <c r="K47" s="88"/>
      <c r="L47" s="88"/>
      <c r="M47" s="88"/>
      <c r="N47" s="88"/>
      <c r="O47" s="88"/>
      <c r="P47" s="88"/>
      <c r="Q47" s="88"/>
      <c r="R47" s="88"/>
      <c r="S47" s="88"/>
      <c r="T47" s="88"/>
      <c r="U47" s="88"/>
      <c r="V47" s="88"/>
      <c r="W47" s="4"/>
      <c r="X47" s="4"/>
      <c r="Y47" s="4"/>
      <c r="Z47" s="4"/>
    </row>
    <row r="48" spans="1:26" ht="16.5" customHeight="1">
      <c r="A48" s="98">
        <v>14</v>
      </c>
      <c r="B48" s="99" t="str">
        <f>IF(C48="","",
IF('1. Punto de Partida'!$C$6="","",'1. Punto de Partida'!$C$6))</f>
        <v/>
      </c>
      <c r="C48" s="99"/>
      <c r="D48" s="99"/>
      <c r="E48" s="99"/>
      <c r="F48" s="99"/>
      <c r="G48" s="99"/>
      <c r="H48" s="99"/>
      <c r="I48" s="99"/>
      <c r="J48" s="99"/>
      <c r="K48" s="104" t="str">
        <f>IFERROR(MID(J48,1,SEARCH(":",J48,1)-1),"")</f>
        <v/>
      </c>
      <c r="L48" s="101" t="str">
        <f>IF(OR(K48="Rara vez",K48="Muy Baja"),0.2,
IF(OR(K48="Improbable",K48="Baja"),0.4,
IF(OR(K48="Posible",K48="Media"),0.6,
IF(OR(K48="Probable",K48="Alta"),0.8,
IF(OR(K48="Casi seguro",K48="Muy Alta"),1,"")))))</f>
        <v/>
      </c>
      <c r="M48" s="103"/>
      <c r="N48" s="104"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1" t="str">
        <f>IF(N48="Leve",0.2,
IF(N48="Menor",0.4,
IF(N48="Moderado",0.6,
IF(N48="Mayor",0.8,
IF(N48="Catastrófico",1,"")))))</f>
        <v/>
      </c>
      <c r="P48" s="10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0"/>
      <c r="R48" s="100"/>
      <c r="S48" s="100"/>
      <c r="T48" s="100"/>
      <c r="U48" s="99" t="str">
        <f>IF(S48="","","Cuatrimestral")</f>
        <v/>
      </c>
      <c r="V48" s="99"/>
      <c r="W48" s="4"/>
      <c r="X48" s="4"/>
      <c r="Y48" s="4"/>
      <c r="Z48" s="4"/>
    </row>
    <row r="49" spans="1:26" ht="15" customHeight="1">
      <c r="A49" s="93"/>
      <c r="B49" s="93"/>
      <c r="C49" s="93"/>
      <c r="D49" s="93"/>
      <c r="E49" s="93"/>
      <c r="F49" s="93"/>
      <c r="G49" s="93"/>
      <c r="H49" s="93"/>
      <c r="I49" s="93"/>
      <c r="J49" s="93"/>
      <c r="K49" s="93"/>
      <c r="L49" s="93"/>
      <c r="M49" s="93"/>
      <c r="N49" s="93"/>
      <c r="O49" s="93"/>
      <c r="P49" s="93"/>
      <c r="Q49" s="93"/>
      <c r="R49" s="93"/>
      <c r="S49" s="93"/>
      <c r="T49" s="93"/>
      <c r="U49" s="93"/>
      <c r="V49" s="93"/>
      <c r="W49" s="4"/>
      <c r="X49" s="4"/>
      <c r="Y49" s="4"/>
      <c r="Z49" s="4"/>
    </row>
    <row r="50" spans="1:26" ht="15" customHeight="1">
      <c r="A50" s="88"/>
      <c r="B50" s="88"/>
      <c r="C50" s="88"/>
      <c r="D50" s="88"/>
      <c r="E50" s="88"/>
      <c r="F50" s="88"/>
      <c r="G50" s="88"/>
      <c r="H50" s="88"/>
      <c r="I50" s="88"/>
      <c r="J50" s="88"/>
      <c r="K50" s="88"/>
      <c r="L50" s="88"/>
      <c r="M50" s="88"/>
      <c r="N50" s="88"/>
      <c r="O50" s="88"/>
      <c r="P50" s="88"/>
      <c r="Q50" s="88"/>
      <c r="R50" s="88"/>
      <c r="S50" s="88"/>
      <c r="T50" s="88"/>
      <c r="U50" s="88"/>
      <c r="V50" s="88"/>
      <c r="W50" s="4"/>
      <c r="X50" s="4"/>
      <c r="Y50" s="4"/>
      <c r="Z50" s="4"/>
    </row>
    <row r="51" spans="1:26" ht="16.5" customHeight="1">
      <c r="A51" s="98">
        <v>15</v>
      </c>
      <c r="B51" s="99" t="str">
        <f>IF(C51="","",
IF('1. Punto de Partida'!$C$6="","",'1. Punto de Partida'!$C$6))</f>
        <v/>
      </c>
      <c r="C51" s="99"/>
      <c r="D51" s="99"/>
      <c r="E51" s="99"/>
      <c r="F51" s="99"/>
      <c r="G51" s="99"/>
      <c r="H51" s="99"/>
      <c r="I51" s="99"/>
      <c r="J51" s="99"/>
      <c r="K51" s="104" t="str">
        <f>IFERROR(MID(J51,1,SEARCH(":",J51,1)-1),"")</f>
        <v/>
      </c>
      <c r="L51" s="101" t="str">
        <f>IF(OR(K51="Rara vez",K51="Muy Baja"),0.2,
IF(OR(K51="Improbable",K51="Baja"),0.4,
IF(OR(K51="Posible",K51="Media"),0.6,
IF(OR(K51="Probable",K51="Alta"),0.8,
IF(OR(K51="Casi seguro",K51="Muy Alta"),1,"")))))</f>
        <v/>
      </c>
      <c r="M51" s="103"/>
      <c r="N51" s="104"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1" t="str">
        <f>IF(N51="Leve",0.2,
IF(N51="Menor",0.4,
IF(N51="Moderado",0.6,
IF(N51="Mayor",0.8,
IF(N51="Catastrófico",1,"")))))</f>
        <v/>
      </c>
      <c r="P51" s="10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0"/>
      <c r="R51" s="100"/>
      <c r="S51" s="100"/>
      <c r="T51" s="100"/>
      <c r="U51" s="99" t="str">
        <f>IF(S51="","","Cuatrimestral")</f>
        <v/>
      </c>
      <c r="V51" s="99"/>
      <c r="W51" s="4"/>
      <c r="X51" s="4"/>
      <c r="Y51" s="4"/>
      <c r="Z51" s="4"/>
    </row>
    <row r="52" spans="1:26" ht="15" customHeight="1">
      <c r="A52" s="93"/>
      <c r="B52" s="93"/>
      <c r="C52" s="93"/>
      <c r="D52" s="93"/>
      <c r="E52" s="93"/>
      <c r="F52" s="93"/>
      <c r="G52" s="93"/>
      <c r="H52" s="93"/>
      <c r="I52" s="93"/>
      <c r="J52" s="93"/>
      <c r="K52" s="93"/>
      <c r="L52" s="93"/>
      <c r="M52" s="93"/>
      <c r="N52" s="93"/>
      <c r="O52" s="93"/>
      <c r="P52" s="93"/>
      <c r="Q52" s="93"/>
      <c r="R52" s="93"/>
      <c r="S52" s="93"/>
      <c r="T52" s="93"/>
      <c r="U52" s="93"/>
      <c r="V52" s="93"/>
      <c r="W52" s="4"/>
      <c r="X52" s="4"/>
      <c r="Y52" s="4"/>
      <c r="Z52" s="4"/>
    </row>
    <row r="53" spans="1:26" ht="15" customHeight="1">
      <c r="A53" s="88"/>
      <c r="B53" s="88"/>
      <c r="C53" s="88"/>
      <c r="D53" s="88"/>
      <c r="E53" s="88"/>
      <c r="F53" s="88"/>
      <c r="G53" s="88"/>
      <c r="H53" s="88"/>
      <c r="I53" s="88"/>
      <c r="J53" s="88"/>
      <c r="K53" s="88"/>
      <c r="L53" s="88"/>
      <c r="M53" s="88"/>
      <c r="N53" s="88"/>
      <c r="O53" s="88"/>
      <c r="P53" s="88"/>
      <c r="Q53" s="88"/>
      <c r="R53" s="88"/>
      <c r="S53" s="88"/>
      <c r="T53" s="88"/>
      <c r="U53" s="88"/>
      <c r="V53" s="88"/>
      <c r="W53" s="4"/>
      <c r="X53" s="4"/>
      <c r="Y53" s="4"/>
      <c r="Z53" s="4"/>
    </row>
    <row r="54" spans="1:26" ht="16.5" customHeight="1">
      <c r="A54" s="98">
        <v>16</v>
      </c>
      <c r="B54" s="99" t="str">
        <f>IF(C54="","",
IF('1. Punto de Partida'!$C$6="","",'1. Punto de Partida'!$C$6))</f>
        <v/>
      </c>
      <c r="C54" s="99"/>
      <c r="D54" s="99"/>
      <c r="E54" s="99"/>
      <c r="F54" s="99"/>
      <c r="G54" s="99"/>
      <c r="H54" s="99"/>
      <c r="I54" s="99"/>
      <c r="J54" s="99"/>
      <c r="K54" s="104" t="str">
        <f>IFERROR(MID(J54,1,SEARCH(":",J54,1)-1),"")</f>
        <v/>
      </c>
      <c r="L54" s="101" t="str">
        <f>IF(OR(K54="Rara vez",K54="Muy Baja"),0.2,
IF(OR(K54="Improbable",K54="Baja"),0.4,
IF(OR(K54="Posible",K54="Media"),0.6,
IF(OR(K54="Probable",K54="Alta"),0.8,
IF(OR(K54="Casi seguro",K54="Muy Alta"),1,"")))))</f>
        <v/>
      </c>
      <c r="M54" s="103"/>
      <c r="N54" s="104"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1" t="str">
        <f>IF(N54="Leve",0.2,
IF(N54="Menor",0.4,
IF(N54="Moderado",0.6,
IF(N54="Mayor",0.8,
IF(N54="Catastrófico",1,"")))))</f>
        <v/>
      </c>
      <c r="P54" s="10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0"/>
      <c r="R54" s="100"/>
      <c r="S54" s="100"/>
      <c r="T54" s="100"/>
      <c r="U54" s="99" t="str">
        <f>IF(S54="","","Cuatrimestral")</f>
        <v/>
      </c>
      <c r="V54" s="99"/>
      <c r="W54" s="4"/>
      <c r="X54" s="4"/>
      <c r="Y54" s="4"/>
      <c r="Z54" s="4"/>
    </row>
    <row r="55" spans="1:26" ht="15" customHeight="1">
      <c r="A55" s="93"/>
      <c r="B55" s="93"/>
      <c r="C55" s="93"/>
      <c r="D55" s="93"/>
      <c r="E55" s="93"/>
      <c r="F55" s="93"/>
      <c r="G55" s="93"/>
      <c r="H55" s="93"/>
      <c r="I55" s="93"/>
      <c r="J55" s="93"/>
      <c r="K55" s="93"/>
      <c r="L55" s="93"/>
      <c r="M55" s="93"/>
      <c r="N55" s="93"/>
      <c r="O55" s="93"/>
      <c r="P55" s="93"/>
      <c r="Q55" s="93"/>
      <c r="R55" s="93"/>
      <c r="S55" s="93"/>
      <c r="T55" s="93"/>
      <c r="U55" s="93"/>
      <c r="V55" s="93"/>
      <c r="W55" s="4"/>
      <c r="X55" s="4"/>
      <c r="Y55" s="4"/>
      <c r="Z55" s="4"/>
    </row>
    <row r="56" spans="1:26" ht="15" customHeight="1">
      <c r="A56" s="88"/>
      <c r="B56" s="88"/>
      <c r="C56" s="88"/>
      <c r="D56" s="88"/>
      <c r="E56" s="88"/>
      <c r="F56" s="88"/>
      <c r="G56" s="88"/>
      <c r="H56" s="88"/>
      <c r="I56" s="88"/>
      <c r="J56" s="88"/>
      <c r="K56" s="88"/>
      <c r="L56" s="88"/>
      <c r="M56" s="88"/>
      <c r="N56" s="88"/>
      <c r="O56" s="88"/>
      <c r="P56" s="88"/>
      <c r="Q56" s="88"/>
      <c r="R56" s="88"/>
      <c r="S56" s="88"/>
      <c r="T56" s="88"/>
      <c r="U56" s="88"/>
      <c r="V56" s="88"/>
      <c r="W56" s="4"/>
      <c r="X56" s="4"/>
      <c r="Y56" s="4"/>
      <c r="Z56" s="4"/>
    </row>
    <row r="57" spans="1:26" ht="16.5" customHeight="1">
      <c r="A57" s="98">
        <v>17</v>
      </c>
      <c r="B57" s="99" t="str">
        <f>IF(C57="","",
IF('1. Punto de Partida'!$C$6="","",'1. Punto de Partida'!$C$6))</f>
        <v/>
      </c>
      <c r="C57" s="99"/>
      <c r="D57" s="99"/>
      <c r="E57" s="99"/>
      <c r="F57" s="99"/>
      <c r="G57" s="99"/>
      <c r="H57" s="99"/>
      <c r="I57" s="99"/>
      <c r="J57" s="99"/>
      <c r="K57" s="104" t="str">
        <f>IFERROR(MID(J57,1,SEARCH(":",J57,1)-1),"")</f>
        <v/>
      </c>
      <c r="L57" s="101" t="str">
        <f>IF(OR(K57="Rara vez",K57="Muy Baja"),0.2,
IF(OR(K57="Improbable",K57="Baja"),0.4,
IF(OR(K57="Posible",K57="Media"),0.6,
IF(OR(K57="Probable",K57="Alta"),0.8,
IF(OR(K57="Casi seguro",K57="Muy Alta"),1,"")))))</f>
        <v/>
      </c>
      <c r="M57" s="103"/>
      <c r="N57" s="104"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1" t="str">
        <f>IF(N57="Leve",0.2,
IF(N57="Menor",0.4,
IF(N57="Moderado",0.6,
IF(N57="Mayor",0.8,
IF(N57="Catastrófico",1,"")))))</f>
        <v/>
      </c>
      <c r="P57" s="10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0"/>
      <c r="R57" s="100"/>
      <c r="S57" s="100"/>
      <c r="T57" s="100"/>
      <c r="U57" s="99" t="str">
        <f>IF(S57="","","Cuatrimestral")</f>
        <v/>
      </c>
      <c r="V57" s="99"/>
      <c r="W57" s="4"/>
      <c r="X57" s="4"/>
      <c r="Y57" s="4"/>
      <c r="Z57" s="4"/>
    </row>
    <row r="58" spans="1:26" ht="15" customHeight="1">
      <c r="A58" s="93"/>
      <c r="B58" s="93"/>
      <c r="C58" s="93"/>
      <c r="D58" s="93"/>
      <c r="E58" s="93"/>
      <c r="F58" s="93"/>
      <c r="G58" s="93"/>
      <c r="H58" s="93"/>
      <c r="I58" s="93"/>
      <c r="J58" s="93"/>
      <c r="K58" s="93"/>
      <c r="L58" s="93"/>
      <c r="M58" s="93"/>
      <c r="N58" s="93"/>
      <c r="O58" s="93"/>
      <c r="P58" s="93"/>
      <c r="Q58" s="93"/>
      <c r="R58" s="93"/>
      <c r="S58" s="93"/>
      <c r="T58" s="93"/>
      <c r="U58" s="93"/>
      <c r="V58" s="93"/>
      <c r="W58" s="4"/>
      <c r="X58" s="4"/>
      <c r="Y58" s="4"/>
      <c r="Z58" s="4"/>
    </row>
    <row r="59" spans="1:26" ht="15" customHeight="1">
      <c r="A59" s="88"/>
      <c r="B59" s="88"/>
      <c r="C59" s="88"/>
      <c r="D59" s="88"/>
      <c r="E59" s="88"/>
      <c r="F59" s="88"/>
      <c r="G59" s="88"/>
      <c r="H59" s="88"/>
      <c r="I59" s="88"/>
      <c r="J59" s="88"/>
      <c r="K59" s="88"/>
      <c r="L59" s="88"/>
      <c r="M59" s="88"/>
      <c r="N59" s="88"/>
      <c r="O59" s="88"/>
      <c r="P59" s="88"/>
      <c r="Q59" s="88"/>
      <c r="R59" s="88"/>
      <c r="S59" s="88"/>
      <c r="T59" s="88"/>
      <c r="U59" s="88"/>
      <c r="V59" s="88"/>
      <c r="W59" s="4"/>
      <c r="X59" s="4"/>
      <c r="Y59" s="4"/>
      <c r="Z59" s="4"/>
    </row>
    <row r="60" spans="1:26" ht="16.5" customHeight="1">
      <c r="A60" s="98">
        <v>18</v>
      </c>
      <c r="B60" s="99" t="str">
        <f>IF(C60="","",
IF('1. Punto de Partida'!$C$6="","",'1. Punto de Partida'!$C$6))</f>
        <v/>
      </c>
      <c r="C60" s="99"/>
      <c r="D60" s="99"/>
      <c r="E60" s="99"/>
      <c r="F60" s="99"/>
      <c r="G60" s="99"/>
      <c r="H60" s="99"/>
      <c r="I60" s="99"/>
      <c r="J60" s="99"/>
      <c r="K60" s="104" t="str">
        <f>IFERROR(MID(J60,1,SEARCH(":",J60,1)-1),"")</f>
        <v/>
      </c>
      <c r="L60" s="101" t="str">
        <f>IF(OR(K60="Rara vez",K60="Muy Baja"),0.2,
IF(OR(K60="Improbable",K60="Baja"),0.4,
IF(OR(K60="Posible",K60="Media"),0.6,
IF(OR(K60="Probable",K60="Alta"),0.8,
IF(OR(K60="Casi seguro",K60="Muy Alta"),1,"")))))</f>
        <v/>
      </c>
      <c r="M60" s="103"/>
      <c r="N60" s="104"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1" t="str">
        <f>IF(N60="Leve",0.2,
IF(N60="Menor",0.4,
IF(N60="Moderado",0.6,
IF(N60="Mayor",0.8,
IF(N60="Catastrófico",1,"")))))</f>
        <v/>
      </c>
      <c r="P60" s="10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0"/>
      <c r="R60" s="100"/>
      <c r="S60" s="100"/>
      <c r="T60" s="100"/>
      <c r="U60" s="99" t="str">
        <f>IF(S60="","","Cuatrimestral")</f>
        <v/>
      </c>
      <c r="V60" s="99"/>
      <c r="W60" s="4"/>
      <c r="X60" s="4"/>
      <c r="Y60" s="4"/>
      <c r="Z60" s="4"/>
    </row>
    <row r="61" spans="1:26" ht="15" customHeight="1">
      <c r="A61" s="93"/>
      <c r="B61" s="93"/>
      <c r="C61" s="93"/>
      <c r="D61" s="93"/>
      <c r="E61" s="93"/>
      <c r="F61" s="93"/>
      <c r="G61" s="93"/>
      <c r="H61" s="93"/>
      <c r="I61" s="93"/>
      <c r="J61" s="93"/>
      <c r="K61" s="93"/>
      <c r="L61" s="93"/>
      <c r="M61" s="93"/>
      <c r="N61" s="93"/>
      <c r="O61" s="93"/>
      <c r="P61" s="93"/>
      <c r="Q61" s="93"/>
      <c r="R61" s="93"/>
      <c r="S61" s="93"/>
      <c r="T61" s="93"/>
      <c r="U61" s="93"/>
      <c r="V61" s="93"/>
      <c r="W61" s="4"/>
      <c r="X61" s="4"/>
      <c r="Y61" s="4"/>
      <c r="Z61" s="4"/>
    </row>
    <row r="62" spans="1:26" ht="15" customHeight="1">
      <c r="A62" s="88"/>
      <c r="B62" s="88"/>
      <c r="C62" s="88"/>
      <c r="D62" s="88"/>
      <c r="E62" s="88"/>
      <c r="F62" s="88"/>
      <c r="G62" s="88"/>
      <c r="H62" s="88"/>
      <c r="I62" s="88"/>
      <c r="J62" s="88"/>
      <c r="K62" s="88"/>
      <c r="L62" s="88"/>
      <c r="M62" s="88"/>
      <c r="N62" s="88"/>
      <c r="O62" s="88"/>
      <c r="P62" s="88"/>
      <c r="Q62" s="88"/>
      <c r="R62" s="88"/>
      <c r="S62" s="88"/>
      <c r="T62" s="88"/>
      <c r="U62" s="88"/>
      <c r="V62" s="88"/>
      <c r="W62" s="4"/>
      <c r="X62" s="4"/>
      <c r="Y62" s="4"/>
      <c r="Z62" s="4"/>
    </row>
    <row r="63" spans="1:26" ht="16.5" customHeight="1">
      <c r="A63" s="98">
        <v>19</v>
      </c>
      <c r="B63" s="99" t="str">
        <f>IF(C63="","",
IF('1. Punto de Partida'!$C$6="","",'1. Punto de Partida'!$C$6))</f>
        <v/>
      </c>
      <c r="C63" s="99"/>
      <c r="D63" s="99"/>
      <c r="E63" s="99"/>
      <c r="F63" s="99"/>
      <c r="G63" s="99"/>
      <c r="H63" s="99"/>
      <c r="I63" s="99"/>
      <c r="J63" s="99"/>
      <c r="K63" s="104" t="str">
        <f>IFERROR(MID(J63,1,SEARCH(":",J63,1)-1),"")</f>
        <v/>
      </c>
      <c r="L63" s="101" t="str">
        <f>IF(OR(K63="Rara vez",K63="Muy Baja"),0.2,
IF(OR(K63="Improbable",K63="Baja"),0.4,
IF(OR(K63="Posible",K63="Media"),0.6,
IF(OR(K63="Probable",K63="Alta"),0.8,
IF(OR(K63="Casi seguro",K63="Muy Alta"),1,"")))))</f>
        <v/>
      </c>
      <c r="M63" s="103"/>
      <c r="N63" s="104"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1" t="str">
        <f>IF(N63="Leve",0.2,
IF(N63="Menor",0.4,
IF(N63="Moderado",0.6,
IF(N63="Mayor",0.8,
IF(N63="Catastrófico",1,"")))))</f>
        <v/>
      </c>
      <c r="P63" s="10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0"/>
      <c r="R63" s="100"/>
      <c r="S63" s="100"/>
      <c r="T63" s="100"/>
      <c r="U63" s="99" t="str">
        <f>IF(S63="","","Cuatrimestral")</f>
        <v/>
      </c>
      <c r="V63" s="99"/>
      <c r="W63" s="4"/>
      <c r="X63" s="4"/>
      <c r="Y63" s="4"/>
      <c r="Z63" s="4"/>
    </row>
    <row r="64" spans="1:26" ht="15" customHeight="1">
      <c r="A64" s="93"/>
      <c r="B64" s="93"/>
      <c r="C64" s="93"/>
      <c r="D64" s="93"/>
      <c r="E64" s="93"/>
      <c r="F64" s="93"/>
      <c r="G64" s="93"/>
      <c r="H64" s="93"/>
      <c r="I64" s="93"/>
      <c r="J64" s="93"/>
      <c r="K64" s="93"/>
      <c r="L64" s="93"/>
      <c r="M64" s="93"/>
      <c r="N64" s="93"/>
      <c r="O64" s="93"/>
      <c r="P64" s="93"/>
      <c r="Q64" s="93"/>
      <c r="R64" s="93"/>
      <c r="S64" s="93"/>
      <c r="T64" s="93"/>
      <c r="U64" s="93"/>
      <c r="V64" s="93"/>
      <c r="W64" s="4"/>
      <c r="X64" s="4"/>
      <c r="Y64" s="4"/>
      <c r="Z64" s="4"/>
    </row>
    <row r="65" spans="1:26" ht="15" customHeight="1">
      <c r="A65" s="88"/>
      <c r="B65" s="88"/>
      <c r="C65" s="88"/>
      <c r="D65" s="88"/>
      <c r="E65" s="88"/>
      <c r="F65" s="88"/>
      <c r="G65" s="88"/>
      <c r="H65" s="88"/>
      <c r="I65" s="88"/>
      <c r="J65" s="88"/>
      <c r="K65" s="88"/>
      <c r="L65" s="88"/>
      <c r="M65" s="88"/>
      <c r="N65" s="88"/>
      <c r="O65" s="88"/>
      <c r="P65" s="88"/>
      <c r="Q65" s="88"/>
      <c r="R65" s="88"/>
      <c r="S65" s="88"/>
      <c r="T65" s="88"/>
      <c r="U65" s="88"/>
      <c r="V65" s="88"/>
      <c r="W65" s="4"/>
      <c r="X65" s="4"/>
      <c r="Y65" s="4"/>
      <c r="Z65" s="4"/>
    </row>
    <row r="66" spans="1:26" ht="16.5" customHeight="1">
      <c r="A66" s="98">
        <v>20</v>
      </c>
      <c r="B66" s="99" t="str">
        <f>IF(C66="","",
IF('1. Punto de Partida'!$C$6="","",'1. Punto de Partida'!$C$6))</f>
        <v/>
      </c>
      <c r="C66" s="99"/>
      <c r="D66" s="99"/>
      <c r="E66" s="99"/>
      <c r="F66" s="99"/>
      <c r="G66" s="99"/>
      <c r="H66" s="99"/>
      <c r="I66" s="99"/>
      <c r="J66" s="99"/>
      <c r="K66" s="104" t="str">
        <f>IFERROR(MID(J66,1,SEARCH(":",J66,1)-1),"")</f>
        <v/>
      </c>
      <c r="L66" s="101" t="str">
        <f>IF(OR(K66="Rara vez",K66="Muy Baja"),0.2,
IF(OR(K66="Improbable",K66="Baja"),0.4,
IF(OR(K66="Posible",K66="Media"),0.6,
IF(OR(K66="Probable",K66="Alta"),0.8,
IF(OR(K66="Casi seguro",K66="Muy Alta"),1,"")))))</f>
        <v/>
      </c>
      <c r="M66" s="103"/>
      <c r="N66" s="104"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1" t="str">
        <f>IF(N66="Leve",0.2,
IF(N66="Menor",0.4,
IF(N66="Moderado",0.6,
IF(N66="Mayor",0.8,
IF(N66="Catastrófico",1,"")))))</f>
        <v/>
      </c>
      <c r="P66" s="10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0"/>
      <c r="R66" s="100"/>
      <c r="S66" s="100"/>
      <c r="T66" s="100"/>
      <c r="U66" s="99" t="str">
        <f>IF(S66="","","Cuatrimestral")</f>
        <v/>
      </c>
      <c r="V66" s="99"/>
      <c r="W66" s="4"/>
      <c r="X66" s="4"/>
      <c r="Y66" s="4"/>
      <c r="Z66" s="4"/>
    </row>
    <row r="67" spans="1:26" ht="15" customHeight="1">
      <c r="A67" s="93"/>
      <c r="B67" s="93"/>
      <c r="C67" s="93"/>
      <c r="D67" s="93"/>
      <c r="E67" s="93"/>
      <c r="F67" s="93"/>
      <c r="G67" s="93"/>
      <c r="H67" s="93"/>
      <c r="I67" s="93"/>
      <c r="J67" s="93"/>
      <c r="K67" s="93"/>
      <c r="L67" s="93"/>
      <c r="M67" s="93"/>
      <c r="N67" s="93"/>
      <c r="O67" s="93"/>
      <c r="P67" s="93"/>
      <c r="Q67" s="93"/>
      <c r="R67" s="93"/>
      <c r="S67" s="93"/>
      <c r="T67" s="93"/>
      <c r="U67" s="93"/>
      <c r="V67" s="93"/>
      <c r="W67" s="4"/>
      <c r="X67" s="4"/>
      <c r="Y67" s="4"/>
      <c r="Z67" s="4"/>
    </row>
    <row r="68" spans="1:26" ht="15" customHeight="1">
      <c r="A68" s="88"/>
      <c r="B68" s="88"/>
      <c r="C68" s="88"/>
      <c r="D68" s="88"/>
      <c r="E68" s="88"/>
      <c r="F68" s="88"/>
      <c r="G68" s="88"/>
      <c r="H68" s="88"/>
      <c r="I68" s="88"/>
      <c r="J68" s="88"/>
      <c r="K68" s="88"/>
      <c r="L68" s="88"/>
      <c r="M68" s="88"/>
      <c r="N68" s="88"/>
      <c r="O68" s="88"/>
      <c r="P68" s="88"/>
      <c r="Q68" s="88"/>
      <c r="R68" s="88"/>
      <c r="S68" s="88"/>
      <c r="T68" s="88"/>
      <c r="U68" s="88"/>
      <c r="V68" s="88"/>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28" priority="3" operator="equal">
      <formula>"Muy Alta"</formula>
    </cfRule>
  </conditionalFormatting>
  <conditionalFormatting sqref="K9">
    <cfRule type="cellIs" dxfId="327" priority="4" operator="equal">
      <formula>"Alta"</formula>
    </cfRule>
  </conditionalFormatting>
  <conditionalFormatting sqref="K9">
    <cfRule type="cellIs" dxfId="326" priority="5" operator="equal">
      <formula>"Media"</formula>
    </cfRule>
  </conditionalFormatting>
  <conditionalFormatting sqref="K9">
    <cfRule type="cellIs" dxfId="325" priority="6" operator="equal">
      <formula>"Baja"</formula>
    </cfRule>
  </conditionalFormatting>
  <conditionalFormatting sqref="K9">
    <cfRule type="cellIs" dxfId="324" priority="7" operator="equal">
      <formula>"Muy Baja"</formula>
    </cfRule>
  </conditionalFormatting>
  <conditionalFormatting sqref="N9">
    <cfRule type="cellIs" dxfId="323" priority="8" operator="equal">
      <formula>"Catastrófico"</formula>
    </cfRule>
  </conditionalFormatting>
  <conditionalFormatting sqref="N9">
    <cfRule type="cellIs" dxfId="322" priority="9" operator="equal">
      <formula>"Mayor"</formula>
    </cfRule>
  </conditionalFormatting>
  <conditionalFormatting sqref="N9">
    <cfRule type="cellIs" dxfId="321" priority="10" operator="equal">
      <formula>"Moderado"</formula>
    </cfRule>
  </conditionalFormatting>
  <conditionalFormatting sqref="N9">
    <cfRule type="cellIs" dxfId="320" priority="11" operator="equal">
      <formula>"Menor"</formula>
    </cfRule>
  </conditionalFormatting>
  <conditionalFormatting sqref="N9">
    <cfRule type="cellIs" dxfId="319" priority="12" operator="equal">
      <formula>"Leve"</formula>
    </cfRule>
  </conditionalFormatting>
  <conditionalFormatting sqref="P9">
    <cfRule type="cellIs" dxfId="318" priority="13" operator="equal">
      <formula>"Extremo"</formula>
    </cfRule>
  </conditionalFormatting>
  <conditionalFormatting sqref="P9">
    <cfRule type="cellIs" dxfId="317" priority="14" operator="equal">
      <formula>"Alto"</formula>
    </cfRule>
  </conditionalFormatting>
  <conditionalFormatting sqref="P9">
    <cfRule type="cellIs" dxfId="316" priority="15" operator="equal">
      <formula>"Moderado"</formula>
    </cfRule>
  </conditionalFormatting>
  <conditionalFormatting sqref="P9">
    <cfRule type="cellIs" dxfId="315" priority="16" operator="equal">
      <formula>"Bajo"</formula>
    </cfRule>
  </conditionalFormatting>
  <conditionalFormatting sqref="K12 K15 K18 K21 K24 K27 K30 K33 K36">
    <cfRule type="cellIs" dxfId="314" priority="17" operator="equal">
      <formula>"Muy Alta"</formula>
    </cfRule>
  </conditionalFormatting>
  <conditionalFormatting sqref="K12 K15 K18 K21 K24 K27 K30 K33 K36">
    <cfRule type="cellIs" dxfId="313" priority="18" operator="equal">
      <formula>"Alta"</formula>
    </cfRule>
  </conditionalFormatting>
  <conditionalFormatting sqref="K12 K15 K18 K21 K24 K27 K30 K33 K36">
    <cfRule type="cellIs" dxfId="312" priority="19" operator="equal">
      <formula>"Media"</formula>
    </cfRule>
  </conditionalFormatting>
  <conditionalFormatting sqref="K12 K15 K18 K21 K24 K27 K30 K33 K36">
    <cfRule type="cellIs" dxfId="311" priority="20" operator="equal">
      <formula>"Baja"</formula>
    </cfRule>
  </conditionalFormatting>
  <conditionalFormatting sqref="K12 K15 K18 K21 K24 K27 K30 K33 K36">
    <cfRule type="cellIs" dxfId="310" priority="21" operator="equal">
      <formula>"Muy Baja"</formula>
    </cfRule>
  </conditionalFormatting>
  <conditionalFormatting sqref="K39 K42 K45 K48 K51">
    <cfRule type="cellIs" dxfId="309" priority="22" operator="equal">
      <formula>"Muy Alta"</formula>
    </cfRule>
  </conditionalFormatting>
  <conditionalFormatting sqref="K39 K42 K45 K48 K51">
    <cfRule type="cellIs" dxfId="308" priority="23" operator="equal">
      <formula>"Alta"</formula>
    </cfRule>
  </conditionalFormatting>
  <conditionalFormatting sqref="K39 K42 K45 K48 K51">
    <cfRule type="cellIs" dxfId="307" priority="24" operator="equal">
      <formula>"Media"</formula>
    </cfRule>
  </conditionalFormatting>
  <conditionalFormatting sqref="K39 K42 K45 K48 K51">
    <cfRule type="cellIs" dxfId="306" priority="25" operator="equal">
      <formula>"Baja"</formula>
    </cfRule>
  </conditionalFormatting>
  <conditionalFormatting sqref="K39 K42 K45 K48 K51">
    <cfRule type="cellIs" dxfId="305" priority="26" operator="equal">
      <formula>"Muy Baja"</formula>
    </cfRule>
  </conditionalFormatting>
  <conditionalFormatting sqref="K9:K53">
    <cfRule type="expression" dxfId="304" priority="27">
      <formula>IF($K9="Casi seguro",1,0)</formula>
    </cfRule>
  </conditionalFormatting>
  <conditionalFormatting sqref="K9:K53">
    <cfRule type="expression" dxfId="303" priority="28">
      <formula>IF($K9="Probable",1,0)</formula>
    </cfRule>
  </conditionalFormatting>
  <conditionalFormatting sqref="K9:K53">
    <cfRule type="expression" dxfId="302" priority="29">
      <formula>IF($K9="Posible",1,0)</formula>
    </cfRule>
  </conditionalFormatting>
  <conditionalFormatting sqref="K9:K53">
    <cfRule type="expression" dxfId="301" priority="30">
      <formula>IF($K9="Improbable",1,0)</formula>
    </cfRule>
  </conditionalFormatting>
  <conditionalFormatting sqref="K9:K53">
    <cfRule type="expression" dxfId="300" priority="31">
      <formula>IF($K9="Rara vez",1,0)</formula>
    </cfRule>
  </conditionalFormatting>
  <conditionalFormatting sqref="K12 K15 K18 K21 K24 K27 K30 K33 K36 K39 K42 K45 K48 K51">
    <cfRule type="cellIs" dxfId="299" priority="32" operator="equal">
      <formula>"Muy Alta"</formula>
    </cfRule>
  </conditionalFormatting>
  <conditionalFormatting sqref="K12 K15 K18 K21 K24 K27 K30 K33 K36 K39 K42 K45 K48 K51">
    <cfRule type="cellIs" dxfId="298" priority="33" operator="equal">
      <formula>"Alta"</formula>
    </cfRule>
  </conditionalFormatting>
  <conditionalFormatting sqref="K12 K15 K18 K21 K24 K27 K30 K33 K36 K39 K42 K45 K48 K51">
    <cfRule type="cellIs" dxfId="297" priority="34" operator="equal">
      <formula>"Media"</formula>
    </cfRule>
  </conditionalFormatting>
  <conditionalFormatting sqref="K12 K15 K18 K21 K24 K27 K30 K33 K36 K39 K42 K45 K48 K51">
    <cfRule type="cellIs" dxfId="296" priority="35" operator="equal">
      <formula>"Baja"</formula>
    </cfRule>
  </conditionalFormatting>
  <conditionalFormatting sqref="K12 K15 K18 K21 K24 K27 K30 K33 K36 K39 K42 K45 K48 K51">
    <cfRule type="cellIs" dxfId="295" priority="36" operator="equal">
      <formula>"Muy Baja"</formula>
    </cfRule>
  </conditionalFormatting>
  <conditionalFormatting sqref="K54 K57 K60 K63 K66">
    <cfRule type="cellIs" dxfId="294" priority="37" operator="equal">
      <formula>"Muy Alta"</formula>
    </cfRule>
  </conditionalFormatting>
  <conditionalFormatting sqref="K54 K57 K60 K63 K66">
    <cfRule type="cellIs" dxfId="293" priority="38" operator="equal">
      <formula>"Alta"</formula>
    </cfRule>
  </conditionalFormatting>
  <conditionalFormatting sqref="K54 K57 K60 K63 K66">
    <cfRule type="cellIs" dxfId="292" priority="39" operator="equal">
      <formula>"Media"</formula>
    </cfRule>
  </conditionalFormatting>
  <conditionalFormatting sqref="K54 K57 K60 K63 K66">
    <cfRule type="cellIs" dxfId="291" priority="40" operator="equal">
      <formula>"Baja"</formula>
    </cfRule>
  </conditionalFormatting>
  <conditionalFormatting sqref="K54 K57 K60 K63 K66">
    <cfRule type="cellIs" dxfId="290" priority="41" operator="equal">
      <formula>"Muy Baja"</formula>
    </cfRule>
  </conditionalFormatting>
  <conditionalFormatting sqref="K54:K68">
    <cfRule type="expression" dxfId="289" priority="42">
      <formula>IF($K54="Casi seguro",1,0)</formula>
    </cfRule>
  </conditionalFormatting>
  <conditionalFormatting sqref="K54:K68">
    <cfRule type="expression" dxfId="288" priority="43">
      <formula>IF($K54="Probable",1,0)</formula>
    </cfRule>
  </conditionalFormatting>
  <conditionalFormatting sqref="K54:K68">
    <cfRule type="expression" dxfId="287" priority="44">
      <formula>IF($K54="Posible",1,0)</formula>
    </cfRule>
  </conditionalFormatting>
  <conditionalFormatting sqref="K54:K68">
    <cfRule type="expression" dxfId="286" priority="45">
      <formula>IF($K54="Improbable",1,0)</formula>
    </cfRule>
  </conditionalFormatting>
  <conditionalFormatting sqref="K54:K68">
    <cfRule type="expression" dxfId="285" priority="46">
      <formula>IF($K54="Rara vez",1,0)</formula>
    </cfRule>
  </conditionalFormatting>
  <conditionalFormatting sqref="K54 K57 K60 K63 K66">
    <cfRule type="cellIs" dxfId="284" priority="47" operator="equal">
      <formula>"Muy Alta"</formula>
    </cfRule>
  </conditionalFormatting>
  <conditionalFormatting sqref="K54 K57 K60 K63 K66">
    <cfRule type="cellIs" dxfId="283" priority="48" operator="equal">
      <formula>"Alta"</formula>
    </cfRule>
  </conditionalFormatting>
  <conditionalFormatting sqref="K54 K57 K60 K63 K66">
    <cfRule type="cellIs" dxfId="282" priority="49" operator="equal">
      <formula>"Media"</formula>
    </cfRule>
  </conditionalFormatting>
  <conditionalFormatting sqref="K54 K57 K60 K63 K66">
    <cfRule type="cellIs" dxfId="281" priority="50" operator="equal">
      <formula>"Baja"</formula>
    </cfRule>
  </conditionalFormatting>
  <conditionalFormatting sqref="K54 K57 K60 K63 K66">
    <cfRule type="cellIs" dxfId="280" priority="51" operator="equal">
      <formula>"Muy Baja"</formula>
    </cfRule>
  </conditionalFormatting>
  <conditionalFormatting sqref="P12 P15 P18 P21 P24 P27 P30 P33 P36 P39 P42 P45 P48 P51 P54 P57 P60 P63 P66">
    <cfRule type="cellIs" dxfId="279" priority="52" operator="equal">
      <formula>"Extremo"</formula>
    </cfRule>
  </conditionalFormatting>
  <conditionalFormatting sqref="P12 P15 P18 P21 P24 P27 P30 P33 P36 P39 P42 P45 P48 P51 P54 P57 P60 P63 P66">
    <cfRule type="cellIs" dxfId="278" priority="53" operator="equal">
      <formula>"Alto"</formula>
    </cfRule>
  </conditionalFormatting>
  <conditionalFormatting sqref="P12 P15 P18 P21 P24 P27 P30 P33 P36 P39 P42 P45 P48 P51 P54 P57 P60 P63 P66">
    <cfRule type="cellIs" dxfId="277" priority="54" operator="equal">
      <formula>"Moderado"</formula>
    </cfRule>
  </conditionalFormatting>
  <conditionalFormatting sqref="P12 P15 P18 P21 P24 P27 P30 P33 P36 P39 P42 P45 P48 P51 P54 P57 P60 P63 P66">
    <cfRule type="cellIs" dxfId="276" priority="55" operator="equal">
      <formula>"Bajo"</formula>
    </cfRule>
  </conditionalFormatting>
  <conditionalFormatting sqref="N12 N15 N18 N21 N24 N27 N30 N33 N36 N39 N42 N45 N48 N51 N54 N57 N60 N63 N66">
    <cfRule type="cellIs" dxfId="275" priority="56" operator="equal">
      <formula>"Catastrófico"</formula>
    </cfRule>
  </conditionalFormatting>
  <conditionalFormatting sqref="N12 N15 N18 N21 N24 N27 N30 N33 N36 N39 N42 N45 N48 N51 N54 N57 N60 N63 N66">
    <cfRule type="cellIs" dxfId="274" priority="57" operator="equal">
      <formula>"Mayor"</formula>
    </cfRule>
  </conditionalFormatting>
  <conditionalFormatting sqref="N12 N15 N18 N21 N24 N27 N30 N33 N36 N39 N42 N45 N48 N51 N54 N57 N60 N63 N66">
    <cfRule type="cellIs" dxfId="273" priority="58" operator="equal">
      <formula>"Moderado"</formula>
    </cfRule>
  </conditionalFormatting>
  <conditionalFormatting sqref="N12 N15 N18 N21 N24 N27 N30 N33 N36 N39 N42 N45 N48 N51 N54 N57 N60 N63 N66">
    <cfRule type="cellIs" dxfId="272" priority="59" operator="equal">
      <formula>"Menor"</formula>
    </cfRule>
  </conditionalFormatting>
  <conditionalFormatting sqref="N12 N15 N18 N21 N24 N27 N30 N33 N36 N39 N42 N45 N48 N51 N54 N57 N60 N63 N66">
    <cfRule type="cellIs" dxfId="271" priority="60" operator="equal">
      <formula>"Leve"</formula>
    </cfRule>
  </conditionalFormatting>
  <conditionalFormatting sqref="Q9:T23 V9:V23 Q30:T68 V30:V68">
    <cfRule type="expression" dxfId="270" priority="61">
      <formula>IF(OR($H9="Corrupción",$H9="Lavado de Activos",$H9="Trámites, OPAs y Consultas de Acceso a la Información Pública",$H9="Financiación del Terrorismo"),1,0)</formula>
    </cfRule>
  </conditionalFormatting>
  <conditionalFormatting sqref="U9:U68">
    <cfRule type="expression" dxfId="269" priority="62">
      <formula>IF(OR($H9="Corrupción",$H9="Lavado de Activos",$H9="Trámites, OPAs y Consultas de Acceso a la Información Pública",$H9="Financiación del Terrorismo"),1,0)</formula>
    </cfRule>
  </conditionalFormatting>
  <conditionalFormatting sqref="Q24:T29">
    <cfRule type="expression" dxfId="268" priority="2">
      <formula>IF(OR($H24="Corrupción",$H24="Lavado de Activos",$H24="Trámites, OPAs y Consultas de Acceso a la Información Pública",$H24="Financiación del Terrorismo"),1,0)</formula>
    </cfRule>
  </conditionalFormatting>
  <conditionalFormatting sqref="V24:V29">
    <cfRule type="expression" dxfId="267" priority="1">
      <formula>IF(OR($H24="Corrupción",$H24="Lavado de Activos",$H24="Trámites, OPAs y Consultas de Acceso a la Información Pública",$H24="Financiación del Terrorismo"),1,0)</formula>
    </cfRule>
  </conditionalFormatting>
  <dataValidations count="1">
    <dataValidation type="list" allowBlank="1" showErrorMessage="1" sqref="J9 J12 J15 J18 J21 J63 J66 J30 J33 J36 J39 J42 J45 J48 J51 J54 J57 J60">
      <formula1>IF(OR($H9="Corrupción",$H9="Trámites,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H63 H66 H30 H33 H36 H39 H42 H45 H48 H51 H54 H57 H60</xm:sqref>
        </x14:dataValidation>
        <x14:dataValidation type="list" allowBlank="1" showErrorMessage="1">
          <x14:formula1>
            <xm:f>Listas!$C$2:$C$8</xm:f>
          </x14:formula1>
          <xm:sqref>I9 I12 I15 I18 I21 I63 I66 I30 I33 I36 I39 I42 I45 I48 I51 I54 I57 I60</xm:sqref>
        </x14:dataValidation>
        <x14:dataValidation type="list" allowBlank="1" showErrorMessage="1">
          <x14:formula1>
            <xm:f>Listas!$A$2:$A$4</xm:f>
          </x14:formula1>
          <xm:sqref>D9 D12 D15 D18 D21 D63 D66 D30 D33 D36 D39 D42 D45 D48 D51 D54 D57 D60</xm:sqref>
        </x14:dataValidation>
        <x14:dataValidation type="list" allowBlank="1" showErrorMessage="1">
          <x14:formula1>
            <xm:f>IF(OR($H9="",$H9="Corrupción",$H9="Trámites, OPAs y Consultas de Acceso a la Información Pública",$H9="Lavado de Activos",$H9="Financiación del Terrorismo"),Listas!$AE$2,CriteriosImpacto)</xm:f>
          </x14:formula1>
          <xm:sqref>M9 M12 M15 M18 M21 M63 M66 M30 M33 M36 M39 M42 M45 M48 M51 M54 M57 M60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O1" zoomScale="90" zoomScaleNormal="90" workbookViewId="0">
      <pane ySplit="8" topLeftCell="A12" activePane="bottomLeft" state="frozen"/>
      <selection pane="bottomLeft" activeCell="U15" sqref="U15:U17"/>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6"/>
      <c r="B1" s="70"/>
      <c r="C1" s="75" t="s">
        <v>0</v>
      </c>
      <c r="D1" s="76"/>
      <c r="E1" s="76"/>
      <c r="F1" s="76"/>
      <c r="G1" s="76"/>
      <c r="H1" s="76"/>
      <c r="I1" s="76"/>
      <c r="J1" s="76"/>
      <c r="K1" s="76"/>
      <c r="L1" s="76"/>
      <c r="M1" s="76"/>
      <c r="N1" s="76"/>
      <c r="O1" s="76"/>
      <c r="P1" s="76"/>
      <c r="Q1" s="76"/>
      <c r="R1" s="76"/>
      <c r="S1" s="76"/>
      <c r="T1" s="76"/>
      <c r="U1" s="76"/>
      <c r="V1" s="76"/>
      <c r="W1" s="70"/>
      <c r="X1" s="114" t="s">
        <v>131</v>
      </c>
      <c r="Y1" s="64"/>
      <c r="Z1" s="61"/>
      <c r="AA1" s="3"/>
      <c r="AB1" s="3"/>
      <c r="AC1" s="3"/>
      <c r="AD1" s="3"/>
      <c r="AE1" s="3"/>
      <c r="AF1" s="3"/>
      <c r="AG1" s="3"/>
      <c r="AH1" s="3"/>
      <c r="AI1" s="3"/>
      <c r="AJ1" s="3"/>
      <c r="AK1" s="3"/>
    </row>
    <row r="2" spans="1:37" ht="19.5" customHeight="1">
      <c r="A2" s="71"/>
      <c r="B2" s="72"/>
      <c r="C2" s="71"/>
      <c r="D2" s="77"/>
      <c r="E2" s="77"/>
      <c r="F2" s="77"/>
      <c r="G2" s="77"/>
      <c r="H2" s="77"/>
      <c r="I2" s="77"/>
      <c r="J2" s="77"/>
      <c r="K2" s="77"/>
      <c r="L2" s="77"/>
      <c r="M2" s="77"/>
      <c r="N2" s="77"/>
      <c r="O2" s="77"/>
      <c r="P2" s="77"/>
      <c r="Q2" s="77"/>
      <c r="R2" s="77"/>
      <c r="S2" s="77"/>
      <c r="T2" s="77"/>
      <c r="U2" s="77"/>
      <c r="V2" s="77"/>
      <c r="W2" s="72"/>
      <c r="X2" s="114" t="s">
        <v>132</v>
      </c>
      <c r="Y2" s="64"/>
      <c r="Z2" s="61"/>
      <c r="AA2" s="3"/>
      <c r="AB2" s="3"/>
      <c r="AC2" s="3"/>
      <c r="AD2" s="3"/>
      <c r="AE2" s="3"/>
      <c r="AF2" s="3"/>
      <c r="AG2" s="3"/>
      <c r="AH2" s="3"/>
      <c r="AI2" s="3"/>
      <c r="AJ2" s="3"/>
      <c r="AK2" s="3"/>
    </row>
    <row r="3" spans="1:37" ht="19.5" customHeight="1">
      <c r="A3" s="71"/>
      <c r="B3" s="72"/>
      <c r="C3" s="71"/>
      <c r="D3" s="77"/>
      <c r="E3" s="77"/>
      <c r="F3" s="77"/>
      <c r="G3" s="77"/>
      <c r="H3" s="77"/>
      <c r="I3" s="77"/>
      <c r="J3" s="77"/>
      <c r="K3" s="77"/>
      <c r="L3" s="77"/>
      <c r="M3" s="77"/>
      <c r="N3" s="77"/>
      <c r="O3" s="77"/>
      <c r="P3" s="77"/>
      <c r="Q3" s="77"/>
      <c r="R3" s="77"/>
      <c r="S3" s="77"/>
      <c r="T3" s="77"/>
      <c r="U3" s="77"/>
      <c r="V3" s="77"/>
      <c r="W3" s="72"/>
      <c r="X3" s="114" t="s">
        <v>133</v>
      </c>
      <c r="Y3" s="64"/>
      <c r="Z3" s="61"/>
      <c r="AA3" s="3"/>
      <c r="AB3" s="3"/>
      <c r="AC3" s="3"/>
      <c r="AD3" s="3"/>
      <c r="AE3" s="3"/>
      <c r="AF3" s="3"/>
      <c r="AG3" s="3"/>
      <c r="AH3" s="3"/>
      <c r="AI3" s="3"/>
      <c r="AJ3" s="3"/>
      <c r="AK3" s="3"/>
    </row>
    <row r="4" spans="1:37" ht="19.5" customHeight="1">
      <c r="A4" s="73"/>
      <c r="B4" s="74"/>
      <c r="C4" s="73"/>
      <c r="D4" s="78"/>
      <c r="E4" s="78"/>
      <c r="F4" s="78"/>
      <c r="G4" s="78"/>
      <c r="H4" s="78"/>
      <c r="I4" s="78"/>
      <c r="J4" s="78"/>
      <c r="K4" s="78"/>
      <c r="L4" s="78"/>
      <c r="M4" s="78"/>
      <c r="N4" s="78"/>
      <c r="O4" s="78"/>
      <c r="P4" s="78"/>
      <c r="Q4" s="78"/>
      <c r="R4" s="78"/>
      <c r="S4" s="78"/>
      <c r="T4" s="78"/>
      <c r="U4" s="78"/>
      <c r="V4" s="78"/>
      <c r="W4" s="74"/>
      <c r="X4" s="114" t="s">
        <v>134</v>
      </c>
      <c r="Y4" s="64"/>
      <c r="Z4" s="61"/>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5" t="s">
        <v>79</v>
      </c>
      <c r="B6" s="64"/>
      <c r="C6" s="64"/>
      <c r="D6" s="64"/>
      <c r="E6" s="61"/>
      <c r="F6" s="95" t="s">
        <v>135</v>
      </c>
      <c r="G6" s="64"/>
      <c r="H6" s="64"/>
      <c r="I6" s="64"/>
      <c r="J6" s="64"/>
      <c r="K6" s="64"/>
      <c r="L6" s="64"/>
      <c r="M6" s="64"/>
      <c r="N6" s="64"/>
      <c r="O6" s="64"/>
      <c r="P6" s="64"/>
      <c r="Q6" s="64"/>
      <c r="R6" s="64"/>
      <c r="S6" s="64"/>
      <c r="T6" s="64"/>
      <c r="U6" s="64"/>
      <c r="V6" s="64"/>
      <c r="W6" s="64"/>
      <c r="X6" s="61"/>
      <c r="Y6" s="89" t="s">
        <v>136</v>
      </c>
      <c r="Z6" s="89" t="s">
        <v>93</v>
      </c>
      <c r="AA6" s="3"/>
      <c r="AB6" s="3"/>
      <c r="AC6" s="3"/>
      <c r="AD6" s="3"/>
      <c r="AE6" s="3"/>
      <c r="AF6" s="3"/>
      <c r="AG6" s="3"/>
      <c r="AH6" s="3"/>
      <c r="AI6" s="3"/>
      <c r="AJ6" s="3"/>
      <c r="AK6" s="3"/>
    </row>
    <row r="7" spans="1:37" ht="18" customHeight="1">
      <c r="A7" s="92" t="s">
        <v>77</v>
      </c>
      <c r="B7" s="94" t="s">
        <v>78</v>
      </c>
      <c r="C7" s="94" t="s">
        <v>82</v>
      </c>
      <c r="D7" s="94" t="s">
        <v>86</v>
      </c>
      <c r="E7" s="94" t="s">
        <v>87</v>
      </c>
      <c r="F7" s="115" t="s">
        <v>137</v>
      </c>
      <c r="G7" s="115" t="s">
        <v>138</v>
      </c>
      <c r="H7" s="115" t="s">
        <v>139</v>
      </c>
      <c r="I7" s="115" t="s">
        <v>140</v>
      </c>
      <c r="J7" s="115" t="s">
        <v>141</v>
      </c>
      <c r="K7" s="115" t="s">
        <v>142</v>
      </c>
      <c r="L7" s="115" t="s">
        <v>143</v>
      </c>
      <c r="M7" s="115" t="s">
        <v>144</v>
      </c>
      <c r="N7" s="115" t="s">
        <v>145</v>
      </c>
      <c r="O7" s="115" t="s">
        <v>146</v>
      </c>
      <c r="P7" s="115" t="s">
        <v>147</v>
      </c>
      <c r="Q7" s="115" t="s">
        <v>148</v>
      </c>
      <c r="R7" s="115" t="s">
        <v>149</v>
      </c>
      <c r="S7" s="115" t="s">
        <v>150</v>
      </c>
      <c r="T7" s="115" t="s">
        <v>151</v>
      </c>
      <c r="U7" s="115" t="s">
        <v>152</v>
      </c>
      <c r="V7" s="115" t="s">
        <v>153</v>
      </c>
      <c r="W7" s="115" t="s">
        <v>154</v>
      </c>
      <c r="X7" s="115" t="s">
        <v>155</v>
      </c>
      <c r="Y7" s="93"/>
      <c r="Z7" s="93"/>
      <c r="AA7" s="3"/>
      <c r="AB7" s="3"/>
      <c r="AC7" s="3"/>
      <c r="AD7" s="3"/>
      <c r="AE7" s="3"/>
      <c r="AF7" s="3"/>
      <c r="AG7" s="3"/>
      <c r="AH7" s="3"/>
      <c r="AI7" s="3"/>
      <c r="AJ7" s="3"/>
      <c r="AK7" s="3"/>
    </row>
    <row r="8" spans="1:37" ht="35.25" customHeight="1">
      <c r="A8" s="88"/>
      <c r="B8" s="88"/>
      <c r="C8" s="88"/>
      <c r="D8" s="88"/>
      <c r="E8" s="88"/>
      <c r="F8" s="88"/>
      <c r="G8" s="88"/>
      <c r="H8" s="88"/>
      <c r="I8" s="88"/>
      <c r="J8" s="88"/>
      <c r="K8" s="88"/>
      <c r="L8" s="88"/>
      <c r="M8" s="88"/>
      <c r="N8" s="88"/>
      <c r="O8" s="88"/>
      <c r="P8" s="88"/>
      <c r="Q8" s="88"/>
      <c r="R8" s="88"/>
      <c r="S8" s="88"/>
      <c r="T8" s="88"/>
      <c r="U8" s="88"/>
      <c r="V8" s="88"/>
      <c r="W8" s="88"/>
      <c r="X8" s="88"/>
      <c r="Y8" s="88"/>
      <c r="Z8" s="88"/>
      <c r="AA8" s="16"/>
      <c r="AB8" s="16"/>
      <c r="AC8" s="16"/>
      <c r="AD8" s="16"/>
      <c r="AE8" s="16"/>
      <c r="AF8" s="16"/>
      <c r="AG8" s="16"/>
      <c r="AH8" s="16"/>
      <c r="AI8" s="16"/>
      <c r="AJ8" s="16"/>
      <c r="AK8" s="16"/>
    </row>
    <row r="9" spans="1:37" ht="16.5" customHeight="1">
      <c r="A9" s="98">
        <v>1</v>
      </c>
      <c r="B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F9" s="99"/>
      <c r="G9" s="99"/>
      <c r="H9" s="99"/>
      <c r="I9" s="99"/>
      <c r="J9" s="99"/>
      <c r="K9" s="99"/>
      <c r="L9" s="99"/>
      <c r="M9" s="99"/>
      <c r="N9" s="99"/>
      <c r="O9" s="99"/>
      <c r="P9" s="99"/>
      <c r="Q9" s="99"/>
      <c r="R9" s="99"/>
      <c r="S9" s="99"/>
      <c r="T9" s="99"/>
      <c r="U9" s="99"/>
      <c r="V9" s="99"/>
      <c r="W9" s="99"/>
      <c r="X9" s="99"/>
      <c r="Y9" s="99" t="str">
        <f>IF(OR(E9="",E9="No Aplica"),"",COUNTIF(F9:X11,"SI"))</f>
        <v/>
      </c>
      <c r="Z9" s="104"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
      </c>
      <c r="AA9" s="17"/>
      <c r="AB9" s="17"/>
      <c r="AC9" s="17"/>
      <c r="AD9" s="17"/>
      <c r="AE9" s="17"/>
      <c r="AF9" s="17"/>
      <c r="AG9" s="17"/>
      <c r="AH9" s="17"/>
      <c r="AI9" s="17"/>
      <c r="AJ9" s="17"/>
      <c r="AK9" s="17"/>
    </row>
    <row r="10" spans="1:37" ht="16.5" customHeight="1">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3"/>
      <c r="AB10" s="3"/>
      <c r="AC10" s="3"/>
      <c r="AD10" s="3"/>
      <c r="AE10" s="3"/>
      <c r="AF10" s="3"/>
      <c r="AG10" s="3"/>
      <c r="AH10" s="3"/>
      <c r="AI10" s="3"/>
      <c r="AJ10" s="3"/>
      <c r="AK10" s="3"/>
    </row>
    <row r="11" spans="1:37" ht="16.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c r="A12" s="98">
        <v>2</v>
      </c>
      <c r="B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9"/>
      <c r="G12" s="99"/>
      <c r="H12" s="99"/>
      <c r="I12" s="99"/>
      <c r="J12" s="99"/>
      <c r="K12" s="99"/>
      <c r="L12" s="99"/>
      <c r="M12" s="99"/>
      <c r="N12" s="99"/>
      <c r="O12" s="99"/>
      <c r="P12" s="99"/>
      <c r="Q12" s="99"/>
      <c r="R12" s="99"/>
      <c r="S12" s="99"/>
      <c r="T12" s="99"/>
      <c r="U12" s="99"/>
      <c r="V12" s="99"/>
      <c r="W12" s="99"/>
      <c r="X12" s="99"/>
      <c r="Y12" s="99" t="str">
        <f>IF(OR(E12="",E12="No Aplica"),"",COUNTIF(F12:X14,"SI"))</f>
        <v/>
      </c>
      <c r="Z12" s="104"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6.5" customHeight="1">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3"/>
      <c r="AB13" s="3"/>
      <c r="AC13" s="3"/>
      <c r="AD13" s="3"/>
      <c r="AE13" s="3"/>
      <c r="AF13" s="3"/>
      <c r="AG13" s="3"/>
      <c r="AH13" s="3"/>
      <c r="AI13" s="3"/>
      <c r="AJ13" s="3"/>
      <c r="AK13" s="3"/>
    </row>
    <row r="14" spans="1:37" ht="16.5"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c r="A15" s="98">
        <v>3</v>
      </c>
      <c r="B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Evaluación independiente</v>
      </c>
      <c r="C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Corrupción</v>
      </c>
      <c r="F15" s="99" t="s">
        <v>156</v>
      </c>
      <c r="G15" s="99" t="s">
        <v>156</v>
      </c>
      <c r="H15" s="99" t="s">
        <v>156</v>
      </c>
      <c r="I15" s="99" t="s">
        <v>156</v>
      </c>
      <c r="J15" s="99" t="s">
        <v>156</v>
      </c>
      <c r="K15" s="99" t="s">
        <v>156</v>
      </c>
      <c r="L15" s="99" t="s">
        <v>156</v>
      </c>
      <c r="M15" s="99" t="s">
        <v>156</v>
      </c>
      <c r="N15" s="99" t="s">
        <v>156</v>
      </c>
      <c r="O15" s="99" t="s">
        <v>156</v>
      </c>
      <c r="P15" s="99" t="s">
        <v>156</v>
      </c>
      <c r="Q15" s="99" t="s">
        <v>156</v>
      </c>
      <c r="R15" s="99" t="s">
        <v>156</v>
      </c>
      <c r="S15" s="99" t="s">
        <v>156</v>
      </c>
      <c r="T15" s="99" t="s">
        <v>156</v>
      </c>
      <c r="U15" s="99" t="s">
        <v>156</v>
      </c>
      <c r="V15" s="99" t="s">
        <v>156</v>
      </c>
      <c r="W15" s="99" t="s">
        <v>156</v>
      </c>
      <c r="X15" s="99" t="s">
        <v>156</v>
      </c>
      <c r="Y15" s="99">
        <f>IF(OR(E15="",E15="No Aplica"),"",COUNTIF(F15:X17,"SI"))</f>
        <v>19</v>
      </c>
      <c r="Z15" s="104"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Catastrófico</v>
      </c>
      <c r="AA15" s="3"/>
      <c r="AB15" s="3"/>
      <c r="AC15" s="3"/>
      <c r="AD15" s="3"/>
      <c r="AE15" s="3"/>
      <c r="AF15" s="3"/>
      <c r="AG15" s="3"/>
      <c r="AH15" s="3"/>
      <c r="AI15" s="3"/>
      <c r="AJ15" s="3"/>
      <c r="AK15" s="3"/>
    </row>
    <row r="16" spans="1:37" ht="16.5" customHeight="1">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3"/>
      <c r="AB16" s="3"/>
      <c r="AC16" s="3"/>
      <c r="AD16" s="3"/>
      <c r="AE16" s="3"/>
      <c r="AF16" s="3"/>
      <c r="AG16" s="3"/>
      <c r="AH16" s="3"/>
      <c r="AI16" s="3"/>
      <c r="AJ16" s="3"/>
      <c r="AK16" s="3"/>
    </row>
    <row r="17" spans="1:37" ht="16.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c r="A18" s="98">
        <v>4</v>
      </c>
      <c r="B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9"/>
      <c r="G18" s="99"/>
      <c r="H18" s="99"/>
      <c r="I18" s="99"/>
      <c r="J18" s="99"/>
      <c r="K18" s="99"/>
      <c r="L18" s="99"/>
      <c r="M18" s="99"/>
      <c r="N18" s="99"/>
      <c r="O18" s="99"/>
      <c r="P18" s="99"/>
      <c r="Q18" s="99"/>
      <c r="R18" s="99"/>
      <c r="S18" s="99"/>
      <c r="T18" s="99"/>
      <c r="U18" s="99"/>
      <c r="V18" s="99"/>
      <c r="W18" s="99"/>
      <c r="X18" s="99"/>
      <c r="Y18" s="99" t="str">
        <f>IF(OR(E18="",E18="No Aplica"),"",COUNTIF(F18:X20,"SI"))</f>
        <v/>
      </c>
      <c r="Z18" s="104"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6.5" customHeight="1">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3"/>
      <c r="AB19" s="3"/>
      <c r="AC19" s="3"/>
      <c r="AD19" s="3"/>
      <c r="AE19" s="3"/>
      <c r="AF19" s="3"/>
      <c r="AG19" s="3"/>
      <c r="AH19" s="3"/>
      <c r="AI19" s="3"/>
      <c r="AJ19" s="3"/>
      <c r="AK19" s="3"/>
    </row>
    <row r="20" spans="1:37"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c r="A21" s="98">
        <v>5</v>
      </c>
      <c r="B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9"/>
      <c r="G21" s="99"/>
      <c r="H21" s="99"/>
      <c r="I21" s="99"/>
      <c r="J21" s="99"/>
      <c r="K21" s="99"/>
      <c r="L21" s="99"/>
      <c r="M21" s="99"/>
      <c r="N21" s="99"/>
      <c r="O21" s="99"/>
      <c r="P21" s="99"/>
      <c r="Q21" s="99"/>
      <c r="R21" s="99"/>
      <c r="S21" s="99"/>
      <c r="T21" s="99"/>
      <c r="U21" s="99"/>
      <c r="V21" s="99"/>
      <c r="W21" s="99"/>
      <c r="X21" s="99"/>
      <c r="Y21" s="99" t="str">
        <f>IF(OR(E21="",E21="No Aplica"),"",COUNTIF(F21:X23,"SI"))</f>
        <v/>
      </c>
      <c r="Z21" s="104"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6.5" customHeight="1">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3"/>
      <c r="AB22" s="3"/>
      <c r="AC22" s="3"/>
      <c r="AD22" s="3"/>
      <c r="AE22" s="3"/>
      <c r="AF22" s="3"/>
      <c r="AG22" s="3"/>
      <c r="AH22" s="3"/>
      <c r="AI22" s="3"/>
      <c r="AJ22" s="3"/>
      <c r="AK22" s="3"/>
    </row>
    <row r="23" spans="1:37"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c r="A24" s="98">
        <v>6</v>
      </c>
      <c r="B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9"/>
      <c r="G24" s="99"/>
      <c r="H24" s="99"/>
      <c r="I24" s="99"/>
      <c r="J24" s="99"/>
      <c r="K24" s="99"/>
      <c r="L24" s="99"/>
      <c r="M24" s="99"/>
      <c r="N24" s="99"/>
      <c r="O24" s="99"/>
      <c r="P24" s="99"/>
      <c r="Q24" s="99"/>
      <c r="R24" s="99"/>
      <c r="S24" s="99"/>
      <c r="T24" s="99"/>
      <c r="U24" s="99"/>
      <c r="V24" s="99"/>
      <c r="W24" s="99"/>
      <c r="X24" s="99"/>
      <c r="Y24" s="99" t="str">
        <f>IF(OR(E24="",E24="No Aplica"),"",COUNTIF(F24:X26,"SI"))</f>
        <v/>
      </c>
      <c r="Z24" s="104"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6.5" customHeight="1">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3"/>
      <c r="AB25" s="3"/>
      <c r="AC25" s="3"/>
      <c r="AD25" s="3"/>
      <c r="AE25" s="3"/>
      <c r="AF25" s="3"/>
      <c r="AG25" s="3"/>
      <c r="AH25" s="3"/>
      <c r="AI25" s="3"/>
      <c r="AJ25" s="3"/>
      <c r="AK25" s="3"/>
    </row>
    <row r="26" spans="1:37"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c r="A27" s="98">
        <v>7</v>
      </c>
      <c r="B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9"/>
      <c r="G27" s="99"/>
      <c r="H27" s="99"/>
      <c r="I27" s="99"/>
      <c r="J27" s="99"/>
      <c r="K27" s="99"/>
      <c r="L27" s="99"/>
      <c r="M27" s="99"/>
      <c r="N27" s="99"/>
      <c r="O27" s="99"/>
      <c r="P27" s="99"/>
      <c r="Q27" s="99"/>
      <c r="R27" s="99"/>
      <c r="S27" s="99"/>
      <c r="T27" s="99"/>
      <c r="U27" s="99"/>
      <c r="V27" s="99"/>
      <c r="W27" s="99"/>
      <c r="X27" s="99"/>
      <c r="Y27" s="99" t="str">
        <f>IF(OR(E27="",E27="No Aplica"),"",COUNTIF(F27:X29,"SI"))</f>
        <v/>
      </c>
      <c r="Z27" s="104"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6.5" customHeight="1">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3"/>
      <c r="AB28" s="3"/>
      <c r="AC28" s="3"/>
      <c r="AD28" s="3"/>
      <c r="AE28" s="3"/>
      <c r="AF28" s="3"/>
      <c r="AG28" s="3"/>
      <c r="AH28" s="3"/>
      <c r="AI28" s="3"/>
      <c r="AJ28" s="3"/>
      <c r="AK28" s="3"/>
    </row>
    <row r="29" spans="1:37"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c r="A30" s="98">
        <v>8</v>
      </c>
      <c r="B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F30" s="99"/>
      <c r="G30" s="99"/>
      <c r="H30" s="99"/>
      <c r="I30" s="99"/>
      <c r="J30" s="99"/>
      <c r="K30" s="99"/>
      <c r="L30" s="99"/>
      <c r="M30" s="99"/>
      <c r="N30" s="99"/>
      <c r="O30" s="99"/>
      <c r="P30" s="99"/>
      <c r="Q30" s="99"/>
      <c r="R30" s="99"/>
      <c r="S30" s="99"/>
      <c r="T30" s="99"/>
      <c r="U30" s="99"/>
      <c r="V30" s="99"/>
      <c r="W30" s="99"/>
      <c r="X30" s="99"/>
      <c r="Y30" s="99" t="str">
        <f>IF(OR(E30="",E30="No Aplica"),"",COUNTIF(F30:X32,"SI"))</f>
        <v/>
      </c>
      <c r="Z30" s="104"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6.5" customHeight="1">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3"/>
      <c r="AB31" s="3"/>
      <c r="AC31" s="3"/>
      <c r="AD31" s="3"/>
      <c r="AE31" s="3"/>
      <c r="AF31" s="3"/>
      <c r="AG31" s="3"/>
      <c r="AH31" s="3"/>
      <c r="AI31" s="3"/>
      <c r="AJ31" s="3"/>
      <c r="AK31" s="3"/>
    </row>
    <row r="32" spans="1:37"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c r="A33" s="98">
        <v>9</v>
      </c>
      <c r="B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F33" s="99"/>
      <c r="G33" s="99"/>
      <c r="H33" s="99"/>
      <c r="I33" s="99"/>
      <c r="J33" s="99"/>
      <c r="K33" s="99"/>
      <c r="L33" s="99"/>
      <c r="M33" s="99"/>
      <c r="N33" s="99"/>
      <c r="O33" s="99"/>
      <c r="P33" s="99"/>
      <c r="Q33" s="99"/>
      <c r="R33" s="99"/>
      <c r="S33" s="99"/>
      <c r="T33" s="99"/>
      <c r="U33" s="99"/>
      <c r="V33" s="99"/>
      <c r="W33" s="99"/>
      <c r="X33" s="99"/>
      <c r="Y33" s="99" t="str">
        <f>IF(OR(E33="",E33="No Aplica"),"",COUNTIF(F33:X35,"SI"))</f>
        <v/>
      </c>
      <c r="Z33" s="104"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6.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row>
    <row r="35" spans="1:37"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c r="A36" s="98">
        <v>10</v>
      </c>
      <c r="B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F36" s="99"/>
      <c r="G36" s="99"/>
      <c r="H36" s="99"/>
      <c r="I36" s="99"/>
      <c r="J36" s="99"/>
      <c r="K36" s="99"/>
      <c r="L36" s="99"/>
      <c r="M36" s="99"/>
      <c r="N36" s="99"/>
      <c r="O36" s="99"/>
      <c r="P36" s="99"/>
      <c r="Q36" s="99"/>
      <c r="R36" s="99"/>
      <c r="S36" s="99"/>
      <c r="T36" s="99"/>
      <c r="U36" s="99"/>
      <c r="V36" s="99"/>
      <c r="W36" s="99"/>
      <c r="X36" s="99"/>
      <c r="Y36" s="99" t="str">
        <f>IF(OR(E36="",E36="No Aplica"),"",COUNTIF(F36:X38,"SI"))</f>
        <v/>
      </c>
      <c r="Z36" s="104"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6.5" customHeight="1">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2"/>
      <c r="AB37" s="2"/>
      <c r="AC37" s="2"/>
      <c r="AD37" s="2"/>
      <c r="AE37" s="2"/>
      <c r="AF37" s="2"/>
      <c r="AG37" s="2"/>
      <c r="AH37" s="2"/>
      <c r="AI37" s="2"/>
      <c r="AJ37" s="2"/>
      <c r="AK37" s="2"/>
    </row>
    <row r="38" spans="1:37"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c r="A39" s="98">
        <v>11</v>
      </c>
      <c r="B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9"/>
      <c r="G39" s="99"/>
      <c r="H39" s="99"/>
      <c r="I39" s="99"/>
      <c r="J39" s="99"/>
      <c r="K39" s="99"/>
      <c r="L39" s="99"/>
      <c r="M39" s="99"/>
      <c r="N39" s="99"/>
      <c r="O39" s="99"/>
      <c r="P39" s="99"/>
      <c r="Q39" s="99"/>
      <c r="R39" s="99"/>
      <c r="S39" s="99"/>
      <c r="T39" s="99"/>
      <c r="U39" s="99"/>
      <c r="V39" s="99"/>
      <c r="W39" s="99"/>
      <c r="X39" s="99"/>
      <c r="Y39" s="99" t="str">
        <f>IF(OR(E39="",E39="No Aplica"),"",COUNTIF(F39:X41,"SI"))</f>
        <v/>
      </c>
      <c r="Z39" s="104"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6.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2"/>
      <c r="AB40" s="2"/>
      <c r="AC40" s="2"/>
      <c r="AD40" s="2"/>
      <c r="AE40" s="2"/>
      <c r="AF40" s="2"/>
      <c r="AG40" s="2"/>
      <c r="AH40" s="2"/>
      <c r="AI40" s="2"/>
      <c r="AJ40" s="2"/>
      <c r="AK40" s="2"/>
    </row>
    <row r="41" spans="1:37"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c r="A42" s="98">
        <v>12</v>
      </c>
      <c r="B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9"/>
      <c r="G42" s="99"/>
      <c r="H42" s="99"/>
      <c r="I42" s="99"/>
      <c r="J42" s="99"/>
      <c r="K42" s="99"/>
      <c r="L42" s="99"/>
      <c r="M42" s="99"/>
      <c r="N42" s="99"/>
      <c r="O42" s="99"/>
      <c r="P42" s="99"/>
      <c r="Q42" s="99"/>
      <c r="R42" s="99"/>
      <c r="S42" s="99"/>
      <c r="T42" s="99"/>
      <c r="U42" s="99"/>
      <c r="V42" s="99"/>
      <c r="W42" s="99"/>
      <c r="X42" s="99"/>
      <c r="Y42" s="99" t="str">
        <f>IF(OR(E42="",E42="No Aplica"),"",COUNTIF(F42:X44,"SI"))</f>
        <v/>
      </c>
      <c r="Z42" s="104"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6.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2"/>
      <c r="AB43" s="2"/>
      <c r="AC43" s="2"/>
      <c r="AD43" s="2"/>
      <c r="AE43" s="2"/>
      <c r="AF43" s="2"/>
      <c r="AG43" s="2"/>
      <c r="AH43" s="2"/>
      <c r="AI43" s="2"/>
      <c r="AJ43" s="2"/>
      <c r="AK43" s="2"/>
    </row>
    <row r="44" spans="1:37"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c r="A45" s="98">
        <v>13</v>
      </c>
      <c r="B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9"/>
      <c r="G45" s="99"/>
      <c r="H45" s="99"/>
      <c r="I45" s="99"/>
      <c r="J45" s="99"/>
      <c r="K45" s="99"/>
      <c r="L45" s="99"/>
      <c r="M45" s="99"/>
      <c r="N45" s="99"/>
      <c r="O45" s="99"/>
      <c r="P45" s="99"/>
      <c r="Q45" s="99"/>
      <c r="R45" s="99"/>
      <c r="S45" s="99"/>
      <c r="T45" s="99"/>
      <c r="U45" s="99"/>
      <c r="V45" s="99"/>
      <c r="W45" s="99"/>
      <c r="X45" s="99"/>
      <c r="Y45" s="99" t="str">
        <f>IF(OR(E45="",E45="No Aplica"),"",COUNTIF(F45:X47,"SI"))</f>
        <v/>
      </c>
      <c r="Z45" s="104"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6.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2"/>
      <c r="AB46" s="2"/>
      <c r="AC46" s="2"/>
      <c r="AD46" s="2"/>
      <c r="AE46" s="2"/>
      <c r="AF46" s="2"/>
      <c r="AG46" s="2"/>
      <c r="AH46" s="2"/>
      <c r="AI46" s="2"/>
      <c r="AJ46" s="2"/>
      <c r="AK46" s="2"/>
    </row>
    <row r="47" spans="1:37"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c r="A48" s="98">
        <v>14</v>
      </c>
      <c r="B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9"/>
      <c r="G48" s="99"/>
      <c r="H48" s="99"/>
      <c r="I48" s="99"/>
      <c r="J48" s="99"/>
      <c r="K48" s="99"/>
      <c r="L48" s="99"/>
      <c r="M48" s="99"/>
      <c r="N48" s="99"/>
      <c r="O48" s="99"/>
      <c r="P48" s="99"/>
      <c r="Q48" s="99"/>
      <c r="R48" s="99"/>
      <c r="S48" s="99"/>
      <c r="T48" s="99"/>
      <c r="U48" s="99"/>
      <c r="V48" s="99"/>
      <c r="W48" s="99"/>
      <c r="X48" s="99"/>
      <c r="Y48" s="99" t="str">
        <f>IF(OR(E48="",E48="No Aplica"),"",COUNTIF(F48:X50,"SI"))</f>
        <v/>
      </c>
      <c r="Z48" s="104"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6.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2"/>
      <c r="AB49" s="2"/>
      <c r="AC49" s="2"/>
      <c r="AD49" s="2"/>
      <c r="AE49" s="2"/>
      <c r="AF49" s="2"/>
      <c r="AG49" s="2"/>
      <c r="AH49" s="2"/>
      <c r="AI49" s="2"/>
      <c r="AJ49" s="2"/>
      <c r="AK49" s="2"/>
    </row>
    <row r="50" spans="1:37"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c r="A51" s="98">
        <v>15</v>
      </c>
      <c r="B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9"/>
      <c r="G51" s="99"/>
      <c r="H51" s="99"/>
      <c r="I51" s="99"/>
      <c r="J51" s="99"/>
      <c r="K51" s="99"/>
      <c r="L51" s="99"/>
      <c r="M51" s="99"/>
      <c r="N51" s="99"/>
      <c r="O51" s="99"/>
      <c r="P51" s="99"/>
      <c r="Q51" s="99"/>
      <c r="R51" s="99"/>
      <c r="S51" s="99"/>
      <c r="T51" s="99"/>
      <c r="U51" s="99"/>
      <c r="V51" s="99"/>
      <c r="W51" s="99"/>
      <c r="X51" s="99"/>
      <c r="Y51" s="99" t="str">
        <f>IF(OR(E51="",E51="No Aplica"),"",COUNTIF(F51:X53,"SI"))</f>
        <v/>
      </c>
      <c r="Z51" s="104"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6.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2"/>
      <c r="AB52" s="2"/>
      <c r="AC52" s="2"/>
      <c r="AD52" s="2"/>
      <c r="AE52" s="2"/>
      <c r="AF52" s="2"/>
      <c r="AG52" s="2"/>
      <c r="AH52" s="2"/>
      <c r="AI52" s="2"/>
      <c r="AJ52" s="2"/>
      <c r="AK52" s="2"/>
    </row>
    <row r="53" spans="1:37"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c r="A54" s="98">
        <v>16</v>
      </c>
      <c r="B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9"/>
      <c r="G54" s="99"/>
      <c r="H54" s="99"/>
      <c r="I54" s="99"/>
      <c r="J54" s="99"/>
      <c r="K54" s="99"/>
      <c r="L54" s="99"/>
      <c r="M54" s="99"/>
      <c r="N54" s="99"/>
      <c r="O54" s="99"/>
      <c r="P54" s="99"/>
      <c r="Q54" s="99"/>
      <c r="R54" s="99"/>
      <c r="S54" s="99"/>
      <c r="T54" s="99"/>
      <c r="U54" s="99"/>
      <c r="V54" s="99"/>
      <c r="W54" s="99"/>
      <c r="X54" s="99"/>
      <c r="Y54" s="99" t="str">
        <f>IF(OR(E54="",E54="No Aplica"),"",COUNTIF(F54:X56,"SI"))</f>
        <v/>
      </c>
      <c r="Z54" s="104"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6.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2"/>
      <c r="AB55" s="2"/>
      <c r="AC55" s="2"/>
      <c r="AD55" s="2"/>
      <c r="AE55" s="2"/>
      <c r="AF55" s="2"/>
      <c r="AG55" s="2"/>
      <c r="AH55" s="2"/>
      <c r="AI55" s="2"/>
      <c r="AJ55" s="2"/>
      <c r="AK55" s="2"/>
    </row>
    <row r="56" spans="1:37"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c r="A57" s="98">
        <v>17</v>
      </c>
      <c r="B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9"/>
      <c r="G57" s="99"/>
      <c r="H57" s="99"/>
      <c r="I57" s="99"/>
      <c r="J57" s="99"/>
      <c r="K57" s="99"/>
      <c r="L57" s="99"/>
      <c r="M57" s="99"/>
      <c r="N57" s="99"/>
      <c r="O57" s="99"/>
      <c r="P57" s="99"/>
      <c r="Q57" s="99"/>
      <c r="R57" s="99"/>
      <c r="S57" s="99"/>
      <c r="T57" s="99"/>
      <c r="U57" s="99"/>
      <c r="V57" s="99"/>
      <c r="W57" s="99"/>
      <c r="X57" s="99"/>
      <c r="Y57" s="99" t="str">
        <f>IF(OR(E57="",E57="No Aplica"),"",COUNTIF(F57:X59,"SI"))</f>
        <v/>
      </c>
      <c r="Z57" s="104"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6.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2"/>
      <c r="AB58" s="2"/>
      <c r="AC58" s="2"/>
      <c r="AD58" s="2"/>
      <c r="AE58" s="2"/>
      <c r="AF58" s="2"/>
      <c r="AG58" s="2"/>
      <c r="AH58" s="2"/>
      <c r="AI58" s="2"/>
      <c r="AJ58" s="2"/>
      <c r="AK58" s="2"/>
    </row>
    <row r="59" spans="1:37"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c r="A60" s="98">
        <v>18</v>
      </c>
      <c r="B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9"/>
      <c r="G60" s="99"/>
      <c r="H60" s="99"/>
      <c r="I60" s="99"/>
      <c r="J60" s="99"/>
      <c r="K60" s="99"/>
      <c r="L60" s="99"/>
      <c r="M60" s="99"/>
      <c r="N60" s="99"/>
      <c r="O60" s="99"/>
      <c r="P60" s="99"/>
      <c r="Q60" s="99"/>
      <c r="R60" s="99"/>
      <c r="S60" s="99"/>
      <c r="T60" s="99"/>
      <c r="U60" s="99"/>
      <c r="V60" s="99"/>
      <c r="W60" s="99"/>
      <c r="X60" s="99"/>
      <c r="Y60" s="99" t="str">
        <f>IF(OR(E60="",E60="No Aplica"),"",COUNTIF(F60:X62,"SI"))</f>
        <v/>
      </c>
      <c r="Z60" s="104"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6.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2"/>
      <c r="AB61" s="2"/>
      <c r="AC61" s="2"/>
      <c r="AD61" s="2"/>
      <c r="AE61" s="2"/>
      <c r="AF61" s="2"/>
      <c r="AG61" s="2"/>
      <c r="AH61" s="2"/>
      <c r="AI61" s="2"/>
      <c r="AJ61" s="2"/>
      <c r="AK61" s="2"/>
    </row>
    <row r="62" spans="1:37"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c r="A63" s="98">
        <v>19</v>
      </c>
      <c r="B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9"/>
      <c r="G63" s="99"/>
      <c r="H63" s="99"/>
      <c r="I63" s="99"/>
      <c r="J63" s="99"/>
      <c r="K63" s="99"/>
      <c r="L63" s="99"/>
      <c r="M63" s="99"/>
      <c r="N63" s="99"/>
      <c r="O63" s="99"/>
      <c r="P63" s="99"/>
      <c r="Q63" s="99"/>
      <c r="R63" s="99"/>
      <c r="S63" s="99"/>
      <c r="T63" s="99"/>
      <c r="U63" s="99"/>
      <c r="V63" s="99"/>
      <c r="W63" s="99"/>
      <c r="X63" s="99"/>
      <c r="Y63" s="99" t="str">
        <f>IF(OR(E63="",E63="No Aplica"),"",COUNTIF(F63:X65,"SI"))</f>
        <v/>
      </c>
      <c r="Z63" s="104"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6.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2"/>
      <c r="AB64" s="2"/>
      <c r="AC64" s="2"/>
      <c r="AD64" s="2"/>
      <c r="AE64" s="2"/>
      <c r="AF64" s="2"/>
      <c r="AG64" s="2"/>
      <c r="AH64" s="2"/>
      <c r="AI64" s="2"/>
      <c r="AJ64" s="2"/>
      <c r="AK64" s="2"/>
    </row>
    <row r="65" spans="1:37"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c r="A66" s="98">
        <v>20</v>
      </c>
      <c r="B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9"/>
      <c r="G66" s="99"/>
      <c r="H66" s="99"/>
      <c r="I66" s="99"/>
      <c r="J66" s="99"/>
      <c r="K66" s="99"/>
      <c r="L66" s="99"/>
      <c r="M66" s="99"/>
      <c r="N66" s="99"/>
      <c r="O66" s="99"/>
      <c r="P66" s="99"/>
      <c r="Q66" s="99"/>
      <c r="R66" s="99"/>
      <c r="S66" s="99"/>
      <c r="T66" s="99"/>
      <c r="U66" s="99"/>
      <c r="V66" s="99"/>
      <c r="W66" s="99"/>
      <c r="X66" s="99"/>
      <c r="Y66" s="99" t="str">
        <f>IF(OR(E66="",E66="No Aplica"),"",COUNTIF(F66:X68,"SI"))</f>
        <v/>
      </c>
      <c r="Z66" s="104"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6.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row>
    <row r="68" spans="1:37"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66" priority="1">
      <formula>IF($E9="No aplica",1,0)</formula>
    </cfRule>
  </conditionalFormatting>
  <conditionalFormatting sqref="Z9">
    <cfRule type="cellIs" dxfId="265" priority="2" operator="equal">
      <formula>"Catastrófico"</formula>
    </cfRule>
  </conditionalFormatting>
  <conditionalFormatting sqref="Z9">
    <cfRule type="cellIs" dxfId="264" priority="3" operator="equal">
      <formula>"Mayor"</formula>
    </cfRule>
  </conditionalFormatting>
  <conditionalFormatting sqref="Z9">
    <cfRule type="cellIs" dxfId="263" priority="4" operator="equal">
      <formula>"Moderado"</formula>
    </cfRule>
  </conditionalFormatting>
  <conditionalFormatting sqref="Z9">
    <cfRule type="cellIs" dxfId="262" priority="5" operator="equal">
      <formula>"Menor"</formula>
    </cfRule>
  </conditionalFormatting>
  <conditionalFormatting sqref="Z9">
    <cfRule type="cellIs" dxfId="261" priority="6" operator="equal">
      <formula>"Leve"</formula>
    </cfRule>
  </conditionalFormatting>
  <conditionalFormatting sqref="Z9:Z11">
    <cfRule type="expression" dxfId="260" priority="7">
      <formula>IF($E9="No aplica",1,0)</formula>
    </cfRule>
  </conditionalFormatting>
  <conditionalFormatting sqref="B12:B68 D12:X68">
    <cfRule type="expression" dxfId="259" priority="8">
      <formula>IF($E12="No aplica",1,0)</formula>
    </cfRule>
  </conditionalFormatting>
  <conditionalFormatting sqref="C9:C11">
    <cfRule type="expression" dxfId="258" priority="9">
      <formula>IF($E9="No aplica",1,0)</formula>
    </cfRule>
  </conditionalFormatting>
  <conditionalFormatting sqref="C12:C14">
    <cfRule type="expression" dxfId="257" priority="10">
      <formula>IF($E12="No aplica",1,0)</formula>
    </cfRule>
  </conditionalFormatting>
  <conditionalFormatting sqref="C15:C68">
    <cfRule type="expression" dxfId="256" priority="11">
      <formula>IF($E15="No aplica",1,0)</formula>
    </cfRule>
  </conditionalFormatting>
  <conditionalFormatting sqref="Y12:Y68">
    <cfRule type="expression" dxfId="255" priority="12">
      <formula>IF($E12="No aplica",1,0)</formula>
    </cfRule>
  </conditionalFormatting>
  <conditionalFormatting sqref="Z12 Z15 Z18 Z21 Z24 Z27 Z30 Z33 Z36 Z39 Z42 Z45 Z48 Z51 Z54 Z57 Z60 Z63 Z66">
    <cfRule type="cellIs" dxfId="254" priority="13" operator="equal">
      <formula>"Catastrófico"</formula>
    </cfRule>
  </conditionalFormatting>
  <conditionalFormatting sqref="Z12 Z15 Z18 Z21 Z24 Z27 Z30 Z33 Z36 Z39 Z42 Z45 Z48 Z51 Z54 Z57 Z60 Z63 Z66">
    <cfRule type="cellIs" dxfId="253" priority="14" operator="equal">
      <formula>"Mayor"</formula>
    </cfRule>
  </conditionalFormatting>
  <conditionalFormatting sqref="Z12 Z15 Z18 Z21 Z24 Z27 Z30 Z33 Z36 Z39 Z42 Z45 Z48 Z51 Z54 Z57 Z60 Z63 Z66">
    <cfRule type="cellIs" dxfId="252" priority="15" operator="equal">
      <formula>"Moderado"</formula>
    </cfRule>
  </conditionalFormatting>
  <conditionalFormatting sqref="Z12 Z15 Z18 Z21 Z24 Z27 Z30 Z33 Z36 Z39 Z42 Z45 Z48 Z51 Z54 Z57 Z60 Z63 Z66">
    <cfRule type="cellIs" dxfId="251" priority="16" operator="equal">
      <formula>"Menor"</formula>
    </cfRule>
  </conditionalFormatting>
  <conditionalFormatting sqref="Z12 Z15 Z18 Z21 Z24 Z27 Z30 Z33 Z36 Z39 Z42 Z45 Z48 Z51 Z54 Z57 Z60 Z63 Z66">
    <cfRule type="cellIs" dxfId="250" priority="17" operator="equal">
      <formula>"Leve"</formula>
    </cfRule>
  </conditionalFormatting>
  <conditionalFormatting sqref="Z12:Z68">
    <cfRule type="expression" dxfId="249"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E1" workbookViewId="0">
      <pane ySplit="8" topLeftCell="A16" activePane="bottomLeft" state="frozen"/>
      <selection pane="bottomLeft" activeCell="K24" sqref="K24:L29"/>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6"/>
      <c r="B1" s="70"/>
      <c r="C1" s="75" t="s">
        <v>0</v>
      </c>
      <c r="D1" s="76"/>
      <c r="E1" s="76"/>
      <c r="F1" s="76"/>
      <c r="G1" s="76"/>
      <c r="H1" s="76"/>
      <c r="I1" s="76"/>
      <c r="J1" s="70"/>
      <c r="K1" s="114" t="s">
        <v>157</v>
      </c>
      <c r="L1" s="61"/>
      <c r="M1" s="3"/>
      <c r="N1" s="3"/>
      <c r="O1" s="3"/>
      <c r="P1" s="3"/>
      <c r="Q1" s="4"/>
      <c r="R1" s="4"/>
      <c r="S1" s="4"/>
      <c r="T1" s="4"/>
      <c r="U1" s="4"/>
      <c r="V1" s="4"/>
      <c r="W1" s="4"/>
      <c r="X1" s="4"/>
      <c r="Y1" s="4"/>
      <c r="Z1" s="4"/>
    </row>
    <row r="2" spans="1:26" ht="15.75" customHeight="1">
      <c r="A2" s="71"/>
      <c r="B2" s="72"/>
      <c r="C2" s="71"/>
      <c r="D2" s="77"/>
      <c r="E2" s="77"/>
      <c r="F2" s="77"/>
      <c r="G2" s="77"/>
      <c r="H2" s="77"/>
      <c r="I2" s="77"/>
      <c r="J2" s="72"/>
      <c r="K2" s="114" t="s">
        <v>158</v>
      </c>
      <c r="L2" s="61"/>
      <c r="M2" s="3"/>
      <c r="N2" s="3"/>
      <c r="O2" s="3"/>
      <c r="P2" s="3"/>
      <c r="Q2" s="4"/>
      <c r="R2" s="4"/>
      <c r="S2" s="4"/>
      <c r="T2" s="4"/>
      <c r="U2" s="4"/>
      <c r="V2" s="4"/>
      <c r="W2" s="4"/>
      <c r="X2" s="4"/>
      <c r="Y2" s="4"/>
      <c r="Z2" s="4"/>
    </row>
    <row r="3" spans="1:26" ht="15.75" customHeight="1">
      <c r="A3" s="71"/>
      <c r="B3" s="72"/>
      <c r="C3" s="71"/>
      <c r="D3" s="77"/>
      <c r="E3" s="77"/>
      <c r="F3" s="77"/>
      <c r="G3" s="77"/>
      <c r="H3" s="77"/>
      <c r="I3" s="77"/>
      <c r="J3" s="72"/>
      <c r="K3" s="114" t="s">
        <v>159</v>
      </c>
      <c r="L3" s="61"/>
      <c r="M3" s="3"/>
      <c r="N3" s="3"/>
      <c r="O3" s="3"/>
      <c r="P3" s="3"/>
      <c r="Q3" s="4"/>
      <c r="R3" s="4"/>
      <c r="S3" s="4"/>
      <c r="T3" s="4"/>
      <c r="U3" s="4"/>
      <c r="V3" s="4"/>
      <c r="W3" s="4"/>
      <c r="X3" s="4"/>
      <c r="Y3" s="4"/>
      <c r="Z3" s="4"/>
    </row>
    <row r="4" spans="1:26" ht="15.75" customHeight="1">
      <c r="A4" s="73"/>
      <c r="B4" s="74"/>
      <c r="C4" s="73"/>
      <c r="D4" s="78"/>
      <c r="E4" s="78"/>
      <c r="F4" s="78"/>
      <c r="G4" s="78"/>
      <c r="H4" s="78"/>
      <c r="I4" s="78"/>
      <c r="J4" s="74"/>
      <c r="K4" s="114" t="s">
        <v>160</v>
      </c>
      <c r="L4" s="61"/>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5" t="s">
        <v>79</v>
      </c>
      <c r="B6" s="64"/>
      <c r="C6" s="64"/>
      <c r="D6" s="64"/>
      <c r="E6" s="64"/>
      <c r="F6" s="64"/>
      <c r="G6" s="61"/>
      <c r="H6" s="95" t="s">
        <v>161</v>
      </c>
      <c r="I6" s="64"/>
      <c r="J6" s="64"/>
      <c r="K6" s="64"/>
      <c r="L6" s="61"/>
      <c r="M6" s="3"/>
      <c r="N6" s="3"/>
      <c r="O6" s="3"/>
      <c r="P6" s="3"/>
      <c r="Q6" s="4"/>
      <c r="R6" s="4"/>
      <c r="S6" s="4"/>
      <c r="T6" s="4"/>
      <c r="U6" s="4"/>
      <c r="V6" s="4"/>
      <c r="W6" s="4"/>
      <c r="X6" s="4"/>
      <c r="Y6" s="4"/>
      <c r="Z6" s="4"/>
    </row>
    <row r="7" spans="1:26" ht="18" customHeight="1">
      <c r="A7" s="92" t="s">
        <v>77</v>
      </c>
      <c r="B7" s="94" t="s">
        <v>78</v>
      </c>
      <c r="C7" s="94" t="s">
        <v>82</v>
      </c>
      <c r="D7" s="94" t="s">
        <v>86</v>
      </c>
      <c r="E7" s="94" t="s">
        <v>87</v>
      </c>
      <c r="F7" s="89" t="s">
        <v>88</v>
      </c>
      <c r="G7" s="89" t="s">
        <v>162</v>
      </c>
      <c r="H7" s="115" t="s">
        <v>163</v>
      </c>
      <c r="I7" s="115" t="s">
        <v>164</v>
      </c>
      <c r="J7" s="94" t="s">
        <v>165</v>
      </c>
      <c r="K7" s="115" t="s">
        <v>166</v>
      </c>
      <c r="L7" s="115" t="s">
        <v>167</v>
      </c>
      <c r="M7" s="3"/>
      <c r="N7" s="3"/>
      <c r="O7" s="3"/>
      <c r="P7" s="3"/>
      <c r="Q7" s="4"/>
      <c r="R7" s="4"/>
      <c r="S7" s="4"/>
      <c r="T7" s="4"/>
      <c r="U7" s="4"/>
      <c r="V7" s="4"/>
      <c r="W7" s="4"/>
      <c r="X7" s="4"/>
      <c r="Y7" s="4"/>
      <c r="Z7" s="4"/>
    </row>
    <row r="8" spans="1:26" ht="35.25" customHeight="1">
      <c r="A8" s="88"/>
      <c r="B8" s="88"/>
      <c r="C8" s="88"/>
      <c r="D8" s="88"/>
      <c r="E8" s="88"/>
      <c r="F8" s="88"/>
      <c r="G8" s="88"/>
      <c r="H8" s="88"/>
      <c r="I8" s="88"/>
      <c r="J8" s="88"/>
      <c r="K8" s="88"/>
      <c r="L8" s="88"/>
      <c r="M8" s="16"/>
      <c r="N8" s="16"/>
      <c r="O8" s="16"/>
      <c r="P8" s="16"/>
      <c r="Q8" s="4"/>
      <c r="R8" s="4"/>
      <c r="S8" s="4"/>
      <c r="T8" s="4"/>
      <c r="U8" s="4"/>
      <c r="V8" s="4"/>
      <c r="W8" s="4"/>
      <c r="X8" s="4"/>
      <c r="Y8" s="4"/>
      <c r="Z8" s="4"/>
    </row>
    <row r="9" spans="1:26" ht="16.5" customHeight="1">
      <c r="A9" s="98">
        <v>1</v>
      </c>
      <c r="B9" s="99" t="str">
        <f>IF(MID('2. Identificación del Riesgo'!H9:H11,1,27)="Seguridad de la Información",'2. Identificación del Riesgo'!B9:B11,
IF('2. Identificación del Riesgo'!H9:H11="","",
IF(MID('2. Identificación del Riesgo'!H9:H11,1,27)&lt;&gt;"Seguridad de la Información","No aplica")))</f>
        <v>No aplica</v>
      </c>
      <c r="C9" s="99" t="str">
        <f>IF(MID('2. Identificación del Riesgo'!H9:H11,1,27)="Seguridad de la Información",'2. Identificación del Riesgo'!C9:C11,
IF('2. Identificación del Riesgo'!H9:H11="","",
IF(MID('2. Identificación del Riesgo'!H9:H11,1,27)&lt;&gt;"Seguridad de la Información","No aplica")))</f>
        <v>No aplica</v>
      </c>
      <c r="D9" s="99" t="str">
        <f>IF(MID('2. Identificación del Riesgo'!H9:H11,1,27)="Seguridad de la Información",'2. Identificación del Riesgo'!G9:G11,
IF('2. Identificación del Riesgo'!H9:H11="","",
IF(MID('2. Identificación del Riesgo'!H9:H11,1,27)&lt;&gt;"Seguridad de la Información","No aplica")))</f>
        <v>No aplica</v>
      </c>
      <c r="E9" s="99" t="str">
        <f>IF(MID('2. Identificación del Riesgo'!H9:H11,1,27)="Seguridad de la Información",'2. Identificación del Riesgo'!H9:H11,
IF('2. Identificación del Riesgo'!H9:H11="","",
IF(MID('2. Identificación del Riesgo'!H9:H11,1,27)&lt;&gt;"Seguridad de la Información","No aplica")))</f>
        <v>No aplica</v>
      </c>
      <c r="F9" s="99" t="str">
        <f>IF(MID('2. Identificación del Riesgo'!H9:H11,1,27)="Seguridad de la Información",'2. Identificación del Riesgo'!I9:I11,
IF('2. Identificación del Riesgo'!H9:H11="","",
IF(MID('2. Identificación del Riesgo'!H9:H11,1,27)&lt;&gt;"Seguridad de la Información","No aplica")))</f>
        <v>No aplica</v>
      </c>
      <c r="G9" s="99"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9"/>
      <c r="I9" s="99"/>
      <c r="J9" s="11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9"/>
      <c r="L9" s="99"/>
      <c r="M9" s="17"/>
      <c r="N9" s="17"/>
      <c r="O9" s="17"/>
      <c r="P9" s="17"/>
      <c r="Q9" s="4"/>
      <c r="R9" s="4"/>
      <c r="S9" s="4"/>
      <c r="T9" s="4"/>
      <c r="U9" s="4"/>
      <c r="V9" s="4"/>
      <c r="W9" s="4"/>
      <c r="X9" s="4"/>
      <c r="Y9" s="4"/>
      <c r="Z9" s="4"/>
    </row>
    <row r="10" spans="1:26" ht="16.5" customHeight="1">
      <c r="A10" s="93"/>
      <c r="B10" s="93"/>
      <c r="C10" s="93"/>
      <c r="D10" s="93"/>
      <c r="E10" s="93"/>
      <c r="F10" s="93"/>
      <c r="G10" s="93"/>
      <c r="H10" s="93"/>
      <c r="I10" s="93"/>
      <c r="J10" s="93"/>
      <c r="K10" s="93"/>
      <c r="L10" s="93"/>
      <c r="M10" s="3"/>
      <c r="N10" s="3"/>
      <c r="O10" s="3"/>
      <c r="P10" s="3"/>
      <c r="Q10" s="4"/>
      <c r="R10" s="4"/>
      <c r="S10" s="4"/>
      <c r="T10" s="4"/>
      <c r="U10" s="4"/>
      <c r="V10" s="4"/>
      <c r="W10" s="4"/>
      <c r="X10" s="4"/>
      <c r="Y10" s="4"/>
      <c r="Z10" s="4"/>
    </row>
    <row r="11" spans="1:26" ht="16.5" customHeight="1">
      <c r="A11" s="88"/>
      <c r="B11" s="88"/>
      <c r="C11" s="88"/>
      <c r="D11" s="88"/>
      <c r="E11" s="88"/>
      <c r="F11" s="88"/>
      <c r="G11" s="88"/>
      <c r="H11" s="88"/>
      <c r="I11" s="88"/>
      <c r="J11" s="88"/>
      <c r="K11" s="88"/>
      <c r="L11" s="88"/>
      <c r="M11" s="3"/>
      <c r="N11" s="3"/>
      <c r="O11" s="3"/>
      <c r="P11" s="3"/>
      <c r="Q11" s="4"/>
      <c r="R11" s="4"/>
      <c r="S11" s="4"/>
      <c r="T11" s="4"/>
      <c r="U11" s="4"/>
      <c r="V11" s="4"/>
      <c r="W11" s="4"/>
      <c r="X11" s="4"/>
      <c r="Y11" s="4"/>
      <c r="Z11" s="4"/>
    </row>
    <row r="12" spans="1:26" ht="16.5" customHeight="1">
      <c r="A12" s="98">
        <v>2</v>
      </c>
      <c r="B12" s="99" t="str">
        <f>IF(MID('2. Identificación del Riesgo'!H12:H14,1,27)="Seguridad de la Información",'2. Identificación del Riesgo'!B12:B14,
IF('2. Identificación del Riesgo'!H12:H14="","",
IF(MID('2. Identificación del Riesgo'!H12:H14,1,27)&lt;&gt;"Seguridad de la Información","No aplica")))</f>
        <v>No aplica</v>
      </c>
      <c r="C12" s="99" t="str">
        <f>IF(MID('2. Identificación del Riesgo'!H12:H14,1,27)="Seguridad de la Información",'2. Identificación del Riesgo'!C12:C14,
IF('2. Identificación del Riesgo'!H12:H14="","",
IF(MID('2. Identificación del Riesgo'!H12:H14,1,27)&lt;&gt;"Seguridad de la Información","No aplica")))</f>
        <v>No aplica</v>
      </c>
      <c r="D12" s="99" t="str">
        <f>IF(MID('2. Identificación del Riesgo'!H12:H14,1,27)="Seguridad de la Información",'2. Identificación del Riesgo'!G12:G14,
IF('2. Identificación del Riesgo'!H12:H14="","",
IF(MID('2. Identificación del Riesgo'!H12:H14,1,27)&lt;&gt;"Seguridad de la Información","No aplica")))</f>
        <v>No aplica</v>
      </c>
      <c r="E12" s="99" t="str">
        <f>IF(MID('2. Identificación del Riesgo'!H12:H14,1,27)="Seguridad de la Información",'2. Identificación del Riesgo'!H12:H14,
IF('2. Identificación del Riesgo'!H12:H14="","",
IF(MID('2. Identificación del Riesgo'!H12:H14,1,27)&lt;&gt;"Seguridad de la Información","No aplica")))</f>
        <v>No aplica</v>
      </c>
      <c r="F12" s="99" t="str">
        <f>IF(MID('2. Identificación del Riesgo'!H12:H14,1,27)="Seguridad de la Información",'2. Identificación del Riesgo'!I12:I14,
IF('2. Identificación del Riesgo'!H12:H14="","",
IF(MID('2. Identificación del Riesgo'!H12:H14,1,27)&lt;&gt;"Seguridad de la Información","No aplica")))</f>
        <v>No aplica</v>
      </c>
      <c r="G12" s="99"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9"/>
      <c r="I12" s="99"/>
      <c r="J12" s="11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9"/>
      <c r="L12" s="99"/>
      <c r="M12" s="3"/>
      <c r="N12" s="3"/>
      <c r="O12" s="3"/>
      <c r="P12" s="3"/>
      <c r="Q12" s="4"/>
      <c r="R12" s="4"/>
      <c r="S12" s="4"/>
      <c r="T12" s="4"/>
      <c r="U12" s="4"/>
      <c r="V12" s="4"/>
      <c r="W12" s="4"/>
      <c r="X12" s="4"/>
      <c r="Y12" s="4"/>
      <c r="Z12" s="4"/>
    </row>
    <row r="13" spans="1:26" ht="16.5" customHeight="1">
      <c r="A13" s="93"/>
      <c r="B13" s="93"/>
      <c r="C13" s="93"/>
      <c r="D13" s="93"/>
      <c r="E13" s="93"/>
      <c r="F13" s="93"/>
      <c r="G13" s="93"/>
      <c r="H13" s="93"/>
      <c r="I13" s="93"/>
      <c r="J13" s="93"/>
      <c r="K13" s="93"/>
      <c r="L13" s="93"/>
      <c r="M13" s="3"/>
      <c r="N13" s="3"/>
      <c r="O13" s="3"/>
      <c r="P13" s="3"/>
      <c r="Q13" s="4"/>
      <c r="R13" s="4"/>
      <c r="S13" s="4"/>
      <c r="T13" s="4"/>
      <c r="U13" s="4"/>
      <c r="V13" s="4"/>
      <c r="W13" s="4"/>
      <c r="X13" s="4"/>
      <c r="Y13" s="4"/>
      <c r="Z13" s="4"/>
    </row>
    <row r="14" spans="1:26" ht="16.5" customHeight="1">
      <c r="A14" s="88"/>
      <c r="B14" s="88"/>
      <c r="C14" s="88"/>
      <c r="D14" s="88"/>
      <c r="E14" s="88"/>
      <c r="F14" s="88"/>
      <c r="G14" s="88"/>
      <c r="H14" s="88"/>
      <c r="I14" s="88"/>
      <c r="J14" s="88"/>
      <c r="K14" s="88"/>
      <c r="L14" s="88"/>
      <c r="M14" s="3"/>
      <c r="N14" s="3"/>
      <c r="O14" s="3"/>
      <c r="P14" s="3"/>
      <c r="Q14" s="4"/>
      <c r="R14" s="4"/>
      <c r="S14" s="4"/>
      <c r="T14" s="4"/>
      <c r="U14" s="4"/>
      <c r="V14" s="4"/>
      <c r="W14" s="4"/>
      <c r="X14" s="4"/>
      <c r="Y14" s="4"/>
      <c r="Z14" s="4"/>
    </row>
    <row r="15" spans="1:26" ht="16.5" customHeight="1">
      <c r="A15" s="98">
        <v>3</v>
      </c>
      <c r="B15" s="99" t="str">
        <f>IF(MID('2. Identificación del Riesgo'!H15:H17,1,27)="Seguridad de la Información",'2. Identificación del Riesgo'!B15:B17,
IF('2. Identificación del Riesgo'!H15:H17="","",
IF(MID('2. Identificación del Riesgo'!H15:H17,1,27)&lt;&gt;"Seguridad de la Información","No aplica")))</f>
        <v>No aplica</v>
      </c>
      <c r="C15" s="99" t="str">
        <f>IF(MID('2. Identificación del Riesgo'!H15:H17,1,27)="Seguridad de la Información",'2. Identificación del Riesgo'!C15:C17,
IF('2. Identificación del Riesgo'!H15:H17="","",
IF(MID('2. Identificación del Riesgo'!H15:H17,1,27)&lt;&gt;"Seguridad de la Información","No aplica")))</f>
        <v>No aplica</v>
      </c>
      <c r="D15" s="99" t="str">
        <f>IF(MID('2. Identificación del Riesgo'!H15:H17,1,27)="Seguridad de la Información",'2. Identificación del Riesgo'!G15:G17,
IF('2. Identificación del Riesgo'!H15:H17="","",
IF(MID('2. Identificación del Riesgo'!H15:H17,1,27)&lt;&gt;"Seguridad de la Información","No aplica")))</f>
        <v>No aplica</v>
      </c>
      <c r="E15" s="99" t="str">
        <f>IF(MID('2. Identificación del Riesgo'!H15:H17,1,27)="Seguridad de la Información",'2. Identificación del Riesgo'!H15:H17,
IF('2. Identificación del Riesgo'!H15:H17="","",
IF(MID('2. Identificación del Riesgo'!H15:H17,1,27)&lt;&gt;"Seguridad de la Información","No aplica")))</f>
        <v>No aplica</v>
      </c>
      <c r="F15" s="99" t="str">
        <f>IF(MID('2. Identificación del Riesgo'!H15:H17,1,27)="Seguridad de la Información",'2. Identificación del Riesgo'!I15:I17,
IF('2. Identificación del Riesgo'!H15:H17="","",
IF(MID('2. Identificación del Riesgo'!H15:H17,1,27)&lt;&gt;"Seguridad de la Información","No aplica")))</f>
        <v>No aplica</v>
      </c>
      <c r="G15" s="99"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9"/>
      <c r="I15" s="99"/>
      <c r="J15" s="11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9"/>
      <c r="L15" s="99"/>
      <c r="M15" s="3"/>
      <c r="N15" s="3"/>
      <c r="O15" s="3"/>
      <c r="P15" s="3"/>
      <c r="Q15" s="4"/>
      <c r="R15" s="4"/>
      <c r="S15" s="4"/>
      <c r="T15" s="4"/>
      <c r="U15" s="4"/>
      <c r="V15" s="4"/>
      <c r="W15" s="4"/>
      <c r="X15" s="4"/>
      <c r="Y15" s="4"/>
      <c r="Z15" s="4"/>
    </row>
    <row r="16" spans="1:26" ht="16.5" customHeight="1">
      <c r="A16" s="93"/>
      <c r="B16" s="93"/>
      <c r="C16" s="93"/>
      <c r="D16" s="93"/>
      <c r="E16" s="93"/>
      <c r="F16" s="93"/>
      <c r="G16" s="93"/>
      <c r="H16" s="93"/>
      <c r="I16" s="93"/>
      <c r="J16" s="93"/>
      <c r="K16" s="93"/>
      <c r="L16" s="93"/>
      <c r="M16" s="3"/>
      <c r="N16" s="3"/>
      <c r="O16" s="3"/>
      <c r="P16" s="3"/>
      <c r="Q16" s="4"/>
      <c r="R16" s="4"/>
      <c r="S16" s="4"/>
      <c r="T16" s="4"/>
      <c r="U16" s="4"/>
      <c r="V16" s="4"/>
      <c r="W16" s="4"/>
      <c r="X16" s="4"/>
      <c r="Y16" s="4"/>
      <c r="Z16" s="4"/>
    </row>
    <row r="17" spans="1:26" ht="16.5" customHeight="1">
      <c r="A17" s="88"/>
      <c r="B17" s="88"/>
      <c r="C17" s="88"/>
      <c r="D17" s="88"/>
      <c r="E17" s="88"/>
      <c r="F17" s="88"/>
      <c r="G17" s="88"/>
      <c r="H17" s="88"/>
      <c r="I17" s="88"/>
      <c r="J17" s="88"/>
      <c r="K17" s="88"/>
      <c r="L17" s="88"/>
      <c r="M17" s="3"/>
      <c r="N17" s="3"/>
      <c r="O17" s="3"/>
      <c r="P17" s="3"/>
      <c r="Q17" s="4"/>
      <c r="R17" s="4"/>
      <c r="S17" s="4"/>
      <c r="T17" s="4"/>
      <c r="U17" s="4"/>
      <c r="V17" s="4"/>
      <c r="W17" s="4"/>
      <c r="X17" s="4"/>
      <c r="Y17" s="4"/>
      <c r="Z17" s="4"/>
    </row>
    <row r="18" spans="1:26" ht="16.5" customHeight="1">
      <c r="A18" s="98">
        <v>4</v>
      </c>
      <c r="B18" s="99" t="str">
        <f>IF(MID('2. Identificación del Riesgo'!H18:H20,1,27)="Seguridad de la Información",'2. Identificación del Riesgo'!B18:B20,
IF('2. Identificación del Riesgo'!H18:H20="","",
IF(MID('2. Identificación del Riesgo'!H18:H20,1,27)&lt;&gt;"Seguridad de la Información","No aplica")))</f>
        <v>No aplica</v>
      </c>
      <c r="C18" s="99" t="str">
        <f>IF(MID('2. Identificación del Riesgo'!H18:H20,1,27)="Seguridad de la Información",'2. Identificación del Riesgo'!C18:C20,
IF('2. Identificación del Riesgo'!H18:H20="","",
IF(MID('2. Identificación del Riesgo'!H18:H20,1,27)&lt;&gt;"Seguridad de la Información","No aplica")))</f>
        <v>No aplica</v>
      </c>
      <c r="D18" s="99" t="str">
        <f>IF(MID('2. Identificación del Riesgo'!H18:H20,1,27)="Seguridad de la Información",'2. Identificación del Riesgo'!G18:G20,
IF('2. Identificación del Riesgo'!H18:H20="","",
IF(MID('2. Identificación del Riesgo'!H18:H20,1,27)&lt;&gt;"Seguridad de la Información","No aplica")))</f>
        <v>No aplica</v>
      </c>
      <c r="E18" s="99" t="str">
        <f>IF(MID('2. Identificación del Riesgo'!H18:H20,1,27)="Seguridad de la Información",'2. Identificación del Riesgo'!H18:H20,
IF('2. Identificación del Riesgo'!H18:H20="","",
IF(MID('2. Identificación del Riesgo'!H18:H20,1,27)&lt;&gt;"Seguridad de la Información","No aplica")))</f>
        <v>No aplica</v>
      </c>
      <c r="F18" s="99" t="str">
        <f>IF(MID('2. Identificación del Riesgo'!H18:H20,1,27)="Seguridad de la Información",'2. Identificación del Riesgo'!I18:I20,
IF('2. Identificación del Riesgo'!H18:H20="","",
IF(MID('2. Identificación del Riesgo'!H18:H20,1,27)&lt;&gt;"Seguridad de la Información","No aplica")))</f>
        <v>No aplica</v>
      </c>
      <c r="G18" s="99"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9"/>
      <c r="I18" s="99"/>
      <c r="J18" s="11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9"/>
      <c r="L18" s="99"/>
      <c r="M18" s="3"/>
      <c r="N18" s="3"/>
      <c r="O18" s="3"/>
      <c r="P18" s="3"/>
      <c r="Q18" s="4"/>
      <c r="R18" s="4"/>
      <c r="S18" s="4"/>
      <c r="T18" s="4"/>
      <c r="U18" s="4"/>
      <c r="V18" s="4"/>
      <c r="W18" s="4"/>
      <c r="X18" s="4"/>
      <c r="Y18" s="4"/>
      <c r="Z18" s="4"/>
    </row>
    <row r="19" spans="1:26" ht="16.5" customHeight="1">
      <c r="A19" s="93"/>
      <c r="B19" s="93"/>
      <c r="C19" s="93"/>
      <c r="D19" s="93"/>
      <c r="E19" s="93"/>
      <c r="F19" s="93"/>
      <c r="G19" s="93"/>
      <c r="H19" s="93"/>
      <c r="I19" s="93"/>
      <c r="J19" s="93"/>
      <c r="K19" s="93"/>
      <c r="L19" s="93"/>
      <c r="M19" s="3"/>
      <c r="N19" s="3"/>
      <c r="O19" s="3"/>
      <c r="P19" s="3"/>
      <c r="Q19" s="4"/>
      <c r="R19" s="4"/>
      <c r="S19" s="4"/>
      <c r="T19" s="4"/>
      <c r="U19" s="4"/>
      <c r="V19" s="4"/>
      <c r="W19" s="4"/>
      <c r="X19" s="4"/>
      <c r="Y19" s="4"/>
      <c r="Z19" s="4"/>
    </row>
    <row r="20" spans="1:26" ht="16.5" customHeight="1">
      <c r="A20" s="88"/>
      <c r="B20" s="88"/>
      <c r="C20" s="88"/>
      <c r="D20" s="88"/>
      <c r="E20" s="88"/>
      <c r="F20" s="88"/>
      <c r="G20" s="88"/>
      <c r="H20" s="88"/>
      <c r="I20" s="88"/>
      <c r="J20" s="88"/>
      <c r="K20" s="88"/>
      <c r="L20" s="88"/>
      <c r="M20" s="3"/>
      <c r="N20" s="3"/>
      <c r="O20" s="3"/>
      <c r="P20" s="3"/>
      <c r="Q20" s="4"/>
      <c r="R20" s="4"/>
      <c r="S20" s="4"/>
      <c r="T20" s="4"/>
      <c r="U20" s="4"/>
      <c r="V20" s="4"/>
      <c r="W20" s="4"/>
      <c r="X20" s="4"/>
      <c r="Y20" s="4"/>
      <c r="Z20" s="4"/>
    </row>
    <row r="21" spans="1:26" ht="16.5" customHeight="1">
      <c r="A21" s="98">
        <v>5</v>
      </c>
      <c r="B21" s="99" t="str">
        <f>IF(MID('2. Identificación del Riesgo'!H21:H23,1,27)="Seguridad de la Información",'2. Identificación del Riesgo'!B21:B23,
IF('2. Identificación del Riesgo'!H21:H23="","",
IF(MID('2. Identificación del Riesgo'!H21:H23,1,27)&lt;&gt;"Seguridad de la Información","No aplica")))</f>
        <v>No aplica</v>
      </c>
      <c r="C21" s="99" t="str">
        <f>IF(MID('2. Identificación del Riesgo'!H21:H23,1,27)="Seguridad de la Información",'2. Identificación del Riesgo'!C21:C23,
IF('2. Identificación del Riesgo'!H21:H23="","",
IF(MID('2. Identificación del Riesgo'!H21:H23,1,27)&lt;&gt;"Seguridad de la Información","No aplica")))</f>
        <v>No aplica</v>
      </c>
      <c r="D21" s="99" t="str">
        <f>IF(MID('2. Identificación del Riesgo'!H21:H23,1,27)="Seguridad de la Información",'2. Identificación del Riesgo'!G21:G23,
IF('2. Identificación del Riesgo'!H21:H23="","",
IF(MID('2. Identificación del Riesgo'!H21:H23,1,27)&lt;&gt;"Seguridad de la Información","No aplica")))</f>
        <v>No aplica</v>
      </c>
      <c r="E21" s="99" t="str">
        <f>IF(MID('2. Identificación del Riesgo'!H21:H23,1,27)="Seguridad de la Información",'2. Identificación del Riesgo'!H21:H23,
IF('2. Identificación del Riesgo'!H21:H23="","",
IF(MID('2. Identificación del Riesgo'!H21:H23,1,27)&lt;&gt;"Seguridad de la Información","No aplica")))</f>
        <v>No aplica</v>
      </c>
      <c r="F21" s="99" t="str">
        <f>IF(MID('2. Identificación del Riesgo'!H21:H23,1,27)="Seguridad de la Información",'2. Identificación del Riesgo'!I21:I23,
IF('2. Identificación del Riesgo'!H21:H23="","",
IF(MID('2. Identificación del Riesgo'!H21:H23,1,27)&lt;&gt;"Seguridad de la Información","No aplica")))</f>
        <v>No aplica</v>
      </c>
      <c r="G21" s="99"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9"/>
      <c r="I21" s="99"/>
      <c r="J21" s="11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9"/>
      <c r="L21" s="99"/>
      <c r="M21" s="3"/>
      <c r="N21" s="3"/>
      <c r="O21" s="3"/>
      <c r="P21" s="3"/>
      <c r="Q21" s="4"/>
      <c r="R21" s="4"/>
      <c r="S21" s="4"/>
      <c r="T21" s="4"/>
      <c r="U21" s="4"/>
      <c r="V21" s="4"/>
      <c r="W21" s="4"/>
      <c r="X21" s="4"/>
      <c r="Y21" s="4"/>
      <c r="Z21" s="4"/>
    </row>
    <row r="22" spans="1:26" ht="16.5" customHeight="1">
      <c r="A22" s="93"/>
      <c r="B22" s="93"/>
      <c r="C22" s="93"/>
      <c r="D22" s="93"/>
      <c r="E22" s="93"/>
      <c r="F22" s="93"/>
      <c r="G22" s="93"/>
      <c r="H22" s="93"/>
      <c r="I22" s="93"/>
      <c r="J22" s="93"/>
      <c r="K22" s="93"/>
      <c r="L22" s="93"/>
      <c r="M22" s="3"/>
      <c r="N22" s="3"/>
      <c r="O22" s="3"/>
      <c r="P22" s="3"/>
      <c r="Q22" s="4"/>
      <c r="R22" s="4"/>
      <c r="S22" s="4"/>
      <c r="T22" s="4"/>
      <c r="U22" s="4"/>
      <c r="V22" s="4"/>
      <c r="W22" s="4"/>
      <c r="X22" s="4"/>
      <c r="Y22" s="4"/>
      <c r="Z22" s="4"/>
    </row>
    <row r="23" spans="1:26" ht="16.5" customHeight="1">
      <c r="A23" s="88"/>
      <c r="B23" s="88"/>
      <c r="C23" s="88"/>
      <c r="D23" s="88"/>
      <c r="E23" s="88"/>
      <c r="F23" s="88"/>
      <c r="G23" s="88"/>
      <c r="H23" s="88"/>
      <c r="I23" s="88"/>
      <c r="J23" s="88"/>
      <c r="K23" s="88"/>
      <c r="L23" s="88"/>
      <c r="M23" s="3"/>
      <c r="N23" s="3"/>
      <c r="O23" s="3"/>
      <c r="P23" s="3"/>
      <c r="Q23" s="4"/>
      <c r="R23" s="4"/>
      <c r="S23" s="4"/>
      <c r="T23" s="4"/>
      <c r="U23" s="4"/>
      <c r="V23" s="4"/>
      <c r="W23" s="4"/>
      <c r="X23" s="4"/>
      <c r="Y23" s="4"/>
      <c r="Z23" s="4"/>
    </row>
    <row r="24" spans="1:26" ht="16.5" customHeight="1">
      <c r="A24" s="98">
        <v>6</v>
      </c>
      <c r="B24" s="99" t="str">
        <f>IF(MID('2. Identificación del Riesgo'!H24:H26,1,27)="Seguridad de la Información",'2. Identificación del Riesgo'!B24:B26,
IF('2. Identificación del Riesgo'!H24:H26="","",
IF(MID('2. Identificación del Riesgo'!H24:H26,1,27)&lt;&gt;"Seguridad de la Información","No aplica")))</f>
        <v>Evaluación independiente</v>
      </c>
      <c r="C24" s="99"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9"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9"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9"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9"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118" t="s">
        <v>513</v>
      </c>
      <c r="I24" s="118" t="s">
        <v>339</v>
      </c>
      <c r="J24" s="11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118" t="s">
        <v>500</v>
      </c>
      <c r="L24" s="118" t="s">
        <v>501</v>
      </c>
      <c r="M24" s="3"/>
      <c r="N24" s="3"/>
      <c r="O24" s="3"/>
      <c r="P24" s="3"/>
      <c r="Q24" s="4"/>
      <c r="R24" s="4"/>
      <c r="S24" s="4"/>
      <c r="T24" s="4"/>
      <c r="U24" s="4"/>
      <c r="V24" s="4"/>
      <c r="W24" s="4"/>
      <c r="X24" s="4"/>
      <c r="Y24" s="4"/>
      <c r="Z24" s="4"/>
    </row>
    <row r="25" spans="1:26" ht="16.5" customHeight="1">
      <c r="A25" s="93"/>
      <c r="B25" s="93"/>
      <c r="C25" s="93"/>
      <c r="D25" s="93"/>
      <c r="E25" s="93"/>
      <c r="F25" s="93"/>
      <c r="G25" s="93"/>
      <c r="H25" s="118"/>
      <c r="I25" s="118"/>
      <c r="J25" s="93"/>
      <c r="K25" s="118"/>
      <c r="L25" s="118"/>
      <c r="M25" s="3"/>
      <c r="N25" s="3"/>
      <c r="O25" s="3"/>
      <c r="P25" s="3"/>
      <c r="Q25" s="4"/>
      <c r="R25" s="4"/>
      <c r="S25" s="4"/>
      <c r="T25" s="4"/>
      <c r="U25" s="4"/>
      <c r="V25" s="4"/>
      <c r="W25" s="4"/>
      <c r="X25" s="4"/>
      <c r="Y25" s="4"/>
      <c r="Z25" s="4"/>
    </row>
    <row r="26" spans="1:26" ht="16.5" customHeight="1">
      <c r="A26" s="88"/>
      <c r="B26" s="88"/>
      <c r="C26" s="88"/>
      <c r="D26" s="88"/>
      <c r="E26" s="88"/>
      <c r="F26" s="88"/>
      <c r="G26" s="88"/>
      <c r="H26" s="118"/>
      <c r="I26" s="118"/>
      <c r="J26" s="88"/>
      <c r="K26" s="118"/>
      <c r="L26" s="118"/>
      <c r="M26" s="3"/>
      <c r="N26" s="3"/>
      <c r="O26" s="3"/>
      <c r="P26" s="3"/>
      <c r="Q26" s="4"/>
      <c r="R26" s="4"/>
      <c r="S26" s="4"/>
      <c r="T26" s="4"/>
      <c r="U26" s="4"/>
      <c r="V26" s="4"/>
      <c r="W26" s="4"/>
      <c r="X26" s="4"/>
      <c r="Y26" s="4"/>
      <c r="Z26" s="4"/>
    </row>
    <row r="27" spans="1:26" ht="16.5" customHeight="1">
      <c r="A27" s="98">
        <v>7</v>
      </c>
      <c r="B27" s="99" t="str">
        <f>IF(MID('2. Identificación del Riesgo'!H27:H29,1,27)="Seguridad de la Información",'2. Identificación del Riesgo'!B27:B29,
IF('2. Identificación del Riesgo'!H27:H29="","",
IF(MID('2. Identificación del Riesgo'!H27:H29,1,27)&lt;&gt;"Seguridad de la Información","No aplica")))</f>
        <v>Evaluación independiente</v>
      </c>
      <c r="C27" s="99" t="str">
        <f>IF(MID('2. Identificación del Riesgo'!H27:H29,1,27)="Seguridad de la Información",'2. Identificación del Riesgo'!C27:C29,
IF('2. Identificación del Riesgo'!H27:H29="","",
IF(MID('2. Identificación del Riesgo'!H27:H29,1,27)&lt;&gt;"Seguridad de la Información","No aplica")))</f>
        <v>Trabajo en Casa y Teletrabajo</v>
      </c>
      <c r="D27" s="99"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9"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9"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9"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118" t="s">
        <v>514</v>
      </c>
      <c r="I27" s="118" t="s">
        <v>339</v>
      </c>
      <c r="J27" s="11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118" t="s">
        <v>504</v>
      </c>
      <c r="L27" s="118" t="s">
        <v>505</v>
      </c>
      <c r="M27" s="3"/>
      <c r="N27" s="3"/>
      <c r="O27" s="3"/>
      <c r="P27" s="3"/>
      <c r="Q27" s="4"/>
      <c r="R27" s="4"/>
      <c r="S27" s="4"/>
      <c r="T27" s="4"/>
      <c r="U27" s="4"/>
      <c r="V27" s="4"/>
      <c r="W27" s="4"/>
      <c r="X27" s="4"/>
      <c r="Y27" s="4"/>
      <c r="Z27" s="4"/>
    </row>
    <row r="28" spans="1:26" ht="16.5" customHeight="1">
      <c r="A28" s="93"/>
      <c r="B28" s="93"/>
      <c r="C28" s="93"/>
      <c r="D28" s="93"/>
      <c r="E28" s="93"/>
      <c r="F28" s="93"/>
      <c r="G28" s="93"/>
      <c r="H28" s="118"/>
      <c r="I28" s="118"/>
      <c r="J28" s="93"/>
      <c r="K28" s="118"/>
      <c r="L28" s="118"/>
      <c r="M28" s="3"/>
      <c r="N28" s="3"/>
      <c r="O28" s="3"/>
      <c r="P28" s="3"/>
      <c r="Q28" s="4"/>
      <c r="R28" s="4"/>
      <c r="S28" s="4"/>
      <c r="T28" s="4"/>
      <c r="U28" s="4"/>
      <c r="V28" s="4"/>
      <c r="W28" s="4"/>
      <c r="X28" s="4"/>
      <c r="Y28" s="4"/>
      <c r="Z28" s="4"/>
    </row>
    <row r="29" spans="1:26" ht="16.5" customHeight="1">
      <c r="A29" s="88"/>
      <c r="B29" s="88"/>
      <c r="C29" s="88"/>
      <c r="D29" s="88"/>
      <c r="E29" s="88"/>
      <c r="F29" s="88"/>
      <c r="G29" s="88"/>
      <c r="H29" s="118"/>
      <c r="I29" s="118"/>
      <c r="J29" s="88"/>
      <c r="K29" s="118"/>
      <c r="L29" s="118"/>
      <c r="M29" s="3"/>
      <c r="N29" s="3"/>
      <c r="O29" s="3"/>
      <c r="P29" s="3"/>
      <c r="Q29" s="4"/>
      <c r="R29" s="4"/>
      <c r="S29" s="4"/>
      <c r="T29" s="4"/>
      <c r="U29" s="4"/>
      <c r="V29" s="4"/>
      <c r="W29" s="4"/>
      <c r="X29" s="4"/>
      <c r="Y29" s="4"/>
      <c r="Z29" s="4"/>
    </row>
    <row r="30" spans="1:26" ht="16.5" customHeight="1">
      <c r="A30" s="98">
        <v>8</v>
      </c>
      <c r="B30" s="99" t="str">
        <f>IF(MID('2. Identificación del Riesgo'!H30:H32,1,27)="Seguridad de la Información",'2. Identificación del Riesgo'!B30:B32,
IF('2. Identificación del Riesgo'!H30:H32="","",
IF(MID('2. Identificación del Riesgo'!H30:H32,1,27)&lt;&gt;"Seguridad de la Información","No aplica")))</f>
        <v/>
      </c>
      <c r="C30" s="99" t="str">
        <f>IF(MID('2. Identificación del Riesgo'!H30:H32,1,27)="Seguridad de la Información",'2. Identificación del Riesgo'!C30:C32,
IF('2. Identificación del Riesgo'!H30:H32="","",
IF(MID('2. Identificación del Riesgo'!H30:H32,1,27)&lt;&gt;"Seguridad de la Información","No aplica")))</f>
        <v/>
      </c>
      <c r="D30" s="99" t="str">
        <f>IF(MID('2. Identificación del Riesgo'!H30:H32,1,27)="Seguridad de la Información",'2. Identificación del Riesgo'!G30:G32,
IF('2. Identificación del Riesgo'!H30:H32="","",
IF(MID('2. Identificación del Riesgo'!H30:H32,1,27)&lt;&gt;"Seguridad de la Información","No aplica")))</f>
        <v/>
      </c>
      <c r="E30" s="99" t="str">
        <f>IF(MID('2. Identificación del Riesgo'!H30:H32,1,27)="Seguridad de la Información",'2. Identificación del Riesgo'!H30:H32,
IF('2. Identificación del Riesgo'!H30:H32="","",
IF(MID('2. Identificación del Riesgo'!H30:H32,1,27)&lt;&gt;"Seguridad de la Información","No aplica")))</f>
        <v/>
      </c>
      <c r="F30" s="99" t="str">
        <f>IF(MID('2. Identificación del Riesgo'!H30:H32,1,27)="Seguridad de la Información",'2. Identificación del Riesgo'!I30:I32,
IF('2. Identificación del Riesgo'!H30:H32="","",
IF(MID('2. Identificación del Riesgo'!H30:H32,1,27)&lt;&gt;"Seguridad de la Información","No aplica")))</f>
        <v/>
      </c>
      <c r="G30" s="99"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9"/>
      <c r="I30" s="99"/>
      <c r="J30" s="11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9"/>
      <c r="L30" s="99"/>
      <c r="M30" s="3"/>
      <c r="N30" s="3"/>
      <c r="O30" s="3"/>
      <c r="P30" s="3"/>
      <c r="Q30" s="4"/>
      <c r="R30" s="4"/>
      <c r="S30" s="4"/>
      <c r="T30" s="4"/>
      <c r="U30" s="4"/>
      <c r="V30" s="4"/>
      <c r="W30" s="4"/>
      <c r="X30" s="4"/>
      <c r="Y30" s="4"/>
      <c r="Z30" s="4"/>
    </row>
    <row r="31" spans="1:26" ht="16.5" customHeight="1">
      <c r="A31" s="93"/>
      <c r="B31" s="93"/>
      <c r="C31" s="93"/>
      <c r="D31" s="93"/>
      <c r="E31" s="93"/>
      <c r="F31" s="93"/>
      <c r="G31" s="93"/>
      <c r="H31" s="93"/>
      <c r="I31" s="93"/>
      <c r="J31" s="93"/>
      <c r="K31" s="93"/>
      <c r="L31" s="93"/>
      <c r="M31" s="3"/>
      <c r="N31" s="3"/>
      <c r="O31" s="3"/>
      <c r="P31" s="3"/>
      <c r="Q31" s="4"/>
      <c r="R31" s="4"/>
      <c r="S31" s="4"/>
      <c r="T31" s="4"/>
      <c r="U31" s="4"/>
      <c r="V31" s="4"/>
      <c r="W31" s="4"/>
      <c r="X31" s="4"/>
      <c r="Y31" s="4"/>
      <c r="Z31" s="4"/>
    </row>
    <row r="32" spans="1:26" ht="16.5" customHeight="1">
      <c r="A32" s="88"/>
      <c r="B32" s="88"/>
      <c r="C32" s="88"/>
      <c r="D32" s="88"/>
      <c r="E32" s="88"/>
      <c r="F32" s="88"/>
      <c r="G32" s="88"/>
      <c r="H32" s="88"/>
      <c r="I32" s="88"/>
      <c r="J32" s="88"/>
      <c r="K32" s="88"/>
      <c r="L32" s="88"/>
      <c r="M32" s="3"/>
      <c r="N32" s="3"/>
      <c r="O32" s="3"/>
      <c r="P32" s="3"/>
      <c r="Q32" s="4"/>
      <c r="R32" s="4"/>
      <c r="S32" s="4"/>
      <c r="T32" s="4"/>
      <c r="U32" s="4"/>
      <c r="V32" s="4"/>
      <c r="W32" s="4"/>
      <c r="X32" s="4"/>
      <c r="Y32" s="4"/>
      <c r="Z32" s="4"/>
    </row>
    <row r="33" spans="1:26" ht="16.5" customHeight="1">
      <c r="A33" s="98">
        <v>9</v>
      </c>
      <c r="B33" s="99" t="str">
        <f>IF(MID('2. Identificación del Riesgo'!H33:H35,1,27)="Seguridad de la Información",'2. Identificación del Riesgo'!B33:B35,
IF('2. Identificación del Riesgo'!H33:H35="","",
IF(MID('2. Identificación del Riesgo'!H33:H35,1,27)&lt;&gt;"Seguridad de la Información","No aplica")))</f>
        <v/>
      </c>
      <c r="C33" s="99" t="str">
        <f>IF(MID('2. Identificación del Riesgo'!H33:H35,1,27)="Seguridad de la Información",'2. Identificación del Riesgo'!C33:C35,
IF('2. Identificación del Riesgo'!H33:H35="","",
IF(MID('2. Identificación del Riesgo'!H33:H35,1,27)&lt;&gt;"Seguridad de la Información","No aplica")))</f>
        <v/>
      </c>
      <c r="D33" s="99" t="str">
        <f>IF(MID('2. Identificación del Riesgo'!H33:H35,1,27)="Seguridad de la Información",'2. Identificación del Riesgo'!G33:G35,
IF('2. Identificación del Riesgo'!H33:H35="","",
IF(MID('2. Identificación del Riesgo'!H33:H35,1,27)&lt;&gt;"Seguridad de la Información","No aplica")))</f>
        <v/>
      </c>
      <c r="E33" s="99" t="str">
        <f>IF(MID('2. Identificación del Riesgo'!H33:H35,1,27)="Seguridad de la Información",'2. Identificación del Riesgo'!H33:H35,
IF('2. Identificación del Riesgo'!H33:H35="","",
IF(MID('2. Identificación del Riesgo'!H33:H35,1,27)&lt;&gt;"Seguridad de la Información","No aplica")))</f>
        <v/>
      </c>
      <c r="F33" s="99" t="str">
        <f>IF(MID('2. Identificación del Riesgo'!H33:H35,1,27)="Seguridad de la Información",'2. Identificación del Riesgo'!I33:I35,
IF('2. Identificación del Riesgo'!H33:H35="","",
IF(MID('2. Identificación del Riesgo'!H33:H35,1,27)&lt;&gt;"Seguridad de la Información","No aplica")))</f>
        <v/>
      </c>
      <c r="G33" s="99"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9"/>
      <c r="I33" s="99"/>
      <c r="J33" s="11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9"/>
      <c r="L33" s="99"/>
      <c r="M33" s="3"/>
      <c r="N33" s="3"/>
      <c r="O33" s="3"/>
      <c r="P33" s="3"/>
      <c r="Q33" s="4"/>
      <c r="R33" s="4"/>
      <c r="S33" s="4"/>
      <c r="T33" s="4"/>
      <c r="U33" s="4"/>
      <c r="V33" s="4"/>
      <c r="W33" s="4"/>
      <c r="X33" s="4"/>
      <c r="Y33" s="4"/>
      <c r="Z33" s="4"/>
    </row>
    <row r="34" spans="1:26" ht="16.5" customHeight="1">
      <c r="A34" s="93"/>
      <c r="B34" s="93"/>
      <c r="C34" s="93"/>
      <c r="D34" s="93"/>
      <c r="E34" s="93"/>
      <c r="F34" s="93"/>
      <c r="G34" s="93"/>
      <c r="H34" s="93"/>
      <c r="I34" s="93"/>
      <c r="J34" s="93"/>
      <c r="K34" s="93"/>
      <c r="L34" s="93"/>
      <c r="M34" s="3"/>
      <c r="N34" s="3"/>
      <c r="O34" s="3"/>
      <c r="P34" s="3"/>
      <c r="Q34" s="4"/>
      <c r="R34" s="4"/>
      <c r="S34" s="4"/>
      <c r="T34" s="4"/>
      <c r="U34" s="4"/>
      <c r="V34" s="4"/>
      <c r="W34" s="4"/>
      <c r="X34" s="4"/>
      <c r="Y34" s="4"/>
      <c r="Z34" s="4"/>
    </row>
    <row r="35" spans="1:26" ht="16.5" customHeight="1">
      <c r="A35" s="88"/>
      <c r="B35" s="88"/>
      <c r="C35" s="88"/>
      <c r="D35" s="88"/>
      <c r="E35" s="88"/>
      <c r="F35" s="88"/>
      <c r="G35" s="88"/>
      <c r="H35" s="88"/>
      <c r="I35" s="88"/>
      <c r="J35" s="88"/>
      <c r="K35" s="88"/>
      <c r="L35" s="88"/>
      <c r="M35" s="3"/>
      <c r="N35" s="3"/>
      <c r="O35" s="3"/>
      <c r="P35" s="3"/>
      <c r="Q35" s="4"/>
      <c r="R35" s="4"/>
      <c r="S35" s="4"/>
      <c r="T35" s="4"/>
      <c r="U35" s="4"/>
      <c r="V35" s="4"/>
      <c r="W35" s="4"/>
      <c r="X35" s="4"/>
      <c r="Y35" s="4"/>
      <c r="Z35" s="4"/>
    </row>
    <row r="36" spans="1:26" ht="16.5" customHeight="1">
      <c r="A36" s="98">
        <v>10</v>
      </c>
      <c r="B36" s="99" t="str">
        <f>IF(MID('2. Identificación del Riesgo'!H36:H38,1,27)="Seguridad de la Información",'2. Identificación del Riesgo'!B36:B38,
IF('2. Identificación del Riesgo'!H36:H38="","",
IF(MID('2. Identificación del Riesgo'!H36:H38,1,27)&lt;&gt;"Seguridad de la Información","No aplica")))</f>
        <v/>
      </c>
      <c r="C36" s="99" t="str">
        <f>IF(MID('2. Identificación del Riesgo'!H36:H38,1,27)="Seguridad de la Información",'2. Identificación del Riesgo'!C36:C38,
IF('2. Identificación del Riesgo'!H36:H38="","",
IF(MID('2. Identificación del Riesgo'!H36:H38,1,27)&lt;&gt;"Seguridad de la Información","No aplica")))</f>
        <v/>
      </c>
      <c r="D36" s="99" t="str">
        <f>IF(MID('2. Identificación del Riesgo'!H36:H38,1,27)="Seguridad de la Información",'2. Identificación del Riesgo'!G36:G38,
IF('2. Identificación del Riesgo'!H36:H38="","",
IF(MID('2. Identificación del Riesgo'!H36:H38,1,27)&lt;&gt;"Seguridad de la Información","No aplica")))</f>
        <v/>
      </c>
      <c r="E36" s="99" t="str">
        <f>IF(MID('2. Identificación del Riesgo'!H36:H38,1,27)="Seguridad de la Información",'2. Identificación del Riesgo'!H36:H38,
IF('2. Identificación del Riesgo'!H36:H38="","",
IF(MID('2. Identificación del Riesgo'!H36:H38,1,27)&lt;&gt;"Seguridad de la Información","No aplica")))</f>
        <v/>
      </c>
      <c r="F36" s="99" t="str">
        <f>IF(MID('2. Identificación del Riesgo'!H36:H38,1,27)="Seguridad de la Información",'2. Identificación del Riesgo'!I36:I38,
IF('2. Identificación del Riesgo'!H36:H38="","",
IF(MID('2. Identificación del Riesgo'!H36:H38,1,27)&lt;&gt;"Seguridad de la Información","No aplica")))</f>
        <v/>
      </c>
      <c r="G36" s="99"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9"/>
      <c r="I36" s="99"/>
      <c r="J36" s="11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9"/>
      <c r="L36" s="99"/>
      <c r="M36" s="3"/>
      <c r="N36" s="3"/>
      <c r="O36" s="3"/>
      <c r="P36" s="3"/>
      <c r="Q36" s="4"/>
      <c r="R36" s="4"/>
      <c r="S36" s="4"/>
      <c r="T36" s="4"/>
      <c r="U36" s="4"/>
      <c r="V36" s="4"/>
      <c r="W36" s="4"/>
      <c r="X36" s="4"/>
      <c r="Y36" s="4"/>
      <c r="Z36" s="4"/>
    </row>
    <row r="37" spans="1:26" ht="16.5" customHeight="1">
      <c r="A37" s="93"/>
      <c r="B37" s="93"/>
      <c r="C37" s="93"/>
      <c r="D37" s="93"/>
      <c r="E37" s="93"/>
      <c r="F37" s="93"/>
      <c r="G37" s="93"/>
      <c r="H37" s="93"/>
      <c r="I37" s="93"/>
      <c r="J37" s="93"/>
      <c r="K37" s="93"/>
      <c r="L37" s="93"/>
      <c r="M37" s="2"/>
      <c r="N37" s="2"/>
      <c r="O37" s="2"/>
      <c r="P37" s="2"/>
      <c r="Q37" s="4"/>
      <c r="R37" s="4"/>
      <c r="S37" s="4"/>
      <c r="T37" s="4"/>
      <c r="U37" s="4"/>
      <c r="V37" s="4"/>
      <c r="W37" s="4"/>
      <c r="X37" s="4"/>
      <c r="Y37" s="4"/>
      <c r="Z37" s="4"/>
    </row>
    <row r="38" spans="1:26" ht="16.5" customHeight="1">
      <c r="A38" s="88"/>
      <c r="B38" s="88"/>
      <c r="C38" s="88"/>
      <c r="D38" s="88"/>
      <c r="E38" s="88"/>
      <c r="F38" s="88"/>
      <c r="G38" s="88"/>
      <c r="H38" s="88"/>
      <c r="I38" s="88"/>
      <c r="J38" s="88"/>
      <c r="K38" s="88"/>
      <c r="L38" s="88"/>
      <c r="M38" s="2"/>
      <c r="N38" s="2"/>
      <c r="O38" s="2"/>
      <c r="P38" s="2"/>
      <c r="Q38" s="4"/>
      <c r="R38" s="4"/>
      <c r="S38" s="4"/>
      <c r="T38" s="4"/>
      <c r="U38" s="4"/>
      <c r="V38" s="4"/>
      <c r="W38" s="4"/>
      <c r="X38" s="4"/>
      <c r="Y38" s="4"/>
      <c r="Z38" s="4"/>
    </row>
    <row r="39" spans="1:26" ht="16.5" customHeight="1">
      <c r="A39" s="98">
        <v>11</v>
      </c>
      <c r="B39" s="99" t="str">
        <f>IF(MID('2. Identificación del Riesgo'!H39:H41,1,27)="Seguridad de la Información",'2. Identificación del Riesgo'!B39:B41,
IF('2. Identificación del Riesgo'!H39:H41="","",
IF(MID('2. Identificación del Riesgo'!H39:H41,1,27)&lt;&gt;"Seguridad de la Información","No aplica")))</f>
        <v/>
      </c>
      <c r="C39" s="99" t="str">
        <f>IF(MID('2. Identificación del Riesgo'!H39:H41,1,27)="Seguridad de la Información",'2. Identificación del Riesgo'!C39:C41,
IF('2. Identificación del Riesgo'!H39:H41="","",
IF(MID('2. Identificación del Riesgo'!H39:H41,1,27)&lt;&gt;"Seguridad de la Información","No aplica")))</f>
        <v/>
      </c>
      <c r="D39" s="99" t="str">
        <f>IF(MID('2. Identificación del Riesgo'!H39:H41,1,27)="Seguridad de la Información",'2. Identificación del Riesgo'!G39:G41,
IF('2. Identificación del Riesgo'!H39:H41="","",
IF(MID('2. Identificación del Riesgo'!H39:H41,1,27)&lt;&gt;"Seguridad de la Información","No aplica")))</f>
        <v/>
      </c>
      <c r="E39" s="99" t="str">
        <f>IF(MID('2. Identificación del Riesgo'!H39:H41,1,27)="Seguridad de la Información",'2. Identificación del Riesgo'!H39:H41,
IF('2. Identificación del Riesgo'!H39:H41="","",
IF(MID('2. Identificación del Riesgo'!H39:H41,1,27)&lt;&gt;"Seguridad de la Información","No aplica")))</f>
        <v/>
      </c>
      <c r="F39" s="99" t="str">
        <f>IF(MID('2. Identificación del Riesgo'!H39:H41,1,27)="Seguridad de la Información",'2. Identificación del Riesgo'!I39:I41,
IF('2. Identificación del Riesgo'!H39:H41="","",
IF(MID('2. Identificación del Riesgo'!H39:H41,1,27)&lt;&gt;"Seguridad de la Información","No aplica")))</f>
        <v/>
      </c>
      <c r="G39" s="99"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9"/>
      <c r="I39" s="99"/>
      <c r="J39" s="11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9"/>
      <c r="L39" s="99"/>
      <c r="M39" s="3"/>
      <c r="N39" s="3"/>
      <c r="O39" s="3"/>
      <c r="P39" s="3"/>
      <c r="Q39" s="4"/>
      <c r="R39" s="4"/>
      <c r="S39" s="4"/>
      <c r="T39" s="4"/>
      <c r="U39" s="4"/>
      <c r="V39" s="4"/>
      <c r="W39" s="4"/>
      <c r="X39" s="4"/>
      <c r="Y39" s="4"/>
      <c r="Z39" s="4"/>
    </row>
    <row r="40" spans="1:26" ht="16.5" customHeight="1">
      <c r="A40" s="93"/>
      <c r="B40" s="93"/>
      <c r="C40" s="93"/>
      <c r="D40" s="93"/>
      <c r="E40" s="93"/>
      <c r="F40" s="93"/>
      <c r="G40" s="93"/>
      <c r="H40" s="93"/>
      <c r="I40" s="93"/>
      <c r="J40" s="93"/>
      <c r="K40" s="93"/>
      <c r="L40" s="93"/>
      <c r="M40" s="2"/>
      <c r="N40" s="2"/>
      <c r="O40" s="2"/>
      <c r="P40" s="2"/>
      <c r="Q40" s="4"/>
      <c r="R40" s="4"/>
      <c r="S40" s="4"/>
      <c r="T40" s="4"/>
      <c r="U40" s="4"/>
      <c r="V40" s="4"/>
      <c r="W40" s="4"/>
      <c r="X40" s="4"/>
      <c r="Y40" s="4"/>
      <c r="Z40" s="4"/>
    </row>
    <row r="41" spans="1:26" ht="16.5" customHeight="1">
      <c r="A41" s="88"/>
      <c r="B41" s="88"/>
      <c r="C41" s="88"/>
      <c r="D41" s="88"/>
      <c r="E41" s="88"/>
      <c r="F41" s="88"/>
      <c r="G41" s="88"/>
      <c r="H41" s="88"/>
      <c r="I41" s="88"/>
      <c r="J41" s="88"/>
      <c r="K41" s="88"/>
      <c r="L41" s="88"/>
      <c r="M41" s="2"/>
      <c r="N41" s="2"/>
      <c r="O41" s="2"/>
      <c r="P41" s="2"/>
      <c r="Q41" s="4"/>
      <c r="R41" s="4"/>
      <c r="S41" s="4"/>
      <c r="T41" s="4"/>
      <c r="U41" s="4"/>
      <c r="V41" s="4"/>
      <c r="W41" s="4"/>
      <c r="X41" s="4"/>
      <c r="Y41" s="4"/>
      <c r="Z41" s="4"/>
    </row>
    <row r="42" spans="1:26" ht="16.5" customHeight="1">
      <c r="A42" s="98">
        <v>12</v>
      </c>
      <c r="B42" s="99" t="str">
        <f>IF(MID('2. Identificación del Riesgo'!H42:H44,1,27)="Seguridad de la Información",'2. Identificación del Riesgo'!B42:B44,
IF('2. Identificación del Riesgo'!H42:H44="","",
IF(MID('2. Identificación del Riesgo'!H42:H44,1,27)&lt;&gt;"Seguridad de la Información","No aplica")))</f>
        <v/>
      </c>
      <c r="C42" s="99" t="str">
        <f>IF(MID('2. Identificación del Riesgo'!H42:H44,1,27)="Seguridad de la Información",'2. Identificación del Riesgo'!C42:C44,
IF('2. Identificación del Riesgo'!H42:H44="","",
IF(MID('2. Identificación del Riesgo'!H42:H44,1,27)&lt;&gt;"Seguridad de la Información","No aplica")))</f>
        <v/>
      </c>
      <c r="D42" s="99" t="str">
        <f>IF(MID('2. Identificación del Riesgo'!H42:H44,1,27)="Seguridad de la Información",'2. Identificación del Riesgo'!G42:G44,
IF('2. Identificación del Riesgo'!H42:H44="","",
IF(MID('2. Identificación del Riesgo'!H42:H44,1,27)&lt;&gt;"Seguridad de la Información","No aplica")))</f>
        <v/>
      </c>
      <c r="E42" s="99" t="str">
        <f>IF(MID('2. Identificación del Riesgo'!H42:H44,1,27)="Seguridad de la Información",'2. Identificación del Riesgo'!H42:H44,
IF('2. Identificación del Riesgo'!H42:H44="","",
IF(MID('2. Identificación del Riesgo'!H42:H44,1,27)&lt;&gt;"Seguridad de la Información","No aplica")))</f>
        <v/>
      </c>
      <c r="F42" s="99" t="str">
        <f>IF(MID('2. Identificación del Riesgo'!H42:H44,1,27)="Seguridad de la Información",'2. Identificación del Riesgo'!I42:I44,
IF('2. Identificación del Riesgo'!H42:H44="","",
IF(MID('2. Identificación del Riesgo'!H42:H44,1,27)&lt;&gt;"Seguridad de la Información","No aplica")))</f>
        <v/>
      </c>
      <c r="G42" s="99"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9"/>
      <c r="I42" s="99"/>
      <c r="J42" s="11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9"/>
      <c r="L42" s="99"/>
      <c r="M42" s="3"/>
      <c r="N42" s="3"/>
      <c r="O42" s="3"/>
      <c r="P42" s="3"/>
      <c r="Q42" s="4"/>
      <c r="R42" s="4"/>
      <c r="S42" s="4"/>
      <c r="T42" s="4"/>
      <c r="U42" s="4"/>
      <c r="V42" s="4"/>
      <c r="W42" s="4"/>
      <c r="X42" s="4"/>
      <c r="Y42" s="4"/>
      <c r="Z42" s="4"/>
    </row>
    <row r="43" spans="1:26" ht="16.5" customHeight="1">
      <c r="A43" s="93"/>
      <c r="B43" s="93"/>
      <c r="C43" s="93"/>
      <c r="D43" s="93"/>
      <c r="E43" s="93"/>
      <c r="F43" s="93"/>
      <c r="G43" s="93"/>
      <c r="H43" s="93"/>
      <c r="I43" s="93"/>
      <c r="J43" s="93"/>
      <c r="K43" s="93"/>
      <c r="L43" s="93"/>
      <c r="M43" s="2"/>
      <c r="N43" s="2"/>
      <c r="O43" s="2"/>
      <c r="P43" s="2"/>
      <c r="Q43" s="4"/>
      <c r="R43" s="4"/>
      <c r="S43" s="4"/>
      <c r="T43" s="4"/>
      <c r="U43" s="4"/>
      <c r="V43" s="4"/>
      <c r="W43" s="4"/>
      <c r="X43" s="4"/>
      <c r="Y43" s="4"/>
      <c r="Z43" s="4"/>
    </row>
    <row r="44" spans="1:26" ht="16.5" customHeight="1">
      <c r="A44" s="88"/>
      <c r="B44" s="88"/>
      <c r="C44" s="88"/>
      <c r="D44" s="88"/>
      <c r="E44" s="88"/>
      <c r="F44" s="88"/>
      <c r="G44" s="88"/>
      <c r="H44" s="88"/>
      <c r="I44" s="88"/>
      <c r="J44" s="88"/>
      <c r="K44" s="88"/>
      <c r="L44" s="88"/>
      <c r="M44" s="2"/>
      <c r="N44" s="2"/>
      <c r="O44" s="2"/>
      <c r="P44" s="2"/>
      <c r="Q44" s="4"/>
      <c r="R44" s="4"/>
      <c r="S44" s="4"/>
      <c r="T44" s="4"/>
      <c r="U44" s="4"/>
      <c r="V44" s="4"/>
      <c r="W44" s="4"/>
      <c r="X44" s="4"/>
      <c r="Y44" s="4"/>
      <c r="Z44" s="4"/>
    </row>
    <row r="45" spans="1:26" ht="16.5" customHeight="1">
      <c r="A45" s="98">
        <v>13</v>
      </c>
      <c r="B45" s="99" t="str">
        <f>IF(MID('2. Identificación del Riesgo'!H45:H47,1,27)="Seguridad de la Información",'2. Identificación del Riesgo'!B45:B47,
IF('2. Identificación del Riesgo'!H45:H47="","",
IF(MID('2. Identificación del Riesgo'!H45:H47,1,27)&lt;&gt;"Seguridad de la Información","No aplica")))</f>
        <v/>
      </c>
      <c r="C45" s="99" t="str">
        <f>IF(MID('2. Identificación del Riesgo'!H45:H47,1,27)="Seguridad de la Información",'2. Identificación del Riesgo'!C45:C47,
IF('2. Identificación del Riesgo'!H45:H47="","",
IF(MID('2. Identificación del Riesgo'!H45:H47,1,27)&lt;&gt;"Seguridad de la Información","No aplica")))</f>
        <v/>
      </c>
      <c r="D45" s="99" t="str">
        <f>IF(MID('2. Identificación del Riesgo'!H45:H47,1,27)="Seguridad de la Información",'2. Identificación del Riesgo'!G45:G47,
IF('2. Identificación del Riesgo'!H45:H47="","",
IF(MID('2. Identificación del Riesgo'!H45:H47,1,27)&lt;&gt;"Seguridad de la Información","No aplica")))</f>
        <v/>
      </c>
      <c r="E45" s="99" t="str">
        <f>IF(MID('2. Identificación del Riesgo'!H45:H47,1,27)="Seguridad de la Información",'2. Identificación del Riesgo'!H45:H47,
IF('2. Identificación del Riesgo'!H45:H47="","",
IF(MID('2. Identificación del Riesgo'!H45:H47,1,27)&lt;&gt;"Seguridad de la Información","No aplica")))</f>
        <v/>
      </c>
      <c r="F45" s="99" t="str">
        <f>IF(MID('2. Identificación del Riesgo'!H45:H47,1,27)="Seguridad de la Información",'2. Identificación del Riesgo'!I45:I47,
IF('2. Identificación del Riesgo'!H45:H47="","",
IF(MID('2. Identificación del Riesgo'!H45:H47,1,27)&lt;&gt;"Seguridad de la Información","No aplica")))</f>
        <v/>
      </c>
      <c r="G45" s="99"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9"/>
      <c r="I45" s="99"/>
      <c r="J45" s="11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9"/>
      <c r="L45" s="99"/>
      <c r="M45" s="3"/>
      <c r="N45" s="3"/>
      <c r="O45" s="3"/>
      <c r="P45" s="3"/>
      <c r="Q45" s="4"/>
      <c r="R45" s="4"/>
      <c r="S45" s="4"/>
      <c r="T45" s="4"/>
      <c r="U45" s="4"/>
      <c r="V45" s="4"/>
      <c r="W45" s="4"/>
      <c r="X45" s="4"/>
      <c r="Y45" s="4"/>
      <c r="Z45" s="4"/>
    </row>
    <row r="46" spans="1:26" ht="16.5" customHeight="1">
      <c r="A46" s="93"/>
      <c r="B46" s="93"/>
      <c r="C46" s="93"/>
      <c r="D46" s="93"/>
      <c r="E46" s="93"/>
      <c r="F46" s="93"/>
      <c r="G46" s="93"/>
      <c r="H46" s="93"/>
      <c r="I46" s="93"/>
      <c r="J46" s="93"/>
      <c r="K46" s="93"/>
      <c r="L46" s="93"/>
      <c r="M46" s="2"/>
      <c r="N46" s="2"/>
      <c r="O46" s="2"/>
      <c r="P46" s="2"/>
      <c r="Q46" s="4"/>
      <c r="R46" s="4"/>
      <c r="S46" s="4"/>
      <c r="T46" s="4"/>
      <c r="U46" s="4"/>
      <c r="V46" s="4"/>
      <c r="W46" s="4"/>
      <c r="X46" s="4"/>
      <c r="Y46" s="4"/>
      <c r="Z46" s="4"/>
    </row>
    <row r="47" spans="1:26" ht="16.5" customHeight="1">
      <c r="A47" s="88"/>
      <c r="B47" s="88"/>
      <c r="C47" s="88"/>
      <c r="D47" s="88"/>
      <c r="E47" s="88"/>
      <c r="F47" s="88"/>
      <c r="G47" s="88"/>
      <c r="H47" s="88"/>
      <c r="I47" s="88"/>
      <c r="J47" s="88"/>
      <c r="K47" s="88"/>
      <c r="L47" s="88"/>
      <c r="M47" s="2"/>
      <c r="N47" s="2"/>
      <c r="O47" s="2"/>
      <c r="P47" s="2"/>
      <c r="Q47" s="4"/>
      <c r="R47" s="4"/>
      <c r="S47" s="4"/>
      <c r="T47" s="4"/>
      <c r="U47" s="4"/>
      <c r="V47" s="4"/>
      <c r="W47" s="4"/>
      <c r="X47" s="4"/>
      <c r="Y47" s="4"/>
      <c r="Z47" s="4"/>
    </row>
    <row r="48" spans="1:26" ht="16.5" customHeight="1">
      <c r="A48" s="98">
        <v>14</v>
      </c>
      <c r="B48" s="99" t="str">
        <f>IF(MID('2. Identificación del Riesgo'!H48:H50,1,27)="Seguridad de la Información",'2. Identificación del Riesgo'!B48:B50,
IF('2. Identificación del Riesgo'!H48:H50="","",
IF(MID('2. Identificación del Riesgo'!H48:H50,1,27)&lt;&gt;"Seguridad de la Información","No aplica")))</f>
        <v/>
      </c>
      <c r="C48" s="99" t="str">
        <f>IF(MID('2. Identificación del Riesgo'!H48:H50,1,27)="Seguridad de la Información",'2. Identificación del Riesgo'!C48:C50,
IF('2. Identificación del Riesgo'!H48:H50="","",
IF(MID('2. Identificación del Riesgo'!H48:H50,1,27)&lt;&gt;"Seguridad de la Información","No aplica")))</f>
        <v/>
      </c>
      <c r="D48" s="99" t="str">
        <f>IF(MID('2. Identificación del Riesgo'!H48:H50,1,27)="Seguridad de la Información",'2. Identificación del Riesgo'!G48:G50,
IF('2. Identificación del Riesgo'!H48:H50="","",
IF(MID('2. Identificación del Riesgo'!H48:H50,1,27)&lt;&gt;"Seguridad de la Información","No aplica")))</f>
        <v/>
      </c>
      <c r="E48" s="99" t="str">
        <f>IF(MID('2. Identificación del Riesgo'!H48:H50,1,27)="Seguridad de la Información",'2. Identificación del Riesgo'!H48:H50,
IF('2. Identificación del Riesgo'!H48:H50="","",
IF(MID('2. Identificación del Riesgo'!H48:H50,1,27)&lt;&gt;"Seguridad de la Información","No aplica")))</f>
        <v/>
      </c>
      <c r="F48" s="99" t="str">
        <f>IF(MID('2. Identificación del Riesgo'!H48:H50,1,27)="Seguridad de la Información",'2. Identificación del Riesgo'!I48:I50,
IF('2. Identificación del Riesgo'!H48:H50="","",
IF(MID('2. Identificación del Riesgo'!H48:H50,1,27)&lt;&gt;"Seguridad de la Información","No aplica")))</f>
        <v/>
      </c>
      <c r="G48" s="99"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9"/>
      <c r="I48" s="99"/>
      <c r="J48" s="11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9"/>
      <c r="L48" s="99"/>
      <c r="M48" s="3"/>
      <c r="N48" s="3"/>
      <c r="O48" s="3"/>
      <c r="P48" s="3"/>
      <c r="Q48" s="4"/>
      <c r="R48" s="4"/>
      <c r="S48" s="4"/>
      <c r="T48" s="4"/>
      <c r="U48" s="4"/>
      <c r="V48" s="4"/>
      <c r="W48" s="4"/>
      <c r="X48" s="4"/>
      <c r="Y48" s="4"/>
      <c r="Z48" s="4"/>
    </row>
    <row r="49" spans="1:26" ht="16.5" customHeight="1">
      <c r="A49" s="93"/>
      <c r="B49" s="93"/>
      <c r="C49" s="93"/>
      <c r="D49" s="93"/>
      <c r="E49" s="93"/>
      <c r="F49" s="93"/>
      <c r="G49" s="93"/>
      <c r="H49" s="93"/>
      <c r="I49" s="93"/>
      <c r="J49" s="93"/>
      <c r="K49" s="93"/>
      <c r="L49" s="93"/>
      <c r="M49" s="2"/>
      <c r="N49" s="2"/>
      <c r="O49" s="2"/>
      <c r="P49" s="2"/>
      <c r="Q49" s="4"/>
      <c r="R49" s="4"/>
      <c r="S49" s="4"/>
      <c r="T49" s="4"/>
      <c r="U49" s="4"/>
      <c r="V49" s="4"/>
      <c r="W49" s="4"/>
      <c r="X49" s="4"/>
      <c r="Y49" s="4"/>
      <c r="Z49" s="4"/>
    </row>
    <row r="50" spans="1:26" ht="16.5" customHeight="1">
      <c r="A50" s="88"/>
      <c r="B50" s="88"/>
      <c r="C50" s="88"/>
      <c r="D50" s="88"/>
      <c r="E50" s="88"/>
      <c r="F50" s="88"/>
      <c r="G50" s="88"/>
      <c r="H50" s="88"/>
      <c r="I50" s="88"/>
      <c r="J50" s="88"/>
      <c r="K50" s="88"/>
      <c r="L50" s="88"/>
      <c r="M50" s="2"/>
      <c r="N50" s="2"/>
      <c r="O50" s="2"/>
      <c r="P50" s="2"/>
      <c r="Q50" s="4"/>
      <c r="R50" s="4"/>
      <c r="S50" s="4"/>
      <c r="T50" s="4"/>
      <c r="U50" s="4"/>
      <c r="V50" s="4"/>
      <c r="W50" s="4"/>
      <c r="X50" s="4"/>
      <c r="Y50" s="4"/>
      <c r="Z50" s="4"/>
    </row>
    <row r="51" spans="1:26" ht="16.5" customHeight="1">
      <c r="A51" s="98">
        <v>15</v>
      </c>
      <c r="B51" s="99" t="str">
        <f>IF(MID('2. Identificación del Riesgo'!H51:H53,1,27)="Seguridad de la Información",'2. Identificación del Riesgo'!B51:B53,
IF('2. Identificación del Riesgo'!H51:H53="","",
IF(MID('2. Identificación del Riesgo'!H51:H53,1,27)&lt;&gt;"Seguridad de la Información","No aplica")))</f>
        <v/>
      </c>
      <c r="C51" s="99" t="str">
        <f>IF(MID('2. Identificación del Riesgo'!H51:H53,1,27)="Seguridad de la Información",'2. Identificación del Riesgo'!C51:C53,
IF('2. Identificación del Riesgo'!H51:H53="","",
IF(MID('2. Identificación del Riesgo'!H51:H53,1,27)&lt;&gt;"Seguridad de la Información","No aplica")))</f>
        <v/>
      </c>
      <c r="D51" s="99" t="str">
        <f>IF(MID('2. Identificación del Riesgo'!H51:H53,1,27)="Seguridad de la Información",'2. Identificación del Riesgo'!G51:G53,
IF('2. Identificación del Riesgo'!H51:H53="","",
IF(MID('2. Identificación del Riesgo'!H51:H53,1,27)&lt;&gt;"Seguridad de la Información","No aplica")))</f>
        <v/>
      </c>
      <c r="E51" s="99" t="str">
        <f>IF(MID('2. Identificación del Riesgo'!H51:H53,1,27)="Seguridad de la Información",'2. Identificación del Riesgo'!H51:H53,
IF('2. Identificación del Riesgo'!H51:H53="","",
IF(MID('2. Identificación del Riesgo'!H51:H53,1,27)&lt;&gt;"Seguridad de la Información","No aplica")))</f>
        <v/>
      </c>
      <c r="F51" s="99" t="str">
        <f>IF(MID('2. Identificación del Riesgo'!H51:H53,1,27)="Seguridad de la Información",'2. Identificación del Riesgo'!I51:I53,
IF('2. Identificación del Riesgo'!H51:H53="","",
IF(MID('2. Identificación del Riesgo'!H51:H53,1,27)&lt;&gt;"Seguridad de la Información","No aplica")))</f>
        <v/>
      </c>
      <c r="G51" s="99"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9"/>
      <c r="I51" s="99"/>
      <c r="J51" s="11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9"/>
      <c r="L51" s="99"/>
      <c r="M51" s="3"/>
      <c r="N51" s="3"/>
      <c r="O51" s="3"/>
      <c r="P51" s="3"/>
      <c r="Q51" s="4"/>
      <c r="R51" s="4"/>
      <c r="S51" s="4"/>
      <c r="T51" s="4"/>
      <c r="U51" s="4"/>
      <c r="V51" s="4"/>
      <c r="W51" s="4"/>
      <c r="X51" s="4"/>
      <c r="Y51" s="4"/>
      <c r="Z51" s="4"/>
    </row>
    <row r="52" spans="1:26" ht="16.5" customHeight="1">
      <c r="A52" s="93"/>
      <c r="B52" s="93"/>
      <c r="C52" s="93"/>
      <c r="D52" s="93"/>
      <c r="E52" s="93"/>
      <c r="F52" s="93"/>
      <c r="G52" s="93"/>
      <c r="H52" s="93"/>
      <c r="I52" s="93"/>
      <c r="J52" s="93"/>
      <c r="K52" s="93"/>
      <c r="L52" s="93"/>
      <c r="M52" s="2"/>
      <c r="N52" s="2"/>
      <c r="O52" s="2"/>
      <c r="P52" s="2"/>
      <c r="Q52" s="4"/>
      <c r="R52" s="4"/>
      <c r="S52" s="4"/>
      <c r="T52" s="4"/>
      <c r="U52" s="4"/>
      <c r="V52" s="4"/>
      <c r="W52" s="4"/>
      <c r="X52" s="4"/>
      <c r="Y52" s="4"/>
      <c r="Z52" s="4"/>
    </row>
    <row r="53" spans="1:26" ht="16.5" customHeight="1">
      <c r="A53" s="88"/>
      <c r="B53" s="88"/>
      <c r="C53" s="88"/>
      <c r="D53" s="88"/>
      <c r="E53" s="88"/>
      <c r="F53" s="88"/>
      <c r="G53" s="88"/>
      <c r="H53" s="88"/>
      <c r="I53" s="88"/>
      <c r="J53" s="88"/>
      <c r="K53" s="88"/>
      <c r="L53" s="88"/>
      <c r="M53" s="2"/>
      <c r="N53" s="2"/>
      <c r="O53" s="2"/>
      <c r="P53" s="2"/>
      <c r="Q53" s="4"/>
      <c r="R53" s="4"/>
      <c r="S53" s="4"/>
      <c r="T53" s="4"/>
      <c r="U53" s="4"/>
      <c r="V53" s="4"/>
      <c r="W53" s="4"/>
      <c r="X53" s="4"/>
      <c r="Y53" s="4"/>
      <c r="Z53" s="4"/>
    </row>
    <row r="54" spans="1:26" ht="16.5" customHeight="1">
      <c r="A54" s="98">
        <v>16</v>
      </c>
      <c r="B54" s="99" t="str">
        <f>IF(MID('2. Identificación del Riesgo'!H54:H56,1,27)="Seguridad de la Información",'2. Identificación del Riesgo'!B54:B56,
IF('2. Identificación del Riesgo'!H54:H56="","",
IF(MID('2. Identificación del Riesgo'!H54:H56,1,27)&lt;&gt;"Seguridad de la Información","No aplica")))</f>
        <v/>
      </c>
      <c r="C54" s="99" t="str">
        <f>IF(MID('2. Identificación del Riesgo'!H54:H56,1,27)="Seguridad de la Información",'2. Identificación del Riesgo'!C54:C56,
IF('2. Identificación del Riesgo'!H54:H56="","",
IF(MID('2. Identificación del Riesgo'!H54:H56,1,27)&lt;&gt;"Seguridad de la Información","No aplica")))</f>
        <v/>
      </c>
      <c r="D54" s="99" t="str">
        <f>IF(MID('2. Identificación del Riesgo'!H54:H56,1,27)="Seguridad de la Información",'2. Identificación del Riesgo'!G54:G56,
IF('2. Identificación del Riesgo'!H54:H56="","",
IF(MID('2. Identificación del Riesgo'!H54:H56,1,27)&lt;&gt;"Seguridad de la Información","No aplica")))</f>
        <v/>
      </c>
      <c r="E54" s="99" t="str">
        <f>IF(MID('2. Identificación del Riesgo'!H54:H56,1,27)="Seguridad de la Información",'2. Identificación del Riesgo'!H54:H56,
IF('2. Identificación del Riesgo'!H54:H56="","",
IF(MID('2. Identificación del Riesgo'!H54:H56,1,27)&lt;&gt;"Seguridad de la Información","No aplica")))</f>
        <v/>
      </c>
      <c r="F54" s="99" t="str">
        <f>IF(MID('2. Identificación del Riesgo'!H54:H56,1,27)="Seguridad de la Información",'2. Identificación del Riesgo'!I54:I56,
IF('2. Identificación del Riesgo'!H54:H56="","",
IF(MID('2. Identificación del Riesgo'!H54:H56,1,27)&lt;&gt;"Seguridad de la Información","No aplica")))</f>
        <v/>
      </c>
      <c r="G54" s="99"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9"/>
      <c r="I54" s="99"/>
      <c r="J54" s="11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9"/>
      <c r="L54" s="99"/>
      <c r="M54" s="3"/>
      <c r="N54" s="3"/>
      <c r="O54" s="3"/>
      <c r="P54" s="3"/>
      <c r="Q54" s="4"/>
      <c r="R54" s="4"/>
      <c r="S54" s="4"/>
      <c r="T54" s="4"/>
      <c r="U54" s="4"/>
      <c r="V54" s="4"/>
      <c r="W54" s="4"/>
      <c r="X54" s="4"/>
      <c r="Y54" s="4"/>
      <c r="Z54" s="4"/>
    </row>
    <row r="55" spans="1:26" ht="16.5" customHeight="1">
      <c r="A55" s="93"/>
      <c r="B55" s="93"/>
      <c r="C55" s="93"/>
      <c r="D55" s="93"/>
      <c r="E55" s="93"/>
      <c r="F55" s="93"/>
      <c r="G55" s="93"/>
      <c r="H55" s="93"/>
      <c r="I55" s="93"/>
      <c r="J55" s="93"/>
      <c r="K55" s="93"/>
      <c r="L55" s="93"/>
      <c r="M55" s="2"/>
      <c r="N55" s="2"/>
      <c r="O55" s="2"/>
      <c r="P55" s="2"/>
      <c r="Q55" s="4"/>
      <c r="R55" s="4"/>
      <c r="S55" s="4"/>
      <c r="T55" s="4"/>
      <c r="U55" s="4"/>
      <c r="V55" s="4"/>
      <c r="W55" s="4"/>
      <c r="X55" s="4"/>
      <c r="Y55" s="4"/>
      <c r="Z55" s="4"/>
    </row>
    <row r="56" spans="1:26" ht="16.5" customHeight="1">
      <c r="A56" s="88"/>
      <c r="B56" s="88"/>
      <c r="C56" s="88"/>
      <c r="D56" s="88"/>
      <c r="E56" s="88"/>
      <c r="F56" s="88"/>
      <c r="G56" s="88"/>
      <c r="H56" s="88"/>
      <c r="I56" s="88"/>
      <c r="J56" s="88"/>
      <c r="K56" s="88"/>
      <c r="L56" s="88"/>
      <c r="M56" s="2"/>
      <c r="N56" s="2"/>
      <c r="O56" s="2"/>
      <c r="P56" s="2"/>
      <c r="Q56" s="4"/>
      <c r="R56" s="4"/>
      <c r="S56" s="4"/>
      <c r="T56" s="4"/>
      <c r="U56" s="4"/>
      <c r="V56" s="4"/>
      <c r="W56" s="4"/>
      <c r="X56" s="4"/>
      <c r="Y56" s="4"/>
      <c r="Z56" s="4"/>
    </row>
    <row r="57" spans="1:26" ht="16.5" customHeight="1">
      <c r="A57" s="98">
        <v>17</v>
      </c>
      <c r="B57" s="99" t="str">
        <f>IF(MID('2. Identificación del Riesgo'!H57:H59,1,27)="Seguridad de la Información",'2. Identificación del Riesgo'!B57:B59,
IF('2. Identificación del Riesgo'!H57:H59="","",
IF(MID('2. Identificación del Riesgo'!H57:H59,1,27)&lt;&gt;"Seguridad de la Información","No aplica")))</f>
        <v/>
      </c>
      <c r="C57" s="99" t="str">
        <f>IF(MID('2. Identificación del Riesgo'!H57:H59,1,27)="Seguridad de la Información",'2. Identificación del Riesgo'!C57:C59,
IF('2. Identificación del Riesgo'!H57:H59="","",
IF(MID('2. Identificación del Riesgo'!H57:H59,1,27)&lt;&gt;"Seguridad de la Información","No aplica")))</f>
        <v/>
      </c>
      <c r="D57" s="99" t="str">
        <f>IF(MID('2. Identificación del Riesgo'!H57:H59,1,27)="Seguridad de la Información",'2. Identificación del Riesgo'!G57:G59,
IF('2. Identificación del Riesgo'!H57:H59="","",
IF(MID('2. Identificación del Riesgo'!H57:H59,1,27)&lt;&gt;"Seguridad de la Información","No aplica")))</f>
        <v/>
      </c>
      <c r="E57" s="99" t="str">
        <f>IF(MID('2. Identificación del Riesgo'!H57:H59,1,27)="Seguridad de la Información",'2. Identificación del Riesgo'!H57:H59,
IF('2. Identificación del Riesgo'!H57:H59="","",
IF(MID('2. Identificación del Riesgo'!H57:H59,1,27)&lt;&gt;"Seguridad de la Información","No aplica")))</f>
        <v/>
      </c>
      <c r="F57" s="99" t="str">
        <f>IF(MID('2. Identificación del Riesgo'!H57:H59,1,27)="Seguridad de la Información",'2. Identificación del Riesgo'!I57:I59,
IF('2. Identificación del Riesgo'!H57:H59="","",
IF(MID('2. Identificación del Riesgo'!H57:H59,1,27)&lt;&gt;"Seguridad de la Información","No aplica")))</f>
        <v/>
      </c>
      <c r="G57" s="99"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9"/>
      <c r="I57" s="99"/>
      <c r="J57" s="11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9"/>
      <c r="L57" s="99"/>
      <c r="M57" s="3"/>
      <c r="N57" s="3"/>
      <c r="O57" s="3"/>
      <c r="P57" s="3"/>
      <c r="Q57" s="4"/>
      <c r="R57" s="4"/>
      <c r="S57" s="4"/>
      <c r="T57" s="4"/>
      <c r="U57" s="4"/>
      <c r="V57" s="4"/>
      <c r="W57" s="4"/>
      <c r="X57" s="4"/>
      <c r="Y57" s="4"/>
      <c r="Z57" s="4"/>
    </row>
    <row r="58" spans="1:26" ht="16.5" customHeight="1">
      <c r="A58" s="93"/>
      <c r="B58" s="93"/>
      <c r="C58" s="93"/>
      <c r="D58" s="93"/>
      <c r="E58" s="93"/>
      <c r="F58" s="93"/>
      <c r="G58" s="93"/>
      <c r="H58" s="93"/>
      <c r="I58" s="93"/>
      <c r="J58" s="93"/>
      <c r="K58" s="93"/>
      <c r="L58" s="93"/>
      <c r="M58" s="2"/>
      <c r="N58" s="2"/>
      <c r="O58" s="2"/>
      <c r="P58" s="2"/>
      <c r="Q58" s="4"/>
      <c r="R58" s="4"/>
      <c r="S58" s="4"/>
      <c r="T58" s="4"/>
      <c r="U58" s="4"/>
      <c r="V58" s="4"/>
      <c r="W58" s="4"/>
      <c r="X58" s="4"/>
      <c r="Y58" s="4"/>
      <c r="Z58" s="4"/>
    </row>
    <row r="59" spans="1:26" ht="16.5" customHeight="1">
      <c r="A59" s="88"/>
      <c r="B59" s="88"/>
      <c r="C59" s="88"/>
      <c r="D59" s="88"/>
      <c r="E59" s="88"/>
      <c r="F59" s="88"/>
      <c r="G59" s="88"/>
      <c r="H59" s="88"/>
      <c r="I59" s="88"/>
      <c r="J59" s="88"/>
      <c r="K59" s="88"/>
      <c r="L59" s="88"/>
      <c r="M59" s="2"/>
      <c r="N59" s="2"/>
      <c r="O59" s="2"/>
      <c r="P59" s="2"/>
      <c r="Q59" s="4"/>
      <c r="R59" s="4"/>
      <c r="S59" s="4"/>
      <c r="T59" s="4"/>
      <c r="U59" s="4"/>
      <c r="V59" s="4"/>
      <c r="W59" s="4"/>
      <c r="X59" s="4"/>
      <c r="Y59" s="4"/>
      <c r="Z59" s="4"/>
    </row>
    <row r="60" spans="1:26" ht="16.5" customHeight="1">
      <c r="A60" s="98">
        <v>18</v>
      </c>
      <c r="B60" s="99" t="str">
        <f>IF(MID('2. Identificación del Riesgo'!H60:H62,1,27)="Seguridad de la Información",'2. Identificación del Riesgo'!B60:B62,
IF('2. Identificación del Riesgo'!H60:H62="","",
IF(MID('2. Identificación del Riesgo'!H60:H62,1,27)&lt;&gt;"Seguridad de la Información","No aplica")))</f>
        <v/>
      </c>
      <c r="C60" s="99" t="str">
        <f>IF(MID('2. Identificación del Riesgo'!H60:H62,1,27)="Seguridad de la Información",'2. Identificación del Riesgo'!C60:C62,
IF('2. Identificación del Riesgo'!H60:H62="","",
IF(MID('2. Identificación del Riesgo'!H60:H62,1,27)&lt;&gt;"Seguridad de la Información","No aplica")))</f>
        <v/>
      </c>
      <c r="D60" s="99" t="str">
        <f>IF(MID('2. Identificación del Riesgo'!H60:H62,1,27)="Seguridad de la Información",'2. Identificación del Riesgo'!G60:G62,
IF('2. Identificación del Riesgo'!H60:H62="","",
IF(MID('2. Identificación del Riesgo'!H60:H62,1,27)&lt;&gt;"Seguridad de la Información","No aplica")))</f>
        <v/>
      </c>
      <c r="E60" s="99" t="str">
        <f>IF(MID('2. Identificación del Riesgo'!H60:H62,1,27)="Seguridad de la Información",'2. Identificación del Riesgo'!H60:H62,
IF('2. Identificación del Riesgo'!H60:H62="","",
IF(MID('2. Identificación del Riesgo'!H60:H62,1,27)&lt;&gt;"Seguridad de la Información","No aplica")))</f>
        <v/>
      </c>
      <c r="F60" s="99" t="str">
        <f>IF(MID('2. Identificación del Riesgo'!H60:H62,1,27)="Seguridad de la Información",'2. Identificación del Riesgo'!I60:I62,
IF('2. Identificación del Riesgo'!H60:H62="","",
IF(MID('2. Identificación del Riesgo'!H60:H62,1,27)&lt;&gt;"Seguridad de la Información","No aplica")))</f>
        <v/>
      </c>
      <c r="G60" s="99"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9"/>
      <c r="I60" s="99"/>
      <c r="J60" s="11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9"/>
      <c r="L60" s="99"/>
      <c r="M60" s="3"/>
      <c r="N60" s="3"/>
      <c r="O60" s="3"/>
      <c r="P60" s="3"/>
      <c r="Q60" s="4"/>
      <c r="R60" s="4"/>
      <c r="S60" s="4"/>
      <c r="T60" s="4"/>
      <c r="U60" s="4"/>
      <c r="V60" s="4"/>
      <c r="W60" s="4"/>
      <c r="X60" s="4"/>
      <c r="Y60" s="4"/>
      <c r="Z60" s="4"/>
    </row>
    <row r="61" spans="1:26" ht="16.5" customHeight="1">
      <c r="A61" s="93"/>
      <c r="B61" s="93"/>
      <c r="C61" s="93"/>
      <c r="D61" s="93"/>
      <c r="E61" s="93"/>
      <c r="F61" s="93"/>
      <c r="G61" s="93"/>
      <c r="H61" s="93"/>
      <c r="I61" s="93"/>
      <c r="J61" s="93"/>
      <c r="K61" s="93"/>
      <c r="L61" s="93"/>
      <c r="M61" s="2"/>
      <c r="N61" s="2"/>
      <c r="O61" s="2"/>
      <c r="P61" s="2"/>
      <c r="Q61" s="4"/>
      <c r="R61" s="4"/>
      <c r="S61" s="4"/>
      <c r="T61" s="4"/>
      <c r="U61" s="4"/>
      <c r="V61" s="4"/>
      <c r="W61" s="4"/>
      <c r="X61" s="4"/>
      <c r="Y61" s="4"/>
      <c r="Z61" s="4"/>
    </row>
    <row r="62" spans="1:26" ht="16.5" customHeight="1">
      <c r="A62" s="88"/>
      <c r="B62" s="88"/>
      <c r="C62" s="88"/>
      <c r="D62" s="88"/>
      <c r="E62" s="88"/>
      <c r="F62" s="88"/>
      <c r="G62" s="88"/>
      <c r="H62" s="88"/>
      <c r="I62" s="88"/>
      <c r="J62" s="88"/>
      <c r="K62" s="88"/>
      <c r="L62" s="88"/>
      <c r="M62" s="2"/>
      <c r="N62" s="2"/>
      <c r="O62" s="2"/>
      <c r="P62" s="2"/>
      <c r="Q62" s="4"/>
      <c r="R62" s="4"/>
      <c r="S62" s="4"/>
      <c r="T62" s="4"/>
      <c r="U62" s="4"/>
      <c r="V62" s="4"/>
      <c r="W62" s="4"/>
      <c r="X62" s="4"/>
      <c r="Y62" s="4"/>
      <c r="Z62" s="4"/>
    </row>
    <row r="63" spans="1:26" ht="16.5" customHeight="1">
      <c r="A63" s="98">
        <v>19</v>
      </c>
      <c r="B63" s="99" t="str">
        <f>IF(MID('2. Identificación del Riesgo'!H63:H65,1,27)="Seguridad de la Información",'2. Identificación del Riesgo'!B63:B65,
IF('2. Identificación del Riesgo'!H63:H65="","",
IF(MID('2. Identificación del Riesgo'!H63:H65,1,27)&lt;&gt;"Seguridad de la Información","No aplica")))</f>
        <v/>
      </c>
      <c r="C63" s="99" t="str">
        <f>IF(MID('2. Identificación del Riesgo'!H63:H65,1,27)="Seguridad de la Información",'2. Identificación del Riesgo'!C63:C65,
IF('2. Identificación del Riesgo'!H63:H65="","",
IF(MID('2. Identificación del Riesgo'!H63:H65,1,27)&lt;&gt;"Seguridad de la Información","No aplica")))</f>
        <v/>
      </c>
      <c r="D63" s="99" t="str">
        <f>IF(MID('2. Identificación del Riesgo'!H63:H65,1,27)="Seguridad de la Información",'2. Identificación del Riesgo'!G63:G65,
IF('2. Identificación del Riesgo'!H63:H65="","",
IF(MID('2. Identificación del Riesgo'!H63:H65,1,27)&lt;&gt;"Seguridad de la Información","No aplica")))</f>
        <v/>
      </c>
      <c r="E63" s="99" t="str">
        <f>IF(MID('2. Identificación del Riesgo'!H63:H65,1,27)="Seguridad de la Información",'2. Identificación del Riesgo'!H63:H65,
IF('2. Identificación del Riesgo'!H63:H65="","",
IF(MID('2. Identificación del Riesgo'!H63:H65,1,27)&lt;&gt;"Seguridad de la Información","No aplica")))</f>
        <v/>
      </c>
      <c r="F63" s="99" t="str">
        <f>IF(MID('2. Identificación del Riesgo'!H63:H65,1,27)="Seguridad de la Información",'2. Identificación del Riesgo'!I63:I65,
IF('2. Identificación del Riesgo'!H63:H65="","",
IF(MID('2. Identificación del Riesgo'!H63:H65,1,27)&lt;&gt;"Seguridad de la Información","No aplica")))</f>
        <v/>
      </c>
      <c r="G63" s="99"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9"/>
      <c r="I63" s="99"/>
      <c r="J63" s="11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9"/>
      <c r="L63" s="99"/>
      <c r="M63" s="3"/>
      <c r="N63" s="3"/>
      <c r="O63" s="3"/>
      <c r="P63" s="3"/>
      <c r="Q63" s="4"/>
      <c r="R63" s="4"/>
      <c r="S63" s="4"/>
      <c r="T63" s="4"/>
      <c r="U63" s="4"/>
      <c r="V63" s="4"/>
      <c r="W63" s="4"/>
      <c r="X63" s="4"/>
      <c r="Y63" s="4"/>
      <c r="Z63" s="4"/>
    </row>
    <row r="64" spans="1:26" ht="16.5" customHeight="1">
      <c r="A64" s="93"/>
      <c r="B64" s="93"/>
      <c r="C64" s="93"/>
      <c r="D64" s="93"/>
      <c r="E64" s="93"/>
      <c r="F64" s="93"/>
      <c r="G64" s="93"/>
      <c r="H64" s="93"/>
      <c r="I64" s="93"/>
      <c r="J64" s="93"/>
      <c r="K64" s="93"/>
      <c r="L64" s="93"/>
      <c r="M64" s="2"/>
      <c r="N64" s="2"/>
      <c r="O64" s="2"/>
      <c r="P64" s="2"/>
      <c r="Q64" s="4"/>
      <c r="R64" s="4"/>
      <c r="S64" s="4"/>
      <c r="T64" s="4"/>
      <c r="U64" s="4"/>
      <c r="V64" s="4"/>
      <c r="W64" s="4"/>
      <c r="X64" s="4"/>
      <c r="Y64" s="4"/>
      <c r="Z64" s="4"/>
    </row>
    <row r="65" spans="1:26" ht="16.5" customHeight="1">
      <c r="A65" s="88"/>
      <c r="B65" s="88"/>
      <c r="C65" s="88"/>
      <c r="D65" s="88"/>
      <c r="E65" s="88"/>
      <c r="F65" s="88"/>
      <c r="G65" s="88"/>
      <c r="H65" s="88"/>
      <c r="I65" s="88"/>
      <c r="J65" s="88"/>
      <c r="K65" s="88"/>
      <c r="L65" s="88"/>
      <c r="M65" s="2"/>
      <c r="N65" s="2"/>
      <c r="O65" s="2"/>
      <c r="P65" s="2"/>
      <c r="Q65" s="4"/>
      <c r="R65" s="4"/>
      <c r="S65" s="4"/>
      <c r="T65" s="4"/>
      <c r="U65" s="4"/>
      <c r="V65" s="4"/>
      <c r="W65" s="4"/>
      <c r="X65" s="4"/>
      <c r="Y65" s="4"/>
      <c r="Z65" s="4"/>
    </row>
    <row r="66" spans="1:26" ht="16.5" customHeight="1">
      <c r="A66" s="98">
        <v>20</v>
      </c>
      <c r="B66" s="99" t="str">
        <f>IF(MID('2. Identificación del Riesgo'!H66:H68,1,27)="Seguridad de la Información",'2. Identificación del Riesgo'!B66:B68,
IF('2. Identificación del Riesgo'!H66:H68="","",
IF(MID('2. Identificación del Riesgo'!H66:H68,1,27)&lt;&gt;"Seguridad de la Información","No aplica")))</f>
        <v/>
      </c>
      <c r="C66" s="99" t="str">
        <f>IF(MID('2. Identificación del Riesgo'!H66:H68,1,27)="Seguridad de la Información",'2. Identificación del Riesgo'!C66:C68,
IF('2. Identificación del Riesgo'!H66:H68="","",
IF(MID('2. Identificación del Riesgo'!H66:H68,1,27)&lt;&gt;"Seguridad de la Información","No aplica")))</f>
        <v/>
      </c>
      <c r="D66" s="99" t="str">
        <f>IF(MID('2. Identificación del Riesgo'!H66:H68,1,27)="Seguridad de la Información",'2. Identificación del Riesgo'!G66:G68,
IF('2. Identificación del Riesgo'!H66:H68="","",
IF(MID('2. Identificación del Riesgo'!H66:H68,1,27)&lt;&gt;"Seguridad de la Información","No aplica")))</f>
        <v/>
      </c>
      <c r="E66" s="99" t="str">
        <f>IF(MID('2. Identificación del Riesgo'!H66:H68,1,27)="Seguridad de la Información",'2. Identificación del Riesgo'!H66:H68,
IF('2. Identificación del Riesgo'!H66:H68="","",
IF(MID('2. Identificación del Riesgo'!H66:H68,1,27)&lt;&gt;"Seguridad de la Información","No aplica")))</f>
        <v/>
      </c>
      <c r="F66" s="99" t="str">
        <f>IF(MID('2. Identificación del Riesgo'!H66:H68,1,27)="Seguridad de la Información",'2. Identificación del Riesgo'!I66:I68,
IF('2. Identificación del Riesgo'!H66:H68="","",
IF(MID('2. Identificación del Riesgo'!H66:H68,1,27)&lt;&gt;"Seguridad de la Información","No aplica")))</f>
        <v/>
      </c>
      <c r="G66" s="99"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9"/>
      <c r="I66" s="99"/>
      <c r="J66" s="11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9"/>
      <c r="L66" s="99"/>
      <c r="M66" s="3"/>
      <c r="N66" s="3"/>
      <c r="O66" s="3"/>
      <c r="P66" s="3"/>
      <c r="Q66" s="4"/>
      <c r="R66" s="4"/>
      <c r="S66" s="4"/>
      <c r="T66" s="4"/>
      <c r="U66" s="4"/>
      <c r="V66" s="4"/>
      <c r="W66" s="4"/>
      <c r="X66" s="4"/>
      <c r="Y66" s="4"/>
      <c r="Z66" s="4"/>
    </row>
    <row r="67" spans="1:26" ht="16.5" customHeight="1">
      <c r="A67" s="93"/>
      <c r="B67" s="93"/>
      <c r="C67" s="93"/>
      <c r="D67" s="93"/>
      <c r="E67" s="93"/>
      <c r="F67" s="93"/>
      <c r="G67" s="93"/>
      <c r="H67" s="93"/>
      <c r="I67" s="93"/>
      <c r="J67" s="93"/>
      <c r="K67" s="93"/>
      <c r="L67" s="93"/>
      <c r="M67" s="2"/>
      <c r="N67" s="2"/>
      <c r="O67" s="2"/>
      <c r="P67" s="2"/>
      <c r="Q67" s="4"/>
      <c r="R67" s="4"/>
      <c r="S67" s="4"/>
      <c r="T67" s="4"/>
      <c r="U67" s="4"/>
      <c r="V67" s="4"/>
      <c r="W67" s="4"/>
      <c r="X67" s="4"/>
      <c r="Y67" s="4"/>
      <c r="Z67" s="4"/>
    </row>
    <row r="68" spans="1:26" ht="16.5" customHeight="1">
      <c r="A68" s="88"/>
      <c r="B68" s="88"/>
      <c r="C68" s="88"/>
      <c r="D68" s="88"/>
      <c r="E68" s="88"/>
      <c r="F68" s="88"/>
      <c r="G68" s="88"/>
      <c r="H68" s="88"/>
      <c r="I68" s="88"/>
      <c r="J68" s="88"/>
      <c r="K68" s="88"/>
      <c r="L68" s="88"/>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48" priority="5">
      <formula>IF($E9="No aplica",1,0)</formula>
    </cfRule>
  </conditionalFormatting>
  <conditionalFormatting sqref="B12:B68 D12:E68 H12:J23 H30:J68 J24:J29">
    <cfRule type="expression" dxfId="247" priority="6">
      <formula>IF($E12="No aplica",1,0)</formula>
    </cfRule>
  </conditionalFormatting>
  <conditionalFormatting sqref="K12:L23 K30:L68">
    <cfRule type="expression" dxfId="246" priority="7">
      <formula>IF($E12="No aplica",1,0)</formula>
    </cfRule>
  </conditionalFormatting>
  <conditionalFormatting sqref="C9:C11">
    <cfRule type="expression" dxfId="245" priority="8">
      <formula>IF($E9="No aplica",1,0)</formula>
    </cfRule>
  </conditionalFormatting>
  <conditionalFormatting sqref="C12:C68">
    <cfRule type="expression" dxfId="244" priority="9">
      <formula>IF($E12="No aplica",1,0)</formula>
    </cfRule>
  </conditionalFormatting>
  <conditionalFormatting sqref="F12:F68">
    <cfRule type="expression" dxfId="243" priority="10">
      <formula>IF($E12="No aplica",1,0)</formula>
    </cfRule>
  </conditionalFormatting>
  <conditionalFormatting sqref="G12:G68">
    <cfRule type="expression" dxfId="242" priority="11">
      <formula>IF($E12="No aplica",1,0)</formula>
    </cfRule>
  </conditionalFormatting>
  <conditionalFormatting sqref="H24:I26">
    <cfRule type="expression" dxfId="241" priority="4">
      <formula>IF($E24="No aplica",1,0)</formula>
    </cfRule>
  </conditionalFormatting>
  <conditionalFormatting sqref="H27:I29">
    <cfRule type="expression" dxfId="240" priority="3">
      <formula>IF($E27="No aplica",1,0)</formula>
    </cfRule>
  </conditionalFormatting>
  <conditionalFormatting sqref="K24:L26">
    <cfRule type="expression" dxfId="239" priority="2">
      <formula>IF($E24="No aplica",1,0)</formula>
    </cfRule>
  </conditionalFormatting>
  <conditionalFormatting sqref="K27:L29">
    <cfRule type="expression" dxfId="238" priority="1">
      <formula>IF($E27="No aplica",1,0)</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topLeftCell="I1" zoomScale="70" zoomScaleNormal="70" workbookViewId="0">
      <pane ySplit="8" topLeftCell="A15" activePane="bottomLeft" state="frozen"/>
      <selection pane="bottomLeft" activeCell="U25" sqref="U25"/>
    </sheetView>
  </sheetViews>
  <sheetFormatPr baseColWidth="10" defaultColWidth="14.42578125" defaultRowHeight="15" customHeight="1"/>
  <cols>
    <col min="1" max="1" width="4" customWidth="1"/>
    <col min="2" max="2" width="18.42578125" customWidth="1"/>
    <col min="3" max="3" width="60" customWidth="1"/>
    <col min="4" max="4" width="18.42578125" customWidth="1"/>
    <col min="5" max="5" width="23.85546875" customWidth="1"/>
    <col min="6" max="6" width="44.7109375" customWidth="1"/>
    <col min="7" max="7" width="30" customWidth="1"/>
    <col min="8" max="8" width="68.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48.85546875" customWidth="1"/>
    <col min="18" max="18" width="12.42578125" customWidth="1"/>
    <col min="19" max="22" width="16.7109375" customWidth="1"/>
    <col min="23" max="23" width="11.42578125" customWidth="1"/>
    <col min="24" max="39" width="11.42578125" hidden="1" customWidth="1"/>
  </cols>
  <sheetData>
    <row r="1" spans="1:39" ht="16.5" customHeight="1">
      <c r="A1" s="75"/>
      <c r="B1" s="70"/>
      <c r="C1" s="75" t="s">
        <v>0</v>
      </c>
      <c r="D1" s="76"/>
      <c r="E1" s="76"/>
      <c r="F1" s="76"/>
      <c r="G1" s="76"/>
      <c r="H1" s="76"/>
      <c r="I1" s="76"/>
      <c r="J1" s="76"/>
      <c r="K1" s="76"/>
      <c r="L1" s="76"/>
      <c r="M1" s="76"/>
      <c r="N1" s="76"/>
      <c r="O1" s="76"/>
      <c r="P1" s="76"/>
      <c r="Q1" s="76"/>
      <c r="R1" s="76"/>
      <c r="S1" s="70"/>
      <c r="T1" s="114" t="s">
        <v>168</v>
      </c>
      <c r="U1" s="64"/>
      <c r="V1" s="61"/>
      <c r="W1" s="3"/>
      <c r="X1" s="3"/>
      <c r="Y1" s="3"/>
      <c r="Z1" s="3"/>
      <c r="AA1" s="3"/>
      <c r="AB1" s="3"/>
      <c r="AC1" s="3"/>
      <c r="AD1" s="3"/>
      <c r="AE1" s="3"/>
      <c r="AF1" s="3"/>
      <c r="AG1" s="3"/>
      <c r="AH1" s="3"/>
      <c r="AI1" s="3"/>
      <c r="AJ1" s="3"/>
      <c r="AK1" s="3"/>
      <c r="AL1" s="3"/>
      <c r="AM1" s="3"/>
    </row>
    <row r="2" spans="1:39" ht="16.5" customHeight="1">
      <c r="A2" s="71"/>
      <c r="B2" s="72"/>
      <c r="C2" s="71"/>
      <c r="D2" s="77"/>
      <c r="E2" s="77"/>
      <c r="F2" s="77"/>
      <c r="G2" s="77"/>
      <c r="H2" s="77"/>
      <c r="I2" s="77"/>
      <c r="J2" s="77"/>
      <c r="K2" s="77"/>
      <c r="L2" s="77"/>
      <c r="M2" s="77"/>
      <c r="N2" s="77"/>
      <c r="O2" s="77"/>
      <c r="P2" s="77"/>
      <c r="Q2" s="77"/>
      <c r="R2" s="77"/>
      <c r="S2" s="72"/>
      <c r="T2" s="114" t="s">
        <v>169</v>
      </c>
      <c r="U2" s="64"/>
      <c r="V2" s="61"/>
      <c r="W2" s="3"/>
      <c r="X2" s="3"/>
      <c r="Y2" s="3"/>
      <c r="Z2" s="3"/>
      <c r="AA2" s="3"/>
      <c r="AB2" s="3"/>
      <c r="AC2" s="3"/>
      <c r="AD2" s="3"/>
      <c r="AE2" s="3"/>
      <c r="AF2" s="3"/>
      <c r="AG2" s="3"/>
      <c r="AH2" s="3"/>
      <c r="AI2" s="3"/>
      <c r="AJ2" s="3"/>
      <c r="AK2" s="3"/>
      <c r="AL2" s="3"/>
      <c r="AM2" s="3"/>
    </row>
    <row r="3" spans="1:39" ht="16.5" customHeight="1">
      <c r="A3" s="71"/>
      <c r="B3" s="72"/>
      <c r="C3" s="71"/>
      <c r="D3" s="77"/>
      <c r="E3" s="77"/>
      <c r="F3" s="77"/>
      <c r="G3" s="77"/>
      <c r="H3" s="77"/>
      <c r="I3" s="77"/>
      <c r="J3" s="77"/>
      <c r="K3" s="77"/>
      <c r="L3" s="77"/>
      <c r="M3" s="77"/>
      <c r="N3" s="77"/>
      <c r="O3" s="77"/>
      <c r="P3" s="77"/>
      <c r="Q3" s="77"/>
      <c r="R3" s="77"/>
      <c r="S3" s="72"/>
      <c r="T3" s="114" t="s">
        <v>170</v>
      </c>
      <c r="U3" s="64"/>
      <c r="V3" s="61"/>
      <c r="W3" s="3"/>
      <c r="X3" s="3"/>
      <c r="Y3" s="3"/>
      <c r="Z3" s="3"/>
      <c r="AA3" s="3"/>
      <c r="AB3" s="3"/>
      <c r="AC3" s="3"/>
      <c r="AD3" s="3"/>
      <c r="AE3" s="3"/>
      <c r="AF3" s="3"/>
      <c r="AG3" s="3"/>
      <c r="AH3" s="3"/>
      <c r="AI3" s="3"/>
      <c r="AJ3" s="3"/>
      <c r="AK3" s="3"/>
      <c r="AL3" s="3"/>
      <c r="AM3" s="3"/>
    </row>
    <row r="4" spans="1:39" ht="16.5" customHeight="1">
      <c r="A4" s="73"/>
      <c r="B4" s="74"/>
      <c r="C4" s="73"/>
      <c r="D4" s="78"/>
      <c r="E4" s="78"/>
      <c r="F4" s="78"/>
      <c r="G4" s="78"/>
      <c r="H4" s="78"/>
      <c r="I4" s="78"/>
      <c r="J4" s="78"/>
      <c r="K4" s="78"/>
      <c r="L4" s="78"/>
      <c r="M4" s="78"/>
      <c r="N4" s="78"/>
      <c r="O4" s="78"/>
      <c r="P4" s="78"/>
      <c r="Q4" s="78"/>
      <c r="R4" s="78"/>
      <c r="S4" s="74"/>
      <c r="T4" s="114" t="s">
        <v>171</v>
      </c>
      <c r="U4" s="64"/>
      <c r="V4" s="61"/>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5" t="s">
        <v>79</v>
      </c>
      <c r="B6" s="64"/>
      <c r="C6" s="64"/>
      <c r="D6" s="61"/>
      <c r="E6" s="95" t="s">
        <v>172</v>
      </c>
      <c r="F6" s="64"/>
      <c r="G6" s="64"/>
      <c r="H6" s="64"/>
      <c r="I6" s="64"/>
      <c r="J6" s="64"/>
      <c r="K6" s="64"/>
      <c r="L6" s="64"/>
      <c r="M6" s="64"/>
      <c r="N6" s="64"/>
      <c r="O6" s="64"/>
      <c r="P6" s="64"/>
      <c r="Q6" s="64"/>
      <c r="R6" s="64"/>
      <c r="S6" s="64"/>
      <c r="T6" s="64"/>
      <c r="U6" s="64"/>
      <c r="V6" s="61"/>
      <c r="W6" s="3"/>
      <c r="X6" s="3"/>
      <c r="Y6" s="3"/>
      <c r="Z6" s="3"/>
      <c r="AA6" s="3"/>
      <c r="AB6" s="3"/>
      <c r="AC6" s="3"/>
      <c r="AD6" s="3"/>
      <c r="AE6" s="3"/>
      <c r="AF6" s="3"/>
      <c r="AG6" s="3"/>
      <c r="AH6" s="3"/>
      <c r="AI6" s="3"/>
      <c r="AJ6" s="3"/>
      <c r="AK6" s="3"/>
      <c r="AL6" s="3"/>
      <c r="AM6" s="3"/>
    </row>
    <row r="7" spans="1:39" ht="15.75" customHeight="1">
      <c r="A7" s="92" t="s">
        <v>77</v>
      </c>
      <c r="B7" s="94" t="s">
        <v>78</v>
      </c>
      <c r="C7" s="89" t="s">
        <v>86</v>
      </c>
      <c r="D7" s="89" t="s">
        <v>87</v>
      </c>
      <c r="E7" s="87" t="s">
        <v>173</v>
      </c>
      <c r="F7" s="87" t="s">
        <v>174</v>
      </c>
      <c r="G7" s="87" t="s">
        <v>175</v>
      </c>
      <c r="H7" s="89" t="s">
        <v>176</v>
      </c>
      <c r="I7" s="119" t="s">
        <v>177</v>
      </c>
      <c r="J7" s="120"/>
      <c r="K7" s="121"/>
      <c r="L7" s="122" t="s">
        <v>178</v>
      </c>
      <c r="M7" s="64"/>
      <c r="N7" s="64"/>
      <c r="O7" s="64"/>
      <c r="P7" s="64"/>
      <c r="Q7" s="123"/>
      <c r="R7" s="124" t="s">
        <v>179</v>
      </c>
      <c r="S7" s="122" t="s">
        <v>80</v>
      </c>
      <c r="T7" s="123"/>
      <c r="U7" s="124" t="s">
        <v>180</v>
      </c>
      <c r="V7" s="124" t="s">
        <v>181</v>
      </c>
      <c r="W7" s="3"/>
      <c r="X7" s="3"/>
      <c r="Y7" s="3"/>
      <c r="Z7" s="3"/>
      <c r="AA7" s="3"/>
      <c r="AB7" s="3"/>
      <c r="AC7" s="3"/>
      <c r="AD7" s="3"/>
      <c r="AE7" s="3"/>
      <c r="AF7" s="3"/>
      <c r="AG7" s="3"/>
      <c r="AH7" s="3"/>
      <c r="AI7" s="3"/>
      <c r="AJ7" s="3"/>
      <c r="AK7" s="3"/>
      <c r="AL7" s="3"/>
      <c r="AM7" s="3"/>
    </row>
    <row r="8" spans="1:39" ht="52.5" customHeight="1">
      <c r="A8" s="88"/>
      <c r="B8" s="88"/>
      <c r="C8" s="88"/>
      <c r="D8" s="88"/>
      <c r="E8" s="88"/>
      <c r="F8" s="88"/>
      <c r="G8" s="88"/>
      <c r="H8" s="88"/>
      <c r="I8" s="20" t="s">
        <v>182</v>
      </c>
      <c r="J8" s="21" t="s">
        <v>183</v>
      </c>
      <c r="K8" s="20" t="s">
        <v>184</v>
      </c>
      <c r="L8" s="20" t="s">
        <v>185</v>
      </c>
      <c r="M8" s="20" t="s">
        <v>186</v>
      </c>
      <c r="N8" s="20" t="s">
        <v>187</v>
      </c>
      <c r="O8" s="20" t="s">
        <v>188</v>
      </c>
      <c r="P8" s="20" t="s">
        <v>189</v>
      </c>
      <c r="Q8" s="22" t="s">
        <v>190</v>
      </c>
      <c r="R8" s="88"/>
      <c r="S8" s="21" t="s">
        <v>191</v>
      </c>
      <c r="T8" s="21" t="s">
        <v>192</v>
      </c>
      <c r="U8" s="88"/>
      <c r="V8" s="88"/>
      <c r="W8" s="16"/>
      <c r="X8" s="16"/>
      <c r="Y8" s="16"/>
      <c r="Z8" s="16"/>
      <c r="AA8" s="16"/>
      <c r="AB8" s="16"/>
      <c r="AC8" s="16"/>
      <c r="AD8" s="16"/>
      <c r="AE8" s="16"/>
      <c r="AF8" s="16"/>
      <c r="AG8" s="16"/>
      <c r="AH8" s="16"/>
      <c r="AI8" s="16"/>
      <c r="AJ8" s="16"/>
      <c r="AK8" s="16"/>
      <c r="AL8" s="16"/>
      <c r="AM8" s="16"/>
    </row>
    <row r="9" spans="1:39" ht="177" customHeight="1">
      <c r="A9" s="98">
        <v>1</v>
      </c>
      <c r="B9" s="125"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Evaluación independiente</v>
      </c>
      <c r="C9" s="99"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
      <c r="D9" s="99"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Gestión</v>
      </c>
      <c r="E9" s="23" t="s">
        <v>193</v>
      </c>
      <c r="F9" s="23" t="s">
        <v>194</v>
      </c>
      <c r="G9" s="23" t="s">
        <v>195</v>
      </c>
      <c r="H9" s="23" t="str">
        <f t="shared" ref="H9:H68" si="0">CONCATENATE(E9," ",F9," ",G9)</f>
        <v>Jefe de la Oficina de Control Interno efectua el seguimiento a la realizacion de las actividades del PAA asignadas a los profesionales de la OCI mediante los requerimientos periodicos y las reuniones de autocontrol en donde solicita a los integrantes del equipo de trabajo las evidencias de la ejecución de actividades asigandas.</v>
      </c>
      <c r="I9" s="24" t="s">
        <v>196</v>
      </c>
      <c r="J9" s="24" t="str">
        <f t="shared" ref="J9:J68" si="1">IF(OR(I9="Preventivo",I9="Detectivo"),"Afecta probabilidad",
IF(I9="Correctivo","Afecta Impacto",""))</f>
        <v>Afecta probabilidad</v>
      </c>
      <c r="K9" s="24" t="s">
        <v>197</v>
      </c>
      <c r="L9" s="24" t="s">
        <v>198</v>
      </c>
      <c r="M9" s="24" t="s">
        <v>199</v>
      </c>
      <c r="N9" s="24" t="s">
        <v>200</v>
      </c>
      <c r="O9" s="24" t="s">
        <v>201</v>
      </c>
      <c r="P9" s="24" t="s">
        <v>202</v>
      </c>
      <c r="Q9" s="24" t="s">
        <v>203</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0.6</v>
      </c>
      <c r="T9" s="26" t="str">
        <f>IF(OR(J9="",J9=0),"",
IF(J9="Afecta Impacto",'2. Identificación del Riesgo'!$O$9,""))</f>
        <v/>
      </c>
      <c r="U9" s="26">
        <f t="shared" ref="U9:U68" si="3">IFERROR(IF(S9="",0,S9-(S9*R9)),0)</f>
        <v>0.36</v>
      </c>
      <c r="V9" s="26">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3"/>
      <c r="B10" s="93"/>
      <c r="C10" s="93"/>
      <c r="D10" s="93"/>
      <c r="E10" s="23"/>
      <c r="F10" s="23"/>
      <c r="G10" s="23"/>
      <c r="H10" s="23"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72.75" customHeight="1">
      <c r="A11" s="88"/>
      <c r="B11" s="88"/>
      <c r="C11" s="88"/>
      <c r="D11" s="88"/>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134.25" customHeight="1">
      <c r="A12" s="98">
        <v>2</v>
      </c>
      <c r="B12" s="125"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Evaluación independiente</v>
      </c>
      <c r="C12" s="99"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
      <c r="D12" s="99"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3" t="s">
        <v>193</v>
      </c>
      <c r="F12" s="23" t="s">
        <v>204</v>
      </c>
      <c r="G12" s="23" t="s">
        <v>205</v>
      </c>
      <c r="H12" s="23" t="str">
        <f t="shared" si="0"/>
        <v>Jefe de la Oficina de Control Interno Revisión y aprobación de informes de auditoría, seguimiento o de ley,  por parte del DEA -  Jefe de la Oficina de Control Interno De acuerdo a la periodicidad definida en el plan anual de auditorías para cada ejercicio de auditoria el jefe de la oficina de control interno revisa y aprueba los informes preliminares y finales de auditoría para detectar correciones de forma o fondo</v>
      </c>
      <c r="I12" s="24" t="s">
        <v>196</v>
      </c>
      <c r="J12" s="24" t="str">
        <f t="shared" si="1"/>
        <v>Afecta probabilidad</v>
      </c>
      <c r="K12" s="24" t="s">
        <v>197</v>
      </c>
      <c r="L12" s="24" t="s">
        <v>198</v>
      </c>
      <c r="M12" s="24" t="s">
        <v>199</v>
      </c>
      <c r="N12" s="24" t="s">
        <v>200</v>
      </c>
      <c r="O12" s="24" t="s">
        <v>206</v>
      </c>
      <c r="P12" s="24" t="s">
        <v>207</v>
      </c>
      <c r="Q12" s="24" t="s">
        <v>208</v>
      </c>
      <c r="R12" s="25">
        <f t="shared" si="2"/>
        <v>0.4</v>
      </c>
      <c r="S12" s="26">
        <f>IF(OR(J12="",J12=0),"",
IF(J12="Afecta probabilidad",'2. Identificación del Riesgo'!$L$12,""))</f>
        <v>0.6</v>
      </c>
      <c r="T12" s="26" t="str">
        <f>IF(OR(J12="",J12=0),"",
IF(J12="Afecta Impacto",'2. Identificación del Riesgo'!$O$12,""))</f>
        <v/>
      </c>
      <c r="U12" s="26">
        <f t="shared" si="3"/>
        <v>0.36</v>
      </c>
      <c r="V12" s="26">
        <f t="shared" si="4"/>
        <v>0</v>
      </c>
      <c r="W12" s="3"/>
      <c r="X12" s="3"/>
      <c r="Y12" s="3"/>
      <c r="Z12" s="3"/>
      <c r="AA12" s="3"/>
      <c r="AB12" s="3"/>
      <c r="AC12" s="3"/>
      <c r="AD12" s="3"/>
      <c r="AE12" s="3"/>
      <c r="AF12" s="3"/>
      <c r="AG12" s="3"/>
      <c r="AH12" s="3"/>
      <c r="AI12" s="3"/>
      <c r="AJ12" s="3"/>
      <c r="AK12" s="3"/>
      <c r="AL12" s="3"/>
      <c r="AM12" s="3"/>
    </row>
    <row r="13" spans="1:39" ht="138" customHeight="1">
      <c r="A13" s="93"/>
      <c r="B13" s="93"/>
      <c r="C13" s="93"/>
      <c r="D13" s="93"/>
      <c r="E13" s="23" t="s">
        <v>209</v>
      </c>
      <c r="F13" s="23" t="s">
        <v>210</v>
      </c>
      <c r="G13" s="23" t="s">
        <v>211</v>
      </c>
      <c r="H13" s="23" t="str">
        <f t="shared" si="0"/>
        <v>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mediante la revision de los informes correspondientes</v>
      </c>
      <c r="I13" s="24" t="s">
        <v>196</v>
      </c>
      <c r="J13" s="24" t="str">
        <f t="shared" si="1"/>
        <v>Afecta probabilidad</v>
      </c>
      <c r="K13" s="24" t="s">
        <v>197</v>
      </c>
      <c r="L13" s="24" t="s">
        <v>198</v>
      </c>
      <c r="M13" s="24" t="s">
        <v>199</v>
      </c>
      <c r="N13" s="24" t="s">
        <v>200</v>
      </c>
      <c r="O13" s="24" t="s">
        <v>206</v>
      </c>
      <c r="P13" s="24" t="s">
        <v>212</v>
      </c>
      <c r="Q13" s="24" t="s">
        <v>213</v>
      </c>
      <c r="R13" s="25">
        <f t="shared" si="2"/>
        <v>0.4</v>
      </c>
      <c r="S13" s="26">
        <f>IF(OR(J13="",J13=0),"",
IF(J13="Afecta probabilidad",
IF(J12="Afecta probabilidad",S12-(S12*R12),'2. Identificación del Riesgo'!$L$12),""))</f>
        <v>0.36</v>
      </c>
      <c r="T13" s="26" t="str">
        <f>IF(OR(J13="",J13=0),"",
IF(J13="Afecta Impacto",
IF(J12="Afecta Impacto",T12-(T12*R12),'2. Identificación del Riesgo'!$O$12),""))</f>
        <v/>
      </c>
      <c r="U13" s="26">
        <f t="shared" si="3"/>
        <v>0.216</v>
      </c>
      <c r="V13" s="26">
        <f t="shared" si="4"/>
        <v>0</v>
      </c>
      <c r="W13" s="3"/>
      <c r="X13" s="3"/>
      <c r="Y13" s="3"/>
      <c r="Z13" s="3"/>
      <c r="AA13" s="3"/>
      <c r="AB13" s="3"/>
      <c r="AC13" s="3"/>
      <c r="AD13" s="3"/>
      <c r="AE13" s="3"/>
      <c r="AF13" s="3"/>
      <c r="AG13" s="3"/>
      <c r="AH13" s="3"/>
      <c r="AI13" s="3"/>
      <c r="AJ13" s="3"/>
      <c r="AK13" s="3"/>
      <c r="AL13" s="3"/>
      <c r="AM13" s="3"/>
    </row>
    <row r="14" spans="1:39" ht="97.5" customHeight="1">
      <c r="A14" s="88"/>
      <c r="B14" s="88"/>
      <c r="C14" s="88"/>
      <c r="D14" s="88"/>
      <c r="E14" s="23" t="s">
        <v>209</v>
      </c>
      <c r="F14" s="23" t="s">
        <v>214</v>
      </c>
      <c r="G14" s="23" t="s">
        <v>215</v>
      </c>
      <c r="H14" s="23" t="str">
        <f t="shared" si="0"/>
        <v>Jefe de la Oficina de Control Interno y profesionales de la OCI  Revisión y aplicación de los instrumentos para la ejecución y práctica de Auditoría Interna  diseñados por la Secretaria General de Alcaldia Mayor de Bogotá de Acuerdo con el MIPPAI y establecidos en el procedimientos del proceso de evaluacion independiente del IDIGER, por parte del lider de auditoría y/o profesional designado.</v>
      </c>
      <c r="I14" s="24" t="s">
        <v>196</v>
      </c>
      <c r="J14" s="24" t="str">
        <f t="shared" si="1"/>
        <v>Afecta probabilidad</v>
      </c>
      <c r="K14" s="24" t="s">
        <v>197</v>
      </c>
      <c r="L14" s="24" t="s">
        <v>198</v>
      </c>
      <c r="M14" s="24" t="s">
        <v>199</v>
      </c>
      <c r="N14" s="24" t="s">
        <v>200</v>
      </c>
      <c r="O14" s="24" t="s">
        <v>216</v>
      </c>
      <c r="P14" s="24" t="s">
        <v>212</v>
      </c>
      <c r="Q14" s="24" t="s">
        <v>217</v>
      </c>
      <c r="R14" s="25">
        <f t="shared" si="2"/>
        <v>0.4</v>
      </c>
      <c r="S14" s="26">
        <f>IF(OR(J14="",J14=0),"",
IF(J14="Afecta probabilidad",
IF(J13="Afecta probabilidad",S13-(S13*R13),
IF(J12="Afecta probabilidad",S12-(S12*R12),'2. Identificación del Riesgo'!$L$12)),""))</f>
        <v>0.216</v>
      </c>
      <c r="T14" s="26" t="str">
        <f>IF(OR(J14="",J14=0),"",
IF(J14="Afecta Impacto",
IF(J13="Afecta Impacto",T13-(T13*R13),
IF(J12="Afecta Impacto",T12-(T12*R12),'2. Identificación del Riesgo'!$O$12)),""))</f>
        <v/>
      </c>
      <c r="U14" s="26">
        <f t="shared" si="3"/>
        <v>0.12959999999999999</v>
      </c>
      <c r="V14" s="26">
        <f t="shared" si="4"/>
        <v>0</v>
      </c>
      <c r="W14" s="3"/>
      <c r="X14" s="3"/>
      <c r="Y14" s="3"/>
      <c r="Z14" s="3"/>
      <c r="AA14" s="3"/>
      <c r="AB14" s="3"/>
      <c r="AC14" s="3"/>
      <c r="AD14" s="3"/>
      <c r="AE14" s="3"/>
      <c r="AF14" s="3"/>
      <c r="AG14" s="3"/>
      <c r="AH14" s="3"/>
      <c r="AI14" s="3"/>
      <c r="AJ14" s="3"/>
      <c r="AK14" s="3"/>
      <c r="AL14" s="3"/>
      <c r="AM14" s="3"/>
    </row>
    <row r="15" spans="1:39" ht="30.75" customHeight="1">
      <c r="A15" s="98">
        <v>3</v>
      </c>
      <c r="B15" s="125"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No aplica</v>
      </c>
      <c r="C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No aplica</v>
      </c>
      <c r="D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No aplica</v>
      </c>
      <c r="E15" s="23"/>
      <c r="F15" s="23"/>
      <c r="G15" s="23"/>
      <c r="H15" s="23" t="str">
        <f t="shared" si="0"/>
        <v xml:space="preserve">  </v>
      </c>
      <c r="I15" s="24"/>
      <c r="J15" s="24" t="str">
        <f t="shared" si="1"/>
        <v/>
      </c>
      <c r="K15" s="24"/>
      <c r="L15" s="24"/>
      <c r="M15" s="24"/>
      <c r="N15" s="24"/>
      <c r="O15" s="24"/>
      <c r="P15" s="24"/>
      <c r="Q15" s="24"/>
      <c r="R15" s="25" t="str">
        <f t="shared" si="2"/>
        <v/>
      </c>
      <c r="S15" s="26" t="str">
        <f>IF(OR(J15="",J15=0),"",
IF(J15="Afecta probabilidad",'2. Identificación del Riesgo'!$L$15,""))</f>
        <v/>
      </c>
      <c r="T15" s="26" t="str">
        <f>IF(OR(J15="",J15=0),"",
IF(J15="Afecta Impacto",'2. Identificación del Riesgo'!$O$15,""))</f>
        <v/>
      </c>
      <c r="U15" s="26">
        <f t="shared" si="3"/>
        <v>0</v>
      </c>
      <c r="V15" s="26">
        <f t="shared" si="4"/>
        <v>0</v>
      </c>
      <c r="W15" s="3"/>
      <c r="X15" s="3"/>
      <c r="Y15" s="3"/>
      <c r="Z15" s="3"/>
      <c r="AA15" s="3"/>
      <c r="AB15" s="3"/>
      <c r="AC15" s="3"/>
      <c r="AD15" s="3"/>
      <c r="AE15" s="3"/>
      <c r="AF15" s="3"/>
      <c r="AG15" s="3"/>
      <c r="AH15" s="3"/>
      <c r="AI15" s="3"/>
      <c r="AJ15" s="3"/>
      <c r="AK15" s="3"/>
      <c r="AL15" s="3"/>
      <c r="AM15" s="3"/>
    </row>
    <row r="16" spans="1:39" ht="30.75" customHeight="1">
      <c r="A16" s="93"/>
      <c r="B16" s="93"/>
      <c r="C16" s="93"/>
      <c r="D16" s="93"/>
      <c r="E16" s="23"/>
      <c r="F16" s="23"/>
      <c r="G16" s="23"/>
      <c r="H16" s="23"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88"/>
      <c r="B17" s="88"/>
      <c r="C17" s="88"/>
      <c r="D17" s="88"/>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8">
        <v>4</v>
      </c>
      <c r="B18" s="125"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Evaluación independiente</v>
      </c>
      <c r="C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afectación economica o presupuestal, por la alta rotación de personal de planta, debido a la falta de lineamientos y herramientas institucionalizados para una adecuada trasferencia de conocimiento.</v>
      </c>
      <c r="D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Fuga de Capital Intelectual</v>
      </c>
      <c r="E18" s="58" t="s">
        <v>479</v>
      </c>
      <c r="F18" s="58" t="s">
        <v>480</v>
      </c>
      <c r="G18" s="58" t="s">
        <v>481</v>
      </c>
      <c r="H18" s="23" t="str">
        <f t="shared" si="0"/>
        <v>El Jefe Inmediato verifica el acta de entrega de puesto de trabajo con sus respectivos soportes, remitida por el funcionario al momento de una desvinculación o traslado laboral.</v>
      </c>
      <c r="I18" s="59" t="s">
        <v>348</v>
      </c>
      <c r="J18" s="24" t="str">
        <f t="shared" si="1"/>
        <v>Afecta probabilidad</v>
      </c>
      <c r="K18" s="59" t="s">
        <v>197</v>
      </c>
      <c r="L18" s="59" t="s">
        <v>198</v>
      </c>
      <c r="M18" s="59" t="s">
        <v>199</v>
      </c>
      <c r="N18" s="59" t="s">
        <v>200</v>
      </c>
      <c r="O18" s="59" t="s">
        <v>488</v>
      </c>
      <c r="P18" s="59" t="s">
        <v>489</v>
      </c>
      <c r="Q18" s="59" t="s">
        <v>490</v>
      </c>
      <c r="R18" s="25">
        <f t="shared" si="2"/>
        <v>0.3</v>
      </c>
      <c r="S18" s="26">
        <f>IF(OR(J18="",J18=0),"",
IF(J18="Afecta probabilidad",'2. Identificación del Riesgo'!$L$18,""))</f>
        <v>0.6</v>
      </c>
      <c r="T18" s="26" t="str">
        <f>IF(OR(J18="",J18=0),"",
IF(J18="Afecta Impacto",'2. Identificación del Riesgo'!$O$18,""))</f>
        <v/>
      </c>
      <c r="U18" s="26">
        <f t="shared" si="3"/>
        <v>0.42</v>
      </c>
      <c r="V18" s="26">
        <f t="shared" si="4"/>
        <v>0</v>
      </c>
      <c r="W18" s="3"/>
      <c r="X18" s="3"/>
      <c r="Y18" s="3"/>
      <c r="Z18" s="3"/>
      <c r="AA18" s="3"/>
      <c r="AB18" s="3"/>
      <c r="AC18" s="3"/>
      <c r="AD18" s="3"/>
      <c r="AE18" s="3"/>
      <c r="AF18" s="3"/>
      <c r="AG18" s="3"/>
      <c r="AH18" s="3"/>
      <c r="AI18" s="3"/>
      <c r="AJ18" s="3"/>
      <c r="AK18" s="3"/>
      <c r="AL18" s="3"/>
      <c r="AM18" s="3"/>
    </row>
    <row r="19" spans="1:39" ht="30.75" customHeight="1">
      <c r="A19" s="93"/>
      <c r="B19" s="93"/>
      <c r="C19" s="93"/>
      <c r="D19" s="93"/>
      <c r="E19" s="58" t="s">
        <v>482</v>
      </c>
      <c r="F19" s="58" t="s">
        <v>483</v>
      </c>
      <c r="G19" s="58" t="s">
        <v>484</v>
      </c>
      <c r="H19" s="23" t="str">
        <f t="shared" si="0"/>
        <v>El funcionario realiza el informe o charla en la que transfiere el conocimiento adquirido, producto de una capacitación brindada por el IDIGER mediante su Plan Institucional de Capacitación.</v>
      </c>
      <c r="I19" s="59" t="s">
        <v>348</v>
      </c>
      <c r="J19" s="24" t="str">
        <f t="shared" si="1"/>
        <v>Afecta probabilidad</v>
      </c>
      <c r="K19" s="59" t="s">
        <v>197</v>
      </c>
      <c r="L19" s="59" t="s">
        <v>198</v>
      </c>
      <c r="M19" s="59" t="s">
        <v>199</v>
      </c>
      <c r="N19" s="59" t="s">
        <v>200</v>
      </c>
      <c r="O19" s="59" t="s">
        <v>488</v>
      </c>
      <c r="P19" s="59" t="s">
        <v>491</v>
      </c>
      <c r="Q19" s="59" t="s">
        <v>492</v>
      </c>
      <c r="R19" s="25">
        <f t="shared" si="2"/>
        <v>0.3</v>
      </c>
      <c r="S19" s="26">
        <f>IF(OR(J19="",J19=0),"",
IF(J19="Afecta probabilidad",
IF(J18="Afecta probabilidad",S18-(S18*R18),'2. Identificación del Riesgo'!$L$18),""))</f>
        <v>0.42</v>
      </c>
      <c r="T19" s="26" t="str">
        <f>IF(OR(J19="",J19=0),"",
IF(J19="Afecta Impacto",
IF(J18="Afecta Impacto",T18-(T18*R18),'2. Identificación del Riesgo'!$O$18),""))</f>
        <v/>
      </c>
      <c r="U19" s="26">
        <f t="shared" si="3"/>
        <v>0.29399999999999998</v>
      </c>
      <c r="V19" s="26">
        <f t="shared" si="4"/>
        <v>0</v>
      </c>
      <c r="W19" s="3"/>
      <c r="X19" s="3"/>
      <c r="Y19" s="3"/>
      <c r="Z19" s="3"/>
      <c r="AA19" s="3"/>
      <c r="AB19" s="3"/>
      <c r="AC19" s="3"/>
      <c r="AD19" s="3"/>
      <c r="AE19" s="3"/>
      <c r="AF19" s="3"/>
      <c r="AG19" s="3"/>
      <c r="AH19" s="3"/>
      <c r="AI19" s="3"/>
      <c r="AJ19" s="3"/>
      <c r="AK19" s="3"/>
      <c r="AL19" s="3"/>
      <c r="AM19" s="3"/>
    </row>
    <row r="20" spans="1:39" ht="30.75" customHeight="1">
      <c r="A20" s="88"/>
      <c r="B20" s="88"/>
      <c r="C20" s="88"/>
      <c r="D20" s="88"/>
      <c r="E20" s="58"/>
      <c r="F20" s="58"/>
      <c r="G20" s="58"/>
      <c r="H20" s="23" t="str">
        <f t="shared" si="0"/>
        <v xml:space="preserve">  </v>
      </c>
      <c r="I20" s="59"/>
      <c r="J20" s="24" t="str">
        <f t="shared" si="1"/>
        <v/>
      </c>
      <c r="K20" s="59"/>
      <c r="L20" s="59"/>
      <c r="M20" s="59"/>
      <c r="N20" s="59"/>
      <c r="O20" s="59"/>
      <c r="P20" s="59"/>
      <c r="Q20" s="59"/>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8">
        <v>5</v>
      </c>
      <c r="B21" s="125"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Evaluación independiente</v>
      </c>
      <c r="C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Fuga de Capital Intelectual</v>
      </c>
      <c r="E21" s="58" t="s">
        <v>485</v>
      </c>
      <c r="F21" s="58" t="s">
        <v>486</v>
      </c>
      <c r="G21" s="58" t="s">
        <v>487</v>
      </c>
      <c r="H21" s="23" t="str">
        <f t="shared" si="0"/>
        <v>El Supervisor del contrato verifica el informe de actividades y soportes entregados por el Contratista de prestación de servicios, de manera mensual.</v>
      </c>
      <c r="I21" s="59" t="s">
        <v>348</v>
      </c>
      <c r="J21" s="24" t="str">
        <f t="shared" si="1"/>
        <v>Afecta probabilidad</v>
      </c>
      <c r="K21" s="59" t="s">
        <v>197</v>
      </c>
      <c r="L21" s="59" t="s">
        <v>198</v>
      </c>
      <c r="M21" s="59" t="s">
        <v>199</v>
      </c>
      <c r="N21" s="59" t="s">
        <v>200</v>
      </c>
      <c r="O21" s="59" t="s">
        <v>493</v>
      </c>
      <c r="P21" s="59" t="s">
        <v>494</v>
      </c>
      <c r="Q21" s="59" t="s">
        <v>495</v>
      </c>
      <c r="R21" s="25">
        <f t="shared" si="2"/>
        <v>0.3</v>
      </c>
      <c r="S21" s="26">
        <f>IF(OR(J21="",J21=0),"",
IF(J21="Afecta probabilidad",'2. Identificación del Riesgo'!$L$21,""))</f>
        <v>0.8</v>
      </c>
      <c r="T21" s="26" t="str">
        <f>IF(OR(J21="",J21=0),"",
IF(J21="Afecta Impacto",'2. Identificación del Riesgo'!$O$21,""))</f>
        <v/>
      </c>
      <c r="U21" s="26">
        <f t="shared" si="3"/>
        <v>0.56000000000000005</v>
      </c>
      <c r="V21" s="26">
        <f t="shared" si="4"/>
        <v>0</v>
      </c>
      <c r="W21" s="3"/>
      <c r="X21" s="3"/>
      <c r="Y21" s="3"/>
      <c r="Z21" s="3"/>
      <c r="AA21" s="3"/>
      <c r="AB21" s="3"/>
      <c r="AC21" s="3"/>
      <c r="AD21" s="3"/>
      <c r="AE21" s="3"/>
      <c r="AF21" s="3"/>
      <c r="AG21" s="3"/>
      <c r="AH21" s="3"/>
      <c r="AI21" s="3"/>
      <c r="AJ21" s="3"/>
      <c r="AK21" s="3"/>
      <c r="AL21" s="3"/>
      <c r="AM21" s="3"/>
    </row>
    <row r="22" spans="1:39" ht="30.75" customHeight="1">
      <c r="A22" s="93"/>
      <c r="B22" s="93"/>
      <c r="C22" s="93"/>
      <c r="D22" s="93"/>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8"/>
      <c r="B23" s="88"/>
      <c r="C23" s="88"/>
      <c r="D23" s="88"/>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8">
        <v>6</v>
      </c>
      <c r="B24" s="125"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Evaluación independiente</v>
      </c>
      <c r="C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Seguridad de la Información (Pérdida de Confidencialidad)</v>
      </c>
      <c r="E24" s="58" t="s">
        <v>515</v>
      </c>
      <c r="F24" s="58" t="s">
        <v>516</v>
      </c>
      <c r="G24" s="58" t="s">
        <v>517</v>
      </c>
      <c r="H24" s="23" t="str">
        <f t="shared" si="0"/>
        <v>El subdirector, Jefe o personal delegado Solicita a través de la mesa de servicio y cuando sea necesario. el acceso a las carpetas compartidas, para el personal que considere pertinente.</v>
      </c>
      <c r="I24" s="59" t="s">
        <v>196</v>
      </c>
      <c r="J24" s="24" t="str">
        <f t="shared" si="1"/>
        <v>Afecta probabilidad</v>
      </c>
      <c r="K24" s="59" t="s">
        <v>197</v>
      </c>
      <c r="L24" s="59" t="s">
        <v>350</v>
      </c>
      <c r="M24" s="59" t="s">
        <v>351</v>
      </c>
      <c r="N24" s="59" t="s">
        <v>200</v>
      </c>
      <c r="O24" s="59" t="s">
        <v>518</v>
      </c>
      <c r="P24" s="59" t="s">
        <v>519</v>
      </c>
      <c r="Q24" s="59" t="s">
        <v>520</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c r="A25" s="93"/>
      <c r="B25" s="93"/>
      <c r="C25" s="93"/>
      <c r="D25" s="93"/>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8"/>
      <c r="B26" s="88"/>
      <c r="C26" s="88"/>
      <c r="D26" s="88"/>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8">
        <v>7</v>
      </c>
      <c r="B27" s="125"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Evaluación independiente</v>
      </c>
      <c r="C27" s="99"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9"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Seguridad de la Información (Pérdida de la Integridad)</v>
      </c>
      <c r="E27" s="23"/>
      <c r="F27" s="23"/>
      <c r="G27" s="23"/>
      <c r="H27" s="23" t="str">
        <f t="shared" si="0"/>
        <v xml:space="preserve">  </v>
      </c>
      <c r="I27" s="24" t="s">
        <v>370</v>
      </c>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93"/>
      <c r="B28" s="93"/>
      <c r="C28" s="93"/>
      <c r="D28" s="93"/>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8"/>
      <c r="B29" s="88"/>
      <c r="C29" s="88"/>
      <c r="D29" s="88"/>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8">
        <v>8</v>
      </c>
      <c r="B30" s="125"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
      </c>
      <c r="C30" s="99"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
      </c>
      <c r="D30" s="99"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
      </c>
      <c r="E30" s="23"/>
      <c r="F30" s="23"/>
      <c r="G30" s="23"/>
      <c r="H30" s="23"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93"/>
      <c r="B31" s="93"/>
      <c r="C31" s="93"/>
      <c r="D31" s="93"/>
      <c r="E31" s="23"/>
      <c r="F31" s="23"/>
      <c r="G31" s="23"/>
      <c r="H31" s="23"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8"/>
      <c r="B32" s="88"/>
      <c r="C32" s="88"/>
      <c r="D32" s="88"/>
      <c r="E32" s="23"/>
      <c r="F32" s="23"/>
      <c r="G32" s="23"/>
      <c r="H32" s="23"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8">
        <v>9</v>
      </c>
      <c r="B33" s="125"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
      </c>
      <c r="C33" s="99"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
      </c>
      <c r="D33" s="99"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
      </c>
      <c r="E33" s="23"/>
      <c r="F33" s="23"/>
      <c r="G33" s="23"/>
      <c r="H33" s="23"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93"/>
      <c r="B34" s="93"/>
      <c r="C34" s="93"/>
      <c r="D34" s="93"/>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8"/>
      <c r="B35" s="88"/>
      <c r="C35" s="88"/>
      <c r="D35" s="88"/>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8">
        <v>10</v>
      </c>
      <c r="B36" s="125"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
      </c>
      <c r="C36" s="99"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
      </c>
      <c r="D36" s="99"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3"/>
      <c r="B37" s="93"/>
      <c r="C37" s="93"/>
      <c r="D37" s="93"/>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8"/>
      <c r="B38" s="88"/>
      <c r="C38" s="88"/>
      <c r="D38" s="88"/>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8">
        <v>11</v>
      </c>
      <c r="B39" s="125"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9"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9"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3"/>
      <c r="B40" s="93"/>
      <c r="C40" s="93"/>
      <c r="D40" s="93"/>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8"/>
      <c r="B41" s="88"/>
      <c r="C41" s="88"/>
      <c r="D41" s="88"/>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8">
        <v>12</v>
      </c>
      <c r="B42" s="125"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9"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9"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3"/>
      <c r="B43" s="93"/>
      <c r="C43" s="93"/>
      <c r="D43" s="93"/>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8"/>
      <c r="B44" s="88"/>
      <c r="C44" s="88"/>
      <c r="D44" s="88"/>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8">
        <v>13</v>
      </c>
      <c r="B45" s="125"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9"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9"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3"/>
      <c r="B46" s="93"/>
      <c r="C46" s="93"/>
      <c r="D46" s="93"/>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8"/>
      <c r="B47" s="88"/>
      <c r="C47" s="88"/>
      <c r="D47" s="88"/>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8">
        <v>14</v>
      </c>
      <c r="B48" s="125"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9"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9"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3"/>
      <c r="B49" s="93"/>
      <c r="C49" s="93"/>
      <c r="D49" s="93"/>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8"/>
      <c r="B50" s="88"/>
      <c r="C50" s="88"/>
      <c r="D50" s="88"/>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8">
        <v>15</v>
      </c>
      <c r="B51" s="125"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9"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9"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3"/>
      <c r="B52" s="93"/>
      <c r="C52" s="93"/>
      <c r="D52" s="93"/>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8"/>
      <c r="B53" s="88"/>
      <c r="C53" s="88"/>
      <c r="D53" s="88"/>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8">
        <v>16</v>
      </c>
      <c r="B54" s="125"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9"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9"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3"/>
      <c r="B55" s="93"/>
      <c r="C55" s="93"/>
      <c r="D55" s="93"/>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8"/>
      <c r="B56" s="88"/>
      <c r="C56" s="88"/>
      <c r="D56" s="88"/>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8">
        <v>17</v>
      </c>
      <c r="B57" s="125"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9"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9"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3"/>
      <c r="B58" s="93"/>
      <c r="C58" s="93"/>
      <c r="D58" s="93"/>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8"/>
      <c r="B59" s="88"/>
      <c r="C59" s="88"/>
      <c r="D59" s="88"/>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8">
        <v>18</v>
      </c>
      <c r="B60" s="125"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9"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9"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3"/>
      <c r="B61" s="93"/>
      <c r="C61" s="93"/>
      <c r="D61" s="93"/>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8"/>
      <c r="B62" s="88"/>
      <c r="C62" s="88"/>
      <c r="D62" s="88"/>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8">
        <v>19</v>
      </c>
      <c r="B63" s="125"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9"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9"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3"/>
      <c r="B64" s="93"/>
      <c r="C64" s="93"/>
      <c r="D64" s="93"/>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8"/>
      <c r="B65" s="88"/>
      <c r="C65" s="88"/>
      <c r="D65" s="88"/>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8">
        <v>20</v>
      </c>
      <c r="B66" s="125"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9"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9"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3"/>
      <c r="B67" s="93"/>
      <c r="C67" s="93"/>
      <c r="D67" s="93"/>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8"/>
      <c r="B68" s="88"/>
      <c r="C68" s="88"/>
      <c r="D68" s="88"/>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37" priority="10">
      <formula>IF($D9="No aplica",1,0)</formula>
    </cfRule>
  </conditionalFormatting>
  <conditionalFormatting sqref="U9:U68">
    <cfRule type="cellIs" dxfId="236" priority="11" operator="equal">
      <formula>0</formula>
    </cfRule>
  </conditionalFormatting>
  <conditionalFormatting sqref="V9:V68">
    <cfRule type="cellIs" dxfId="235" priority="12" operator="equal">
      <formula>0</formula>
    </cfRule>
  </conditionalFormatting>
  <conditionalFormatting sqref="E15:V17">
    <cfRule type="expression" dxfId="234" priority="13">
      <formula>IF($D$15="No aplica",1,0)</formula>
    </cfRule>
  </conditionalFormatting>
  <conditionalFormatting sqref="H18:H20 J18:J20 R18:V20">
    <cfRule type="expression" dxfId="233" priority="14">
      <formula>IF($D$18="No aplica",1,0)</formula>
    </cfRule>
  </conditionalFormatting>
  <conditionalFormatting sqref="E22:V23 H21 J21 R21:V21">
    <cfRule type="expression" dxfId="232" priority="15">
      <formula>IF($D$21="No aplica",1,0)</formula>
    </cfRule>
  </conditionalFormatting>
  <conditionalFormatting sqref="E25:V26 H24 J24 R24:V24">
    <cfRule type="expression" dxfId="231" priority="16">
      <formula>IF($D$24="No aplica",1,0)</formula>
    </cfRule>
  </conditionalFormatting>
  <conditionalFormatting sqref="E27:V29">
    <cfRule type="expression" dxfId="230" priority="17">
      <formula>IF($D$27="No aplica",1,0)</formula>
    </cfRule>
  </conditionalFormatting>
  <conditionalFormatting sqref="E30:V32">
    <cfRule type="expression" dxfId="229" priority="18">
      <formula>IF($D$30="No aplica",1,0)</formula>
    </cfRule>
  </conditionalFormatting>
  <conditionalFormatting sqref="E33:V35">
    <cfRule type="expression" dxfId="228" priority="19">
      <formula>IF($D$33="No aplica",1,0)</formula>
    </cfRule>
  </conditionalFormatting>
  <conditionalFormatting sqref="E36:V38">
    <cfRule type="expression" dxfId="227" priority="20">
      <formula>IF($D$36="No aplica",1,0)</formula>
    </cfRule>
  </conditionalFormatting>
  <conditionalFormatting sqref="E39:V41">
    <cfRule type="expression" dxfId="226" priority="21">
      <formula>IF($D$39="No aplica",1,0)</formula>
    </cfRule>
  </conditionalFormatting>
  <conditionalFormatting sqref="E42:V44">
    <cfRule type="expression" dxfId="225" priority="22">
      <formula>IF($D$42="No aplica",1,0)</formula>
    </cfRule>
  </conditionalFormatting>
  <conditionalFormatting sqref="E45:V47">
    <cfRule type="expression" dxfId="224" priority="23">
      <formula>IF($D$45="No aplica",1,0)</formula>
    </cfRule>
  </conditionalFormatting>
  <conditionalFormatting sqref="E48:V50">
    <cfRule type="expression" dxfId="223" priority="24">
      <formula>IF($D$48="No aplica",1,0)</formula>
    </cfRule>
  </conditionalFormatting>
  <conditionalFormatting sqref="E51:V53">
    <cfRule type="expression" dxfId="222" priority="25">
      <formula>IF($D$51="No aplica",1,0)</formula>
    </cfRule>
  </conditionalFormatting>
  <conditionalFormatting sqref="E54:V56">
    <cfRule type="expression" dxfId="221" priority="26">
      <formula>IF($D$54="No aplica",1,0)</formula>
    </cfRule>
  </conditionalFormatting>
  <conditionalFormatting sqref="E57:V59">
    <cfRule type="expression" dxfId="220" priority="27">
      <formula>IF($D$57="No aplica",1,0)</formula>
    </cfRule>
  </conditionalFormatting>
  <conditionalFormatting sqref="E60:V62">
    <cfRule type="expression" dxfId="219" priority="28">
      <formula>IF($D$60="No aplica",1,0)</formula>
    </cfRule>
  </conditionalFormatting>
  <conditionalFormatting sqref="E63:V65">
    <cfRule type="expression" dxfId="218" priority="29">
      <formula>IF($D$63="No aplica",1,0)</formula>
    </cfRule>
  </conditionalFormatting>
  <conditionalFormatting sqref="E66:V68">
    <cfRule type="expression" dxfId="217" priority="30">
      <formula>IF($D$66="No aplica",1,0)</formula>
    </cfRule>
  </conditionalFormatting>
  <conditionalFormatting sqref="E12:V14">
    <cfRule type="expression" dxfId="216" priority="31">
      <formula>IF($D$12="No aplica",1,0)</formula>
    </cfRule>
  </conditionalFormatting>
  <conditionalFormatting sqref="E9:V11">
    <cfRule type="expression" dxfId="215" priority="32">
      <formula>IF($D$9="No aplica",1,0)</formula>
    </cfRule>
  </conditionalFormatting>
  <conditionalFormatting sqref="E21:G21">
    <cfRule type="expression" dxfId="214" priority="9">
      <formula>IF($D$12="No aplica",1,0)</formula>
    </cfRule>
  </conditionalFormatting>
  <conditionalFormatting sqref="E18:G20">
    <cfRule type="expression" dxfId="213" priority="8">
      <formula>IF($D$9="No aplica",1,0)</formula>
    </cfRule>
  </conditionalFormatting>
  <conditionalFormatting sqref="I21">
    <cfRule type="expression" dxfId="212" priority="7">
      <formula>IF($D$12="No aplica",1,0)</formula>
    </cfRule>
  </conditionalFormatting>
  <conditionalFormatting sqref="I18:I20">
    <cfRule type="expression" dxfId="211" priority="6">
      <formula>IF($D$9="No aplica",1,0)</formula>
    </cfRule>
  </conditionalFormatting>
  <conditionalFormatting sqref="K21:Q21">
    <cfRule type="expression" dxfId="210" priority="5">
      <formula>IF($D$12="No aplica",1,0)</formula>
    </cfRule>
  </conditionalFormatting>
  <conditionalFormatting sqref="K18:Q20">
    <cfRule type="expression" dxfId="209" priority="4">
      <formula>IF($D$9="No aplica",1,0)</formula>
    </cfRule>
  </conditionalFormatting>
  <conditionalFormatting sqref="E24:G24">
    <cfRule type="expression" dxfId="208" priority="3">
      <formula>IF($D$9="No aplica",1,0)</formula>
    </cfRule>
  </conditionalFormatting>
  <conditionalFormatting sqref="I24">
    <cfRule type="expression" dxfId="207" priority="2">
      <formula>IF($D$9="No aplica",1,0)</formula>
    </cfRule>
  </conditionalFormatting>
  <conditionalFormatting sqref="K24:Q24">
    <cfRule type="expression" dxfId="206" priority="1">
      <formula>IF($D$9="No aplica",1,0)</formula>
    </cfRule>
  </conditionalFormatting>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40" zoomScaleNormal="40" workbookViewId="0">
      <pane ySplit="8" topLeftCell="A9" activePane="bottomLeft" state="frozen"/>
      <selection pane="bottomLeft" activeCell="A9" sqref="A9:A11"/>
    </sheetView>
  </sheetViews>
  <sheetFormatPr baseColWidth="10" defaultColWidth="14.42578125" defaultRowHeight="15" customHeight="1"/>
  <cols>
    <col min="1" max="1" width="4" customWidth="1"/>
    <col min="2" max="2" width="18.42578125" customWidth="1"/>
    <col min="3" max="3" width="37.7109375" customWidth="1"/>
    <col min="4" max="4" width="18.42578125" customWidth="1"/>
    <col min="5" max="5" width="63.28515625" customWidth="1"/>
    <col min="6" max="6" width="14.5703125" customWidth="1"/>
    <col min="7" max="7" width="20.7109375" customWidth="1"/>
    <col min="8" max="8" width="29" customWidth="1"/>
    <col min="9" max="9" width="36.85546875" customWidth="1"/>
    <col min="10" max="10" width="23" customWidth="1"/>
    <col min="11" max="11" width="29.140625" customWidth="1"/>
    <col min="12" max="12" width="26" customWidth="1"/>
    <col min="13" max="13" width="16.5703125" customWidth="1"/>
    <col min="14" max="14" width="17.140625" customWidth="1"/>
    <col min="15" max="15" width="29.28515625" customWidth="1"/>
    <col min="16" max="16" width="23.42578125" customWidth="1"/>
    <col min="17" max="17" width="14.140625" customWidth="1"/>
    <col min="18" max="19" width="12.140625" customWidth="1"/>
    <col min="20" max="20" width="14.140625" customWidth="1"/>
    <col min="21" max="21" width="22.7109375" customWidth="1"/>
    <col min="22" max="22" width="22.5703125" customWidth="1"/>
    <col min="23" max="23" width="20.140625" customWidth="1"/>
    <col min="24" max="24" width="5" customWidth="1"/>
    <col min="25" max="39" width="11.42578125" hidden="1" customWidth="1"/>
  </cols>
  <sheetData>
    <row r="1" spans="1:39" ht="16.5" customHeight="1">
      <c r="A1" s="75"/>
      <c r="B1" s="70"/>
      <c r="C1" s="75" t="s">
        <v>0</v>
      </c>
      <c r="D1" s="76"/>
      <c r="E1" s="76"/>
      <c r="F1" s="76"/>
      <c r="G1" s="76"/>
      <c r="H1" s="76"/>
      <c r="I1" s="76"/>
      <c r="J1" s="76"/>
      <c r="K1" s="76"/>
      <c r="L1" s="76"/>
      <c r="M1" s="76"/>
      <c r="N1" s="76"/>
      <c r="O1" s="76"/>
      <c r="P1" s="76"/>
      <c r="Q1" s="76"/>
      <c r="R1" s="76"/>
      <c r="S1" s="76"/>
      <c r="T1" s="76"/>
      <c r="U1" s="70"/>
      <c r="V1" s="114" t="s">
        <v>218</v>
      </c>
      <c r="W1" s="61"/>
      <c r="X1" s="3"/>
      <c r="Y1" s="3"/>
      <c r="Z1" s="3"/>
      <c r="AA1" s="3"/>
      <c r="AB1" s="3"/>
      <c r="AC1" s="3"/>
      <c r="AD1" s="3"/>
      <c r="AE1" s="3"/>
      <c r="AF1" s="3"/>
      <c r="AG1" s="3"/>
      <c r="AH1" s="3"/>
      <c r="AI1" s="3"/>
      <c r="AJ1" s="3"/>
      <c r="AK1" s="3"/>
      <c r="AL1" s="3"/>
      <c r="AM1" s="3"/>
    </row>
    <row r="2" spans="1:39" ht="16.5" customHeight="1">
      <c r="A2" s="71"/>
      <c r="B2" s="72"/>
      <c r="C2" s="71"/>
      <c r="D2" s="77"/>
      <c r="E2" s="77"/>
      <c r="F2" s="77"/>
      <c r="G2" s="77"/>
      <c r="H2" s="77"/>
      <c r="I2" s="77"/>
      <c r="J2" s="77"/>
      <c r="K2" s="77"/>
      <c r="L2" s="77"/>
      <c r="M2" s="77"/>
      <c r="N2" s="77"/>
      <c r="O2" s="77"/>
      <c r="P2" s="77"/>
      <c r="Q2" s="77"/>
      <c r="R2" s="77"/>
      <c r="S2" s="77"/>
      <c r="T2" s="77"/>
      <c r="U2" s="72"/>
      <c r="V2" s="114" t="s">
        <v>219</v>
      </c>
      <c r="W2" s="61"/>
      <c r="X2" s="3"/>
      <c r="Y2" s="3"/>
      <c r="Z2" s="3"/>
      <c r="AA2" s="3"/>
      <c r="AB2" s="3"/>
      <c r="AC2" s="3"/>
      <c r="AD2" s="3"/>
      <c r="AE2" s="3"/>
      <c r="AF2" s="3"/>
      <c r="AG2" s="3"/>
      <c r="AH2" s="3"/>
      <c r="AI2" s="3"/>
      <c r="AJ2" s="3"/>
      <c r="AK2" s="3"/>
      <c r="AL2" s="3"/>
      <c r="AM2" s="3"/>
    </row>
    <row r="3" spans="1:39" ht="16.5" customHeight="1">
      <c r="A3" s="71"/>
      <c r="B3" s="72"/>
      <c r="C3" s="71"/>
      <c r="D3" s="77"/>
      <c r="E3" s="77"/>
      <c r="F3" s="77"/>
      <c r="G3" s="77"/>
      <c r="H3" s="77"/>
      <c r="I3" s="77"/>
      <c r="J3" s="77"/>
      <c r="K3" s="77"/>
      <c r="L3" s="77"/>
      <c r="M3" s="77"/>
      <c r="N3" s="77"/>
      <c r="O3" s="77"/>
      <c r="P3" s="77"/>
      <c r="Q3" s="77"/>
      <c r="R3" s="77"/>
      <c r="S3" s="77"/>
      <c r="T3" s="77"/>
      <c r="U3" s="72"/>
      <c r="V3" s="114" t="s">
        <v>220</v>
      </c>
      <c r="W3" s="61"/>
      <c r="X3" s="3"/>
      <c r="Y3" s="3"/>
      <c r="Z3" s="3"/>
      <c r="AA3" s="3"/>
      <c r="AB3" s="3"/>
      <c r="AC3" s="3"/>
      <c r="AD3" s="3"/>
      <c r="AE3" s="3"/>
      <c r="AF3" s="3"/>
      <c r="AG3" s="3"/>
      <c r="AH3" s="3"/>
      <c r="AI3" s="3"/>
      <c r="AJ3" s="3"/>
      <c r="AK3" s="3"/>
      <c r="AL3" s="3"/>
      <c r="AM3" s="3"/>
    </row>
    <row r="4" spans="1:39" ht="16.5" customHeight="1">
      <c r="A4" s="73"/>
      <c r="B4" s="74"/>
      <c r="C4" s="73"/>
      <c r="D4" s="78"/>
      <c r="E4" s="78"/>
      <c r="F4" s="78"/>
      <c r="G4" s="78"/>
      <c r="H4" s="78"/>
      <c r="I4" s="78"/>
      <c r="J4" s="78"/>
      <c r="K4" s="78"/>
      <c r="L4" s="78"/>
      <c r="M4" s="78"/>
      <c r="N4" s="78"/>
      <c r="O4" s="78"/>
      <c r="P4" s="78"/>
      <c r="Q4" s="78"/>
      <c r="R4" s="78"/>
      <c r="S4" s="78"/>
      <c r="T4" s="78"/>
      <c r="U4" s="74"/>
      <c r="V4" s="114" t="s">
        <v>221</v>
      </c>
      <c r="W4" s="61"/>
      <c r="X4" s="3"/>
      <c r="Y4" s="3"/>
      <c r="Z4" s="3"/>
      <c r="AA4" s="3"/>
      <c r="AB4" s="3"/>
      <c r="AC4" s="3"/>
      <c r="AD4" s="3"/>
      <c r="AE4" s="3"/>
      <c r="AF4" s="3"/>
      <c r="AG4" s="3"/>
      <c r="AH4" s="3"/>
      <c r="AI4" s="3"/>
      <c r="AJ4" s="3"/>
      <c r="AK4" s="3"/>
      <c r="AL4" s="3"/>
      <c r="AM4" s="3"/>
    </row>
    <row r="5" spans="1:39" ht="16.5" customHeight="1">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c r="A6" s="95" t="s">
        <v>79</v>
      </c>
      <c r="B6" s="64"/>
      <c r="C6" s="64"/>
      <c r="D6" s="61"/>
      <c r="E6" s="95" t="s">
        <v>222</v>
      </c>
      <c r="F6" s="64"/>
      <c r="G6" s="64"/>
      <c r="H6" s="64"/>
      <c r="I6" s="64"/>
      <c r="J6" s="64"/>
      <c r="K6" s="64"/>
      <c r="L6" s="64"/>
      <c r="M6" s="64"/>
      <c r="N6" s="64"/>
      <c r="O6" s="64"/>
      <c r="P6" s="64"/>
      <c r="Q6" s="64"/>
      <c r="R6" s="64"/>
      <c r="S6" s="64"/>
      <c r="T6" s="64"/>
      <c r="U6" s="64"/>
      <c r="V6" s="64"/>
      <c r="W6" s="61"/>
      <c r="X6" s="3"/>
      <c r="Y6" s="3"/>
      <c r="Z6" s="3"/>
      <c r="AA6" s="3"/>
      <c r="AB6" s="3"/>
      <c r="AC6" s="3"/>
      <c r="AD6" s="3"/>
      <c r="AE6" s="3"/>
      <c r="AF6" s="3"/>
      <c r="AG6" s="3"/>
      <c r="AH6" s="3"/>
      <c r="AI6" s="3"/>
      <c r="AJ6" s="3"/>
      <c r="AK6" s="3"/>
      <c r="AL6" s="3"/>
      <c r="AM6" s="3"/>
    </row>
    <row r="7" spans="1:39" ht="18" customHeight="1">
      <c r="A7" s="92" t="s">
        <v>77</v>
      </c>
      <c r="B7" s="94" t="s">
        <v>78</v>
      </c>
      <c r="C7" s="89" t="s">
        <v>86</v>
      </c>
      <c r="D7" s="89" t="s">
        <v>87</v>
      </c>
      <c r="E7" s="97" t="s">
        <v>176</v>
      </c>
      <c r="F7" s="126" t="s">
        <v>223</v>
      </c>
      <c r="G7" s="126" t="s">
        <v>224</v>
      </c>
      <c r="H7" s="126" t="s">
        <v>225</v>
      </c>
      <c r="I7" s="126" t="s">
        <v>226</v>
      </c>
      <c r="J7" s="126" t="s">
        <v>227</v>
      </c>
      <c r="K7" s="126" t="s">
        <v>228</v>
      </c>
      <c r="L7" s="126" t="s">
        <v>229</v>
      </c>
      <c r="M7" s="89" t="s">
        <v>230</v>
      </c>
      <c r="N7" s="89" t="s">
        <v>231</v>
      </c>
      <c r="O7" s="89" t="s">
        <v>232</v>
      </c>
      <c r="P7" s="97" t="s">
        <v>233</v>
      </c>
      <c r="Q7" s="89" t="s">
        <v>234</v>
      </c>
      <c r="R7" s="89" t="s">
        <v>235</v>
      </c>
      <c r="S7" s="89" t="s">
        <v>236</v>
      </c>
      <c r="T7" s="89" t="s">
        <v>237</v>
      </c>
      <c r="U7" s="97" t="s">
        <v>238</v>
      </c>
      <c r="V7" s="89" t="s">
        <v>239</v>
      </c>
      <c r="W7" s="89" t="s">
        <v>240</v>
      </c>
      <c r="X7" s="3"/>
      <c r="Y7" s="3"/>
      <c r="Z7" s="3"/>
      <c r="AA7" s="3"/>
      <c r="AB7" s="3"/>
      <c r="AC7" s="3"/>
      <c r="AD7" s="3"/>
      <c r="AE7" s="3"/>
      <c r="AF7" s="3"/>
      <c r="AG7" s="3"/>
      <c r="AH7" s="3"/>
      <c r="AI7" s="3"/>
      <c r="AJ7" s="3"/>
      <c r="AK7" s="3"/>
      <c r="AL7" s="3"/>
      <c r="AM7" s="3"/>
    </row>
    <row r="8" spans="1:39" ht="59.25" customHeight="1">
      <c r="A8" s="88"/>
      <c r="B8" s="88"/>
      <c r="C8" s="88"/>
      <c r="D8" s="88"/>
      <c r="E8" s="88"/>
      <c r="F8" s="88"/>
      <c r="G8" s="88"/>
      <c r="H8" s="88"/>
      <c r="I8" s="88"/>
      <c r="J8" s="88"/>
      <c r="K8" s="88"/>
      <c r="L8" s="88"/>
      <c r="M8" s="88"/>
      <c r="N8" s="88"/>
      <c r="O8" s="88"/>
      <c r="P8" s="88"/>
      <c r="Q8" s="88"/>
      <c r="R8" s="88"/>
      <c r="S8" s="88"/>
      <c r="T8" s="88"/>
      <c r="U8" s="88"/>
      <c r="V8" s="88"/>
      <c r="W8" s="88"/>
      <c r="X8" s="16"/>
      <c r="Y8" s="16"/>
      <c r="Z8" s="16"/>
      <c r="AA8" s="16"/>
      <c r="AB8" s="16"/>
      <c r="AC8" s="16"/>
      <c r="AD8" s="16"/>
      <c r="AE8" s="16"/>
      <c r="AF8" s="16"/>
      <c r="AG8" s="16"/>
      <c r="AH8" s="16"/>
      <c r="AI8" s="16"/>
      <c r="AJ8" s="16"/>
      <c r="AK8" s="16"/>
      <c r="AL8" s="16"/>
      <c r="AM8" s="16"/>
    </row>
    <row r="9" spans="1:39" ht="45.75" customHeight="1">
      <c r="A9" s="98">
        <v>1</v>
      </c>
      <c r="B9" s="125"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9"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27"/>
      <c r="F9" s="28"/>
      <c r="G9" s="28"/>
      <c r="H9" s="28"/>
      <c r="I9" s="28"/>
      <c r="J9" s="28"/>
      <c r="K9" s="28"/>
      <c r="L9" s="28"/>
      <c r="M9" s="24" t="str">
        <f t="shared" ref="M9:M68" si="0">IF(AND(N9&gt;=0,N9&lt;=85),"Débil",
IF(AND(N9&gt;=86,N9&lt;=95),"Moderado",
IF(AND(N9&gt;=96,N9&lt;=100),"Fuerte","")))</f>
        <v/>
      </c>
      <c r="N9" s="24" t="str">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
      </c>
      <c r="P9" s="24"/>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
      </c>
      <c r="R9" s="127" t="str">
        <f>IF(AND(N9="",N10="",N11=""),"",AVERAGE(N9:N11))</f>
        <v/>
      </c>
      <c r="S9" s="127" t="str">
        <f>IF(R9="","",
IF(R9=100,"Fuerte",
IF(R9&lt;50,"Débil",
IF(OR(R9&gt;=50,R9&lt;100),"Moderado",""))))</f>
        <v/>
      </c>
      <c r="T9" s="99" t="str">
        <f>IF(S9="","",IF(S9="Fuerte","NO","SI"))</f>
        <v/>
      </c>
      <c r="U9" s="99"/>
      <c r="V9" s="99" t="str">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
      </c>
      <c r="W9" s="104"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
      </c>
      <c r="X9" s="17"/>
      <c r="Y9" s="17"/>
      <c r="Z9" s="17"/>
      <c r="AA9" s="17"/>
      <c r="AB9" s="17"/>
      <c r="AC9" s="17"/>
      <c r="AD9" s="17"/>
      <c r="AE9" s="17"/>
      <c r="AF9" s="17"/>
      <c r="AG9" s="17"/>
      <c r="AH9" s="17"/>
      <c r="AI9" s="17"/>
      <c r="AJ9" s="17"/>
      <c r="AK9" s="17"/>
      <c r="AL9" s="17"/>
      <c r="AM9" s="17"/>
    </row>
    <row r="10" spans="1:39" ht="45.75" customHeight="1">
      <c r="A10" s="93"/>
      <c r="B10" s="93"/>
      <c r="C10" s="93"/>
      <c r="D10" s="93"/>
      <c r="E10" s="27"/>
      <c r="F10" s="28"/>
      <c r="G10" s="28"/>
      <c r="H10" s="28"/>
      <c r="I10" s="28"/>
      <c r="J10" s="28"/>
      <c r="K10" s="28"/>
      <c r="L10" s="28"/>
      <c r="M10" s="24" t="str">
        <f t="shared" si="0"/>
        <v/>
      </c>
      <c r="N10" s="24" t="str">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
      </c>
      <c r="O10" s="24" t="str">
        <f t="shared" si="1"/>
        <v/>
      </c>
      <c r="P10" s="24"/>
      <c r="Q10" s="24" t="str">
        <f t="shared" si="2"/>
        <v/>
      </c>
      <c r="R10" s="93"/>
      <c r="S10" s="93"/>
      <c r="T10" s="93"/>
      <c r="U10" s="93"/>
      <c r="V10" s="93"/>
      <c r="W10" s="93"/>
      <c r="X10" s="3"/>
      <c r="Y10" s="3"/>
      <c r="Z10" s="3"/>
      <c r="AA10" s="3"/>
      <c r="AB10" s="3"/>
      <c r="AC10" s="3"/>
      <c r="AD10" s="3"/>
      <c r="AE10" s="3"/>
      <c r="AF10" s="3"/>
      <c r="AG10" s="3"/>
      <c r="AH10" s="3"/>
      <c r="AI10" s="3"/>
      <c r="AJ10" s="3"/>
      <c r="AK10" s="3"/>
      <c r="AL10" s="3"/>
      <c r="AM10" s="3"/>
    </row>
    <row r="11" spans="1:39" ht="45.75" customHeight="1">
      <c r="A11" s="88"/>
      <c r="B11" s="88"/>
      <c r="C11" s="88"/>
      <c r="D11" s="88"/>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88"/>
      <c r="S11" s="88"/>
      <c r="T11" s="88"/>
      <c r="U11" s="88"/>
      <c r="V11" s="88"/>
      <c r="W11" s="88"/>
      <c r="X11" s="3"/>
      <c r="Y11" s="3"/>
      <c r="Z11" s="3"/>
      <c r="AA11" s="3"/>
      <c r="AB11" s="3"/>
      <c r="AC11" s="3"/>
      <c r="AD11" s="3"/>
      <c r="AE11" s="3"/>
      <c r="AF11" s="3"/>
      <c r="AG11" s="3"/>
      <c r="AH11" s="3"/>
      <c r="AI11" s="3"/>
      <c r="AJ11" s="3"/>
      <c r="AK11" s="3"/>
      <c r="AL11" s="3"/>
      <c r="AM11" s="3"/>
    </row>
    <row r="12" spans="1:39" ht="45.75" customHeight="1">
      <c r="A12" s="98">
        <v>2</v>
      </c>
      <c r="B12" s="125"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9"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27" t="str">
        <f>IF(AND(N12="",N13="",N14=""),"",AVERAGE(N12:N14))</f>
        <v/>
      </c>
      <c r="S12" s="127" t="str">
        <f>IF(R12="","",
IF(R12=100,"Fuerte",
IF(R12&lt;50,"Débil",
IF(OR(R12&gt;=50,R12&lt;100),"Moderado",""))))</f>
        <v/>
      </c>
      <c r="T12" s="99" t="str">
        <f>IF(S12="","",IF(S12="Fuerte","NO","SI"))</f>
        <v/>
      </c>
      <c r="U12" s="99"/>
      <c r="V12" s="99"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104"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93"/>
      <c r="B13" s="93"/>
      <c r="C13" s="93"/>
      <c r="D13" s="93"/>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93"/>
      <c r="S13" s="93"/>
      <c r="T13" s="93"/>
      <c r="U13" s="93"/>
      <c r="V13" s="93"/>
      <c r="W13" s="93"/>
      <c r="X13" s="3"/>
      <c r="Y13" s="3"/>
      <c r="Z13" s="3"/>
      <c r="AA13" s="3"/>
      <c r="AB13" s="3"/>
      <c r="AC13" s="3"/>
      <c r="AD13" s="3"/>
      <c r="AE13" s="3"/>
      <c r="AF13" s="3"/>
      <c r="AG13" s="3"/>
      <c r="AH13" s="3"/>
      <c r="AI13" s="3"/>
      <c r="AJ13" s="3"/>
      <c r="AK13" s="3"/>
      <c r="AL13" s="3"/>
      <c r="AM13" s="3"/>
    </row>
    <row r="14" spans="1:39" ht="45.75" customHeight="1">
      <c r="A14" s="88"/>
      <c r="B14" s="88"/>
      <c r="C14" s="88"/>
      <c r="D14" s="88"/>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88"/>
      <c r="S14" s="88"/>
      <c r="T14" s="88"/>
      <c r="U14" s="88"/>
      <c r="V14" s="88"/>
      <c r="W14" s="88"/>
      <c r="X14" s="3"/>
      <c r="Y14" s="3"/>
      <c r="Z14" s="3"/>
      <c r="AA14" s="3"/>
      <c r="AB14" s="3"/>
      <c r="AC14" s="3"/>
      <c r="AD14" s="3"/>
      <c r="AE14" s="3"/>
      <c r="AF14" s="3"/>
      <c r="AG14" s="3"/>
      <c r="AH14" s="3"/>
      <c r="AI14" s="3"/>
      <c r="AJ14" s="3"/>
      <c r="AK14" s="3"/>
      <c r="AL14" s="3"/>
      <c r="AM14" s="3"/>
    </row>
    <row r="15" spans="1:39" ht="198.75" customHeight="1">
      <c r="A15" s="98">
        <v>3</v>
      </c>
      <c r="B15" s="125"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Evaluación independiente</v>
      </c>
      <c r="C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9"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Corrupción</v>
      </c>
      <c r="E15" s="29" t="s">
        <v>241</v>
      </c>
      <c r="F15" s="28" t="s">
        <v>242</v>
      </c>
      <c r="G15" s="28" t="s">
        <v>243</v>
      </c>
      <c r="H15" s="28" t="s">
        <v>244</v>
      </c>
      <c r="I15" s="28" t="s">
        <v>245</v>
      </c>
      <c r="J15" s="28" t="s">
        <v>246</v>
      </c>
      <c r="K15" s="28" t="s">
        <v>247</v>
      </c>
      <c r="L15" s="28" t="s">
        <v>248</v>
      </c>
      <c r="M15" s="24" t="str">
        <f t="shared" si="0"/>
        <v>Fuerte</v>
      </c>
      <c r="N15" s="24">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100</v>
      </c>
      <c r="O15" s="24" t="str">
        <f t="shared" si="1"/>
        <v>No debe establecer un plan de acción para mejorar el diseño del control.</v>
      </c>
      <c r="P15" s="24" t="s">
        <v>249</v>
      </c>
      <c r="Q15" s="24" t="str">
        <f t="shared" si="2"/>
        <v>Fuerte</v>
      </c>
      <c r="R15" s="127">
        <f>IF(AND(N15="",N16="",N17=""),"",AVERAGE(N15:N17))</f>
        <v>96.666666666666671</v>
      </c>
      <c r="S15" s="127" t="str">
        <f>IF(R15="","",
IF(R15=100,"Fuerte",
IF(R15&lt;50,"Débil",
IF(OR(R15&gt;=50,R15&lt;100),"Moderado",""))))</f>
        <v>Moderado</v>
      </c>
      <c r="T15" s="99" t="str">
        <f>IF(S15="","",IF(S15="Fuerte","NO","SI"))</f>
        <v>SI</v>
      </c>
      <c r="U15" s="99" t="s">
        <v>250</v>
      </c>
      <c r="V15" s="99">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1</v>
      </c>
      <c r="W15" s="104"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Rara vez</v>
      </c>
      <c r="X15" s="3"/>
      <c r="Y15" s="3"/>
      <c r="Z15" s="3"/>
      <c r="AA15" s="3"/>
      <c r="AB15" s="3"/>
      <c r="AC15" s="3"/>
      <c r="AD15" s="3"/>
      <c r="AE15" s="3"/>
      <c r="AF15" s="3"/>
      <c r="AG15" s="3"/>
      <c r="AH15" s="3"/>
      <c r="AI15" s="3"/>
      <c r="AJ15" s="3"/>
      <c r="AK15" s="3"/>
      <c r="AL15" s="3"/>
      <c r="AM15" s="3"/>
    </row>
    <row r="16" spans="1:39" ht="205.5" customHeight="1">
      <c r="A16" s="93"/>
      <c r="B16" s="93"/>
      <c r="C16" s="93"/>
      <c r="D16" s="93"/>
      <c r="E16" s="29" t="s">
        <v>251</v>
      </c>
      <c r="F16" s="28" t="s">
        <v>242</v>
      </c>
      <c r="G16" s="28" t="s">
        <v>243</v>
      </c>
      <c r="H16" s="28" t="s">
        <v>244</v>
      </c>
      <c r="I16" s="28" t="s">
        <v>245</v>
      </c>
      <c r="J16" s="28" t="s">
        <v>246</v>
      </c>
      <c r="K16" s="28" t="s">
        <v>247</v>
      </c>
      <c r="L16" s="28" t="s">
        <v>248</v>
      </c>
      <c r="M16" s="24" t="str">
        <f t="shared" si="0"/>
        <v>Fuerte</v>
      </c>
      <c r="N16" s="24">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100</v>
      </c>
      <c r="O16" s="24" t="str">
        <f t="shared" si="1"/>
        <v>No debe establecer un plan de acción para mejorar el diseño del control.</v>
      </c>
      <c r="P16" s="24" t="s">
        <v>249</v>
      </c>
      <c r="Q16" s="24" t="str">
        <f t="shared" si="2"/>
        <v>Fuerte</v>
      </c>
      <c r="R16" s="93"/>
      <c r="S16" s="93"/>
      <c r="T16" s="93"/>
      <c r="U16" s="93"/>
      <c r="V16" s="93"/>
      <c r="W16" s="93"/>
      <c r="X16" s="3"/>
      <c r="Y16" s="3"/>
      <c r="Z16" s="3"/>
      <c r="AA16" s="3"/>
      <c r="AB16" s="3"/>
      <c r="AC16" s="3"/>
      <c r="AD16" s="3"/>
      <c r="AE16" s="3"/>
      <c r="AF16" s="3"/>
      <c r="AG16" s="3"/>
      <c r="AH16" s="3"/>
      <c r="AI16" s="3"/>
      <c r="AJ16" s="3"/>
      <c r="AK16" s="3"/>
      <c r="AL16" s="3"/>
      <c r="AM16" s="3"/>
    </row>
    <row r="17" spans="1:39" ht="144.75" customHeight="1">
      <c r="A17" s="88"/>
      <c r="B17" s="88"/>
      <c r="C17" s="88"/>
      <c r="D17" s="88"/>
      <c r="E17" s="29" t="s">
        <v>252</v>
      </c>
      <c r="F17" s="28" t="s">
        <v>242</v>
      </c>
      <c r="G17" s="28" t="s">
        <v>243</v>
      </c>
      <c r="H17" s="28" t="s">
        <v>244</v>
      </c>
      <c r="I17" s="28" t="s">
        <v>253</v>
      </c>
      <c r="J17" s="28" t="s">
        <v>246</v>
      </c>
      <c r="K17" s="28" t="s">
        <v>247</v>
      </c>
      <c r="L17" s="28" t="s">
        <v>254</v>
      </c>
      <c r="M17" s="24" t="str">
        <f t="shared" si="0"/>
        <v>Moderado</v>
      </c>
      <c r="N17" s="24">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90</v>
      </c>
      <c r="O17" s="24" t="str">
        <f t="shared" si="1"/>
        <v>Debe establecer un plan de acción en la hoja No. 7, que permita tener un control bien diseñado.</v>
      </c>
      <c r="P17" s="24" t="s">
        <v>249</v>
      </c>
      <c r="Q17" s="24" t="str">
        <f t="shared" si="2"/>
        <v>Moderado</v>
      </c>
      <c r="R17" s="88"/>
      <c r="S17" s="88"/>
      <c r="T17" s="88"/>
      <c r="U17" s="88"/>
      <c r="V17" s="88"/>
      <c r="W17" s="88"/>
      <c r="X17" s="3"/>
      <c r="Y17" s="3"/>
      <c r="Z17" s="3"/>
      <c r="AA17" s="3"/>
      <c r="AB17" s="3"/>
      <c r="AC17" s="3"/>
      <c r="AD17" s="3"/>
      <c r="AE17" s="3"/>
      <c r="AF17" s="3"/>
      <c r="AG17" s="3"/>
      <c r="AH17" s="3"/>
      <c r="AI17" s="3"/>
      <c r="AJ17" s="3"/>
      <c r="AK17" s="3"/>
      <c r="AL17" s="3"/>
      <c r="AM17" s="3"/>
    </row>
    <row r="18" spans="1:39" ht="45.75" customHeight="1">
      <c r="A18" s="98">
        <v>4</v>
      </c>
      <c r="B18" s="125"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9"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27" t="str">
        <f>IF(AND(N18="",N19="",N20=""),"",AVERAGE(N18:N20))</f>
        <v/>
      </c>
      <c r="S18" s="127" t="str">
        <f>IF(R18="","",
IF(R18=100,"Fuerte",
IF(R18&lt;50,"Débil",
IF(OR(R18&gt;=50,R18&lt;100),"Moderado",""))))</f>
        <v/>
      </c>
      <c r="T18" s="99" t="str">
        <f>IF(S18="","",IF(S18="Fuerte","NO","SI"))</f>
        <v/>
      </c>
      <c r="U18" s="99"/>
      <c r="V18" s="99"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104"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c r="A19" s="93"/>
      <c r="B19" s="93"/>
      <c r="C19" s="93"/>
      <c r="D19" s="93"/>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93"/>
      <c r="S19" s="93"/>
      <c r="T19" s="93"/>
      <c r="U19" s="93"/>
      <c r="V19" s="93"/>
      <c r="W19" s="93"/>
      <c r="X19" s="3"/>
      <c r="Y19" s="3"/>
      <c r="Z19" s="3"/>
      <c r="AA19" s="3"/>
      <c r="AB19" s="3"/>
      <c r="AC19" s="3"/>
      <c r="AD19" s="3"/>
      <c r="AE19" s="3"/>
      <c r="AF19" s="3"/>
      <c r="AG19" s="3"/>
      <c r="AH19" s="3"/>
      <c r="AI19" s="3"/>
      <c r="AJ19" s="3"/>
      <c r="AK19" s="3"/>
      <c r="AL19" s="3"/>
      <c r="AM19" s="3"/>
    </row>
    <row r="20" spans="1:39" ht="45.75" customHeight="1">
      <c r="A20" s="88"/>
      <c r="B20" s="88"/>
      <c r="C20" s="88"/>
      <c r="D20" s="88"/>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88"/>
      <c r="S20" s="88"/>
      <c r="T20" s="88"/>
      <c r="U20" s="88"/>
      <c r="V20" s="88"/>
      <c r="W20" s="88"/>
      <c r="X20" s="3"/>
      <c r="Y20" s="3"/>
      <c r="Z20" s="3"/>
      <c r="AA20" s="3"/>
      <c r="AB20" s="3"/>
      <c r="AC20" s="3"/>
      <c r="AD20" s="3"/>
      <c r="AE20" s="3"/>
      <c r="AF20" s="3"/>
      <c r="AG20" s="3"/>
      <c r="AH20" s="3"/>
      <c r="AI20" s="3"/>
      <c r="AJ20" s="3"/>
      <c r="AK20" s="3"/>
      <c r="AL20" s="3"/>
      <c r="AM20" s="3"/>
    </row>
    <row r="21" spans="1:39" ht="45.75" customHeight="1">
      <c r="A21" s="98">
        <v>5</v>
      </c>
      <c r="B21" s="125"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9"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27" t="str">
        <f>IF(AND(N21="",N22="",N23=""),"",AVERAGE(N21:N23))</f>
        <v/>
      </c>
      <c r="S21" s="127" t="str">
        <f>IF(R21="","",
IF(R21=100,"Fuerte",
IF(R21&lt;50,"Débil",
IF(OR(R21&gt;=50,R21&lt;100),"Moderado",""))))</f>
        <v/>
      </c>
      <c r="T21" s="99" t="str">
        <f>IF(S21="","",IF(S21="Fuerte","NO","SI"))</f>
        <v/>
      </c>
      <c r="U21" s="99"/>
      <c r="V21" s="99"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104"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93"/>
      <c r="B22" s="93"/>
      <c r="C22" s="93"/>
      <c r="D22" s="93"/>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93"/>
      <c r="S22" s="93"/>
      <c r="T22" s="93"/>
      <c r="U22" s="93"/>
      <c r="V22" s="93"/>
      <c r="W22" s="93"/>
      <c r="X22" s="3"/>
      <c r="Y22" s="3"/>
      <c r="Z22" s="3"/>
      <c r="AA22" s="3"/>
      <c r="AB22" s="3"/>
      <c r="AC22" s="3"/>
      <c r="AD22" s="3"/>
      <c r="AE22" s="3"/>
      <c r="AF22" s="3"/>
      <c r="AG22" s="3"/>
      <c r="AH22" s="3"/>
      <c r="AI22" s="3"/>
      <c r="AJ22" s="3"/>
      <c r="AK22" s="3"/>
      <c r="AL22" s="3"/>
      <c r="AM22" s="3"/>
    </row>
    <row r="23" spans="1:39" ht="45.75" customHeight="1">
      <c r="A23" s="88"/>
      <c r="B23" s="88"/>
      <c r="C23" s="88"/>
      <c r="D23" s="88"/>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88"/>
      <c r="S23" s="88"/>
      <c r="T23" s="88"/>
      <c r="U23" s="88"/>
      <c r="V23" s="88"/>
      <c r="W23" s="88"/>
      <c r="X23" s="3"/>
      <c r="Y23" s="3"/>
      <c r="Z23" s="3"/>
      <c r="AA23" s="3"/>
      <c r="AB23" s="3"/>
      <c r="AC23" s="3"/>
      <c r="AD23" s="3"/>
      <c r="AE23" s="3"/>
      <c r="AF23" s="3"/>
      <c r="AG23" s="3"/>
      <c r="AH23" s="3"/>
      <c r="AI23" s="3"/>
      <c r="AJ23" s="3"/>
      <c r="AK23" s="3"/>
      <c r="AL23" s="3"/>
      <c r="AM23" s="3"/>
    </row>
    <row r="24" spans="1:39" ht="45.75" customHeight="1">
      <c r="A24" s="98">
        <v>6</v>
      </c>
      <c r="B24" s="125"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9"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27" t="str">
        <f>IF(AND(N24="",N25="",N26=""),"",AVERAGE(N24:N26))</f>
        <v/>
      </c>
      <c r="S24" s="127" t="str">
        <f>IF(R24="","",
IF(R24=100,"Fuerte",
IF(R24&lt;50,"Débil",
IF(OR(R24&gt;=50,R24&lt;100),"Moderado",""))))</f>
        <v/>
      </c>
      <c r="T24" s="99" t="str">
        <f>IF(S24="","",IF(S24="Fuerte","NO","SI"))</f>
        <v/>
      </c>
      <c r="U24" s="99"/>
      <c r="V24" s="99"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104"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93"/>
      <c r="B25" s="93"/>
      <c r="C25" s="93"/>
      <c r="D25" s="93"/>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93"/>
      <c r="S25" s="93"/>
      <c r="T25" s="93"/>
      <c r="U25" s="93"/>
      <c r="V25" s="93"/>
      <c r="W25" s="93"/>
      <c r="X25" s="3"/>
      <c r="Y25" s="3"/>
      <c r="Z25" s="3"/>
      <c r="AA25" s="3"/>
      <c r="AB25" s="3"/>
      <c r="AC25" s="3"/>
      <c r="AD25" s="3"/>
      <c r="AE25" s="3"/>
      <c r="AF25" s="3"/>
      <c r="AG25" s="3"/>
      <c r="AH25" s="3"/>
      <c r="AI25" s="3"/>
      <c r="AJ25" s="3"/>
      <c r="AK25" s="3"/>
      <c r="AL25" s="3"/>
      <c r="AM25" s="3"/>
    </row>
    <row r="26" spans="1:39" ht="45.75" customHeight="1">
      <c r="A26" s="88"/>
      <c r="B26" s="88"/>
      <c r="C26" s="88"/>
      <c r="D26" s="88"/>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88"/>
      <c r="S26" s="88"/>
      <c r="T26" s="88"/>
      <c r="U26" s="88"/>
      <c r="V26" s="88"/>
      <c r="W26" s="88"/>
      <c r="X26" s="3"/>
      <c r="Y26" s="3"/>
      <c r="Z26" s="3"/>
      <c r="AA26" s="3"/>
      <c r="AB26" s="3"/>
      <c r="AC26" s="3"/>
      <c r="AD26" s="3"/>
      <c r="AE26" s="3"/>
      <c r="AF26" s="3"/>
      <c r="AG26" s="3"/>
      <c r="AH26" s="3"/>
      <c r="AI26" s="3"/>
      <c r="AJ26" s="3"/>
      <c r="AK26" s="3"/>
      <c r="AL26" s="3"/>
      <c r="AM26" s="3"/>
    </row>
    <row r="27" spans="1:39" ht="45.75" customHeight="1">
      <c r="A27" s="98">
        <v>7</v>
      </c>
      <c r="B27" s="125"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9"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27" t="str">
        <f>IF(AND(N27="",N28="",N29=""),"",AVERAGE(N27:N29))</f>
        <v/>
      </c>
      <c r="S27" s="127" t="str">
        <f>IF(R27="","",
IF(R27=100,"Fuerte",
IF(R27&lt;50,"Débil",
IF(OR(R27&gt;=50,R27&lt;100),"Moderado",""))))</f>
        <v/>
      </c>
      <c r="T27" s="99" t="str">
        <f>IF(S27="","",IF(S27="Fuerte","NO","SI"))</f>
        <v/>
      </c>
      <c r="U27" s="99"/>
      <c r="V27" s="99"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104"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93"/>
      <c r="B28" s="93"/>
      <c r="C28" s="93"/>
      <c r="D28" s="93"/>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93"/>
      <c r="S28" s="93"/>
      <c r="T28" s="93"/>
      <c r="U28" s="93"/>
      <c r="V28" s="93"/>
      <c r="W28" s="93"/>
      <c r="X28" s="3"/>
      <c r="Y28" s="3"/>
      <c r="Z28" s="3"/>
      <c r="AA28" s="3"/>
      <c r="AB28" s="3"/>
      <c r="AC28" s="3"/>
      <c r="AD28" s="3"/>
      <c r="AE28" s="3"/>
      <c r="AF28" s="3"/>
      <c r="AG28" s="3"/>
      <c r="AH28" s="3"/>
      <c r="AI28" s="3"/>
      <c r="AJ28" s="3"/>
      <c r="AK28" s="3"/>
      <c r="AL28" s="3"/>
      <c r="AM28" s="3"/>
    </row>
    <row r="29" spans="1:39" ht="45.75" customHeight="1">
      <c r="A29" s="88"/>
      <c r="B29" s="88"/>
      <c r="C29" s="88"/>
      <c r="D29" s="88"/>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88"/>
      <c r="S29" s="88"/>
      <c r="T29" s="88"/>
      <c r="U29" s="88"/>
      <c r="V29" s="88"/>
      <c r="W29" s="88"/>
      <c r="X29" s="3"/>
      <c r="Y29" s="3"/>
      <c r="Z29" s="3"/>
      <c r="AA29" s="3"/>
      <c r="AB29" s="3"/>
      <c r="AC29" s="3"/>
      <c r="AD29" s="3"/>
      <c r="AE29" s="3"/>
      <c r="AF29" s="3"/>
      <c r="AG29" s="3"/>
      <c r="AH29" s="3"/>
      <c r="AI29" s="3"/>
      <c r="AJ29" s="3"/>
      <c r="AK29" s="3"/>
      <c r="AL29" s="3"/>
      <c r="AM29" s="3"/>
    </row>
    <row r="30" spans="1:39" ht="45.75" customHeight="1">
      <c r="A30" s="98">
        <v>8</v>
      </c>
      <c r="B30" s="125"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9"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27" t="str">
        <f>IF(AND(N30="",N31="",N32=""),"",AVERAGE(N30:N32))</f>
        <v/>
      </c>
      <c r="S30" s="127" t="str">
        <f>IF(R30="","",
IF(R30=100,"Fuerte",
IF(R30&lt;50,"Débil",
IF(OR(R30&gt;=50,R30&lt;100),"Moderado",""))))</f>
        <v/>
      </c>
      <c r="T30" s="99" t="str">
        <f>IF(S30="","",IF(S30="Fuerte","NO","SI"))</f>
        <v/>
      </c>
      <c r="U30" s="99"/>
      <c r="V30" s="99"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104"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93"/>
      <c r="B31" s="93"/>
      <c r="C31" s="93"/>
      <c r="D31" s="93"/>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93"/>
      <c r="S31" s="93"/>
      <c r="T31" s="93"/>
      <c r="U31" s="93"/>
      <c r="V31" s="93"/>
      <c r="W31" s="93"/>
      <c r="X31" s="3"/>
      <c r="Y31" s="3"/>
      <c r="Z31" s="3"/>
      <c r="AA31" s="3"/>
      <c r="AB31" s="3"/>
      <c r="AC31" s="3"/>
      <c r="AD31" s="3"/>
      <c r="AE31" s="3"/>
      <c r="AF31" s="3"/>
      <c r="AG31" s="3"/>
      <c r="AH31" s="3"/>
      <c r="AI31" s="3"/>
      <c r="AJ31" s="3"/>
      <c r="AK31" s="3"/>
      <c r="AL31" s="3"/>
      <c r="AM31" s="3"/>
    </row>
    <row r="32" spans="1:39" ht="45.75" customHeight="1">
      <c r="A32" s="88"/>
      <c r="B32" s="88"/>
      <c r="C32" s="88"/>
      <c r="D32" s="88"/>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88"/>
      <c r="S32" s="88"/>
      <c r="T32" s="88"/>
      <c r="U32" s="88"/>
      <c r="V32" s="88"/>
      <c r="W32" s="88"/>
      <c r="X32" s="3"/>
      <c r="Y32" s="3"/>
      <c r="Z32" s="3"/>
      <c r="AA32" s="3"/>
      <c r="AB32" s="3"/>
      <c r="AC32" s="3"/>
      <c r="AD32" s="3"/>
      <c r="AE32" s="3"/>
      <c r="AF32" s="3"/>
      <c r="AG32" s="3"/>
      <c r="AH32" s="3"/>
      <c r="AI32" s="3"/>
      <c r="AJ32" s="3"/>
      <c r="AK32" s="3"/>
      <c r="AL32" s="3"/>
      <c r="AM32" s="3"/>
    </row>
    <row r="33" spans="1:39" ht="45.75" customHeight="1">
      <c r="A33" s="98">
        <v>9</v>
      </c>
      <c r="B33" s="125"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9"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27" t="str">
        <f>IF(AND(N33="",N34="",N35=""),"",AVERAGE(N33:N35))</f>
        <v/>
      </c>
      <c r="S33" s="127" t="str">
        <f>IF(R33="","",
IF(R33=100,"Fuerte",
IF(R33&lt;50,"Débil",
IF(OR(R33&gt;=50,R33&lt;100),"Moderado",""))))</f>
        <v/>
      </c>
      <c r="T33" s="99" t="str">
        <f>IF(S33="","",IF(S33="Fuerte","NO","SI"))</f>
        <v/>
      </c>
      <c r="U33" s="99"/>
      <c r="V33" s="99"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104"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93"/>
      <c r="B34" s="93"/>
      <c r="C34" s="93"/>
      <c r="D34" s="93"/>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93"/>
      <c r="S34" s="93"/>
      <c r="T34" s="93"/>
      <c r="U34" s="93"/>
      <c r="V34" s="93"/>
      <c r="W34" s="93"/>
      <c r="X34" s="3"/>
      <c r="Y34" s="3"/>
      <c r="Z34" s="3"/>
      <c r="AA34" s="3"/>
      <c r="AB34" s="3"/>
      <c r="AC34" s="3"/>
      <c r="AD34" s="3"/>
      <c r="AE34" s="3"/>
      <c r="AF34" s="3"/>
      <c r="AG34" s="3"/>
      <c r="AH34" s="3"/>
      <c r="AI34" s="3"/>
      <c r="AJ34" s="3"/>
      <c r="AK34" s="3"/>
      <c r="AL34" s="3"/>
      <c r="AM34" s="3"/>
    </row>
    <row r="35" spans="1:39" ht="45.75" customHeight="1">
      <c r="A35" s="88"/>
      <c r="B35" s="88"/>
      <c r="C35" s="88"/>
      <c r="D35" s="88"/>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88"/>
      <c r="S35" s="88"/>
      <c r="T35" s="88"/>
      <c r="U35" s="88"/>
      <c r="V35" s="88"/>
      <c r="W35" s="88"/>
      <c r="X35" s="3"/>
      <c r="Y35" s="3"/>
      <c r="Z35" s="3"/>
      <c r="AA35" s="3"/>
      <c r="AB35" s="3"/>
      <c r="AC35" s="3"/>
      <c r="AD35" s="3"/>
      <c r="AE35" s="3"/>
      <c r="AF35" s="3"/>
      <c r="AG35" s="3"/>
      <c r="AH35" s="3"/>
      <c r="AI35" s="3"/>
      <c r="AJ35" s="3"/>
      <c r="AK35" s="3"/>
      <c r="AL35" s="3"/>
      <c r="AM35" s="3"/>
    </row>
    <row r="36" spans="1:39" ht="45.75" customHeight="1">
      <c r="A36" s="98">
        <v>10</v>
      </c>
      <c r="B36" s="125"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9"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29"/>
      <c r="F36" s="28"/>
      <c r="G36" s="28"/>
      <c r="H36" s="28"/>
      <c r="I36" s="28"/>
      <c r="J36" s="28"/>
      <c r="K36" s="28"/>
      <c r="L36" s="28"/>
      <c r="M36" s="24" t="str">
        <f t="shared" si="0"/>
        <v/>
      </c>
      <c r="N36" s="24"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4" t="str">
        <f t="shared" si="1"/>
        <v/>
      </c>
      <c r="P36" s="24"/>
      <c r="Q36" s="24" t="str">
        <f t="shared" si="2"/>
        <v/>
      </c>
      <c r="R36" s="127" t="str">
        <f>IF(AND(N36="",N37="",N38=""),"",AVERAGE(N36:N38))</f>
        <v/>
      </c>
      <c r="S36" s="127" t="str">
        <f>IF(R36="","",
IF(R36=100,"Fuerte",
IF(R36&lt;50,"Débil",
IF(OR(R36&gt;=50,R36&lt;100),"Moderado",""))))</f>
        <v/>
      </c>
      <c r="T36" s="99" t="str">
        <f>IF(S36="","",IF(S36="Fuerte","NO","SI"))</f>
        <v/>
      </c>
      <c r="U36" s="99"/>
      <c r="V36" s="99"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104"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c r="A37" s="93"/>
      <c r="B37" s="93"/>
      <c r="C37" s="93"/>
      <c r="D37" s="93"/>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93"/>
      <c r="S37" s="93"/>
      <c r="T37" s="93"/>
      <c r="U37" s="93"/>
      <c r="V37" s="93"/>
      <c r="W37" s="93"/>
      <c r="X37" s="2"/>
      <c r="Y37" s="2"/>
      <c r="Z37" s="2"/>
      <c r="AA37" s="2"/>
      <c r="AB37" s="2"/>
      <c r="AC37" s="2"/>
      <c r="AD37" s="2"/>
      <c r="AE37" s="2"/>
      <c r="AF37" s="2"/>
      <c r="AG37" s="2"/>
      <c r="AH37" s="2"/>
      <c r="AI37" s="2"/>
      <c r="AJ37" s="2"/>
      <c r="AK37" s="2"/>
      <c r="AL37" s="2"/>
      <c r="AM37" s="2"/>
    </row>
    <row r="38" spans="1:39" ht="45.75" customHeight="1">
      <c r="A38" s="88"/>
      <c r="B38" s="88"/>
      <c r="C38" s="88"/>
      <c r="D38" s="88"/>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88"/>
      <c r="S38" s="88"/>
      <c r="T38" s="88"/>
      <c r="U38" s="88"/>
      <c r="V38" s="88"/>
      <c r="W38" s="88"/>
      <c r="X38" s="2"/>
      <c r="Y38" s="2"/>
      <c r="Z38" s="2"/>
      <c r="AA38" s="2"/>
      <c r="AB38" s="2"/>
      <c r="AC38" s="2"/>
      <c r="AD38" s="2"/>
      <c r="AE38" s="2"/>
      <c r="AF38" s="2"/>
      <c r="AG38" s="2"/>
      <c r="AH38" s="2"/>
      <c r="AI38" s="2"/>
      <c r="AJ38" s="2"/>
      <c r="AK38" s="2"/>
      <c r="AL38" s="2"/>
      <c r="AM38" s="2"/>
    </row>
    <row r="39" spans="1:39" ht="45.75" customHeight="1">
      <c r="A39" s="98">
        <v>11</v>
      </c>
      <c r="B39" s="125"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9"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27" t="str">
        <f>IF(AND(N39="",N40="",N41=""),"",AVERAGE(N39:N41))</f>
        <v/>
      </c>
      <c r="S39" s="127" t="str">
        <f>IF(R39="","",
IF(R39=100,"Fuerte",
IF(R39&lt;50,"Débil",
IF(OR(R39&gt;=50,R39&lt;100),"Moderado",""))))</f>
        <v/>
      </c>
      <c r="T39" s="99" t="str">
        <f>IF(S39="","",IF(S39="Fuerte","NO","SI"))</f>
        <v/>
      </c>
      <c r="U39" s="99"/>
      <c r="V39" s="99"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104"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93"/>
      <c r="B40" s="93"/>
      <c r="C40" s="93"/>
      <c r="D40" s="93"/>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93"/>
      <c r="S40" s="93"/>
      <c r="T40" s="93"/>
      <c r="U40" s="93"/>
      <c r="V40" s="93"/>
      <c r="W40" s="93"/>
      <c r="X40" s="2"/>
      <c r="Y40" s="2"/>
      <c r="Z40" s="2"/>
      <c r="AA40" s="2"/>
      <c r="AB40" s="2"/>
      <c r="AC40" s="2"/>
      <c r="AD40" s="2"/>
      <c r="AE40" s="2"/>
      <c r="AF40" s="2"/>
      <c r="AG40" s="2"/>
      <c r="AH40" s="2"/>
      <c r="AI40" s="2"/>
      <c r="AJ40" s="2"/>
      <c r="AK40" s="2"/>
      <c r="AL40" s="2"/>
      <c r="AM40" s="2"/>
    </row>
    <row r="41" spans="1:39" ht="45.75" customHeight="1">
      <c r="A41" s="88"/>
      <c r="B41" s="88"/>
      <c r="C41" s="88"/>
      <c r="D41" s="88"/>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88"/>
      <c r="S41" s="88"/>
      <c r="T41" s="88"/>
      <c r="U41" s="88"/>
      <c r="V41" s="88"/>
      <c r="W41" s="88"/>
      <c r="X41" s="2"/>
      <c r="Y41" s="2"/>
      <c r="Z41" s="2"/>
      <c r="AA41" s="2"/>
      <c r="AB41" s="2"/>
      <c r="AC41" s="2"/>
      <c r="AD41" s="2"/>
      <c r="AE41" s="2"/>
      <c r="AF41" s="2"/>
      <c r="AG41" s="2"/>
      <c r="AH41" s="2"/>
      <c r="AI41" s="2"/>
      <c r="AJ41" s="2"/>
      <c r="AK41" s="2"/>
      <c r="AL41" s="2"/>
      <c r="AM41" s="2"/>
    </row>
    <row r="42" spans="1:39" ht="45.75" customHeight="1">
      <c r="A42" s="98">
        <v>12</v>
      </c>
      <c r="B42" s="125"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9"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27" t="str">
        <f>IF(AND(N42="",N43="",N44=""),"",AVERAGE(N42:N44))</f>
        <v/>
      </c>
      <c r="S42" s="127" t="str">
        <f>IF(R42="","",
IF(R42=100,"Fuerte",
IF(R42&lt;50,"Débil",
IF(OR(R42&gt;=50,R42&lt;100),"Moderado",""))))</f>
        <v/>
      </c>
      <c r="T42" s="99" t="str">
        <f>IF(S42="","",IF(S42="Fuerte","NO","SI"))</f>
        <v/>
      </c>
      <c r="U42" s="99"/>
      <c r="V42" s="99"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104"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93"/>
      <c r="B43" s="93"/>
      <c r="C43" s="93"/>
      <c r="D43" s="93"/>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93"/>
      <c r="S43" s="93"/>
      <c r="T43" s="93"/>
      <c r="U43" s="93"/>
      <c r="V43" s="93"/>
      <c r="W43" s="93"/>
      <c r="X43" s="2"/>
      <c r="Y43" s="2"/>
      <c r="Z43" s="2"/>
      <c r="AA43" s="2"/>
      <c r="AB43" s="2"/>
      <c r="AC43" s="2"/>
      <c r="AD43" s="2"/>
      <c r="AE43" s="2"/>
      <c r="AF43" s="2"/>
      <c r="AG43" s="2"/>
      <c r="AH43" s="2"/>
      <c r="AI43" s="2"/>
      <c r="AJ43" s="2"/>
      <c r="AK43" s="2"/>
      <c r="AL43" s="2"/>
      <c r="AM43" s="2"/>
    </row>
    <row r="44" spans="1:39" ht="45.75" customHeight="1">
      <c r="A44" s="88"/>
      <c r="B44" s="88"/>
      <c r="C44" s="88"/>
      <c r="D44" s="88"/>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88"/>
      <c r="S44" s="88"/>
      <c r="T44" s="88"/>
      <c r="U44" s="88"/>
      <c r="V44" s="88"/>
      <c r="W44" s="88"/>
      <c r="X44" s="2"/>
      <c r="Y44" s="2"/>
      <c r="Z44" s="2"/>
      <c r="AA44" s="2"/>
      <c r="AB44" s="2"/>
      <c r="AC44" s="2"/>
      <c r="AD44" s="2"/>
      <c r="AE44" s="2"/>
      <c r="AF44" s="2"/>
      <c r="AG44" s="2"/>
      <c r="AH44" s="2"/>
      <c r="AI44" s="2"/>
      <c r="AJ44" s="2"/>
      <c r="AK44" s="2"/>
      <c r="AL44" s="2"/>
      <c r="AM44" s="2"/>
    </row>
    <row r="45" spans="1:39" ht="45.75" customHeight="1">
      <c r="A45" s="98">
        <v>13</v>
      </c>
      <c r="B45" s="125"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9"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27" t="str">
        <f>IF(AND(N45="",N46="",N47=""),"",AVERAGE(N45:N47))</f>
        <v/>
      </c>
      <c r="S45" s="127" t="str">
        <f>IF(R45="","",
IF(R45=100,"Fuerte",
IF(R45&lt;50,"Débil",
IF(OR(R45&gt;=50,R45&lt;100),"Moderado",""))))</f>
        <v/>
      </c>
      <c r="T45" s="99" t="str">
        <f>IF(S45="","",IF(S45="Fuerte","NO","SI"))</f>
        <v/>
      </c>
      <c r="U45" s="99"/>
      <c r="V45" s="99"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104"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93"/>
      <c r="B46" s="93"/>
      <c r="C46" s="93"/>
      <c r="D46" s="93"/>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93"/>
      <c r="S46" s="93"/>
      <c r="T46" s="93"/>
      <c r="U46" s="93"/>
      <c r="V46" s="93"/>
      <c r="W46" s="93"/>
      <c r="X46" s="2"/>
      <c r="Y46" s="2"/>
      <c r="Z46" s="2"/>
      <c r="AA46" s="2"/>
      <c r="AB46" s="2"/>
      <c r="AC46" s="2"/>
      <c r="AD46" s="2"/>
      <c r="AE46" s="2"/>
      <c r="AF46" s="2"/>
      <c r="AG46" s="2"/>
      <c r="AH46" s="2"/>
      <c r="AI46" s="2"/>
      <c r="AJ46" s="2"/>
      <c r="AK46" s="2"/>
      <c r="AL46" s="2"/>
      <c r="AM46" s="2"/>
    </row>
    <row r="47" spans="1:39" ht="45.75" customHeight="1">
      <c r="A47" s="88"/>
      <c r="B47" s="88"/>
      <c r="C47" s="88"/>
      <c r="D47" s="88"/>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88"/>
      <c r="S47" s="88"/>
      <c r="T47" s="88"/>
      <c r="U47" s="88"/>
      <c r="V47" s="88"/>
      <c r="W47" s="88"/>
      <c r="X47" s="2"/>
      <c r="Y47" s="2"/>
      <c r="Z47" s="2"/>
      <c r="AA47" s="2"/>
      <c r="AB47" s="2"/>
      <c r="AC47" s="2"/>
      <c r="AD47" s="2"/>
      <c r="AE47" s="2"/>
      <c r="AF47" s="2"/>
      <c r="AG47" s="2"/>
      <c r="AH47" s="2"/>
      <c r="AI47" s="2"/>
      <c r="AJ47" s="2"/>
      <c r="AK47" s="2"/>
      <c r="AL47" s="2"/>
      <c r="AM47" s="2"/>
    </row>
    <row r="48" spans="1:39" ht="45.75" customHeight="1">
      <c r="A48" s="98">
        <v>14</v>
      </c>
      <c r="B48" s="125"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9"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27" t="str">
        <f>IF(AND(N48="",N49="",N50=""),"",AVERAGE(N48:N50))</f>
        <v/>
      </c>
      <c r="S48" s="127" t="str">
        <f>IF(R48="","",
IF(R48=100,"Fuerte",
IF(R48&lt;50,"Débil",
IF(OR(R48&gt;=50,R48&lt;100),"Moderado",""))))</f>
        <v/>
      </c>
      <c r="T48" s="99" t="str">
        <f>IF(S48="","",IF(S48="Fuerte","NO","SI"))</f>
        <v/>
      </c>
      <c r="U48" s="99"/>
      <c r="V48" s="99"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104"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93"/>
      <c r="B49" s="93"/>
      <c r="C49" s="93"/>
      <c r="D49" s="93"/>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93"/>
      <c r="S49" s="93"/>
      <c r="T49" s="93"/>
      <c r="U49" s="93"/>
      <c r="V49" s="93"/>
      <c r="W49" s="93"/>
      <c r="X49" s="2"/>
      <c r="Y49" s="2"/>
      <c r="Z49" s="2"/>
      <c r="AA49" s="2"/>
      <c r="AB49" s="2"/>
      <c r="AC49" s="2"/>
      <c r="AD49" s="2"/>
      <c r="AE49" s="2"/>
      <c r="AF49" s="2"/>
      <c r="AG49" s="2"/>
      <c r="AH49" s="2"/>
      <c r="AI49" s="2"/>
      <c r="AJ49" s="2"/>
      <c r="AK49" s="2"/>
      <c r="AL49" s="2"/>
      <c r="AM49" s="2"/>
    </row>
    <row r="50" spans="1:39" ht="45.75" customHeight="1">
      <c r="A50" s="88"/>
      <c r="B50" s="88"/>
      <c r="C50" s="88"/>
      <c r="D50" s="88"/>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88"/>
      <c r="S50" s="88"/>
      <c r="T50" s="88"/>
      <c r="U50" s="88"/>
      <c r="V50" s="88"/>
      <c r="W50" s="88"/>
      <c r="X50" s="2"/>
      <c r="Y50" s="2"/>
      <c r="Z50" s="2"/>
      <c r="AA50" s="2"/>
      <c r="AB50" s="2"/>
      <c r="AC50" s="2"/>
      <c r="AD50" s="2"/>
      <c r="AE50" s="2"/>
      <c r="AF50" s="2"/>
      <c r="AG50" s="2"/>
      <c r="AH50" s="2"/>
      <c r="AI50" s="2"/>
      <c r="AJ50" s="2"/>
      <c r="AK50" s="2"/>
      <c r="AL50" s="2"/>
      <c r="AM50" s="2"/>
    </row>
    <row r="51" spans="1:39" ht="45.75" customHeight="1">
      <c r="A51" s="98">
        <v>15</v>
      </c>
      <c r="B51" s="125"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9"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27" t="str">
        <f>IF(AND(N51="",N52="",N53=""),"",AVERAGE(N51:N53))</f>
        <v/>
      </c>
      <c r="S51" s="127" t="str">
        <f>IF(R51="","",
IF(R51=100,"Fuerte",
IF(R51&lt;50,"Débil",
IF(OR(R51&gt;=50,R51&lt;100),"Moderado",""))))</f>
        <v/>
      </c>
      <c r="T51" s="99" t="str">
        <f>IF(S51="","",IF(S51="Fuerte","NO","SI"))</f>
        <v/>
      </c>
      <c r="U51" s="99"/>
      <c r="V51" s="99"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104"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93"/>
      <c r="B52" s="93"/>
      <c r="C52" s="93"/>
      <c r="D52" s="93"/>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93"/>
      <c r="S52" s="93"/>
      <c r="T52" s="93"/>
      <c r="U52" s="93"/>
      <c r="V52" s="93"/>
      <c r="W52" s="93"/>
      <c r="X52" s="2"/>
      <c r="Y52" s="2"/>
      <c r="Z52" s="2"/>
      <c r="AA52" s="2"/>
      <c r="AB52" s="2"/>
      <c r="AC52" s="2"/>
      <c r="AD52" s="2"/>
      <c r="AE52" s="2"/>
      <c r="AF52" s="2"/>
      <c r="AG52" s="2"/>
      <c r="AH52" s="2"/>
      <c r="AI52" s="2"/>
      <c r="AJ52" s="2"/>
      <c r="AK52" s="2"/>
      <c r="AL52" s="2"/>
      <c r="AM52" s="2"/>
    </row>
    <row r="53" spans="1:39" ht="45.75" customHeight="1">
      <c r="A53" s="88"/>
      <c r="B53" s="88"/>
      <c r="C53" s="88"/>
      <c r="D53" s="88"/>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88"/>
      <c r="S53" s="88"/>
      <c r="T53" s="88"/>
      <c r="U53" s="88"/>
      <c r="V53" s="88"/>
      <c r="W53" s="88"/>
      <c r="X53" s="2"/>
      <c r="Y53" s="2"/>
      <c r="Z53" s="2"/>
      <c r="AA53" s="2"/>
      <c r="AB53" s="2"/>
      <c r="AC53" s="2"/>
      <c r="AD53" s="2"/>
      <c r="AE53" s="2"/>
      <c r="AF53" s="2"/>
      <c r="AG53" s="2"/>
      <c r="AH53" s="2"/>
      <c r="AI53" s="2"/>
      <c r="AJ53" s="2"/>
      <c r="AK53" s="2"/>
      <c r="AL53" s="2"/>
      <c r="AM53" s="2"/>
    </row>
    <row r="54" spans="1:39" ht="45.75" customHeight="1">
      <c r="A54" s="98">
        <v>16</v>
      </c>
      <c r="B54" s="125"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9"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27" t="str">
        <f>IF(AND(N54="",N55="",N56=""),"",AVERAGE(N54:N56))</f>
        <v/>
      </c>
      <c r="S54" s="127" t="str">
        <f>IF(R54="","",
IF(R54=100,"Fuerte",
IF(R54&lt;50,"Débil",
IF(OR(R54&gt;=50,R54&lt;100),"Moderado",""))))</f>
        <v/>
      </c>
      <c r="T54" s="99" t="str">
        <f>IF(S54="","",IF(S54="Fuerte","NO","SI"))</f>
        <v/>
      </c>
      <c r="U54" s="99"/>
      <c r="V54" s="99"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104"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93"/>
      <c r="B55" s="93"/>
      <c r="C55" s="93"/>
      <c r="D55" s="93"/>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93"/>
      <c r="S55" s="93"/>
      <c r="T55" s="93"/>
      <c r="U55" s="93"/>
      <c r="V55" s="93"/>
      <c r="W55" s="93"/>
      <c r="X55" s="2"/>
      <c r="Y55" s="2"/>
      <c r="Z55" s="2"/>
      <c r="AA55" s="2"/>
      <c r="AB55" s="2"/>
      <c r="AC55" s="2"/>
      <c r="AD55" s="2"/>
      <c r="AE55" s="2"/>
      <c r="AF55" s="2"/>
      <c r="AG55" s="2"/>
      <c r="AH55" s="2"/>
      <c r="AI55" s="2"/>
      <c r="AJ55" s="2"/>
      <c r="AK55" s="2"/>
      <c r="AL55" s="2"/>
      <c r="AM55" s="2"/>
    </row>
    <row r="56" spans="1:39" ht="45.75" customHeight="1">
      <c r="A56" s="88"/>
      <c r="B56" s="88"/>
      <c r="C56" s="88"/>
      <c r="D56" s="88"/>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88"/>
      <c r="S56" s="88"/>
      <c r="T56" s="88"/>
      <c r="U56" s="88"/>
      <c r="V56" s="88"/>
      <c r="W56" s="88"/>
      <c r="X56" s="2"/>
      <c r="Y56" s="2"/>
      <c r="Z56" s="2"/>
      <c r="AA56" s="2"/>
      <c r="AB56" s="2"/>
      <c r="AC56" s="2"/>
      <c r="AD56" s="2"/>
      <c r="AE56" s="2"/>
      <c r="AF56" s="2"/>
      <c r="AG56" s="2"/>
      <c r="AH56" s="2"/>
      <c r="AI56" s="2"/>
      <c r="AJ56" s="2"/>
      <c r="AK56" s="2"/>
      <c r="AL56" s="2"/>
      <c r="AM56" s="2"/>
    </row>
    <row r="57" spans="1:39" ht="45.75" customHeight="1">
      <c r="A57" s="98">
        <v>17</v>
      </c>
      <c r="B57" s="125"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9"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27" t="str">
        <f>IF(AND(N57="",N58="",N59=""),"",AVERAGE(N57:N59))</f>
        <v/>
      </c>
      <c r="S57" s="127" t="str">
        <f>IF(R57="","",
IF(R57=100,"Fuerte",
IF(R57&lt;50,"Débil",
IF(OR(R57&gt;=50,R57&lt;100),"Moderado",""))))</f>
        <v/>
      </c>
      <c r="T57" s="99" t="str">
        <f>IF(S57="","",IF(S57="Fuerte","NO","SI"))</f>
        <v/>
      </c>
      <c r="U57" s="99"/>
      <c r="V57" s="99"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104"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93"/>
      <c r="B58" s="93"/>
      <c r="C58" s="93"/>
      <c r="D58" s="93"/>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93"/>
      <c r="S58" s="93"/>
      <c r="T58" s="93"/>
      <c r="U58" s="93"/>
      <c r="V58" s="93"/>
      <c r="W58" s="93"/>
      <c r="X58" s="2"/>
      <c r="Y58" s="2"/>
      <c r="Z58" s="2"/>
      <c r="AA58" s="2"/>
      <c r="AB58" s="2"/>
      <c r="AC58" s="2"/>
      <c r="AD58" s="2"/>
      <c r="AE58" s="2"/>
      <c r="AF58" s="2"/>
      <c r="AG58" s="2"/>
      <c r="AH58" s="2"/>
      <c r="AI58" s="2"/>
      <c r="AJ58" s="2"/>
      <c r="AK58" s="2"/>
      <c r="AL58" s="2"/>
      <c r="AM58" s="2"/>
    </row>
    <row r="59" spans="1:39" ht="45.75" customHeight="1">
      <c r="A59" s="88"/>
      <c r="B59" s="88"/>
      <c r="C59" s="88"/>
      <c r="D59" s="88"/>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88"/>
      <c r="S59" s="88"/>
      <c r="T59" s="88"/>
      <c r="U59" s="88"/>
      <c r="V59" s="88"/>
      <c r="W59" s="88"/>
      <c r="X59" s="2"/>
      <c r="Y59" s="2"/>
      <c r="Z59" s="2"/>
      <c r="AA59" s="2"/>
      <c r="AB59" s="2"/>
      <c r="AC59" s="2"/>
      <c r="AD59" s="2"/>
      <c r="AE59" s="2"/>
      <c r="AF59" s="2"/>
      <c r="AG59" s="2"/>
      <c r="AH59" s="2"/>
      <c r="AI59" s="2"/>
      <c r="AJ59" s="2"/>
      <c r="AK59" s="2"/>
      <c r="AL59" s="2"/>
      <c r="AM59" s="2"/>
    </row>
    <row r="60" spans="1:39" ht="45.75" customHeight="1">
      <c r="A60" s="98">
        <v>18</v>
      </c>
      <c r="B60" s="125"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9"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27" t="str">
        <f>IF(AND(N60="",N61="",N62=""),"",AVERAGE(N60:N62))</f>
        <v/>
      </c>
      <c r="S60" s="127" t="str">
        <f>IF(R60="","",
IF(R60=100,"Fuerte",
IF(R60&lt;50,"Débil",
IF(OR(R60&gt;=50,R60&lt;100),"Moderado",""))))</f>
        <v/>
      </c>
      <c r="T60" s="99" t="str">
        <f>IF(S60="","",IF(S60="Fuerte","NO","SI"))</f>
        <v/>
      </c>
      <c r="U60" s="99"/>
      <c r="V60" s="99"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104"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93"/>
      <c r="B61" s="93"/>
      <c r="C61" s="93"/>
      <c r="D61" s="93"/>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93"/>
      <c r="S61" s="93"/>
      <c r="T61" s="93"/>
      <c r="U61" s="93"/>
      <c r="V61" s="93"/>
      <c r="W61" s="93"/>
      <c r="X61" s="2"/>
      <c r="Y61" s="2"/>
      <c r="Z61" s="2"/>
      <c r="AA61" s="2"/>
      <c r="AB61" s="2"/>
      <c r="AC61" s="2"/>
      <c r="AD61" s="2"/>
      <c r="AE61" s="2"/>
      <c r="AF61" s="2"/>
      <c r="AG61" s="2"/>
      <c r="AH61" s="2"/>
      <c r="AI61" s="2"/>
      <c r="AJ61" s="2"/>
      <c r="AK61" s="2"/>
      <c r="AL61" s="2"/>
      <c r="AM61" s="2"/>
    </row>
    <row r="62" spans="1:39" ht="45.75" customHeight="1">
      <c r="A62" s="88"/>
      <c r="B62" s="88"/>
      <c r="C62" s="88"/>
      <c r="D62" s="88"/>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88"/>
      <c r="S62" s="88"/>
      <c r="T62" s="88"/>
      <c r="U62" s="88"/>
      <c r="V62" s="88"/>
      <c r="W62" s="88"/>
      <c r="X62" s="2"/>
      <c r="Y62" s="2"/>
      <c r="Z62" s="2"/>
      <c r="AA62" s="2"/>
      <c r="AB62" s="2"/>
      <c r="AC62" s="2"/>
      <c r="AD62" s="2"/>
      <c r="AE62" s="2"/>
      <c r="AF62" s="2"/>
      <c r="AG62" s="2"/>
      <c r="AH62" s="2"/>
      <c r="AI62" s="2"/>
      <c r="AJ62" s="2"/>
      <c r="AK62" s="2"/>
      <c r="AL62" s="2"/>
      <c r="AM62" s="2"/>
    </row>
    <row r="63" spans="1:39" ht="45.75" customHeight="1">
      <c r="A63" s="98">
        <v>19</v>
      </c>
      <c r="B63" s="125"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9"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27" t="str">
        <f>IF(AND(N63="",N64="",N65=""),"",AVERAGE(N63:N65))</f>
        <v/>
      </c>
      <c r="S63" s="127" t="str">
        <f>IF(R63="","",
IF(R63=100,"Fuerte",
IF(R63&lt;50,"Débil",
IF(OR(R63&gt;=50,R63&lt;100),"Moderado",""))))</f>
        <v/>
      </c>
      <c r="T63" s="99" t="str">
        <f>IF(S63="","",IF(S63="Fuerte","NO","SI"))</f>
        <v/>
      </c>
      <c r="U63" s="99"/>
      <c r="V63" s="99"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104"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93"/>
      <c r="B64" s="93"/>
      <c r="C64" s="93"/>
      <c r="D64" s="93"/>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93"/>
      <c r="S64" s="93"/>
      <c r="T64" s="93"/>
      <c r="U64" s="93"/>
      <c r="V64" s="93"/>
      <c r="W64" s="93"/>
      <c r="X64" s="2"/>
      <c r="Y64" s="2"/>
      <c r="Z64" s="2"/>
      <c r="AA64" s="2"/>
      <c r="AB64" s="2"/>
      <c r="AC64" s="2"/>
      <c r="AD64" s="2"/>
      <c r="AE64" s="2"/>
      <c r="AF64" s="2"/>
      <c r="AG64" s="2"/>
      <c r="AH64" s="2"/>
      <c r="AI64" s="2"/>
      <c r="AJ64" s="2"/>
      <c r="AK64" s="2"/>
      <c r="AL64" s="2"/>
      <c r="AM64" s="2"/>
    </row>
    <row r="65" spans="1:39" ht="45.75" customHeight="1">
      <c r="A65" s="88"/>
      <c r="B65" s="88"/>
      <c r="C65" s="88"/>
      <c r="D65" s="88"/>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88"/>
      <c r="S65" s="88"/>
      <c r="T65" s="88"/>
      <c r="U65" s="88"/>
      <c r="V65" s="88"/>
      <c r="W65" s="88"/>
      <c r="X65" s="2"/>
      <c r="Y65" s="2"/>
      <c r="Z65" s="2"/>
      <c r="AA65" s="2"/>
      <c r="AB65" s="2"/>
      <c r="AC65" s="2"/>
      <c r="AD65" s="2"/>
      <c r="AE65" s="2"/>
      <c r="AF65" s="2"/>
      <c r="AG65" s="2"/>
      <c r="AH65" s="2"/>
      <c r="AI65" s="2"/>
      <c r="AJ65" s="2"/>
      <c r="AK65" s="2"/>
      <c r="AL65" s="2"/>
      <c r="AM65" s="2"/>
    </row>
    <row r="66" spans="1:39" ht="45.75" customHeight="1">
      <c r="A66" s="98">
        <v>20</v>
      </c>
      <c r="B66" s="125"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9"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27" t="str">
        <f>IF(AND(N66="",N67="",N68=""),"",AVERAGE(N66:N68))</f>
        <v/>
      </c>
      <c r="S66" s="127" t="str">
        <f>IF(R66="","",
IF(R66=100,"Fuerte",
IF(R66&lt;50,"Débil",
IF(OR(R66&gt;=50,R66&lt;100),"Moderado",""))))</f>
        <v/>
      </c>
      <c r="T66" s="99" t="str">
        <f>IF(S66="","",IF(S66="Fuerte","NO","SI"))</f>
        <v/>
      </c>
      <c r="U66" s="99"/>
      <c r="V66" s="99"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104"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93"/>
      <c r="B67" s="93"/>
      <c r="C67" s="93"/>
      <c r="D67" s="93"/>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93"/>
      <c r="S67" s="93"/>
      <c r="T67" s="93"/>
      <c r="U67" s="93"/>
      <c r="V67" s="93"/>
      <c r="W67" s="93"/>
      <c r="X67" s="2"/>
      <c r="Y67" s="2"/>
      <c r="Z67" s="2"/>
      <c r="AA67" s="2"/>
      <c r="AB67" s="2"/>
      <c r="AC67" s="2"/>
      <c r="AD67" s="2"/>
      <c r="AE67" s="2"/>
      <c r="AF67" s="2"/>
      <c r="AG67" s="2"/>
      <c r="AH67" s="2"/>
      <c r="AI67" s="2"/>
      <c r="AJ67" s="2"/>
      <c r="AK67" s="2"/>
      <c r="AL67" s="2"/>
      <c r="AM67" s="2"/>
    </row>
    <row r="68" spans="1:39" ht="45.75" customHeight="1">
      <c r="A68" s="88"/>
      <c r="B68" s="88"/>
      <c r="C68" s="88"/>
      <c r="D68" s="88"/>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88"/>
      <c r="S68" s="88"/>
      <c r="T68" s="88"/>
      <c r="U68" s="88"/>
      <c r="V68" s="88"/>
      <c r="W68" s="88"/>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C66:C68"/>
    <mergeCell ref="D66:D68"/>
    <mergeCell ref="A60:A62"/>
    <mergeCell ref="A63:A65"/>
    <mergeCell ref="B63:B65"/>
    <mergeCell ref="C63:C65"/>
    <mergeCell ref="D63:D65"/>
    <mergeCell ref="A66:A68"/>
    <mergeCell ref="B66:B68"/>
    <mergeCell ref="C30:C32"/>
    <mergeCell ref="D30:D32"/>
    <mergeCell ref="A24:A26"/>
    <mergeCell ref="A27:A29"/>
    <mergeCell ref="B27:B29"/>
    <mergeCell ref="C27:C29"/>
    <mergeCell ref="D27:D29"/>
    <mergeCell ref="A30:A32"/>
    <mergeCell ref="B30:B32"/>
    <mergeCell ref="A18:A20"/>
    <mergeCell ref="B18:B20"/>
    <mergeCell ref="A21:A23"/>
    <mergeCell ref="B21:B23"/>
    <mergeCell ref="C21:C23"/>
    <mergeCell ref="D21:D23"/>
    <mergeCell ref="B24:B26"/>
    <mergeCell ref="C24:C26"/>
    <mergeCell ref="D24:D26"/>
    <mergeCell ref="A9:A11"/>
    <mergeCell ref="B9:B11"/>
    <mergeCell ref="C9:C11"/>
    <mergeCell ref="D9:D11"/>
    <mergeCell ref="B12:B14"/>
    <mergeCell ref="C12:C14"/>
    <mergeCell ref="D12:D14"/>
    <mergeCell ref="A12:A14"/>
    <mergeCell ref="A15:A17"/>
    <mergeCell ref="B15:B17"/>
    <mergeCell ref="C15:C17"/>
    <mergeCell ref="D15:D17"/>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42:A44"/>
    <mergeCell ref="B42:B44"/>
    <mergeCell ref="A45:A47"/>
    <mergeCell ref="B45:B47"/>
    <mergeCell ref="C45:C47"/>
    <mergeCell ref="D45:D47"/>
    <mergeCell ref="B48:B50"/>
    <mergeCell ref="C48:C50"/>
    <mergeCell ref="D48:D50"/>
    <mergeCell ref="A48:A50"/>
    <mergeCell ref="C42:C44"/>
    <mergeCell ref="D42:D44"/>
    <mergeCell ref="A33:A35"/>
    <mergeCell ref="B33:B35"/>
    <mergeCell ref="C33:C35"/>
    <mergeCell ref="D33:D35"/>
    <mergeCell ref="B36:B38"/>
    <mergeCell ref="C36:C38"/>
    <mergeCell ref="D36:D38"/>
    <mergeCell ref="A36:A38"/>
    <mergeCell ref="A39:A41"/>
    <mergeCell ref="B39:B41"/>
    <mergeCell ref="C39:C41"/>
    <mergeCell ref="D39:D41"/>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R24:R26"/>
    <mergeCell ref="S24:S26"/>
    <mergeCell ref="T24:T26"/>
    <mergeCell ref="U24:U26"/>
    <mergeCell ref="V24:V26"/>
    <mergeCell ref="W24:W26"/>
    <mergeCell ref="R27:R29"/>
    <mergeCell ref="W27:W29"/>
    <mergeCell ref="R33:R35"/>
    <mergeCell ref="U9:U11"/>
    <mergeCell ref="V9:V11"/>
    <mergeCell ref="W9:W11"/>
    <mergeCell ref="W12:W14"/>
    <mergeCell ref="R12:R14"/>
    <mergeCell ref="R21:R23"/>
    <mergeCell ref="S21:S23"/>
    <mergeCell ref="T21:T23"/>
    <mergeCell ref="U21:U23"/>
    <mergeCell ref="V21:V23"/>
    <mergeCell ref="W21:W23"/>
    <mergeCell ref="U18:U20"/>
    <mergeCell ref="V18:V20"/>
    <mergeCell ref="W18:W20"/>
    <mergeCell ref="S12:S14"/>
    <mergeCell ref="T12:T14"/>
    <mergeCell ref="S15:S17"/>
    <mergeCell ref="T15:T17"/>
    <mergeCell ref="U15:U17"/>
    <mergeCell ref="V15:V17"/>
    <mergeCell ref="W15:W17"/>
    <mergeCell ref="U12:U14"/>
    <mergeCell ref="V12:V14"/>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R54:R56"/>
    <mergeCell ref="S54:S56"/>
    <mergeCell ref="T54:T56"/>
    <mergeCell ref="U54:U56"/>
    <mergeCell ref="V54:V56"/>
    <mergeCell ref="W54:W56"/>
    <mergeCell ref="R57:R59"/>
    <mergeCell ref="W57:W59"/>
    <mergeCell ref="R63:R65"/>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39:R41"/>
    <mergeCell ref="S39:S41"/>
    <mergeCell ref="T39:T41"/>
    <mergeCell ref="U39:U41"/>
    <mergeCell ref="V39:V41"/>
    <mergeCell ref="W39:W41"/>
    <mergeCell ref="R42:R44"/>
    <mergeCell ref="W42:W44"/>
    <mergeCell ref="R48:R50"/>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s>
  <conditionalFormatting sqref="W9">
    <cfRule type="expression" dxfId="205" priority="1">
      <formula>IF($W9="Casi seguro",1,0)</formula>
    </cfRule>
  </conditionalFormatting>
  <conditionalFormatting sqref="W9">
    <cfRule type="expression" dxfId="204" priority="2">
      <formula>IF($W9="Probable",1,0)</formula>
    </cfRule>
  </conditionalFormatting>
  <conditionalFormatting sqref="W9">
    <cfRule type="expression" dxfId="203" priority="3">
      <formula>IF($W9="Posible",1,0)</formula>
    </cfRule>
  </conditionalFormatting>
  <conditionalFormatting sqref="W9">
    <cfRule type="expression" dxfId="202" priority="4">
      <formula>IF($W9="Improbable",1,0)</formula>
    </cfRule>
  </conditionalFormatting>
  <conditionalFormatting sqref="W9">
    <cfRule type="expression" dxfId="201" priority="5">
      <formula>IF($W9="Rara vez",1,0)</formula>
    </cfRule>
  </conditionalFormatting>
  <conditionalFormatting sqref="B9:D68">
    <cfRule type="expression" dxfId="200" priority="6">
      <formula>IF($D9="No aplica",1,0)</formula>
    </cfRule>
  </conditionalFormatting>
  <conditionalFormatting sqref="W12">
    <cfRule type="expression" dxfId="199" priority="7">
      <formula>IF($W12="Casi seguro",1,0)</formula>
    </cfRule>
  </conditionalFormatting>
  <conditionalFormatting sqref="W12">
    <cfRule type="expression" dxfId="198" priority="8">
      <formula>IF($W12="Probable",1,0)</formula>
    </cfRule>
  </conditionalFormatting>
  <conditionalFormatting sqref="W12">
    <cfRule type="expression" dxfId="197" priority="9">
      <formula>IF($W12="Posible",1,0)</formula>
    </cfRule>
  </conditionalFormatting>
  <conditionalFormatting sqref="W12">
    <cfRule type="expression" dxfId="196" priority="10">
      <formula>IF($W12="Improbable",1,0)</formula>
    </cfRule>
  </conditionalFormatting>
  <conditionalFormatting sqref="W12">
    <cfRule type="expression" dxfId="195" priority="11">
      <formula>IF($W12="Rara vez",1,0)</formula>
    </cfRule>
  </conditionalFormatting>
  <conditionalFormatting sqref="E12:W14">
    <cfRule type="expression" dxfId="194" priority="12">
      <formula>IF($D$12="No aplica",1,0)</formula>
    </cfRule>
  </conditionalFormatting>
  <conditionalFormatting sqref="E9:W11">
    <cfRule type="expression" dxfId="193" priority="13">
      <formula>IF($D$9="No aplica",1,0)</formula>
    </cfRule>
  </conditionalFormatting>
  <conditionalFormatting sqref="W15">
    <cfRule type="expression" dxfId="192" priority="14">
      <formula>IF($W15="Casi seguro",1,0)</formula>
    </cfRule>
  </conditionalFormatting>
  <conditionalFormatting sqref="W15">
    <cfRule type="expression" dxfId="191" priority="15">
      <formula>IF($W15="Probable",1,0)</formula>
    </cfRule>
  </conditionalFormatting>
  <conditionalFormatting sqref="W15">
    <cfRule type="expression" dxfId="190" priority="16">
      <formula>IF($W15="Posible",1,0)</formula>
    </cfRule>
  </conditionalFormatting>
  <conditionalFormatting sqref="W15">
    <cfRule type="expression" dxfId="189" priority="17">
      <formula>IF($W15="Improbable",1,0)</formula>
    </cfRule>
  </conditionalFormatting>
  <conditionalFormatting sqref="W15">
    <cfRule type="expression" dxfId="188" priority="18">
      <formula>IF($W15="Rara vez",1,0)</formula>
    </cfRule>
  </conditionalFormatting>
  <conditionalFormatting sqref="E15:W17">
    <cfRule type="expression" dxfId="187" priority="19">
      <formula>IF($D$15="No aplica",1,0)</formula>
    </cfRule>
  </conditionalFormatting>
  <conditionalFormatting sqref="W18">
    <cfRule type="expression" dxfId="186" priority="20">
      <formula>IF($W18="Casi seguro",1,0)</formula>
    </cfRule>
  </conditionalFormatting>
  <conditionalFormatting sqref="W18">
    <cfRule type="expression" dxfId="185" priority="21">
      <formula>IF($W18="Probable",1,0)</formula>
    </cfRule>
  </conditionalFormatting>
  <conditionalFormatting sqref="W18">
    <cfRule type="expression" dxfId="184" priority="22">
      <formula>IF($W18="Posible",1,0)</formula>
    </cfRule>
  </conditionalFormatting>
  <conditionalFormatting sqref="W18">
    <cfRule type="expression" dxfId="183" priority="23">
      <formula>IF($W18="Improbable",1,0)</formula>
    </cfRule>
  </conditionalFormatting>
  <conditionalFormatting sqref="W18">
    <cfRule type="expression" dxfId="182" priority="24">
      <formula>IF($W18="Rara vez",1,0)</formula>
    </cfRule>
  </conditionalFormatting>
  <conditionalFormatting sqref="E18:W20">
    <cfRule type="expression" dxfId="181" priority="25">
      <formula>IF($D$18="No aplica",1,0)</formula>
    </cfRule>
  </conditionalFormatting>
  <conditionalFormatting sqref="W21">
    <cfRule type="expression" dxfId="180" priority="26">
      <formula>IF($W21="Casi seguro",1,0)</formula>
    </cfRule>
  </conditionalFormatting>
  <conditionalFormatting sqref="W21">
    <cfRule type="expression" dxfId="179" priority="27">
      <formula>IF($W21="Probable",1,0)</formula>
    </cfRule>
  </conditionalFormatting>
  <conditionalFormatting sqref="W21">
    <cfRule type="expression" dxfId="178" priority="28">
      <formula>IF($W21="Posible",1,0)</formula>
    </cfRule>
  </conditionalFormatting>
  <conditionalFormatting sqref="W21">
    <cfRule type="expression" dxfId="177" priority="29">
      <formula>IF($W21="Improbable",1,0)</formula>
    </cfRule>
  </conditionalFormatting>
  <conditionalFormatting sqref="W21">
    <cfRule type="expression" dxfId="176" priority="30">
      <formula>IF($W21="Rara vez",1,0)</formula>
    </cfRule>
  </conditionalFormatting>
  <conditionalFormatting sqref="E21:W23">
    <cfRule type="expression" dxfId="175" priority="31">
      <formula>IF($D$21="No aplica",1,0)</formula>
    </cfRule>
  </conditionalFormatting>
  <conditionalFormatting sqref="W24">
    <cfRule type="expression" dxfId="174" priority="32">
      <formula>IF($W24="Casi seguro",1,0)</formula>
    </cfRule>
  </conditionalFormatting>
  <conditionalFormatting sqref="W24">
    <cfRule type="expression" dxfId="173" priority="33">
      <formula>IF($W24="Probable",1,0)</formula>
    </cfRule>
  </conditionalFormatting>
  <conditionalFormatting sqref="W24">
    <cfRule type="expression" dxfId="172" priority="34">
      <formula>IF($W24="Posible",1,0)</formula>
    </cfRule>
  </conditionalFormatting>
  <conditionalFormatting sqref="W24">
    <cfRule type="expression" dxfId="171" priority="35">
      <formula>IF($W24="Improbable",1,0)</formula>
    </cfRule>
  </conditionalFormatting>
  <conditionalFormatting sqref="W24">
    <cfRule type="expression" dxfId="170" priority="36">
      <formula>IF($W24="Rara vez",1,0)</formula>
    </cfRule>
  </conditionalFormatting>
  <conditionalFormatting sqref="E24:W26">
    <cfRule type="expression" dxfId="169" priority="37">
      <formula>IF($D$24="No aplica",1,0)</formula>
    </cfRule>
  </conditionalFormatting>
  <conditionalFormatting sqref="W27">
    <cfRule type="expression" dxfId="168" priority="38">
      <formula>IF($W27="Casi seguro",1,0)</formula>
    </cfRule>
  </conditionalFormatting>
  <conditionalFormatting sqref="W27">
    <cfRule type="expression" dxfId="167" priority="39">
      <formula>IF($W27="Probable",1,0)</formula>
    </cfRule>
  </conditionalFormatting>
  <conditionalFormatting sqref="W27">
    <cfRule type="expression" dxfId="166" priority="40">
      <formula>IF($W27="Posible",1,0)</formula>
    </cfRule>
  </conditionalFormatting>
  <conditionalFormatting sqref="W27">
    <cfRule type="expression" dxfId="165" priority="41">
      <formula>IF($W27="Improbable",1,0)</formula>
    </cfRule>
  </conditionalFormatting>
  <conditionalFormatting sqref="W27">
    <cfRule type="expression" dxfId="164" priority="42">
      <formula>IF($W27="Rara vez",1,0)</formula>
    </cfRule>
  </conditionalFormatting>
  <conditionalFormatting sqref="E27:W29">
    <cfRule type="expression" dxfId="163" priority="43">
      <formula>IF($D$27="No aplica",1,0)</formula>
    </cfRule>
  </conditionalFormatting>
  <conditionalFormatting sqref="W30">
    <cfRule type="expression" dxfId="162" priority="44">
      <formula>IF($W30="Casi seguro",1,0)</formula>
    </cfRule>
  </conditionalFormatting>
  <conditionalFormatting sqref="W30">
    <cfRule type="expression" dxfId="161" priority="45">
      <formula>IF($W30="Probable",1,0)</formula>
    </cfRule>
  </conditionalFormatting>
  <conditionalFormatting sqref="W30">
    <cfRule type="expression" dxfId="160" priority="46">
      <formula>IF($W30="Posible",1,0)</formula>
    </cfRule>
  </conditionalFormatting>
  <conditionalFormatting sqref="W30">
    <cfRule type="expression" dxfId="159" priority="47">
      <formula>IF($W30="Improbable",1,0)</formula>
    </cfRule>
  </conditionalFormatting>
  <conditionalFormatting sqref="W30">
    <cfRule type="expression" dxfId="158" priority="48">
      <formula>IF($W30="Rara vez",1,0)</formula>
    </cfRule>
  </conditionalFormatting>
  <conditionalFormatting sqref="E30:W32">
    <cfRule type="expression" dxfId="157" priority="49">
      <formula>IF($D$30="No aplica",1,0)</formula>
    </cfRule>
  </conditionalFormatting>
  <conditionalFormatting sqref="W33">
    <cfRule type="expression" dxfId="156" priority="50">
      <formula>IF($W33="Casi seguro",1,0)</formula>
    </cfRule>
  </conditionalFormatting>
  <conditionalFormatting sqref="W33">
    <cfRule type="expression" dxfId="155" priority="51">
      <formula>IF($W33="Probable",1,0)</formula>
    </cfRule>
  </conditionalFormatting>
  <conditionalFormatting sqref="W33">
    <cfRule type="expression" dxfId="154" priority="52">
      <formula>IF($W33="Posible",1,0)</formula>
    </cfRule>
  </conditionalFormatting>
  <conditionalFormatting sqref="W33">
    <cfRule type="expression" dxfId="153" priority="53">
      <formula>IF($W33="Improbable",1,0)</formula>
    </cfRule>
  </conditionalFormatting>
  <conditionalFormatting sqref="W33">
    <cfRule type="expression" dxfId="152" priority="54">
      <formula>IF($W33="Rara vez",1,0)</formula>
    </cfRule>
  </conditionalFormatting>
  <conditionalFormatting sqref="E33:W35">
    <cfRule type="expression" dxfId="151" priority="55">
      <formula>IF($D$33="No aplica",1,0)</formula>
    </cfRule>
  </conditionalFormatting>
  <conditionalFormatting sqref="W36">
    <cfRule type="expression" dxfId="150" priority="56">
      <formula>IF($W36="Casi seguro",1,0)</formula>
    </cfRule>
  </conditionalFormatting>
  <conditionalFormatting sqref="W36">
    <cfRule type="expression" dxfId="149" priority="57">
      <formula>IF($W36="Probable",1,0)</formula>
    </cfRule>
  </conditionalFormatting>
  <conditionalFormatting sqref="W36">
    <cfRule type="expression" dxfId="148" priority="58">
      <formula>IF($W36="Posible",1,0)</formula>
    </cfRule>
  </conditionalFormatting>
  <conditionalFormatting sqref="W36">
    <cfRule type="expression" dxfId="147" priority="59">
      <formula>IF($W36="Improbable",1,0)</formula>
    </cfRule>
  </conditionalFormatting>
  <conditionalFormatting sqref="W36">
    <cfRule type="expression" dxfId="146" priority="60">
      <formula>IF($W36="Rara vez",1,0)</formula>
    </cfRule>
  </conditionalFormatting>
  <conditionalFormatting sqref="E36:W38">
    <cfRule type="expression" dxfId="145" priority="61">
      <formula>IF($D$36="No aplica",1,0)</formula>
    </cfRule>
  </conditionalFormatting>
  <conditionalFormatting sqref="W39">
    <cfRule type="expression" dxfId="144" priority="62">
      <formula>IF($W39="Casi seguro",1,0)</formula>
    </cfRule>
  </conditionalFormatting>
  <conditionalFormatting sqref="W39">
    <cfRule type="expression" dxfId="143" priority="63">
      <formula>IF($W39="Probable",1,0)</formula>
    </cfRule>
  </conditionalFormatting>
  <conditionalFormatting sqref="W39">
    <cfRule type="expression" dxfId="142" priority="64">
      <formula>IF($W39="Posible",1,0)</formula>
    </cfRule>
  </conditionalFormatting>
  <conditionalFormatting sqref="W39">
    <cfRule type="expression" dxfId="141" priority="65">
      <formula>IF($W39="Improbable",1,0)</formula>
    </cfRule>
  </conditionalFormatting>
  <conditionalFormatting sqref="W39">
    <cfRule type="expression" dxfId="140" priority="66">
      <formula>IF($W39="Rara vez",1,0)</formula>
    </cfRule>
  </conditionalFormatting>
  <conditionalFormatting sqref="E39:W41">
    <cfRule type="expression" dxfId="139" priority="67">
      <formula>IF($D$39="No aplica",1,0)</formula>
    </cfRule>
  </conditionalFormatting>
  <conditionalFormatting sqref="W42">
    <cfRule type="expression" dxfId="138" priority="68">
      <formula>IF($W42="Casi seguro",1,0)</formula>
    </cfRule>
  </conditionalFormatting>
  <conditionalFormatting sqref="W42">
    <cfRule type="expression" dxfId="137" priority="69">
      <formula>IF($W42="Probable",1,0)</formula>
    </cfRule>
  </conditionalFormatting>
  <conditionalFormatting sqref="W42">
    <cfRule type="expression" dxfId="136" priority="70">
      <formula>IF($W42="Posible",1,0)</formula>
    </cfRule>
  </conditionalFormatting>
  <conditionalFormatting sqref="W42">
    <cfRule type="expression" dxfId="135" priority="71">
      <formula>IF($W42="Improbable",1,0)</formula>
    </cfRule>
  </conditionalFormatting>
  <conditionalFormatting sqref="W42">
    <cfRule type="expression" dxfId="134" priority="72">
      <formula>IF($W42="Rara vez",1,0)</formula>
    </cfRule>
  </conditionalFormatting>
  <conditionalFormatting sqref="E42:W44">
    <cfRule type="expression" dxfId="133" priority="73">
      <formula>IF($D$42="No aplica",1,0)</formula>
    </cfRule>
  </conditionalFormatting>
  <conditionalFormatting sqref="W45">
    <cfRule type="expression" dxfId="132" priority="74">
      <formula>IF($W45="Casi seguro",1,0)</formula>
    </cfRule>
  </conditionalFormatting>
  <conditionalFormatting sqref="W45">
    <cfRule type="expression" dxfId="131" priority="75">
      <formula>IF($W45="Probable",1,0)</formula>
    </cfRule>
  </conditionalFormatting>
  <conditionalFormatting sqref="W45">
    <cfRule type="expression" dxfId="130" priority="76">
      <formula>IF($W45="Posible",1,0)</formula>
    </cfRule>
  </conditionalFormatting>
  <conditionalFormatting sqref="W45">
    <cfRule type="expression" dxfId="129" priority="77">
      <formula>IF($W45="Improbable",1,0)</formula>
    </cfRule>
  </conditionalFormatting>
  <conditionalFormatting sqref="W45">
    <cfRule type="expression" dxfId="128" priority="78">
      <formula>IF($W45="Rara vez",1,0)</formula>
    </cfRule>
  </conditionalFormatting>
  <conditionalFormatting sqref="E45:W47">
    <cfRule type="expression" dxfId="127" priority="79">
      <formula>IF($D$45="No aplica",1,0)</formula>
    </cfRule>
  </conditionalFormatting>
  <conditionalFormatting sqref="W48">
    <cfRule type="expression" dxfId="126" priority="80">
      <formula>IF($W48="Casi seguro",1,0)</formula>
    </cfRule>
  </conditionalFormatting>
  <conditionalFormatting sqref="W48">
    <cfRule type="expression" dxfId="125" priority="81">
      <formula>IF($W48="Probable",1,0)</formula>
    </cfRule>
  </conditionalFormatting>
  <conditionalFormatting sqref="W48">
    <cfRule type="expression" dxfId="124" priority="82">
      <formula>IF($W48="Posible",1,0)</formula>
    </cfRule>
  </conditionalFormatting>
  <conditionalFormatting sqref="W48">
    <cfRule type="expression" dxfId="123" priority="83">
      <formula>IF($W48="Improbable",1,0)</formula>
    </cfRule>
  </conditionalFormatting>
  <conditionalFormatting sqref="W48">
    <cfRule type="expression" dxfId="122" priority="84">
      <formula>IF($W48="Rara vez",1,0)</formula>
    </cfRule>
  </conditionalFormatting>
  <conditionalFormatting sqref="E48:W50">
    <cfRule type="expression" dxfId="121" priority="85">
      <formula>IF($D$48="No aplica",1,0)</formula>
    </cfRule>
  </conditionalFormatting>
  <conditionalFormatting sqref="W51">
    <cfRule type="expression" dxfId="120" priority="86">
      <formula>IF($W51="Casi seguro",1,0)</formula>
    </cfRule>
  </conditionalFormatting>
  <conditionalFormatting sqref="W51">
    <cfRule type="expression" dxfId="119" priority="87">
      <formula>IF($W51="Probable",1,0)</formula>
    </cfRule>
  </conditionalFormatting>
  <conditionalFormatting sqref="W51">
    <cfRule type="expression" dxfId="118" priority="88">
      <formula>IF($W51="Posible",1,0)</formula>
    </cfRule>
  </conditionalFormatting>
  <conditionalFormatting sqref="W51">
    <cfRule type="expression" dxfId="117" priority="89">
      <formula>IF($W51="Improbable",1,0)</formula>
    </cfRule>
  </conditionalFormatting>
  <conditionalFormatting sqref="W51">
    <cfRule type="expression" dxfId="116" priority="90">
      <formula>IF($W51="Rara vez",1,0)</formula>
    </cfRule>
  </conditionalFormatting>
  <conditionalFormatting sqref="E51:W53">
    <cfRule type="expression" dxfId="115" priority="91">
      <formula>IF($D$51="No aplica",1,0)</formula>
    </cfRule>
  </conditionalFormatting>
  <conditionalFormatting sqref="W54">
    <cfRule type="expression" dxfId="114" priority="92">
      <formula>IF($W54="Casi seguro",1,0)</formula>
    </cfRule>
  </conditionalFormatting>
  <conditionalFormatting sqref="W54">
    <cfRule type="expression" dxfId="113" priority="93">
      <formula>IF($W54="Probable",1,0)</formula>
    </cfRule>
  </conditionalFormatting>
  <conditionalFormatting sqref="W54">
    <cfRule type="expression" dxfId="112" priority="94">
      <formula>IF($W54="Posible",1,0)</formula>
    </cfRule>
  </conditionalFormatting>
  <conditionalFormatting sqref="W54">
    <cfRule type="expression" dxfId="111" priority="95">
      <formula>IF($W54="Improbable",1,0)</formula>
    </cfRule>
  </conditionalFormatting>
  <conditionalFormatting sqref="W54">
    <cfRule type="expression" dxfId="110" priority="96">
      <formula>IF($W54="Rara vez",1,0)</formula>
    </cfRule>
  </conditionalFormatting>
  <conditionalFormatting sqref="E54:W56">
    <cfRule type="expression" dxfId="109" priority="97">
      <formula>IF($D$54="No aplica",1,0)</formula>
    </cfRule>
  </conditionalFormatting>
  <conditionalFormatting sqref="W57">
    <cfRule type="expression" dxfId="108" priority="98">
      <formula>IF($W57="Casi seguro",1,0)</formula>
    </cfRule>
  </conditionalFormatting>
  <conditionalFormatting sqref="W57">
    <cfRule type="expression" dxfId="107" priority="99">
      <formula>IF($W57="Probable",1,0)</formula>
    </cfRule>
  </conditionalFormatting>
  <conditionalFormatting sqref="W57">
    <cfRule type="expression" dxfId="106" priority="100">
      <formula>IF($W57="Posible",1,0)</formula>
    </cfRule>
  </conditionalFormatting>
  <conditionalFormatting sqref="W57">
    <cfRule type="expression" dxfId="105" priority="101">
      <formula>IF($W57="Improbable",1,0)</formula>
    </cfRule>
  </conditionalFormatting>
  <conditionalFormatting sqref="W57">
    <cfRule type="expression" dxfId="104" priority="102">
      <formula>IF($W57="Rara vez",1,0)</formula>
    </cfRule>
  </conditionalFormatting>
  <conditionalFormatting sqref="E57:W59">
    <cfRule type="expression" dxfId="103" priority="103">
      <formula>IF($D$57="No aplica",1,0)</formula>
    </cfRule>
  </conditionalFormatting>
  <conditionalFormatting sqref="W60">
    <cfRule type="expression" dxfId="102" priority="104">
      <formula>IF($W60="Casi seguro",1,0)</formula>
    </cfRule>
  </conditionalFormatting>
  <conditionalFormatting sqref="W60">
    <cfRule type="expression" dxfId="101" priority="105">
      <formula>IF($W60="Probable",1,0)</formula>
    </cfRule>
  </conditionalFormatting>
  <conditionalFormatting sqref="W60">
    <cfRule type="expression" dxfId="100" priority="106">
      <formula>IF($W60="Posible",1,0)</formula>
    </cfRule>
  </conditionalFormatting>
  <conditionalFormatting sqref="W60">
    <cfRule type="expression" dxfId="99" priority="107">
      <formula>IF($W60="Improbable",1,0)</formula>
    </cfRule>
  </conditionalFormatting>
  <conditionalFormatting sqref="W60">
    <cfRule type="expression" dxfId="98" priority="108">
      <formula>IF($W60="Rara vez",1,0)</formula>
    </cfRule>
  </conditionalFormatting>
  <conditionalFormatting sqref="E60:W62">
    <cfRule type="expression" dxfId="97" priority="109">
      <formula>IF($D$60="No aplica",1,0)</formula>
    </cfRule>
  </conditionalFormatting>
  <conditionalFormatting sqref="W63">
    <cfRule type="expression" dxfId="96" priority="110">
      <formula>IF($W63="Casi seguro",1,0)</formula>
    </cfRule>
  </conditionalFormatting>
  <conditionalFormatting sqref="W63">
    <cfRule type="expression" dxfId="95" priority="111">
      <formula>IF($W63="Probable",1,0)</formula>
    </cfRule>
  </conditionalFormatting>
  <conditionalFormatting sqref="W63">
    <cfRule type="expression" dxfId="94" priority="112">
      <formula>IF($W63="Posible",1,0)</formula>
    </cfRule>
  </conditionalFormatting>
  <conditionalFormatting sqref="W63">
    <cfRule type="expression" dxfId="93" priority="113">
      <formula>IF($W63="Improbable",1,0)</formula>
    </cfRule>
  </conditionalFormatting>
  <conditionalFormatting sqref="W63">
    <cfRule type="expression" dxfId="92" priority="114">
      <formula>IF($W63="Rara vez",1,0)</formula>
    </cfRule>
  </conditionalFormatting>
  <conditionalFormatting sqref="E63:W65">
    <cfRule type="expression" dxfId="91" priority="115">
      <formula>IF($D$63="No aplica",1,0)</formula>
    </cfRule>
  </conditionalFormatting>
  <conditionalFormatting sqref="W66">
    <cfRule type="expression" dxfId="90" priority="116">
      <formula>IF($W66="Casi seguro",1,0)</formula>
    </cfRule>
  </conditionalFormatting>
  <conditionalFormatting sqref="W66">
    <cfRule type="expression" dxfId="89" priority="117">
      <formula>IF($W66="Probable",1,0)</formula>
    </cfRule>
  </conditionalFormatting>
  <conditionalFormatting sqref="W66">
    <cfRule type="expression" dxfId="88" priority="118">
      <formula>IF($W66="Posible",1,0)</formula>
    </cfRule>
  </conditionalFormatting>
  <conditionalFormatting sqref="W66">
    <cfRule type="expression" dxfId="87" priority="119">
      <formula>IF($W66="Improbable",1,0)</formula>
    </cfRule>
  </conditionalFormatting>
  <conditionalFormatting sqref="W66">
    <cfRule type="expression" dxfId="86" priority="120">
      <formula>IF($W66="Rara vez",1,0)</formula>
    </cfRule>
  </conditionalFormatting>
  <conditionalFormatting sqref="E66:W68">
    <cfRule type="expression" dxfId="85" priority="121">
      <formula>IF($D$66="No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14:formula1>
            <xm:f>IF($E9="",Listas!$R$3,Listas!$Y$2:$Y$4)</xm:f>
          </x14:formula1>
          <xm:sqref>L9:L68</xm:sqref>
        </x14:dataValidation>
        <x14:dataValidation type="list" allowBlank="1" showErrorMessage="1">
          <x14:formula1>
            <xm:f>IF($E9="",Listas!$R$3,Listas!$S$2:$S$3)</xm:f>
          </x14:formula1>
          <xm:sqref>F9:F68</xm:sqref>
        </x14:dataValidation>
        <x14:dataValidation type="list" allowBlank="1" showErrorMessage="1">
          <x14:formula1>
            <xm:f>IF($E9="",Listas!$R$3,Listas!$T$2:$T$3)</xm:f>
          </x14:formula1>
          <xm:sqref>G9:G68</xm:sqref>
        </x14:dataValidation>
        <x14:dataValidation type="list" allowBlank="1" showErrorMessage="1">
          <x14:formula1>
            <xm:f>IF($E9="",Listas!$R$3,Listas!$X$2:$X$3)</xm:f>
          </x14:formula1>
          <xm:sqref>K9:K68</xm:sqref>
        </x14:dataValidation>
        <x14:dataValidation type="list" allowBlank="1" showErrorMessage="1">
          <x14:formula1>
            <xm:f>IF($E9="",Listas!$R$3,Listas!$U$2:$U$3)</xm:f>
          </x14:formula1>
          <xm:sqref>H9:H68</xm:sqref>
        </x14:dataValidation>
        <x14:dataValidation type="list" allowBlank="1" showErrorMessage="1">
          <x14:formula1>
            <xm:f>IF($E9="",Listas!$R$3,Listas!$W$2:$W$3)</xm:f>
          </x14:formula1>
          <xm:sqref>J9:J68</xm:sqref>
        </x14:dataValidation>
        <x14:dataValidation type="list" allowBlank="1" showErrorMessage="1">
          <x14:formula1>
            <xm:f>IF($E9="",Listas!$R$3,Listas!$V$2:$V$4)</xm:f>
          </x14:formula1>
          <xm:sqref>I9:I68</xm:sqref>
        </x14:dataValidation>
        <x14:dataValidation type="list" allowBlank="1" showErrorMessage="1">
          <x14:formula1>
            <xm:f>Listas!$AC$2:$AC$5</xm:f>
          </x14:formula1>
          <xm:sqref>U9 U12 U15 U18 U21 U24 U27 U30 U33 U36 U39 U42 U45 U48 U51 U54 U57 U60 U63 U66</xm:sqref>
        </x14:dataValidation>
        <x14:dataValidation type="list" allowBlank="1" showErrorMessage="1">
          <x14:formula1>
            <xm:f>Listas!$AB$2:$AB$4</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opLeftCell="H1" zoomScale="70" zoomScaleNormal="70" workbookViewId="0">
      <pane ySplit="8" topLeftCell="A18" activePane="bottomLeft" state="frozen"/>
      <selection pane="bottomLeft" activeCell="R30" sqref="R30"/>
    </sheetView>
  </sheetViews>
  <sheetFormatPr baseColWidth="10" defaultColWidth="14.42578125" defaultRowHeight="15" customHeight="1"/>
  <cols>
    <col min="1" max="1" width="4" customWidth="1"/>
    <col min="2" max="2" width="16.5703125" customWidth="1"/>
    <col min="3" max="3" width="59" customWidth="1"/>
    <col min="4" max="4" width="17.85546875" customWidth="1"/>
    <col min="5" max="5" width="52.42578125" customWidth="1"/>
    <col min="6" max="6" width="95.42578125" customWidth="1"/>
    <col min="7" max="7" width="67.570312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73.28515625" customWidth="1"/>
    <col min="18" max="18" width="12.85546875" customWidth="1"/>
    <col min="19" max="19" width="16" customWidth="1"/>
    <col min="20" max="20" width="21.140625" customWidth="1"/>
    <col min="21" max="21" width="16.28515625" customWidth="1"/>
    <col min="22" max="22" width="21" customWidth="1"/>
    <col min="23" max="23" width="17.28515625" customWidth="1"/>
    <col min="24" max="25" width="29.42578125" customWidth="1"/>
    <col min="26" max="26" width="35.5703125" customWidth="1"/>
    <col min="27" max="27" width="12.85546875" customWidth="1"/>
    <col min="28" max="28" width="13" customWidth="1"/>
    <col min="29" max="29" width="10.42578125" customWidth="1"/>
    <col min="30" max="30" width="12.85546875" customWidth="1"/>
    <col min="31" max="31" width="9.140625" customWidth="1"/>
    <col min="32" max="32" width="15.28515625" customWidth="1"/>
    <col min="33" max="33" width="13.42578125" customWidth="1"/>
    <col min="34" max="34" width="31.85546875" customWidth="1"/>
    <col min="35" max="35" width="50" customWidth="1"/>
    <col min="36" max="36" width="27.85546875" customWidth="1"/>
    <col min="37" max="37" width="19.28515625" customWidth="1"/>
    <col min="38" max="38" width="24.42578125" customWidth="1"/>
    <col min="39" max="39" width="8.140625" customWidth="1"/>
    <col min="40" max="58" width="11.42578125" hidden="1" customWidth="1"/>
  </cols>
  <sheetData>
    <row r="1" spans="1:58" ht="16.5" customHeight="1">
      <c r="A1" s="128" t="s">
        <v>255</v>
      </c>
      <c r="B1" s="76"/>
      <c r="C1" s="70"/>
      <c r="D1" s="75" t="s">
        <v>0</v>
      </c>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0"/>
      <c r="AK1" s="114" t="s">
        <v>256</v>
      </c>
      <c r="AL1" s="61"/>
      <c r="AM1" s="3"/>
      <c r="AN1" s="3"/>
      <c r="AO1" s="3"/>
      <c r="AP1" s="3"/>
      <c r="AQ1" s="3"/>
      <c r="AR1" s="3"/>
      <c r="AS1" s="3"/>
      <c r="AT1" s="3"/>
      <c r="AU1" s="3"/>
      <c r="AV1" s="3"/>
      <c r="AW1" s="3"/>
      <c r="AX1" s="3"/>
      <c r="AY1" s="3"/>
      <c r="AZ1" s="3"/>
      <c r="BA1" s="3"/>
      <c r="BB1" s="3"/>
      <c r="BC1" s="3"/>
      <c r="BD1" s="3"/>
      <c r="BE1" s="3"/>
      <c r="BF1" s="3"/>
    </row>
    <row r="2" spans="1:58" ht="16.5" customHeight="1">
      <c r="A2" s="71"/>
      <c r="B2" s="77"/>
      <c r="C2" s="72"/>
      <c r="D2" s="7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2"/>
      <c r="AK2" s="114" t="s">
        <v>257</v>
      </c>
      <c r="AL2" s="61"/>
      <c r="AM2" s="3"/>
      <c r="AN2" s="3"/>
      <c r="AO2" s="3"/>
      <c r="AP2" s="3"/>
      <c r="AQ2" s="3"/>
      <c r="AR2" s="3"/>
      <c r="AS2" s="3"/>
      <c r="AT2" s="3"/>
      <c r="AU2" s="3"/>
      <c r="AV2" s="3"/>
      <c r="AW2" s="3"/>
      <c r="AX2" s="3"/>
      <c r="AY2" s="3"/>
      <c r="AZ2" s="3"/>
      <c r="BA2" s="3"/>
      <c r="BB2" s="3"/>
      <c r="BC2" s="3"/>
      <c r="BD2" s="3"/>
      <c r="BE2" s="3"/>
      <c r="BF2" s="3"/>
    </row>
    <row r="3" spans="1:58" ht="16.5" customHeight="1">
      <c r="A3" s="71"/>
      <c r="B3" s="77"/>
      <c r="C3" s="72"/>
      <c r="D3" s="71"/>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2"/>
      <c r="AK3" s="114" t="s">
        <v>258</v>
      </c>
      <c r="AL3" s="61"/>
      <c r="AM3" s="3"/>
      <c r="AN3" s="3"/>
      <c r="AO3" s="3"/>
      <c r="AP3" s="3"/>
      <c r="AQ3" s="3"/>
      <c r="AR3" s="3"/>
      <c r="AS3" s="3"/>
      <c r="AT3" s="3"/>
      <c r="AU3" s="3"/>
      <c r="AV3" s="3"/>
      <c r="AW3" s="3"/>
      <c r="AX3" s="3"/>
      <c r="AY3" s="3"/>
      <c r="AZ3" s="3"/>
      <c r="BA3" s="3"/>
      <c r="BB3" s="3"/>
      <c r="BC3" s="3"/>
      <c r="BD3" s="3"/>
      <c r="BE3" s="3"/>
      <c r="BF3" s="3"/>
    </row>
    <row r="4" spans="1:58" ht="16.5" customHeight="1">
      <c r="A4" s="73"/>
      <c r="B4" s="78"/>
      <c r="C4" s="74"/>
      <c r="D4" s="73"/>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4"/>
      <c r="AK4" s="114" t="s">
        <v>259</v>
      </c>
      <c r="AL4" s="61"/>
      <c r="AM4" s="3"/>
      <c r="AN4" s="3"/>
      <c r="AO4" s="3"/>
      <c r="AP4" s="3"/>
      <c r="AQ4" s="3"/>
      <c r="AR4" s="3"/>
      <c r="AS4" s="3"/>
      <c r="AT4" s="3"/>
      <c r="AU4" s="3"/>
      <c r="AV4" s="3"/>
      <c r="AW4" s="3"/>
      <c r="AX4" s="3"/>
      <c r="AY4" s="3"/>
      <c r="AZ4" s="3"/>
      <c r="BA4" s="3"/>
      <c r="BB4" s="3"/>
      <c r="BC4" s="3"/>
      <c r="BD4" s="3"/>
      <c r="BE4" s="3"/>
      <c r="BF4" s="3"/>
    </row>
    <row r="5" spans="1:58" ht="12" customHeight="1">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95" t="s">
        <v>79</v>
      </c>
      <c r="B6" s="64"/>
      <c r="C6" s="64"/>
      <c r="D6" s="64"/>
      <c r="E6" s="64"/>
      <c r="F6" s="64"/>
      <c r="G6" s="64"/>
      <c r="H6" s="64"/>
      <c r="I6" s="64"/>
      <c r="J6" s="61"/>
      <c r="K6" s="95" t="s">
        <v>80</v>
      </c>
      <c r="L6" s="64"/>
      <c r="M6" s="64"/>
      <c r="N6" s="64"/>
      <c r="O6" s="64"/>
      <c r="P6" s="61"/>
      <c r="Q6" s="95" t="s">
        <v>172</v>
      </c>
      <c r="R6" s="64"/>
      <c r="S6" s="64"/>
      <c r="T6" s="64"/>
      <c r="U6" s="64"/>
      <c r="V6" s="64"/>
      <c r="W6" s="64"/>
      <c r="X6" s="64"/>
      <c r="Y6" s="64"/>
      <c r="Z6" s="64"/>
      <c r="AA6" s="61"/>
      <c r="AB6" s="95" t="s">
        <v>260</v>
      </c>
      <c r="AC6" s="64"/>
      <c r="AD6" s="64"/>
      <c r="AE6" s="64"/>
      <c r="AF6" s="64"/>
      <c r="AG6" s="64"/>
      <c r="AH6" s="61"/>
      <c r="AI6" s="130" t="s">
        <v>261</v>
      </c>
      <c r="AJ6" s="64"/>
      <c r="AK6" s="64"/>
      <c r="AL6" s="61"/>
      <c r="AM6" s="3"/>
      <c r="AN6" s="3"/>
      <c r="AO6" s="3"/>
      <c r="AP6" s="3"/>
      <c r="AQ6" s="3"/>
      <c r="AR6" s="3"/>
      <c r="AS6" s="3"/>
      <c r="AT6" s="3"/>
      <c r="AU6" s="3"/>
      <c r="AV6" s="3"/>
      <c r="AW6" s="3"/>
      <c r="AX6" s="3"/>
      <c r="AY6" s="3"/>
      <c r="AZ6" s="3"/>
      <c r="BA6" s="3"/>
      <c r="BB6" s="3"/>
      <c r="BC6" s="3"/>
      <c r="BD6" s="3"/>
      <c r="BE6" s="3"/>
      <c r="BF6" s="3"/>
    </row>
    <row r="7" spans="1:58" ht="18" customHeight="1">
      <c r="A7" s="92" t="s">
        <v>77</v>
      </c>
      <c r="B7" s="94" t="s">
        <v>78</v>
      </c>
      <c r="C7" s="89" t="s">
        <v>82</v>
      </c>
      <c r="D7" s="89" t="s">
        <v>83</v>
      </c>
      <c r="E7" s="89" t="s">
        <v>84</v>
      </c>
      <c r="F7" s="89" t="s">
        <v>85</v>
      </c>
      <c r="G7" s="94" t="s">
        <v>86</v>
      </c>
      <c r="H7" s="89" t="s">
        <v>87</v>
      </c>
      <c r="I7" s="89" t="s">
        <v>88</v>
      </c>
      <c r="J7" s="89" t="s">
        <v>89</v>
      </c>
      <c r="K7" s="89" t="s">
        <v>90</v>
      </c>
      <c r="L7" s="94" t="s">
        <v>91</v>
      </c>
      <c r="M7" s="89" t="s">
        <v>262</v>
      </c>
      <c r="N7" s="89" t="s">
        <v>93</v>
      </c>
      <c r="O7" s="94" t="s">
        <v>91</v>
      </c>
      <c r="P7" s="89" t="s">
        <v>94</v>
      </c>
      <c r="Q7" s="89" t="s">
        <v>176</v>
      </c>
      <c r="R7" s="122" t="s">
        <v>177</v>
      </c>
      <c r="S7" s="64"/>
      <c r="T7" s="61"/>
      <c r="U7" s="122" t="s">
        <v>178</v>
      </c>
      <c r="V7" s="64"/>
      <c r="W7" s="64"/>
      <c r="X7" s="64"/>
      <c r="Y7" s="64"/>
      <c r="Z7" s="61"/>
      <c r="AA7" s="89" t="s">
        <v>179</v>
      </c>
      <c r="AB7" s="89" t="s">
        <v>240</v>
      </c>
      <c r="AC7" s="89" t="s">
        <v>91</v>
      </c>
      <c r="AD7" s="89" t="s">
        <v>263</v>
      </c>
      <c r="AE7" s="89" t="s">
        <v>91</v>
      </c>
      <c r="AF7" s="89" t="s">
        <v>264</v>
      </c>
      <c r="AG7" s="97" t="s">
        <v>265</v>
      </c>
      <c r="AH7" s="89" t="s">
        <v>266</v>
      </c>
      <c r="AI7" s="97" t="s">
        <v>267</v>
      </c>
      <c r="AJ7" s="97" t="s">
        <v>268</v>
      </c>
      <c r="AK7" s="89" t="s">
        <v>269</v>
      </c>
      <c r="AL7" s="97" t="s">
        <v>270</v>
      </c>
      <c r="AM7" s="3"/>
      <c r="AN7" s="3"/>
      <c r="AO7" s="3"/>
      <c r="AP7" s="3"/>
      <c r="AQ7" s="3"/>
      <c r="AR7" s="3"/>
      <c r="AS7" s="3"/>
      <c r="AT7" s="3"/>
      <c r="AU7" s="3"/>
      <c r="AV7" s="3"/>
      <c r="AW7" s="3"/>
      <c r="AX7" s="3"/>
      <c r="AY7" s="3"/>
      <c r="AZ7" s="3"/>
      <c r="BA7" s="3"/>
      <c r="BB7" s="3"/>
      <c r="BC7" s="3"/>
      <c r="BD7" s="3"/>
      <c r="BE7" s="3"/>
      <c r="BF7" s="3"/>
    </row>
    <row r="8" spans="1:58" ht="47.25" customHeight="1">
      <c r="A8" s="88"/>
      <c r="B8" s="88"/>
      <c r="C8" s="88"/>
      <c r="D8" s="88"/>
      <c r="E8" s="88"/>
      <c r="F8" s="88"/>
      <c r="G8" s="88"/>
      <c r="H8" s="88"/>
      <c r="I8" s="88"/>
      <c r="J8" s="88"/>
      <c r="K8" s="88"/>
      <c r="L8" s="88"/>
      <c r="M8" s="88"/>
      <c r="N8" s="88"/>
      <c r="O8" s="88"/>
      <c r="P8" s="88"/>
      <c r="Q8" s="88"/>
      <c r="R8" s="21" t="s">
        <v>182</v>
      </c>
      <c r="S8" s="21" t="s">
        <v>183</v>
      </c>
      <c r="T8" s="21" t="s">
        <v>184</v>
      </c>
      <c r="U8" s="21" t="s">
        <v>185</v>
      </c>
      <c r="V8" s="21" t="s">
        <v>186</v>
      </c>
      <c r="W8" s="21" t="s">
        <v>187</v>
      </c>
      <c r="X8" s="21" t="s">
        <v>188</v>
      </c>
      <c r="Y8" s="21" t="s">
        <v>189</v>
      </c>
      <c r="Z8" s="21" t="s">
        <v>190</v>
      </c>
      <c r="AA8" s="88"/>
      <c r="AB8" s="88"/>
      <c r="AC8" s="88"/>
      <c r="AD8" s="88"/>
      <c r="AE8" s="88"/>
      <c r="AF8" s="88"/>
      <c r="AG8" s="88"/>
      <c r="AH8" s="88"/>
      <c r="AI8" s="88"/>
      <c r="AJ8" s="88"/>
      <c r="AK8" s="88"/>
      <c r="AL8" s="88"/>
      <c r="AM8" s="16"/>
      <c r="AN8" s="16"/>
      <c r="AO8" s="16"/>
      <c r="AP8" s="16"/>
      <c r="AQ8" s="16"/>
      <c r="AR8" s="16"/>
      <c r="AS8" s="16"/>
      <c r="AT8" s="16"/>
      <c r="AU8" s="16"/>
      <c r="AV8" s="16"/>
      <c r="AW8" s="16"/>
      <c r="AX8" s="16"/>
      <c r="AY8" s="16"/>
      <c r="AZ8" s="16"/>
      <c r="BA8" s="16"/>
      <c r="BB8" s="16"/>
      <c r="BC8" s="16"/>
      <c r="BD8" s="16"/>
      <c r="BE8" s="16"/>
      <c r="BF8" s="16"/>
    </row>
    <row r="9" spans="1:58" ht="130.5" customHeight="1">
      <c r="A9" s="98">
        <v>1</v>
      </c>
      <c r="B9" s="99" t="str">
        <f>'2. Identificación del Riesgo'!B9:B11</f>
        <v>Evaluación independiente</v>
      </c>
      <c r="C9" s="99" t="str">
        <f>IF('2. Identificación del Riesgo'!C9:C11="","",'2. Identificación del Riesgo'!C9:C11)</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9" s="99" t="str">
        <f>IF('2. Identificación del Riesgo'!D9:D11="","",'2. Identificación del Riesgo'!D9:D11)</f>
        <v>Afectación Económica (o presupuestal) y Reputacional</v>
      </c>
      <c r="E9" s="99" t="str">
        <f>IF('2. Identificación del Riesgo'!E9:E11="","",'2. Identificación del Riesgo'!E9:E11)</f>
        <v>Por incumplimiento a las actividades  programadas en el plan anual de auditoría,  para cada uno de los roles de la Oficina de Control Interno</v>
      </c>
      <c r="F9" s="99" t="str">
        <f>IF('2. Identificación del Riesgo'!F9:F11="","",'2. Identificación del Riesgo'!F9:F11)</f>
        <v>Por incumplimientos en la entrega de información para el desarrollo de roles.
Por incumplimientos en los compromisos laborales de los servidores o de las obligaciones contractuales de los contratistas.
Por deficiencias o ausencia de monitoreo en el cumplimiento de las actividades.</v>
      </c>
      <c r="G9" s="99" t="str">
        <f>IF('2. Identificación del Riesgo'!G9:G11="","",'2. Identificación del Riesgo'!G9:G11)</f>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
      <c r="H9" s="99" t="str">
        <f>IF('2. Identificación del Riesgo'!H9:H11="","",'2. Identificación del Riesgo'!H9:H11)</f>
        <v>Gestión</v>
      </c>
      <c r="I9" s="99" t="str">
        <f>IF('2. Identificación del Riesgo'!I9:I11="","",'2. Identificación del Riesgo'!I9:I11)</f>
        <v>Ejecución y Administración de procesos</v>
      </c>
      <c r="J9" s="99" t="str">
        <f>IF('2. Identificación del Riesgo'!J9:J11="","",'2. Identificación del Riesgo'!J9:J11)</f>
        <v>Media: La actividad que conlleva el riesgo se ejecuta de 24 a 500 veces por año</v>
      </c>
      <c r="K9" s="104" t="str">
        <f>'2. Identificación del Riesgo'!K9:K11</f>
        <v>Media</v>
      </c>
      <c r="L9" s="101">
        <f>'2. Identificación del Riesgo'!L9:L11</f>
        <v>0.6</v>
      </c>
      <c r="M9" s="101"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Reputacional: El riesgo afecta la imagen de la entidad con algunos usuarios de relevancia frente al logro de los objetivos</v>
      </c>
      <c r="N9" s="104" t="str">
        <f>'2. Identificación del Riesgo'!N9:N11</f>
        <v>Moderado</v>
      </c>
      <c r="O9" s="101">
        <f>'2. Identificación del Riesgo'!O9:O11</f>
        <v>0.6</v>
      </c>
      <c r="P9" s="102" t="str">
        <f>'2. Identificación del Riesgo'!P9:P11</f>
        <v>Moderado</v>
      </c>
      <c r="Q9" s="31" t="str">
        <f>IF($H$9="","",
IF(OR($H$9="Corrupción",$H$9="Lavado de Activos",$H$9="Financiación del Terrorismo",$H$9="Trámites, OPAs y Consultas de Acceso a la Información Pública"),'6.Valoración Control Corrupción'!$E9,'5. Valoración de Controles'!$H9))</f>
        <v>Jefe de la Oficina de Control Interno efectua el seguimiento a la realizacion de las actividades del PAA asignadas a los profesionales de la OCI mediante los requerimientos periodicos y las reuniones de autocontrol en donde solicita a los integrantes del equipo de trabajo las evidencias de la ejecución de actividades asigandas.</v>
      </c>
      <c r="R9" s="24" t="str">
        <f>IF($H$9="","",
IF(OR($H$9="Corrupción",$H$9="Lavado de Activos",$H$9="Financiación del Terrorismo",$H$9="Trámites, OPAs y Consultas de Acceso a la Información Pública"),"No Aplica",'5. Valoración de Controles'!$I9))</f>
        <v>Preventivo</v>
      </c>
      <c r="S9" s="24" t="str">
        <f>IF($H$9="","",
IF(OR($H$9="Corrupción",$H$9="Lavado de Activos",$H$9="Financiación del Terrorismo",$H$9="Trámites, OPAs y Consultas de Acceso a la Información Pública"),"No Aplica",'5. Valoración de Controles'!$J9))</f>
        <v>Afecta probabilidad</v>
      </c>
      <c r="T9" s="24" t="str">
        <f>IF($H$9="","",
IF(OR($H$9="Corrupción",$H$9="Lavado de Activos",$H$9="Financiación del Terrorismo",$H$9="Trámites, OPAs y Consultas de Acceso a la Información Pública"),"No Aplica",'5. Valoración de Controles'!$K9))</f>
        <v>Manual</v>
      </c>
      <c r="U9" s="24" t="str">
        <f>IF($H$9="","",
IF(OR($H$9="Corrupción",$H$9="Lavado de Activos",$H$9="Financiación del Terrorismo",$H$9="Trámites, OPAs y Consultas de Acceso a la Información Pública"),"No Aplica",'5. Valoración de Controles'!$L9))</f>
        <v>Documentado</v>
      </c>
      <c r="V9" s="24" t="str">
        <f>IF($H$9="","",
IF(OR($H$9="Corrupción",$H$9="Lavado de Activos",$H$9="Financiación del Terrorismo",$H$9="Trámites, OPAs y Consultas de Acceso a la Información Pública"),"No Aplica",'5. Valoración de Controles'!$M9))</f>
        <v>Continua</v>
      </c>
      <c r="W9" s="24" t="str">
        <f>IF($H$9="","",
IF(OR($H$9="Corrupción",$H$9="Lavado de Activos",$H$9="Financiación del Terrorismo",$H$9="Trámites, OPAs y Consultas de Acceso a la Información Pública"),"No Aplica",'5. Valoración de Controles'!$N9))</f>
        <v>Con registro</v>
      </c>
      <c r="X9" s="32" t="str">
        <f>IF($H$9="","",
IF(OR($H$9="Corrupción",$H$9="Lavado de Activos",$H$9="Financiación del Terrorismo",$H$9="Trámites, OPAs y Consultas de Acceso a la Información Pública"),"No Aplica",'5. Valoración de Controles'!$O9))</f>
        <v>Acta de reuniones de autocontrol elaboradas y archivadas en el NAS  de la Oficina de Control Interno</v>
      </c>
      <c r="Y9" s="32" t="str">
        <f>IF($H$9="","",
IF(OR($H$9="Corrupción",$H$9="Lavado de Activos",$H$9="Financiación del Terrorismo",$H$9="Trámites, OPAs y Consultas de Acceso a la Información Pública"),"No Aplica",'5. Valoración de Controles'!$P9))</f>
        <v>Grabacion de las reuniones efectudas, anotaciones del jefe de la oficina de control interno o de los integrantes de la OCI</v>
      </c>
      <c r="Z9" s="32" t="str">
        <f>IF($H$9="","",
IF(OR($H$9="Corrupción",$H$9="Lavado de Activos",$H$9="Financiación del Terrorismo",$H$9="Trámites, OPAs y Consultas de Acceso a la Información Pública"),"No Aplica",'5. Valoración de Controles'!$Q9))</f>
        <v>En las reuniones de autocontrol realizadas, si de detactan circunstancias que potencialmente podrian afectar la realización de las actividades, el jefe de la oficina de control interno emitirás la directrices para mitigar dichas situaciones, dando los lineamientos para su resolución o contensión a traves de la designacion de responsabilidades al equipo de trabajo, las cuales quedaran consignadas en las correspondientes actas, para ser revisadas en la próxima reunión.</v>
      </c>
      <c r="AA9" s="25">
        <f>IF($H$9="","",
IF(OR($H$9="Corrupción",$H$9="Lavado de Activos",$H$9="Financiación del Terrorismo",$H$9="Trámites, OPAs y Consultas de Acceso a la Información Pública"),"No aplica",'5. Valoración de Controles'!$R9))</f>
        <v>0.4</v>
      </c>
      <c r="AB9" s="104"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31">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0.36</v>
      </c>
      <c r="AD9" s="104"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31">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0.6</v>
      </c>
      <c r="AF9" s="102"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103" t="s">
        <v>271</v>
      </c>
      <c r="AH9" s="125"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17"/>
      <c r="AJ9" s="129"/>
      <c r="AK9" s="129" t="str">
        <f>IF(AI9="","","∑ Peso porcentual de cada acción definida")</f>
        <v/>
      </c>
      <c r="AL9" s="99"/>
      <c r="AM9" s="17"/>
      <c r="AN9" s="17"/>
      <c r="AO9" s="17"/>
      <c r="AP9" s="17"/>
      <c r="AQ9" s="17"/>
      <c r="AR9" s="17"/>
      <c r="AS9" s="17"/>
      <c r="AT9" s="17"/>
      <c r="AU9" s="17"/>
      <c r="AV9" s="17"/>
      <c r="AW9" s="17"/>
      <c r="AX9" s="17"/>
      <c r="AY9" s="17"/>
      <c r="AZ9" s="17"/>
      <c r="BA9" s="17"/>
      <c r="BB9" s="17"/>
      <c r="BC9" s="17"/>
      <c r="BD9" s="17"/>
      <c r="BE9" s="17"/>
      <c r="BF9" s="17"/>
    </row>
    <row r="10" spans="1:58" ht="75" customHeight="1">
      <c r="A10" s="93"/>
      <c r="B10" s="93"/>
      <c r="C10" s="93"/>
      <c r="D10" s="93"/>
      <c r="E10" s="93"/>
      <c r="F10" s="93"/>
      <c r="G10" s="93"/>
      <c r="H10" s="93"/>
      <c r="I10" s="93"/>
      <c r="J10" s="93"/>
      <c r="K10" s="93"/>
      <c r="L10" s="93"/>
      <c r="M10" s="93"/>
      <c r="N10" s="93"/>
      <c r="O10" s="93"/>
      <c r="P10" s="93"/>
      <c r="Q10" s="31" t="str">
        <f>IF($H$9="","",
IF(OR($H$9="Corrupción",$H$9="Lavado de Activos",$H$9="Financiación del Terrorismo",$H$9="Trámites, OPAs y Consultas de Acceso a la Información Pública"),'6.Valoración Control Corrupción'!$E10,'5. Valoración de Controles'!$H10))</f>
        <v xml:space="preserve">  </v>
      </c>
      <c r="R10" s="24">
        <f>IF($H$9="","",
IF(OR($H$9="Corrupción",$H$9="Lavado de Activos",$H$9="Financiación del Terrorismo",$H$9="Trámites, OPAs y Consultas de Acceso a la Información Pública"),"No Aplica",'5. Valoración de Controles'!$I10))</f>
        <v>0</v>
      </c>
      <c r="S10" s="24" t="str">
        <f>IF($H$9="","",
IF(OR($H$9="Corrupción",$H$9="Lavado de Activos",$H$9="Financiación del Terrorismo",$H$9="Trámites, OPAs y Consultas de Acceso a la Información Pública"),"No Aplica",'5. Valoración de Controles'!$J10))</f>
        <v/>
      </c>
      <c r="T10" s="24">
        <f>IF($H$9="","",
IF(OR($H$9="Corrupción",$H$9="Lavado de Activos",$H$9="Financiación del Terrorismo",$H$9="Trámites, OPAs y Consultas de Acceso a la Información Pública"),"No Aplica",'5. Valoración de Controles'!$K10))</f>
        <v>0</v>
      </c>
      <c r="U10" s="24">
        <f>IF($H$9="","",
IF(OR($H$9="Corrupción",$H$9="Lavado de Activos",$H$9="Financiación del Terrorismo",$H$9="Trámites, OPAs y Consultas de Acceso a la Información Pública"),"No Aplica",'5. Valoración de Controles'!$L10))</f>
        <v>0</v>
      </c>
      <c r="V10" s="24">
        <f>IF($H$9="","",
IF(OR($H$9="Corrupción",$H$9="Lavado de Activos",$H$9="Financiación del Terrorismo",$H$9="Trámites, OPAs y Consultas de Acceso a la Información Pública"),"No Aplica",'5. Valoración de Controles'!$M10))</f>
        <v>0</v>
      </c>
      <c r="W10" s="24">
        <f>IF($H$9="","",
IF(OR($H$9="Corrupción",$H$9="Lavado de Activos",$H$9="Financiación del Terrorismo",$H$9="Trámites, OPAs y Consultas de Acceso a la Información Pública"),"No Aplica",'5. Valoración de Controles'!$N10))</f>
        <v>0</v>
      </c>
      <c r="X10" s="32">
        <f>IF($H$9="","",
IF(OR($H$9="Corrupción",$H$9="Lavado de Activos",$H$9="Financiación del Terrorismo",$H$9="Trámites, OPAs y Consultas de Acceso a la Información Pública"),"No Aplica",'5. Valoración de Controles'!$O10))</f>
        <v>0</v>
      </c>
      <c r="Y10" s="32">
        <f>IF($H$9="","",
IF(OR($H$9="Corrupción",$H$9="Lavado de Activos",$H$9="Financiación del Terrorismo",$H$9="Trámites, OPAs y Consultas de Acceso a la Información Pública"),"No Aplica",'5. Valoración de Controles'!$P10))</f>
        <v>0</v>
      </c>
      <c r="Z10" s="32">
        <f>IF($H$9="","",
IF(OR($H$9="Corrupción",$H$9="Lavado de Activos",$H$9="Financiación del Terrorismo",$H$9="Trámites, OPAs y Consultas de Acceso a la Información Pública"),"No Aplica",'5. Valoración de Controles'!$Q10))</f>
        <v>0</v>
      </c>
      <c r="AA10" s="25" t="str">
        <f>IF($H$9="","",
IF(OR($H$9="Corrupción",$H$9="Lavado de Activos",$H$9="Financiación del Terrorismo",$H$9="Trámites, OPAs y Consultas de Acceso a la Información Pública"),"No aplica",'5. Valoración de Controles'!$R10))</f>
        <v/>
      </c>
      <c r="AB10" s="93"/>
      <c r="AC10" s="93"/>
      <c r="AD10" s="93"/>
      <c r="AE10" s="93"/>
      <c r="AF10" s="93"/>
      <c r="AG10" s="93"/>
      <c r="AH10" s="93"/>
      <c r="AI10" s="93"/>
      <c r="AJ10" s="93"/>
      <c r="AK10" s="93"/>
      <c r="AL10" s="93"/>
      <c r="AM10" s="3"/>
      <c r="AN10" s="3"/>
      <c r="AO10" s="3"/>
      <c r="AP10" s="3"/>
      <c r="AQ10" s="3"/>
      <c r="AR10" s="3"/>
      <c r="AS10" s="3"/>
      <c r="AT10" s="3"/>
      <c r="AU10" s="3"/>
      <c r="AV10" s="3"/>
      <c r="AW10" s="3"/>
      <c r="AX10" s="3"/>
      <c r="AY10" s="3"/>
      <c r="AZ10" s="3"/>
      <c r="BA10" s="3"/>
      <c r="BB10" s="3"/>
      <c r="BC10" s="3"/>
      <c r="BD10" s="3"/>
      <c r="BE10" s="3"/>
      <c r="BF10" s="3"/>
    </row>
    <row r="11" spans="1:58" ht="136.5" customHeight="1">
      <c r="A11" s="88"/>
      <c r="B11" s="88"/>
      <c r="C11" s="88"/>
      <c r="D11" s="88"/>
      <c r="E11" s="88"/>
      <c r="F11" s="88"/>
      <c r="G11" s="88"/>
      <c r="H11" s="88"/>
      <c r="I11" s="88"/>
      <c r="J11" s="88"/>
      <c r="K11" s="88"/>
      <c r="L11" s="88"/>
      <c r="M11" s="88"/>
      <c r="N11" s="88"/>
      <c r="O11" s="88"/>
      <c r="P11" s="88"/>
      <c r="Q11" s="31" t="str">
        <f>IF($H$9="","",
IF(OR($H$9="Corrupción",$H$9="Lavado de Activos",$H$9="Financiación del Terrorismo",$H$9="Trámites, OPAs y Consultas de Acceso a la Información Pública"),'6.Valoración Control Corrupción'!$E11,'5. Valoración de Controles'!$H11))</f>
        <v xml:space="preserve">  </v>
      </c>
      <c r="R11" s="24">
        <f>IF($H$9="","",
IF(OR($H$9="Corrupción",$H$9="Lavado de Activos",$H$9="Financiación del Terrorismo",$H$9="Trámites, OPAs y Consultas de Acceso a la Información Pública"),"No Aplica",'5. Valoración de Controles'!$I11))</f>
        <v>0</v>
      </c>
      <c r="S11" s="24" t="str">
        <f>IF($H$9="","",
IF(OR($H$9="Corrupción",$H$9="Lavado de Activos",$H$9="Financiación del Terrorismo",$H$9="Trámites, OPAs y Consultas de Acceso a la Información Pública"),"No Aplica",'5. Valoración de Controles'!$J11))</f>
        <v/>
      </c>
      <c r="T11" s="24">
        <f>IF($H$9="","",
IF(OR($H$9="Corrupción",$H$9="Lavado de Activos",$H$9="Financiación del Terrorismo",$H$9="Trámites, OPAs y Consultas de Acceso a la Información Pública"),"No Aplica",'5. Valoración de Controles'!$K11))</f>
        <v>0</v>
      </c>
      <c r="U11" s="24">
        <f>IF($H$9="","",
IF(OR($H$9="Corrupción",$H$9="Lavado de Activos",$H$9="Financiación del Terrorismo",$H$9="Trámites, OPAs y Consultas de Acceso a la Información Pública"),"No Aplica",'5. Valoración de Controles'!$L11))</f>
        <v>0</v>
      </c>
      <c r="V11" s="24">
        <f>IF($H$9="","",
IF(OR($H$9="Corrupción",$H$9="Lavado de Activos",$H$9="Financiación del Terrorismo",$H$9="Trámites, OPAs y Consultas de Acceso a la Información Pública"),"No Aplica",'5. Valoración de Controles'!$M11))</f>
        <v>0</v>
      </c>
      <c r="W11" s="24">
        <f>IF($H$9="","",
IF(OR($H$9="Corrupción",$H$9="Lavado de Activos",$H$9="Financiación del Terrorismo",$H$9="Trámites, OPAs y Consultas de Acceso a la Información Pública"),"No Aplica",'5. Valoración de Controles'!$N11))</f>
        <v>0</v>
      </c>
      <c r="X11" s="32">
        <f>IF($H$9="","",
IF(OR($H$9="Corrupción",$H$9="Lavado de Activos",$H$9="Financiación del Terrorismo",$H$9="Trámites, OPAs y Consultas de Acceso a la Información Pública"),"No Aplica",'5. Valoración de Controles'!$O11))</f>
        <v>0</v>
      </c>
      <c r="Y11" s="32">
        <f>IF($H$9="","",
IF(OR($H$9="Corrupción",$H$9="Lavado de Activos",$H$9="Financiación del Terrorismo",$H$9="Trámites, OPAs y Consultas de Acceso a la Información Pública"),"No Aplica",'5. Valoración de Controles'!$P11))</f>
        <v>0</v>
      </c>
      <c r="Z11" s="32">
        <f>IF($H$9="","",
IF(OR($H$9="Corrupción",$H$9="Lavado de Activos",$H$9="Financiación del Terrorismo",$H$9="Trámites, OPAs y Consultas de Acceso a la Información Pública"),"No Aplica",'5. Valoración de Controles'!$Q11))</f>
        <v>0</v>
      </c>
      <c r="AA11" s="25" t="str">
        <f>IF($H$9="","",
IF(OR($H$9="Corrupción",$H$9="Lavado de Activos",$H$9="Financiación del Terrorismo",$H$9="Trámites, OPAs y Consultas de Acceso a la Información Pública"),"No aplica",'5. Valoración de Controles'!$R11))</f>
        <v/>
      </c>
      <c r="AB11" s="88"/>
      <c r="AC11" s="88"/>
      <c r="AD11" s="88"/>
      <c r="AE11" s="88"/>
      <c r="AF11" s="88"/>
      <c r="AG11" s="88"/>
      <c r="AH11" s="88"/>
      <c r="AI11" s="88"/>
      <c r="AJ11" s="88"/>
      <c r="AK11" s="88"/>
      <c r="AL11" s="88"/>
      <c r="AM11" s="3"/>
      <c r="AN11" s="3"/>
      <c r="AO11" s="3"/>
      <c r="AP11" s="3"/>
      <c r="AQ11" s="3"/>
      <c r="AR11" s="3"/>
      <c r="AS11" s="3"/>
      <c r="AT11" s="3"/>
      <c r="AU11" s="3"/>
      <c r="AV11" s="3"/>
      <c r="AW11" s="3"/>
      <c r="AX11" s="3"/>
      <c r="AY11" s="3"/>
      <c r="AZ11" s="3"/>
      <c r="BA11" s="3"/>
      <c r="BB11" s="3"/>
      <c r="BC11" s="3"/>
      <c r="BD11" s="3"/>
      <c r="BE11" s="3"/>
      <c r="BF11" s="3"/>
    </row>
    <row r="12" spans="1:58" ht="123.75" customHeight="1">
      <c r="A12" s="98">
        <v>2</v>
      </c>
      <c r="B12" s="99" t="str">
        <f>'2. Identificación del Riesgo'!B12:B14</f>
        <v>Evaluación independiente</v>
      </c>
      <c r="C12" s="99" t="str">
        <f>IF('2. Identificación del Riesgo'!C12:C14="","",'2. Identificación del Riesgo'!C12:C14)</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2" s="99" t="str">
        <f>IF('2. Identificación del Riesgo'!D12:D14="","",'2. Identificación del Riesgo'!D12:D14)</f>
        <v>Afectación Reputacional</v>
      </c>
      <c r="E12" s="99" t="str">
        <f>IF('2. Identificación del Riesgo'!E12:E14="","",'2. Identificación del Riesgo'!E12:E14)</f>
        <v>Que en el desarrollo y ejercicio del rol de evaluacion y seguimiento (Auditorías internas, seguimientos e informes de ley)  no se genere aseguramiento adecuado, para mejorar y proteger el valor de la organización en atención al marco de gestión de riesgos institucional</v>
      </c>
      <c r="F12" s="99" t="str">
        <f>IF('2. Identificación del Riesgo'!F12:F14="","",'2. Identificación del Riesgo'!F12:F14)</f>
        <v>Falta de Supervisión del DEA-Jefe Oficina de Control Interno, frente a la ejecución del PAA y planes específicos de auditoría.
Deficiencias en la aplicación de los elementos obligatorios del Marco Internacional para la Practica profesional de la Auditoria Interna (Principios, Código de ética, Normas y definición), así como del marco normativo nacional de Control Interno relacionado con los roles de la oficina y con lo seguimientos e informes de ley.
Errores en la aplicación de las técnicas de auditoria y elaboracion de los papeles de trabajo de auditoría. (Instrumentos) por parte de auditores y/o profesionales designados de la oficina de control Interno.</v>
      </c>
      <c r="G12" s="99" t="str">
        <f>IF('2. Identificación del Riesgo'!G12:G14="","",'2. Identificación del Riesgo'!G12:G14)</f>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
      <c r="H12" s="99" t="str">
        <f>IF('2. Identificación del Riesgo'!H12:H14="","",'2. Identificación del Riesgo'!H12:H14)</f>
        <v>Gestión</v>
      </c>
      <c r="I12" s="99" t="str">
        <f>IF('2. Identificación del Riesgo'!I12:I14="","",'2. Identificación del Riesgo'!I12:I14)</f>
        <v>Ejecución y Administración de procesos</v>
      </c>
      <c r="J12" s="99" t="str">
        <f>IF('2. Identificación del Riesgo'!J12:J14="","",'2. Identificación del Riesgo'!J12:J14)</f>
        <v>Media: La actividad que conlleva el riesgo se ejecuta de 24 a 500 veces por año</v>
      </c>
      <c r="K12" s="104" t="str">
        <f>'2. Identificación del Riesgo'!K12:K14</f>
        <v>Media</v>
      </c>
      <c r="L12" s="101">
        <f>'2. Identificación del Riesgo'!L12:L14</f>
        <v>0.6</v>
      </c>
      <c r="M12" s="101"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04" t="str">
        <f>'2. Identificación del Riesgo'!N12:N14</f>
        <v>Moderado</v>
      </c>
      <c r="O12" s="101">
        <f>'2. Identificación del Riesgo'!O12:O14</f>
        <v>0.6</v>
      </c>
      <c r="P12" s="102" t="str">
        <f>'2. Identificación del Riesgo'!P12:P14</f>
        <v>Moderado</v>
      </c>
      <c r="Q12" s="18" t="str">
        <f>IF($H$12="","",
IF(OR($H$12="Corrupción",$H$12="Lavado de Activos",$H$12="Financiación del Terrorismo",$H$12="Trámites, OPAs y Consultas de Acceso a la Información Pública"),'6.Valoración Control Corrupción'!$E12,'5. Valoración de Controles'!$H12))</f>
        <v>Jefe de la Oficina de Control Interno Revisión y aprobación de informes de auditoría, seguimiento o de ley,  por parte del DEA -  Jefe de la Oficina de Control Interno De acuerdo a la periodicidad definida en el plan anual de auditorías para cada ejercicio de auditoria el jefe de la oficina de control interno revisa y aprueba los informes preliminares y finales de auditoría para detectar correciones de forma o fondo</v>
      </c>
      <c r="R12" s="24" t="str">
        <f>IF($H$12="","",
IF(OR($H$12="Corrupción",$H$12="Lavado de Activos",$H$12="Financiación del Terrorismo",$H$12="Trámites, OPAs y Consultas de Acceso a la Información Pública"),"No Aplica",'5. Valoración de Controles'!$I12))</f>
        <v>Preventivo</v>
      </c>
      <c r="S12" s="24" t="str">
        <f>IF($H$12="","",
IF(OR($H$12="Corrupción",$H$12="Lavado de Activos",$H$12="Financiación del Terrorismo",$H$12="Trámites, OPAs y Consultas de Acceso a la Información Pública"),"No Aplica",'5. Valoración de Controles'!$J12))</f>
        <v>Afecta probabilidad</v>
      </c>
      <c r="T12" s="24" t="str">
        <f>IF($H$12="","",
IF(OR($H$12="Corrupción",$H$12="Lavado de Activos",$H$12="Financiación del Terrorismo",$H$12="Trámites, OPAs y Consultas de Acceso a la Información Pública"),"No Aplica",'5. Valoración de Controles'!$K12))</f>
        <v>Manual</v>
      </c>
      <c r="U12" s="24" t="str">
        <f>IF($H$12="","",
IF(OR($H$12="Corrupción",$H$12="Lavado de Activos",$H$12="Financiación del Terrorismo",$H$12="Trámites, OPAs y Consultas de Acceso a la Información Pública"),"No Aplica",'5. Valoración de Controles'!$L12))</f>
        <v>Documentado</v>
      </c>
      <c r="V12" s="24" t="str">
        <f>IF($H$12="","",
IF(OR($H$12="Corrupción",$H$12="Lavado de Activos",$H$12="Financiación del Terrorismo",$H$12="Trámites, OPAs y Consultas de Acceso a la Información Pública"),"No Aplica",'5. Valoración de Controles'!$M$12))</f>
        <v>Continua</v>
      </c>
      <c r="W12" s="24" t="str">
        <f>IF($H$12="","",
IF(OR($H$12="Corrupción",$H$12="Lavado de Activos",$H$12="Financiación del Terrorismo",$H$12="Trámites, OPAs y Consultas de Acceso a la Información Pública"),"No Aplica",'5. Valoración de Controles'!$N12))</f>
        <v>Con registro</v>
      </c>
      <c r="X12" s="32" t="str">
        <f>IF($H$12="","",
IF(OR($H$12="Corrupción",$H$12="Lavado de Activos",$H$12="Financiación del Terrorismo",$H$12="Trámites, OPAs y Consultas de Acceso a la Información Pública"),"No Aplica",'5. Valoración de Controles'!$O12))</f>
        <v>Las evidencias se conservan en los correos electrónicos y en los archivos de la Oficina de Control Interno en el NAS</v>
      </c>
      <c r="Y12" s="32" t="str">
        <f>IF($H$12="","",
IF(OR($H$12="Corrupción",$H$12="Lavado de Activos",$H$12="Financiación del Terrorismo",$H$12="Trámites, OPAs y Consultas de Acceso a la Información Pública"),"No Aplica",'5. Valoración de Controles'!$P12))</f>
        <v xml:space="preserve"> El jefe de la Oficina de Control Interno, manifiesta las observaciones sobre los informes preliminar y final de auditoria para que el equipo auditor los adopte y modifique lo que corresponde</v>
      </c>
      <c r="Z12" s="32" t="str">
        <f>IF($H$12="","",
IF(OR($H$12="Corrupción",$H$12="Lavado de Activos",$H$12="Financiación del Terrorismo",$H$12="Trámites, OPAs y Consultas de Acceso a la Información Pública"),"No Aplica",'5. Valoración de Controles'!$Q12))</f>
        <v>Se conservan las versiones de los informes preliminar y final junto con las observaciones realizadas por la jefe de control interno y ejecutadas por el equipo auditor para resolver las mismas.</v>
      </c>
      <c r="AA12" s="25">
        <f>IF($H$12="","",
IF(OR($H$12="Corrupción",$H$12="Lavado de Activos",$H$12="Financiación del Terrorismo",$H$12="Trámites, OPAs y Consultas de Acceso a la Información Pública"),"No aplica",'5. Valoración de Controles'!$R12))</f>
        <v>0.4</v>
      </c>
      <c r="AB12" s="104"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31">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0.12959999999999999</v>
      </c>
      <c r="AD12" s="104"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31">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0.6</v>
      </c>
      <c r="AF12" s="102"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103" t="s">
        <v>271</v>
      </c>
      <c r="AH12" s="125"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17"/>
      <c r="AJ12" s="129"/>
      <c r="AK12" s="129" t="str">
        <f>IF(AI12="","","∑ Peso porcentual de cada acción definida")</f>
        <v/>
      </c>
      <c r="AL12" s="99"/>
      <c r="AM12" s="3"/>
      <c r="AN12" s="3"/>
      <c r="AO12" s="3"/>
      <c r="AP12" s="3"/>
      <c r="AQ12" s="3"/>
      <c r="AR12" s="3"/>
      <c r="AS12" s="3"/>
      <c r="AT12" s="3"/>
      <c r="AU12" s="3"/>
      <c r="AV12" s="3"/>
      <c r="AW12" s="3"/>
      <c r="AX12" s="3"/>
      <c r="AY12" s="3"/>
      <c r="AZ12" s="3"/>
      <c r="BA12" s="3"/>
      <c r="BB12" s="3"/>
      <c r="BC12" s="3"/>
      <c r="BD12" s="3"/>
      <c r="BE12" s="3"/>
      <c r="BF12" s="3"/>
    </row>
    <row r="13" spans="1:58" ht="153.75" customHeight="1">
      <c r="A13" s="93"/>
      <c r="B13" s="93"/>
      <c r="C13" s="93"/>
      <c r="D13" s="93"/>
      <c r="E13" s="93"/>
      <c r="F13" s="93"/>
      <c r="G13" s="93"/>
      <c r="H13" s="93"/>
      <c r="I13" s="93"/>
      <c r="J13" s="93"/>
      <c r="K13" s="93"/>
      <c r="L13" s="93"/>
      <c r="M13" s="93"/>
      <c r="N13" s="93"/>
      <c r="O13" s="93"/>
      <c r="P13" s="93"/>
      <c r="Q13" s="18" t="str">
        <f>IF($H$12="","",
IF(OR($H$12="Corrupción",$H$12="Lavado de Activos",$H$12="Financiación del Terrorismo",$H$12="Trámites, OPAs y Consultas de Acceso a la Información Pública"),'6.Valoración Control Corrupción'!$E13,'5. Valoración de Controles'!$H13))</f>
        <v>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mediante la revision de los informes correspondientes</v>
      </c>
      <c r="R13" s="24" t="str">
        <f>IF($H$12="","",
IF(OR($H$12="Corrupción",$H$12="Lavado de Activos",$H$12="Financiación del Terrorismo",$H$12="Trámites, OPAs y Consultas de Acceso a la Información Pública"),"No Aplica",'5. Valoración de Controles'!$I13))</f>
        <v>Preventivo</v>
      </c>
      <c r="S13" s="24" t="str">
        <f>IF($H$12="","",
IF(OR($H$12="Corrupción",$H$12="Lavado de Activos",$H$12="Financiación del Terrorismo",$H$12="Trámites, OPAs y Consultas de Acceso a la Información Pública"),"No Aplica",'5. Valoración de Controles'!$J13))</f>
        <v>Afecta probabilidad</v>
      </c>
      <c r="T13" s="24" t="str">
        <f>IF($H$12="","",
IF(OR($H$12="Corrupción",$H$12="Lavado de Activos",$H$12="Financiación del Terrorismo",$H$12="Trámites, OPAs y Consultas de Acceso a la Información Pública"),"No Aplica",'5. Valoración de Controles'!$K13))</f>
        <v>Manual</v>
      </c>
      <c r="U13" s="24" t="str">
        <f>IF($H$12="","",
IF(OR($H$12="Corrupción",$H$12="Lavado de Activos",$H$12="Financiación del Terrorismo",$H$12="Trámites, OPAs y Consultas de Acceso a la Información Pública"),"No Aplica",'5. Valoración de Controles'!$L13))</f>
        <v>Documentado</v>
      </c>
      <c r="V13" s="24" t="str">
        <f>IF($H$12="","",
IF(OR($H$12="Corrupción",$H$12="Lavado de Activos",$H$12="Financiación del Terrorismo",$H$12="Trámites, OPAs y Consultas de Acceso a la Información Pública"),"No Aplica",'5. Valoración de Controles'!$M$12))</f>
        <v>Continua</v>
      </c>
      <c r="W13" s="24" t="str">
        <f>IF($H$12="","",
IF(OR($H$12="Corrupción",$H$12="Lavado de Activos",$H$12="Financiación del Terrorismo",$H$12="Trámites, OPAs y Consultas de Acceso a la Información Pública"),"No Aplica",'5. Valoración de Controles'!$N13))</f>
        <v>Con registro</v>
      </c>
      <c r="X13" s="32" t="str">
        <f>IF($H$12="","",
IF(OR($H$12="Corrupción",$H$12="Lavado de Activos",$H$12="Financiación del Terrorismo",$H$12="Trámites, OPAs y Consultas de Acceso a la Información Pública"),"No Aplica",'5. Valoración de Controles'!$O13))</f>
        <v>Las evidencias se conservan en los correos electrónicos y en los archivos de la Oficina de Control Interno en el NAS</v>
      </c>
      <c r="Y13" s="32" t="str">
        <f>IF($H$12="","",
IF(OR($H$12="Corrupción",$H$12="Lavado de Activos",$H$12="Financiación del Terrorismo",$H$12="Trámites, OPAs y Consultas de Acceso a la Información Pública"),"No Aplica",'5. Valoración de Controles'!$P13))</f>
        <v>El Auditor líder y equipo de auditoria consultan y aplican los principios, código de ética, normas y definición del MPPAI y el marco normativo aplicable al asunto en cuestión</v>
      </c>
      <c r="Z13" s="32" t="str">
        <f>IF($H$12="","",
IF(OR($H$12="Corrupción",$H$12="Lavado de Activos",$H$12="Financiación del Terrorismo",$H$12="Trámites, OPAs y Consultas de Acceso a la Información Pública"),"No Aplica",'5. Valoración de Controles'!$Q13))</f>
        <v>Aplicar lo establecido en la norma 2421 "errores y omisiones"</v>
      </c>
      <c r="AA13" s="25">
        <f>IF($H$12="","",
IF(OR($H$12="Corrupción",$H$12="Lavado de Activos",$H$12="Financiación del Terrorismo",$H$12="Trámites, OPAs y Consultas de Acceso a la Información Pública"),"No aplica",'5. Valoración de Controles'!$R13))</f>
        <v>0.4</v>
      </c>
      <c r="AB13" s="93"/>
      <c r="AC13" s="93"/>
      <c r="AD13" s="93"/>
      <c r="AE13" s="93"/>
      <c r="AF13" s="93"/>
      <c r="AG13" s="93"/>
      <c r="AH13" s="93"/>
      <c r="AI13" s="93"/>
      <c r="AJ13" s="93"/>
      <c r="AK13" s="93"/>
      <c r="AL13" s="93"/>
      <c r="AM13" s="3"/>
      <c r="AN13" s="3"/>
      <c r="AO13" s="3"/>
      <c r="AP13" s="3"/>
      <c r="AQ13" s="3"/>
      <c r="AR13" s="3"/>
      <c r="AS13" s="3"/>
      <c r="AT13" s="3"/>
      <c r="AU13" s="3"/>
      <c r="AV13" s="3"/>
      <c r="AW13" s="3"/>
      <c r="AX13" s="3"/>
      <c r="AY13" s="3"/>
      <c r="AZ13" s="3"/>
      <c r="BA13" s="3"/>
      <c r="BB13" s="3"/>
      <c r="BC13" s="3"/>
      <c r="BD13" s="3"/>
      <c r="BE13" s="3"/>
      <c r="BF13" s="3"/>
    </row>
    <row r="14" spans="1:58" ht="120" customHeight="1">
      <c r="A14" s="88"/>
      <c r="B14" s="88"/>
      <c r="C14" s="88"/>
      <c r="D14" s="88"/>
      <c r="E14" s="88"/>
      <c r="F14" s="88"/>
      <c r="G14" s="88"/>
      <c r="H14" s="88"/>
      <c r="I14" s="88"/>
      <c r="J14" s="88"/>
      <c r="K14" s="88"/>
      <c r="L14" s="88"/>
      <c r="M14" s="88"/>
      <c r="N14" s="88"/>
      <c r="O14" s="88"/>
      <c r="P14" s="88"/>
      <c r="Q14" s="18" t="str">
        <f>IF($H$12="","",
IF(OR($H$12="Corrupción",$H$12="Lavado de Activos",$H$12="Financiación del Terrorismo",$H$12="Trámites, OPAs y Consultas de Acceso a la Información Pública"),'6.Valoración Control Corrupción'!$E14,'5. Valoración de Controles'!$H14))</f>
        <v>Jefe de la Oficina de Control Interno y profesionales de la OCI  Revisión y aplicación de los instrumentos para la ejecución y práctica de Auditoría Interna  diseñados por la Secretaria General de Alcaldia Mayor de Bogotá de Acuerdo con el MIPPAI y establecidos en el procedimientos del proceso de evaluacion independiente del IDIGER, por parte del lider de auditoría y/o profesional designado.</v>
      </c>
      <c r="R14" s="24" t="str">
        <f>IF($H$12="","",
IF(OR($H$12="Corrupción",$H$12="Lavado de Activos",$H$12="Financiación del Terrorismo",$H$12="Trámites, OPAs y Consultas de Acceso a la Información Pública"),"No Aplica",'5. Valoración de Controles'!$I14))</f>
        <v>Preventivo</v>
      </c>
      <c r="S14" s="24" t="str">
        <f>IF($H$12="","",
IF(OR($H$12="Corrupción",$H$12="Lavado de Activos",$H$12="Financiación del Terrorismo",$H$12="Trámites, OPAs y Consultas de Acceso a la Información Pública"),"No Aplica",'5. Valoración de Controles'!$J14))</f>
        <v>Afecta probabilidad</v>
      </c>
      <c r="T14" s="24" t="str">
        <f>IF($H$12="","",
IF(OR($H$12="Corrupción",$H$12="Lavado de Activos",$H$12="Financiación del Terrorismo",$H$12="Trámites, OPAs y Consultas de Acceso a la Información Pública"),"No Aplica",'5. Valoración de Controles'!$K14))</f>
        <v>Manual</v>
      </c>
      <c r="U14" s="24" t="str">
        <f>IF($H$12="","",
IF(OR($H$12="Corrupción",$H$12="Lavado de Activos",$H$12="Financiación del Terrorismo",$H$12="Trámites, OPAs y Consultas de Acceso a la Información Pública"),"No Aplica",'5. Valoración de Controles'!$L14))</f>
        <v>Documentado</v>
      </c>
      <c r="V14" s="24" t="str">
        <f>IF($H$12="","",
IF(OR($H$12="Corrupción",$H$12="Lavado de Activos",$H$12="Financiación del Terrorismo",$H$12="Trámites, OPAs y Consultas de Acceso a la Información Pública"),"No Aplica",'5. Valoración de Controles'!$M$12))</f>
        <v>Continua</v>
      </c>
      <c r="W14" s="24" t="str">
        <f>IF($H$12="","",
IF(OR($H$12="Corrupción",$H$12="Lavado de Activos",$H$12="Financiación del Terrorismo",$H$12="Trámites, OPAs y Consultas de Acceso a la Información Pública"),"No Aplica",'5. Valoración de Controles'!$N14))</f>
        <v>Con registro</v>
      </c>
      <c r="X14" s="32" t="str">
        <f>IF($H$12="","",
IF(OR($H$12="Corrupción",$H$12="Lavado de Activos",$H$12="Financiación del Terrorismo",$H$12="Trámites, OPAs y Consultas de Acceso a la Información Pública"),"No Aplica",'5. Valoración de Controles'!$O14))</f>
        <v>Se documentan en cada uno de los informes de auditoria, evaluación o de ley</v>
      </c>
      <c r="Y14" s="32" t="str">
        <f>IF($H$12="","",
IF(OR($H$12="Corrupción",$H$12="Lavado de Activos",$H$12="Financiación del Terrorismo",$H$12="Trámites, OPAs y Consultas de Acceso a la Información Pública"),"No Aplica",'5. Valoración de Controles'!$P14))</f>
        <v>El Auditor líder y equipo de auditoria consultan y aplican los principios, código de ética, normas y definición del MPPAI y el marco normativo aplicable al asunto en cuestión</v>
      </c>
      <c r="Z14" s="32" t="str">
        <f>IF($H$12="","",
IF(OR($H$12="Corrupción",$H$12="Lavado de Activos",$H$12="Financiación del Terrorismo",$H$12="Trámites, OPAs y Consultas de Acceso a la Información Pública"),"No Aplica",'5. Valoración de Controles'!$Q14))</f>
        <v>Se consultan los criterios directamente en los lineamientos de los entidades correspondientes y en las normas específicas, si se omitio algun criterio se identifica y se busca implementar y documentar en el trabajo de aseguramiento</v>
      </c>
      <c r="AA14" s="25">
        <f>IF($H$12="","",
IF(OR($H$12="Corrupción",$H$12="Lavado de Activos",$H$12="Financiación del Terrorismo",$H$12="Trámites, OPAs y Consultas de Acceso a la Información Pública"),"No aplica",'5. Valoración de Controles'!$R14))</f>
        <v>0.4</v>
      </c>
      <c r="AB14" s="88"/>
      <c r="AC14" s="88"/>
      <c r="AD14" s="88"/>
      <c r="AE14" s="88"/>
      <c r="AF14" s="88"/>
      <c r="AG14" s="88"/>
      <c r="AH14" s="88"/>
      <c r="AI14" s="88"/>
      <c r="AJ14" s="88"/>
      <c r="AK14" s="88"/>
      <c r="AL14" s="88"/>
      <c r="AM14" s="3"/>
      <c r="AN14" s="3"/>
      <c r="AO14" s="3"/>
      <c r="AP14" s="3"/>
      <c r="AQ14" s="3"/>
      <c r="AR14" s="3"/>
      <c r="AS14" s="3"/>
      <c r="AT14" s="3"/>
      <c r="AU14" s="3"/>
      <c r="AV14" s="3"/>
      <c r="AW14" s="3"/>
      <c r="AX14" s="3"/>
      <c r="AY14" s="3"/>
      <c r="AZ14" s="3"/>
      <c r="BA14" s="3"/>
      <c r="BB14" s="3"/>
      <c r="BC14" s="3"/>
      <c r="BD14" s="3"/>
      <c r="BE14" s="3"/>
      <c r="BF14" s="3"/>
    </row>
    <row r="15" spans="1:58" ht="189" customHeight="1">
      <c r="A15" s="98">
        <v>3</v>
      </c>
      <c r="B15" s="99" t="str">
        <f>'2. Identificación del Riesgo'!B15:B17</f>
        <v>Evaluación independiente</v>
      </c>
      <c r="C15" s="99"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9" t="str">
        <f>IF('2. Identificación del Riesgo'!D15:D17="","",'2. Identificación del Riesgo'!D15:D17)</f>
        <v>Afectación Económica (o presupuestal) y Reputacional</v>
      </c>
      <c r="E15" s="99"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99"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99"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99" t="str">
        <f>IF('2. Identificación del Riesgo'!H15:H17="","",'2. Identificación del Riesgo'!H15:H17)</f>
        <v>Corrupción</v>
      </c>
      <c r="I15" s="99" t="str">
        <f>IF('2. Identificación del Riesgo'!I15:I17="","",'2. Identificación del Riesgo'!I15:I17)</f>
        <v>Fraude Interno</v>
      </c>
      <c r="J15" s="99" t="str">
        <f>IF('2. Identificación del Riesgo'!J15:J17="","",'2. Identificación del Riesgo'!J15:J17)</f>
        <v>Rara vez: No se ha presentado en los últimos cinco años.</v>
      </c>
      <c r="K15" s="104" t="str">
        <f>'2. Identificación del Riesgo'!K15:K17</f>
        <v>Rara vez</v>
      </c>
      <c r="L15" s="101">
        <f>'2. Identificación del Riesgo'!L15:L17</f>
        <v>0.2</v>
      </c>
      <c r="M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No Aplica</v>
      </c>
      <c r="N15" s="104" t="str">
        <f>'2. Identificación del Riesgo'!N15:N17</f>
        <v>Catastrófico</v>
      </c>
      <c r="O15" s="101">
        <f>'2. Identificación del Riesgo'!O15:O17</f>
        <v>1</v>
      </c>
      <c r="P15" s="102" t="str">
        <f>'2. Identificación del Riesgo'!P15:P17</f>
        <v>Extremo</v>
      </c>
      <c r="Q15" s="31" t="str">
        <f>IF($H$15="","",
IF(OR($H$15="Corrupción",$H$15="Lavado de Activos",$H$15="Financiación del Terrorismo",$H$15="Trámites, OPAs y Consultas de Acceso a la Información Pública"),'6.Valoración Control Corrupción'!$E15,'5. Valoración de Controles'!$H15))</f>
        <v xml:space="preserve">El jefe de la Oficina de Control Interno revisa y aprueba los informes de auditoría, de ley o seguimiento, para cada caso segun las fechas programdas en el PAA, revisando tanto de forma como de fondo la estructura de los informes y con base en la informacion revisada por el profesional designado y los procedimienteo vigentes, si detecta algun elemento que debe ser ajustado lo informa mediante correo electronico con el fin de dejar la trazabilidad de los cambios efectuados; las versiones de los trabajos sera almacenadas segun las tablas de retensión documental y la estructura dispuesta en el NAS.
</v>
      </c>
      <c r="R15" s="24" t="str">
        <f>IF($H$15="","",
IF(OR($H$15="Corrupción",$H$15="Lavado de Activos",$H$15="Financiación del Terrorismo",$H$15="Trámites, OPAs y Consultas de Acceso a la Información Pública"),"No Aplica",'5. Valoración de Controles'!$I15))</f>
        <v>No Aplica</v>
      </c>
      <c r="S15" s="24" t="str">
        <f>IF($H$15="","",
IF(OR($H$15="Corrupción",$H$15="Lavado de Activos",$H$15="Financiación del Terrorismo",$H$15="Trámites, OPAs y Consultas de Acceso a la Información Pública"),"No Aplica",'5. Valoración de Controles'!$J15))</f>
        <v>No Aplica</v>
      </c>
      <c r="T15" s="24" t="str">
        <f>IF($H$15="","",
IF(OR($H$15="Corrupción",$H$15="Lavado de Activos",$H$15="Financiación del Terrorismo",$H$15="Trámites, OPAs y Consultas de Acceso a la Información Pública"),"No Aplica",'5. Valoración de Controles'!$K15))</f>
        <v>No Aplica</v>
      </c>
      <c r="U15" s="24" t="str">
        <f>IF($H$15="","",
IF(OR($H$15="Corrupción",$H$15="Lavado de Activos",$H$15="Financiación del Terrorismo",$H$15="Trámites, OPAs y Consultas de Acceso a la Información Pública"),"No Aplica",'5. Valoración de Controles'!$L15))</f>
        <v>No Aplica</v>
      </c>
      <c r="V15" s="24" t="str">
        <f>IF($H$15="","",
IF(OR($H$15="Corrupción",$H$15="Lavado de Activos",$H$15="Financiación del Terrorismo",$H$15="Trámites, OPAs y Consultas de Acceso a la Información Pública"),"No Aplica",'5. Valoración de Controles'!$M15))</f>
        <v>No Aplica</v>
      </c>
      <c r="W15" s="24" t="str">
        <f>IF($H$15="","",
IF(OR($H$15="Corrupción",$H$15="Lavado de Activos",$H$15="Financiación del Terrorismo",$H$15="Trámites, OPAs y Consultas de Acceso a la Información Pública"),"No Aplica",'5. Valoración de Controles'!$N15))</f>
        <v>No Aplica</v>
      </c>
      <c r="X15" s="32" t="str">
        <f>IF($H$15="","",
IF(OR($H$15="Corrupción",$H$15="Lavado de Activos",$H$15="Financiación del Terrorismo",$H$15="Trámites, OPAs y Consultas de Acceso a la Información Pública"),"No Aplica",'5. Valoración de Controles'!$O15))</f>
        <v>No Aplica</v>
      </c>
      <c r="Y15" s="32" t="str">
        <f>IF($H$15="","",
IF(OR($H$15="Corrupción",$H$15="Lavado de Activos",$H$15="Financiación del Terrorismo",$H$15="Trámites, OPAs y Consultas de Acceso a la Información Pública"),"No Aplica",'5. Valoración de Controles'!$P15))</f>
        <v>No Aplica</v>
      </c>
      <c r="Z15" s="32" t="str">
        <f>IF($H$15="","",
IF(OR($H$15="Corrupción",$H$15="Lavado de Activos",$H$15="Financiación del Terrorismo",$H$15="Trámites, OPAs y Consultas de Acceso a la Información Pública"),"No Aplica",'5. Valoración de Controles'!$Q15))</f>
        <v>No Aplica</v>
      </c>
      <c r="AA15" s="25" t="str">
        <f>IF($H$15="","",
IF(OR($H$15="Corrupción",$H$15="Lavado de Activos",$H$15="Financiación del Terrorismo",$H$15="Trámites, OPAs y Consultas de Acceso a la Información Pública"),"No aplica",'5. Valoración de Controles'!$R15))</f>
        <v>No aplica</v>
      </c>
      <c r="AB15" s="104"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Rara vez</v>
      </c>
      <c r="AC15" s="131"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No aplica</v>
      </c>
      <c r="AD15" s="104"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Catastrófico</v>
      </c>
      <c r="AE15" s="131" t="str">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No aplica</v>
      </c>
      <c r="AF15" s="102"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Extremo</v>
      </c>
      <c r="AG15" s="103" t="s">
        <v>272</v>
      </c>
      <c r="AH15" s="125"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17" t="s">
        <v>273</v>
      </c>
      <c r="AJ15" s="129">
        <v>44926</v>
      </c>
      <c r="AK15" s="129" t="str">
        <f>IF(AI15="","","∑ Peso porcentual de cada acción definida")</f>
        <v>∑ Peso porcentual de cada acción definida</v>
      </c>
      <c r="AL15" s="99" t="s">
        <v>274</v>
      </c>
      <c r="AM15" s="3"/>
      <c r="AN15" s="3"/>
      <c r="AO15" s="3"/>
      <c r="AP15" s="3"/>
      <c r="AQ15" s="3"/>
      <c r="AR15" s="3"/>
      <c r="AS15" s="3"/>
      <c r="AT15" s="3"/>
      <c r="AU15" s="3"/>
      <c r="AV15" s="3"/>
      <c r="AW15" s="3"/>
      <c r="AX15" s="3"/>
      <c r="AY15" s="3"/>
      <c r="AZ15" s="3"/>
      <c r="BA15" s="3"/>
      <c r="BB15" s="3"/>
      <c r="BC15" s="3"/>
      <c r="BD15" s="3"/>
      <c r="BE15" s="3"/>
      <c r="BF15" s="3"/>
    </row>
    <row r="16" spans="1:58" ht="96.75" customHeight="1">
      <c r="A16" s="93"/>
      <c r="B16" s="93"/>
      <c r="C16" s="93"/>
      <c r="D16" s="93"/>
      <c r="E16" s="93"/>
      <c r="F16" s="93"/>
      <c r="G16" s="93"/>
      <c r="H16" s="93"/>
      <c r="I16" s="93"/>
      <c r="J16" s="93"/>
      <c r="K16" s="93"/>
      <c r="L16" s="93"/>
      <c r="M16" s="93"/>
      <c r="N16" s="93"/>
      <c r="O16" s="93"/>
      <c r="P16" s="93"/>
      <c r="Q16" s="31" t="str">
        <f>IF($H$15="","",
IF(OR($H$15="Corrupción",$H$15="Lavado de Activos",$H$15="Financiación del Terrorismo",$H$15="Trámites, OPAs y Consultas de Acceso a la Información Pública"),'6.Valoración Control Corrupción'!$E16,'5. Valoración de Controles'!$H16))</f>
        <v xml:space="preserve">El jefe de la oficina de control Interno y los profesionales deberán al inicio de cada trabajo relacionado con el rol de evalución y seguimiento (auditorías, informes de ley o de seguimiento) y teniendo en cuenta las fechas programadas en el PAA,  suscribir el formato institucional de manifestación de no conflicto de intereses, de la misma manera actualizar cuando corresponda el formato dispuesto por la admnistración Distrital (SIDEAP), con el fin de manifestar que se encuentran habilatados para efectuar los trabajos de manera independiente y objetiva, se dejará copia de los formatos diligenciados en cada una de las carpetas de los trabajos de auditoría, informe de ley o seguimiento (NAS). Si para el desarrollo de algunos de los trabajos del rol de evaluacion y seguimiento el profesional se declara impedido o con algun conflicto de interés, el jefe de la OCI deberá llevar el registro correspondiente y evaluar los profesionales que deberán participar en la elaboracion de dicho trabajo.
</v>
      </c>
      <c r="R16" s="24" t="str">
        <f>IF($H$15="","",
IF(OR($H$15="Corrupción",$H$15="Lavado de Activos",$H$15="Financiación del Terrorismo",$H$15="Trámites, OPAs y Consultas de Acceso a la Información Pública"),"No Aplica",'5. Valoración de Controles'!$I16))</f>
        <v>No Aplica</v>
      </c>
      <c r="S16" s="24" t="str">
        <f>IF($H$15="","",
IF(OR($H$15="Corrupción",$H$15="Lavado de Activos",$H$15="Financiación del Terrorismo",$H$15="Trámites, OPAs y Consultas de Acceso a la Información Pública"),"No Aplica",'5. Valoración de Controles'!$J16))</f>
        <v>No Aplica</v>
      </c>
      <c r="T16" s="24" t="str">
        <f>IF($H$15="","",
IF(OR($H$15="Corrupción",$H$15="Lavado de Activos",$H$15="Financiación del Terrorismo",$H$15="Trámites, OPAs y Consultas de Acceso a la Información Pública"),"No Aplica",'5. Valoración de Controles'!$K16))</f>
        <v>No Aplica</v>
      </c>
      <c r="U16" s="24" t="str">
        <f>IF($H$15="","",
IF(OR($H$15="Corrupción",$H$15="Lavado de Activos",$H$15="Financiación del Terrorismo",$H$15="Trámites, OPAs y Consultas de Acceso a la Información Pública"),"No Aplica",'5. Valoración de Controles'!$L16))</f>
        <v>No Aplica</v>
      </c>
      <c r="V16" s="24" t="str">
        <f>IF($H$15="","",
IF(OR($H$15="Corrupción",$H$15="Lavado de Activos",$H$15="Financiación del Terrorismo",$H$15="Trámites, OPAs y Consultas de Acceso a la Información Pública"),"No Aplica",'5. Valoración de Controles'!$M16))</f>
        <v>No Aplica</v>
      </c>
      <c r="W16" s="24" t="str">
        <f>IF($H$15="","",
IF(OR($H$15="Corrupción",$H$15="Lavado de Activos",$H$15="Financiación del Terrorismo",$H$15="Trámites, OPAs y Consultas de Acceso a la Información Pública"),"No Aplica",'5. Valoración de Controles'!$N16))</f>
        <v>No Aplica</v>
      </c>
      <c r="X16" s="32" t="str">
        <f>IF($H$15="","",
IF(OR($H$15="Corrupción",$H$15="Lavado de Activos",$H$15="Financiación del Terrorismo",$H$15="Trámites, OPAs y Consultas de Acceso a la Información Pública"),"No Aplica",'5. Valoración de Controles'!$O16))</f>
        <v>No Aplica</v>
      </c>
      <c r="Y16" s="32" t="str">
        <f>IF($H$15="","",
IF(OR($H$15="Corrupción",$H$15="Lavado de Activos",$H$15="Financiación del Terrorismo",$H$15="Trámites, OPAs y Consultas de Acceso a la Información Pública"),"No Aplica",'5. Valoración de Controles'!$P16))</f>
        <v>No Aplica</v>
      </c>
      <c r="Z16" s="32" t="str">
        <f>IF($H$15="","",
IF(OR($H$15="Corrupción",$H$15="Lavado de Activos",$H$15="Financiación del Terrorismo",$H$15="Trámites, OPAs y Consultas de Acceso a la Información Pública"),"No Aplica",'5. Valoración de Controles'!$Q16))</f>
        <v>No Aplica</v>
      </c>
      <c r="AA16" s="25" t="str">
        <f>IF($H$15="","",
IF(OR($H$15="Corrupción",$H$15="Lavado de Activos",$H$15="Financiación del Terrorismo",$H$15="Trámites, OPAs y Consultas de Acceso a la Información Pública"),"No aplica",'5. Valoración de Controles'!$R16))</f>
        <v>No aplica</v>
      </c>
      <c r="AB16" s="93"/>
      <c r="AC16" s="93"/>
      <c r="AD16" s="93"/>
      <c r="AE16" s="93"/>
      <c r="AF16" s="93"/>
      <c r="AG16" s="93"/>
      <c r="AH16" s="93"/>
      <c r="AI16" s="93"/>
      <c r="AJ16" s="93"/>
      <c r="AK16" s="93"/>
      <c r="AL16" s="93"/>
      <c r="AM16" s="3"/>
      <c r="AN16" s="3"/>
      <c r="AO16" s="3"/>
      <c r="AP16" s="3"/>
      <c r="AQ16" s="3"/>
      <c r="AR16" s="3"/>
      <c r="AS16" s="3"/>
      <c r="AT16" s="3"/>
      <c r="AU16" s="3"/>
      <c r="AV16" s="3"/>
      <c r="AW16" s="3"/>
      <c r="AX16" s="3"/>
      <c r="AY16" s="3"/>
      <c r="AZ16" s="3"/>
      <c r="BA16" s="3"/>
      <c r="BB16" s="3"/>
      <c r="BC16" s="3"/>
      <c r="BD16" s="3"/>
      <c r="BE16" s="3"/>
      <c r="BF16" s="3"/>
    </row>
    <row r="17" spans="1:58" ht="195.75" customHeight="1">
      <c r="A17" s="88"/>
      <c r="B17" s="88"/>
      <c r="C17" s="88"/>
      <c r="D17" s="88"/>
      <c r="E17" s="88"/>
      <c r="F17" s="88"/>
      <c r="G17" s="88"/>
      <c r="H17" s="88"/>
      <c r="I17" s="88"/>
      <c r="J17" s="88"/>
      <c r="K17" s="88"/>
      <c r="L17" s="88"/>
      <c r="M17" s="88"/>
      <c r="N17" s="88"/>
      <c r="O17" s="88"/>
      <c r="P17" s="88"/>
      <c r="Q17" s="31" t="str">
        <f>IF($H$15="","",
IF(OR($H$15="Corrupción",$H$15="Lavado de Activos",$H$15="Financiación del Terrorismo",$H$15="Trámites, OPAs y Consultas de Acceso a la Información Pública"),'6.Valoración Control Corrupción'!$E17,'5. Valoración de Controles'!$H17))</f>
        <v>El jefe de la oficina de control Interno y los profesionales deberán al inicio de cada trabajo relacionado con el rol de evalución y seguimiento (auditorías, informes de ley o de seguimiento) y teniendo en cuenta las fechas programadas en el PAA, diligenciar  la carta de salvaguarda de la información y remitir a los responsables de proceso para su suscribción, con el fin de que estos se comprometan a remitir la información, completa, relevante y veraz asi como atender los requerimientos efectuados de manera oportuna, se dejará copia de estos  diligenciados en cada una de las carpetas de los trabajos de auditoría, informe de ley o seguimiento (NAS)</v>
      </c>
      <c r="R17" s="24" t="str">
        <f>IF($H$15="","",
IF(OR($H$15="Corrupción",$H$15="Lavado de Activos",$H$15="Financiación del Terrorismo",$H$15="Trámites, OPAs y Consultas de Acceso a la Información Pública"),"No Aplica",'5. Valoración de Controles'!$I17))</f>
        <v>No Aplica</v>
      </c>
      <c r="S17" s="24" t="str">
        <f>IF($H$15="","",
IF(OR($H$15="Corrupción",$H$15="Lavado de Activos",$H$15="Financiación del Terrorismo",$H$15="Trámites, OPAs y Consultas de Acceso a la Información Pública"),"No Aplica",'5. Valoración de Controles'!$J17))</f>
        <v>No Aplica</v>
      </c>
      <c r="T17" s="24" t="str">
        <f>IF($H$15="","",
IF(OR($H$15="Corrupción",$H$15="Lavado de Activos",$H$15="Financiación del Terrorismo",$H$15="Trámites, OPAs y Consultas de Acceso a la Información Pública"),"No Aplica",'5. Valoración de Controles'!$K17))</f>
        <v>No Aplica</v>
      </c>
      <c r="U17" s="24" t="str">
        <f>IF($H$15="","",
IF(OR($H$15="Corrupción",$H$15="Lavado de Activos",$H$15="Financiación del Terrorismo",$H$15="Trámites, OPAs y Consultas de Acceso a la Información Pública"),"No Aplica",'5. Valoración de Controles'!$L17))</f>
        <v>No Aplica</v>
      </c>
      <c r="V17" s="24" t="str">
        <f>IF($H$15="","",
IF(OR($H$15="Corrupción",$H$15="Lavado de Activos",$H$15="Financiación del Terrorismo",$H$15="Trámites, OPAs y Consultas de Acceso a la Información Pública"),"No Aplica",'5. Valoración de Controles'!$M17))</f>
        <v>No Aplica</v>
      </c>
      <c r="W17" s="24" t="str">
        <f>IF($H$15="","",
IF(OR($H$15="Corrupción",$H$15="Lavado de Activos",$H$15="Financiación del Terrorismo",$H$15="Trámites, OPAs y Consultas de Acceso a la Información Pública"),"No Aplica",'5. Valoración de Controles'!$N17))</f>
        <v>No Aplica</v>
      </c>
      <c r="X17" s="32" t="str">
        <f>IF($H$15="","",
IF(OR($H$15="Corrupción",$H$15="Lavado de Activos",$H$15="Financiación del Terrorismo",$H$15="Trámites, OPAs y Consultas de Acceso a la Información Pública"),"No Aplica",'5. Valoración de Controles'!$O17))</f>
        <v>No Aplica</v>
      </c>
      <c r="Y17" s="32" t="str">
        <f>IF($H$15="","",
IF(OR($H$15="Corrupción",$H$15="Lavado de Activos",$H$15="Financiación del Terrorismo",$H$15="Trámites, OPAs y Consultas de Acceso a la Información Pública"),"No Aplica",'5. Valoración de Controles'!$P17))</f>
        <v>No Aplica</v>
      </c>
      <c r="Z17" s="32" t="str">
        <f>IF($H$15="","",
IF(OR($H$15="Corrupción",$H$15="Lavado de Activos",$H$15="Financiación del Terrorismo",$H$15="Trámites, OPAs y Consultas de Acceso a la Información Pública"),"No Aplica",'5. Valoración de Controles'!$Q17))</f>
        <v>No Aplica</v>
      </c>
      <c r="AA17" s="25" t="str">
        <f>IF($H$15="","",
IF(OR($H$15="Corrupción",$H$15="Lavado de Activos",$H$15="Financiación del Terrorismo",$H$15="Trámites, OPAs y Consultas de Acceso a la Información Pública"),"No aplica",'5. Valoración de Controles'!$R17))</f>
        <v>No aplica</v>
      </c>
      <c r="AB17" s="88"/>
      <c r="AC17" s="88"/>
      <c r="AD17" s="88"/>
      <c r="AE17" s="88"/>
      <c r="AF17" s="88"/>
      <c r="AG17" s="88"/>
      <c r="AH17" s="88"/>
      <c r="AI17" s="88"/>
      <c r="AJ17" s="88"/>
      <c r="AK17" s="88"/>
      <c r="AL17" s="88"/>
      <c r="AM17" s="3"/>
      <c r="AN17" s="3"/>
      <c r="AO17" s="3"/>
      <c r="AP17" s="3"/>
      <c r="AQ17" s="3"/>
      <c r="AR17" s="3"/>
      <c r="AS17" s="3"/>
      <c r="AT17" s="3"/>
      <c r="AU17" s="3"/>
      <c r="AV17" s="3"/>
      <c r="AW17" s="3"/>
      <c r="AX17" s="3"/>
      <c r="AY17" s="3"/>
      <c r="AZ17" s="3"/>
      <c r="BA17" s="3"/>
      <c r="BB17" s="3"/>
      <c r="BC17" s="3"/>
      <c r="BD17" s="3"/>
      <c r="BE17" s="3"/>
      <c r="BF17" s="3"/>
    </row>
    <row r="18" spans="1:58" ht="31.5" customHeight="1">
      <c r="A18" s="98">
        <v>4</v>
      </c>
      <c r="B18" s="99" t="str">
        <f>'2. Identificación del Riesgo'!B18:B20</f>
        <v>Evaluación independiente</v>
      </c>
      <c r="C18" s="99" t="str">
        <f>IF('2. Identificación del Riesgo'!C18:C20="","",'2. Identificación del Riesgo'!C18:C20)</f>
        <v>Actividades de desvinculación y traslado (funcionarios).</v>
      </c>
      <c r="D18" s="99" t="str">
        <f>IF('2. Identificación del Riesgo'!D18:D20="","",'2. Identificación del Riesgo'!D18:D20)</f>
        <v>Afectación Económica (o presupuestal) y Reputacional</v>
      </c>
      <c r="E18" s="99" t="str">
        <f>IF('2. Identificación del Riesgo'!E18:E20="","",'2. Identificación del Riesgo'!E18:E20)</f>
        <v>por la alta rotación de personal de planta (carrera administrativa y provisional)</v>
      </c>
      <c r="F18" s="99" t="str">
        <f>IF('2. Identificación del Riesgo'!F18:F20="","",'2. Identificación del Riesgo'!F18:F20)</f>
        <v>Debido a la falta de lineamientos y herramientas institucionalizados para una adecuada transferencia de conocimiento.</v>
      </c>
      <c r="G18" s="99"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H18" s="99" t="str">
        <f>IF('2. Identificación del Riesgo'!H18:H20="","",'2. Identificación del Riesgo'!H18:H20)</f>
        <v>Fuga de Capital Intelectual</v>
      </c>
      <c r="I18" s="99" t="str">
        <f>IF('2. Identificación del Riesgo'!I18:I20="","",'2. Identificación del Riesgo'!I18:I20)</f>
        <v>Usuarios, productos y practicas, organizacionales</v>
      </c>
      <c r="J18" s="99" t="str">
        <f>IF('2. Identificación del Riesgo'!J18:J20="","",'2. Identificación del Riesgo'!J18:J20)</f>
        <v>Media: La actividad que conlleva el riesgo se ejecuta de 24 a 500 veces por año</v>
      </c>
      <c r="K18" s="104" t="str">
        <f>'2. Identificación del Riesgo'!K18:K20</f>
        <v>Media</v>
      </c>
      <c r="L18" s="101">
        <f>'2. Identificación del Riesgo'!L18:L20</f>
        <v>0.6</v>
      </c>
      <c r="M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de la entidad con efecto publicitario sostenido a nivel de sector administrativo, nivel departamental o municipal</v>
      </c>
      <c r="N18" s="104" t="str">
        <f>'2. Identificación del Riesgo'!N18:N20</f>
        <v>Mayor</v>
      </c>
      <c r="O18" s="101">
        <f>'2. Identificación del Riesgo'!O18:O20</f>
        <v>0.8</v>
      </c>
      <c r="P18" s="102" t="str">
        <f>'2. Identificación del Riesgo'!P18:P20</f>
        <v>Alto</v>
      </c>
      <c r="Q18" s="31" t="str">
        <f>IF($H$18="","",
IF(OR($H$18="Corrupción",$H$18="Lavado de Activos",$H$18="Financiación del Terrorismo",$H$18="Trámites, OPAs y Consultas de Acceso a la Información Pública"),'6.Valoración Control Corrupción'!$E18,'5. Valoración de Controles'!$H18))</f>
        <v>El Jefe Inmediato verifica el acta de entrega de puesto de trabajo con sus respectivos soportes, remitida por el funcionario al momento de una desvinculación o traslado laboral.</v>
      </c>
      <c r="R18" s="24" t="str">
        <f>IF($H$18="","",
IF(OR($H$18="Corrupción",$H$18="Lavado de Activos",$H$18="Financiación del Terrorismo",$H$18="Trámites, OPAs y Consultas de Acceso a la Información Pública"),"No Aplica",'5. Valoración de Controles'!$I18))</f>
        <v>Detectivo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Historias Laborales</v>
      </c>
      <c r="Y18" s="32" t="str">
        <f>IF($H$18="","",
IF(OR($H$18="Corrupción",$H$18="Lavado de Activos",$H$18="Financiación del Terrorismo",$H$18="Trámites, OPAs y Consultas de Acceso a la Información Pública"),"No Aplica",'5. Valoración de Controles'!$P18))</f>
        <v>Acta de entrega firmada por el funcionario que recibe el puesto de trabajo, quien garantiza al jefe inmediato la entrega idonea del mismo.</v>
      </c>
      <c r="Z18" s="32" t="str">
        <f>IF($H$18="","",
IF(OR($H$18="Corrupción",$H$18="Lavado de Activos",$H$18="Financiación del Terrorismo",$H$18="Trámites, OPAs y Consultas de Acceso a la Información Pública"),"No Aplica",'5. Valoración de Controles'!$Q18))</f>
        <v xml:space="preserve">Si el funcionario que recibe el puesto de trabajo no esta conforme con la entrega, el jefe inmediato solicita fortalecer dicha entrega y se condiciona el pago de nomina. </v>
      </c>
      <c r="AA18" s="25">
        <f>IF($H$18="","",
IF(OR($H$18="Corrupción",$H$18="Lavado de Activos",$H$18="Financiación del Terrorismo",$H$18="Trámites, OPAs y Consultas de Acceso a la Información Pública"),"No aplica",'5. Valoración de Controles'!$R18))</f>
        <v>0.3</v>
      </c>
      <c r="AB18" s="104"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31">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0.29399999999999998</v>
      </c>
      <c r="AD18" s="104"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31">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0.8</v>
      </c>
      <c r="AF18" s="102"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32" t="s">
        <v>271</v>
      </c>
      <c r="AH18" s="125"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17" t="s">
        <v>496</v>
      </c>
      <c r="AJ18" s="129" t="s">
        <v>497</v>
      </c>
      <c r="AK18" s="129" t="str">
        <f>IF(AI18="","","∑ Peso porcentual de cada acción definida")</f>
        <v>∑ Peso porcentual de cada acción definida</v>
      </c>
      <c r="AL18" s="99" t="s">
        <v>274</v>
      </c>
      <c r="AM18" s="3"/>
      <c r="AN18" s="3"/>
      <c r="AO18" s="3"/>
      <c r="AP18" s="3"/>
      <c r="AQ18" s="3"/>
      <c r="AR18" s="3"/>
      <c r="AS18" s="3"/>
      <c r="AT18" s="3"/>
      <c r="AU18" s="3"/>
      <c r="AV18" s="3"/>
      <c r="AW18" s="3"/>
      <c r="AX18" s="3"/>
      <c r="AY18" s="3"/>
      <c r="AZ18" s="3"/>
      <c r="BA18" s="3"/>
      <c r="BB18" s="3"/>
      <c r="BC18" s="3"/>
      <c r="BD18" s="3"/>
      <c r="BE18" s="3"/>
      <c r="BF18" s="3"/>
    </row>
    <row r="19" spans="1:58" ht="31.5" customHeight="1">
      <c r="A19" s="93"/>
      <c r="B19" s="93"/>
      <c r="C19" s="93"/>
      <c r="D19" s="93"/>
      <c r="E19" s="93"/>
      <c r="F19" s="93"/>
      <c r="G19" s="93"/>
      <c r="H19" s="93"/>
      <c r="I19" s="93"/>
      <c r="J19" s="93"/>
      <c r="K19" s="93"/>
      <c r="L19" s="93"/>
      <c r="M19" s="93"/>
      <c r="N19" s="93"/>
      <c r="O19" s="93"/>
      <c r="P19" s="93"/>
      <c r="Q19" s="31" t="str">
        <f>IF($H$18="","",
IF(OR($H$18="Corrupción",$H$18="Lavado de Activos",$H$18="Financiación del Terrorismo",$H$18="Trámites, OPAs y Consultas de Acceso a la Información Pública"),'6.Valoración Control Corrupción'!$E19,'5. Valoración de Controles'!$H19))</f>
        <v>El funcionario realiza el informe o charla en la que transfiere el conocimiento adquirido, producto de una capacitación brindada por el IDIGER mediante su Plan Institucional de Capacitación.</v>
      </c>
      <c r="R19" s="24" t="str">
        <f>IF($H$18="","",
IF(OR($H$18="Corrupción",$H$18="Lavado de Activos",$H$18="Financiación del Terrorismo",$H$18="Trámites, OPAs y Consultas de Acceso a la Información Pública"),"No Aplica",'5. Valoración de Controles'!$I19))</f>
        <v>Detectivo</v>
      </c>
      <c r="S19" s="24" t="str">
        <f>IF($H$18="","",
IF(OR($H$18="Corrupción",$H$18="Lavado de Activos",$H$18="Financiación del Terrorismo",$H$18="Trámites, OPAs y Consultas de Acceso a la Información Pública"),"No Aplica",'5. Valoración de Controles'!$J19))</f>
        <v>Afecta probabilidad</v>
      </c>
      <c r="T19" s="24" t="str">
        <f>IF($H$18="","",
IF(OR($H$18="Corrupción",$H$18="Lavado de Activos",$H$18="Financiación del Terrorismo",$H$18="Trámites, OPAs y Consultas de Acceso a la Información Pública"),"No Aplica",'5. Valoración de Controles'!$K19))</f>
        <v>Manual</v>
      </c>
      <c r="U19" s="24" t="str">
        <f>IF($H$18="","",
IF(OR($H$18="Corrupción",$H$18="Lavado de Activos",$H$18="Financiación del Terrorismo",$H$18="Trámites, OPAs y Consultas de Acceso a la Información Pública"),"No Aplica",'5. Valoración de Controles'!$L19))</f>
        <v>Documentado</v>
      </c>
      <c r="V19" s="24" t="str">
        <f>IF($H$18="","",
IF(OR($H$18="Corrupción",$H$18="Lavado de Activos",$H$18="Financiación del Terrorismo",$H$18="Trámites, OPAs y Consultas de Acceso a la Información Pública"),"No Aplica",'5. Valoración de Controles'!$M19))</f>
        <v>Continua</v>
      </c>
      <c r="W19" s="24" t="str">
        <f>IF($H$18="","",
IF(OR($H$18="Corrupción",$H$18="Lavado de Activos",$H$18="Financiación del Terrorismo",$H$18="Trámites, OPAs y Consultas de Acceso a la Información Pública"),"No Aplica",'5. Valoración de Controles'!$N19))</f>
        <v>Con registro</v>
      </c>
      <c r="X19" s="32" t="str">
        <f>IF($H$18="","",
IF(OR($H$18="Corrupción",$H$18="Lavado de Activos",$H$18="Financiación del Terrorismo",$H$18="Trámites, OPAs y Consultas de Acceso a la Información Pública"),"No Aplica",'5. Valoración de Controles'!$O19))</f>
        <v>Historias Laborales</v>
      </c>
      <c r="Y19" s="32" t="str">
        <f>IF($H$18="","",
IF(OR($H$18="Corrupción",$H$18="Lavado de Activos",$H$18="Financiación del Terrorismo",$H$18="Trámites, OPAs y Consultas de Acceso a la Información Pública"),"No Aplica",'5. Valoración de Controles'!$P19))</f>
        <v>Capacitación presencial o virtual para transferir el conocimiento a los funcionarios de la Entidad, o Elaboración de informe de los conocimientos adquiridos en la capacitación recibida.</v>
      </c>
      <c r="Z19" s="32" t="str">
        <f>IF($H$18="","",
IF(OR($H$18="Corrupción",$H$18="Lavado de Activos",$H$18="Financiación del Terrorismo",$H$18="Trámites, OPAs y Consultas de Acceso a la Información Pública"),"No Aplica",'5. Valoración de Controles'!$Q19))</f>
        <v>El control no permite identificar desviaciones o diferencias.</v>
      </c>
      <c r="AA19" s="25">
        <f>IF($H$18="","",
IF(OR($H$18="Corrupción",$H$18="Lavado de Activos",$H$18="Financiación del Terrorismo",$H$18="Trámites, OPAs y Consultas de Acceso a la Información Pública"),"No aplica",'5. Valoración de Controles'!$R19))</f>
        <v>0.3</v>
      </c>
      <c r="AB19" s="93"/>
      <c r="AC19" s="93"/>
      <c r="AD19" s="93"/>
      <c r="AE19" s="93"/>
      <c r="AF19" s="93"/>
      <c r="AG19" s="132"/>
      <c r="AH19" s="93"/>
      <c r="AI19" s="93"/>
      <c r="AJ19" s="93"/>
      <c r="AK19" s="93"/>
      <c r="AL19" s="93"/>
      <c r="AM19" s="3"/>
      <c r="AN19" s="3"/>
      <c r="AO19" s="3"/>
      <c r="AP19" s="3"/>
      <c r="AQ19" s="3"/>
      <c r="AR19" s="3"/>
      <c r="AS19" s="3"/>
      <c r="AT19" s="3"/>
      <c r="AU19" s="3"/>
      <c r="AV19" s="3"/>
      <c r="AW19" s="3"/>
      <c r="AX19" s="3"/>
      <c r="AY19" s="3"/>
      <c r="AZ19" s="3"/>
      <c r="BA19" s="3"/>
      <c r="BB19" s="3"/>
      <c r="BC19" s="3"/>
      <c r="BD19" s="3"/>
      <c r="BE19" s="3"/>
      <c r="BF19" s="3"/>
    </row>
    <row r="20" spans="1:58" ht="31.5" customHeight="1">
      <c r="A20" s="88"/>
      <c r="B20" s="88"/>
      <c r="C20" s="88"/>
      <c r="D20" s="88"/>
      <c r="E20" s="88"/>
      <c r="F20" s="88"/>
      <c r="G20" s="88"/>
      <c r="H20" s="88"/>
      <c r="I20" s="88"/>
      <c r="J20" s="88"/>
      <c r="K20" s="88"/>
      <c r="L20" s="88"/>
      <c r="M20" s="88"/>
      <c r="N20" s="88"/>
      <c r="O20" s="88"/>
      <c r="P20" s="88"/>
      <c r="Q20" s="31" t="str">
        <f>IF($H$18="","",
IF(OR($H$18="Corrupción",$H$18="Lavado de Activos",$H$18="Financiación del Terrorismo",$H$18="Trámites, OPAs y Consultas de Acceso a la Información Pública"),'6.Valoración Control Corrupción'!$E20,'5. Valoración de Controles'!$H20))</f>
        <v xml:space="preserve">  </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88"/>
      <c r="AC20" s="88"/>
      <c r="AD20" s="88"/>
      <c r="AE20" s="88"/>
      <c r="AF20" s="88"/>
      <c r="AG20" s="132"/>
      <c r="AH20" s="88"/>
      <c r="AI20" s="88"/>
      <c r="AJ20" s="88"/>
      <c r="AK20" s="88"/>
      <c r="AL20" s="88"/>
      <c r="AM20" s="3"/>
      <c r="AN20" s="3"/>
      <c r="AO20" s="3"/>
      <c r="AP20" s="3"/>
      <c r="AQ20" s="3"/>
      <c r="AR20" s="3"/>
      <c r="AS20" s="3"/>
      <c r="AT20" s="3"/>
      <c r="AU20" s="3"/>
      <c r="AV20" s="3"/>
      <c r="AW20" s="3"/>
      <c r="AX20" s="3"/>
      <c r="AY20" s="3"/>
      <c r="AZ20" s="3"/>
      <c r="BA20" s="3"/>
      <c r="BB20" s="3"/>
      <c r="BC20" s="3"/>
      <c r="BD20" s="3"/>
      <c r="BE20" s="3"/>
      <c r="BF20" s="3"/>
    </row>
    <row r="21" spans="1:58" ht="31.5" customHeight="1">
      <c r="A21" s="98">
        <v>5</v>
      </c>
      <c r="B21" s="99" t="str">
        <f>'2. Identificación del Riesgo'!B21:B23</f>
        <v>Evaluación independiente</v>
      </c>
      <c r="C21" s="99" t="str">
        <f>IF('2. Identificación del Riesgo'!C21:C23="","",'2. Identificación del Riesgo'!C21:C23)</f>
        <v>Entrega de informes de actividades y/o terminación o cesión de contratos de prestación de servicios (contratistas).</v>
      </c>
      <c r="D21" s="99" t="str">
        <f>IF('2. Identificación del Riesgo'!D21:D23="","",'2. Identificación del Riesgo'!D21:D23)</f>
        <v>Afectación Económica (o presupuestal) y Reputacional</v>
      </c>
      <c r="E21" s="99" t="str">
        <f>IF('2. Identificación del Riesgo'!E21:E23="","",'2. Identificación del Riesgo'!E21:E23)</f>
        <v>por debilidades en la revisión de los productos entregados por los contratistas de prestación de servicios</v>
      </c>
      <c r="F21" s="99" t="str">
        <f>IF('2. Identificación del Riesgo'!F21:F23="","",'2. Identificación del Riesgo'!F21:F23)</f>
        <v>Debido a la falta de lineamientos y herramientas institucionalizados para una adecuada transferencia de conocimiento.</v>
      </c>
      <c r="G21" s="99"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99" t="str">
        <f>IF('2. Identificación del Riesgo'!H21:H23="","",'2. Identificación del Riesgo'!H21:H23)</f>
        <v>Fuga de Capital Intelectual</v>
      </c>
      <c r="I21" s="99" t="str">
        <f>IF('2. Identificación del Riesgo'!I21:I23="","",'2. Identificación del Riesgo'!I21:I23)</f>
        <v>Usuarios, productos y practicas, organizacionales</v>
      </c>
      <c r="J21" s="99" t="str">
        <f>IF('2. Identificación del Riesgo'!J21:J23="","",'2. Identificación del Riesgo'!J21:J23)</f>
        <v>Alta: La actividad que conlleva el riesgo se ejecuta mínimo 500 veces al año y máximo 5000 veces por año</v>
      </c>
      <c r="K21" s="104" t="str">
        <f>'2. Identificación del Riesgo'!K21:K23</f>
        <v>Alta</v>
      </c>
      <c r="L21" s="101">
        <f>'2. Identificación del Riesgo'!L21:L23</f>
        <v>0.8</v>
      </c>
      <c r="M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104" t="str">
        <f>'2. Identificación del Riesgo'!N21:N23</f>
        <v>Menor</v>
      </c>
      <c r="O21" s="101">
        <f>'2. Identificación del Riesgo'!O21:O23</f>
        <v>0.4</v>
      </c>
      <c r="P21" s="102" t="str">
        <f>'2. Identificación del Riesgo'!P21:P23</f>
        <v>Moderado</v>
      </c>
      <c r="Q21" s="31" t="str">
        <f>IF($H$21="","",
IF(OR($H$21="Corrupción",$H$21="Lavado de Activos",$H$21="Financiación del Terrorismo",$H$21="Trámites, OPAs y Consultas de Acceso a la Información Pública"),'6.Valoración Control Corrupción'!$E21,'5. Valoración de Controles'!$H21))</f>
        <v>El Supervisor del contrato verifica el informe de actividades y soportes entregados por el Contratista de prestación de servicios, de manera mensual.</v>
      </c>
      <c r="R21" s="24" t="str">
        <f>IF($H$21="","",
IF(OR($H$21="Corrupción",$H$21="Lavado de Activos",$H$21="Financiación del Terrorismo",$H$21="Trámites, OPAs y Consultas de Acceso a la Información Pública"),"No Aplica",'5. Valoración de Controles'!$I21))</f>
        <v>Detectivo</v>
      </c>
      <c r="S21" s="24" t="str">
        <f>IF($H$21="","",
IF(OR($H$21="Corrupción",$H$21="Lavado de Activos",$H$21="Financiación del Terrorismo",$H$21="Trámites, OPAs y Consultas de Acceso a la Información Pública"),"No Aplica",'5. Valoración de Controles'!$J21))</f>
        <v>Afecta probabilidad</v>
      </c>
      <c r="T21" s="24" t="str">
        <f>IF($H$21="","",
IF(OR($H$21="Corrupción",$H$21="Lavado de Activos",$H$21="Financiación del Terrorismo",$H$21="Trámites, OPAs y Consultas de Acceso a la Información Pública"),"No Aplica",'5. Valoración de Controles'!$K21))</f>
        <v>Manual</v>
      </c>
      <c r="U21" s="24" t="str">
        <f>IF($H$21="","",
IF(OR($H$21="Corrupción",$H$21="Lavado de Activos",$H$21="Financiación del Terrorismo",$H$21="Trámites, OPAs y Consultas de Acceso a la Información Pública"),"No Aplica",'5. Valoración de Controles'!$L21))</f>
        <v>Documentado</v>
      </c>
      <c r="V21" s="24" t="str">
        <f>IF($H$21="","",
IF(OR($H$21="Corrupción",$H$21="Lavado de Activos",$H$21="Financiación del Terrorismo",$H$21="Trámites, OPAs y Consultas de Acceso a la Información Pública"),"No Aplica",'5. Valoración de Controles'!$M21))</f>
        <v>Continua</v>
      </c>
      <c r="W21" s="24" t="str">
        <f>IF($H$21="","",
IF(OR($H$21="Corrupción",$H$21="Lavado de Activos",$H$21="Financiación del Terrorismo",$H$21="Trámites, OPAs y Consultas de Acceso a la Información Pública"),"No Aplica",'5. Valoración de Controles'!$N21))</f>
        <v>Con registro</v>
      </c>
      <c r="X21" s="32" t="str">
        <f>IF($H$21="","",
IF(OR($H$21="Corrupción",$H$21="Lavado de Activos",$H$21="Financiación del Terrorismo",$H$21="Trámites, OPAs y Consultas de Acceso a la Información Pública"),"No Aplica",'5. Valoración de Controles'!$O21))</f>
        <v>Carpeta fisica de cada contrato de prestación de servicios. A nivel digital en el NAS administrado por la Dirección TIC.</v>
      </c>
      <c r="Y21" s="32" t="str">
        <f>IF($H$21="","",
IF(OR($H$21="Corrupción",$H$21="Lavado de Activos",$H$21="Financiación del Terrorismo",$H$21="Trámites, OPAs y Consultas de Acceso a la Información Pública"),"No Aplica",'5. Valoración de Controles'!$P21))</f>
        <v>Informe de actividades mensuales de los contratistas de prestación de servicios.</v>
      </c>
      <c r="Z21" s="32" t="str">
        <f>IF($H$21="","",
IF(OR($H$21="Corrupción",$H$21="Lavado de Activos",$H$21="Financiación del Terrorismo",$H$21="Trámites, OPAs y Consultas de Acceso a la Información Pública"),"No Aplica",'5. Valoración de Controles'!$Q21))</f>
        <v>En caso de que el supervisor identifique diferencias en las evidencias con respecto a las actividades reportadas, devuelve el informe para que el contratista realice los ajustes pertinentes.</v>
      </c>
      <c r="AA21" s="25">
        <f>IF($H$21="","",
IF(OR($H$21="Corrupción",$H$21="Lavado de Activos",$H$21="Financiación del Terrorismo",$H$21="Trámites, OPAs y Consultas de Acceso a la Información Pública"),"No aplica",'5. Valoración de Controles'!$R21))</f>
        <v>0.3</v>
      </c>
      <c r="AB21" s="104"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31">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0.56000000000000005</v>
      </c>
      <c r="AD21" s="104"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31">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102"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32" t="s">
        <v>338</v>
      </c>
      <c r="AH21" s="125"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17"/>
      <c r="AJ21" s="129"/>
      <c r="AK21" s="129" t="str">
        <f>IF(AI21="","","∑ Peso porcentual de cada acción definida")</f>
        <v/>
      </c>
      <c r="AL21" s="99"/>
      <c r="AM21" s="3"/>
      <c r="AN21" s="3"/>
      <c r="AO21" s="3"/>
      <c r="AP21" s="3"/>
      <c r="AQ21" s="3"/>
      <c r="AR21" s="3"/>
      <c r="AS21" s="3"/>
      <c r="AT21" s="3"/>
      <c r="AU21" s="3"/>
      <c r="AV21" s="3"/>
      <c r="AW21" s="3"/>
      <c r="AX21" s="3"/>
      <c r="AY21" s="3"/>
      <c r="AZ21" s="3"/>
      <c r="BA21" s="3"/>
      <c r="BB21" s="3"/>
      <c r="BC21" s="3"/>
      <c r="BD21" s="3"/>
      <c r="BE21" s="3"/>
      <c r="BF21" s="3"/>
    </row>
    <row r="22" spans="1:58" ht="31.5" customHeight="1">
      <c r="A22" s="93"/>
      <c r="B22" s="93"/>
      <c r="C22" s="93"/>
      <c r="D22" s="93"/>
      <c r="E22" s="93"/>
      <c r="F22" s="93"/>
      <c r="G22" s="93"/>
      <c r="H22" s="93"/>
      <c r="I22" s="93"/>
      <c r="J22" s="93"/>
      <c r="K22" s="93"/>
      <c r="L22" s="93"/>
      <c r="M22" s="93"/>
      <c r="N22" s="93"/>
      <c r="O22" s="93"/>
      <c r="P22" s="93"/>
      <c r="Q22" s="31" t="str">
        <f>IF($H$21="","",
IF(OR($H$21="Corrupción",$H$21="Lavado de Activos",$H$21="Financiación del Terrorismo",$H$21="Trámites, OPAs y Consultas de Acceso a la Información Pública"),'6.Valoración Control Corrupción'!$E22,'5. Valoración de Controles'!$H22))</f>
        <v xml:space="preserve">  </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93"/>
      <c r="AC22" s="93"/>
      <c r="AD22" s="93"/>
      <c r="AE22" s="93"/>
      <c r="AF22" s="93"/>
      <c r="AG22" s="132"/>
      <c r="AH22" s="93"/>
      <c r="AI22" s="93"/>
      <c r="AJ22" s="93"/>
      <c r="AK22" s="93"/>
      <c r="AL22" s="93"/>
      <c r="AM22" s="3"/>
      <c r="AN22" s="3"/>
      <c r="AO22" s="3"/>
      <c r="AP22" s="3"/>
      <c r="AQ22" s="3"/>
      <c r="AR22" s="3"/>
      <c r="AS22" s="3"/>
      <c r="AT22" s="3"/>
      <c r="AU22" s="3"/>
      <c r="AV22" s="3"/>
      <c r="AW22" s="3"/>
      <c r="AX22" s="3"/>
      <c r="AY22" s="3"/>
      <c r="AZ22" s="3"/>
      <c r="BA22" s="3"/>
      <c r="BB22" s="3"/>
      <c r="BC22" s="3"/>
      <c r="BD22" s="3"/>
      <c r="BE22" s="3"/>
      <c r="BF22" s="3"/>
    </row>
    <row r="23" spans="1:58" ht="31.5" customHeight="1">
      <c r="A23" s="88"/>
      <c r="B23" s="88"/>
      <c r="C23" s="88"/>
      <c r="D23" s="88"/>
      <c r="E23" s="88"/>
      <c r="F23" s="88"/>
      <c r="G23" s="88"/>
      <c r="H23" s="88"/>
      <c r="I23" s="88"/>
      <c r="J23" s="88"/>
      <c r="K23" s="88"/>
      <c r="L23" s="88"/>
      <c r="M23" s="88"/>
      <c r="N23" s="88"/>
      <c r="O23" s="88"/>
      <c r="P23" s="88"/>
      <c r="Q23" s="31" t="str">
        <f>IF($H$21="","",
IF(OR($H$21="Corrupción",$H$21="Lavado de Activos",$H$21="Financiación del Terrorismo",$H$21="Trámites, OPAs y Consultas de Acceso a la Información Pública"),'6.Valoración Control Corrupción'!$E23,'5. Valoración de Controles'!$H23))</f>
        <v xml:space="preserve">  </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88"/>
      <c r="AC23" s="88"/>
      <c r="AD23" s="88"/>
      <c r="AE23" s="88"/>
      <c r="AF23" s="88"/>
      <c r="AG23" s="132"/>
      <c r="AH23" s="88"/>
      <c r="AI23" s="88"/>
      <c r="AJ23" s="88"/>
      <c r="AK23" s="88"/>
      <c r="AL23" s="88"/>
      <c r="AM23" s="3"/>
      <c r="AN23" s="3"/>
      <c r="AO23" s="3"/>
      <c r="AP23" s="3"/>
      <c r="AQ23" s="3"/>
      <c r="AR23" s="3"/>
      <c r="AS23" s="3"/>
      <c r="AT23" s="3"/>
      <c r="AU23" s="3"/>
      <c r="AV23" s="3"/>
      <c r="AW23" s="3"/>
      <c r="AX23" s="3"/>
      <c r="AY23" s="3"/>
      <c r="AZ23" s="3"/>
      <c r="BA23" s="3"/>
      <c r="BB23" s="3"/>
      <c r="BC23" s="3"/>
      <c r="BD23" s="3"/>
      <c r="BE23" s="3"/>
      <c r="BF23" s="3"/>
    </row>
    <row r="24" spans="1:58" ht="31.5" customHeight="1">
      <c r="A24" s="98">
        <v>6</v>
      </c>
      <c r="B24" s="99" t="str">
        <f>'2. Identificación del Riesgo'!B24:B26</f>
        <v>Evaluación independiente</v>
      </c>
      <c r="C24" s="99" t="str">
        <f>IF('2. Identificación del Riesgo'!C24:C26="","",'2. Identificación del Riesgo'!C24:C26)</f>
        <v>Administración de carpetas compartidas y gestión de usuarios</v>
      </c>
      <c r="D24" s="99" t="str">
        <f>IF('2. Identificación del Riesgo'!D24:D26="","",'2. Identificación del Riesgo'!D24:D26)</f>
        <v>Afectación Económica o Presupuestal</v>
      </c>
      <c r="E24" s="99" t="str">
        <f>IF('2. Identificación del Riesgo'!E24:E26="","",'2. Identificación del Riesgo'!E24:E26)</f>
        <v>Accesos no autorizados</v>
      </c>
      <c r="F24" s="99" t="str">
        <f>IF('2. Identificación del Riesgo'!F24:F26="","",'2. Identificación del Riesgo'!F24:F26)</f>
        <v>Debilidad en la solicitud oportuna para la actualizacion de los permisos de la carpetas compartidas.</v>
      </c>
      <c r="G24" s="99"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9" t="str">
        <f>IF('2. Identificación del Riesgo'!H24:H26="","",'2. Identificación del Riesgo'!H24:H26)</f>
        <v>Seguridad de la Información (Pérdida de Confidencialidad)</v>
      </c>
      <c r="I24" s="99" t="str">
        <f>IF('2. Identificación del Riesgo'!I24:I26="","",'2. Identificación del Riesgo'!I24:I26)</f>
        <v>Usuarios, productos y practicas, organizacionales</v>
      </c>
      <c r="J24" s="99" t="str">
        <f>IF('2. Identificación del Riesgo'!J24:J26="","",'2. Identificación del Riesgo'!J24:J26)</f>
        <v>Muy Alta: La actividad que conlleva el riesgo se ejecuta más de 5000 veces por año</v>
      </c>
      <c r="K24" s="104" t="str">
        <f>'2. Identificación del Riesgo'!K24:K26</f>
        <v>Muy Alta</v>
      </c>
      <c r="L24" s="101">
        <f>'2. Identificación del Riesgo'!L24:L26</f>
        <v>1</v>
      </c>
      <c r="M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104" t="str">
        <f>'2. Identificación del Riesgo'!N24:N26</f>
        <v>Mayor</v>
      </c>
      <c r="O24" s="101">
        <f>'2. Identificación del Riesgo'!O24:O26</f>
        <v>0.8</v>
      </c>
      <c r="P24" s="102" t="str">
        <f>'2. Identificación del Riesgo'!P24:P26</f>
        <v>Alto</v>
      </c>
      <c r="Q24" s="31" t="str">
        <f>IF($H$24="","",
IF(OR($H$24="Corrupción",$H$24="Lavado de Activos",$H$24="Financiación del Terrorismo",$H$24="Trámites, OPAs y Consultas de Acceso a la Información Pública"),'6.Valoración Control Corrupción'!$E24,'5. Valoración de Controles'!$H24))</f>
        <v>El subdirector, Jefe o personal delegado Solicita a través de la mesa de servicio y cuando sea necesario. el acceso a las carpetas compartidas, para el personal que considere pertinente.</v>
      </c>
      <c r="R24" s="24" t="str">
        <f>IF($H$24="","",
IF(OR($H$24="Corrupción",$H$24="Lavado de Activos",$H$24="Financiación del Terrorismo",$H$24="Trámites, OPAs y Consultas de Acceso a la Información Pública"),"No Aplica",'5. Valoración de Controles'!$I24))</f>
        <v>Preventivo</v>
      </c>
      <c r="S24" s="24" t="str">
        <f>IF($H$24="","",
IF(OR($H$24="Corrupción",$H$24="Lavado de Activos",$H$24="Financiación del Terrorismo",$H$24="Trámites, OPAs y Consultas de Acceso a la Información Pública"),"No Aplica",'5. Valoración de Controles'!$J24))</f>
        <v>Afecta probabilidad</v>
      </c>
      <c r="T24" s="24" t="str">
        <f>IF($H$24="","",
IF(OR($H$24="Corrupción",$H$24="Lavado de Activos",$H$24="Financiación del Terrorismo",$H$24="Trámites, OPAs y Consultas de Acceso a la Información Pública"),"No Aplica",'5. Valoración de Controles'!$K24))</f>
        <v>Manual</v>
      </c>
      <c r="U24" s="24" t="str">
        <f>IF($H$24="","",
IF(OR($H$24="Corrupción",$H$24="Lavado de Activos",$H$24="Financiación del Terrorismo",$H$24="Trámites, OPAs y Consultas de Acceso a la Información Pública"),"No Aplica",'5. Valoración de Controles'!$L24))</f>
        <v>Sin Documentar</v>
      </c>
      <c r="V24" s="24" t="str">
        <f>IF($H$24="","",
IF(OR($H$24="Corrupción",$H$24="Lavado de Activos",$H$24="Financiación del Terrorismo",$H$24="Trámites, OPAs y Consultas de Acceso a la Información Pública"),"No Aplica",'5. Valoración de Controles'!$M24))</f>
        <v>Aleatoria</v>
      </c>
      <c r="W24" s="24" t="str">
        <f>IF($H$24="","",
IF(OR($H$24="Corrupción",$H$24="Lavado de Activos",$H$24="Financiación del Terrorismo",$H$24="Trámites, OPAs y Consultas de Acceso a la Información Pública"),"No Aplica",'5. Valoración de Controles'!$N24))</f>
        <v>Con registro</v>
      </c>
      <c r="X24" s="32" t="str">
        <f>IF($H$24="","",
IF(OR($H$24="Corrupción",$H$24="Lavado de Activos",$H$24="Financiación del Terrorismo",$H$24="Trámites, OPAs y Consultas de Acceso a la Información Pública"),"No Aplica",'5. Valoración de Controles'!$O24))</f>
        <v>Aplicativo o herramienta de mesa de servicio</v>
      </c>
      <c r="Y24" s="32"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Z24" s="32" t="str">
        <f>IF($H$24="","",
IF(OR($H$24="Corrupción",$H$24="Lavado de Activos",$H$24="Financiación del Terrorismo",$H$24="Trámites, OPAs y Consultas de Acceso a la Información Pública"),"No Aplica",'5. Valoración de Controles'!$Q24))</f>
        <v>Se corrigen y se resuelven inmediatamente si se detecta alguna inconsistencia.</v>
      </c>
      <c r="AA24" s="25">
        <f>IF($H$24="","",
IF(OR($H$24="Corrupción",$H$24="Lavado de Activos",$H$24="Financiación del Terrorismo",$H$24="Trámites, OPAs y Consultas de Acceso a la Información Pública"),"No aplica",'5. Valoración de Controles'!$R24))</f>
        <v>0.4</v>
      </c>
      <c r="AB24" s="104"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31">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0.6</v>
      </c>
      <c r="AD24" s="104"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31">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102"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32" t="s">
        <v>271</v>
      </c>
      <c r="AH24" s="133" t="s">
        <v>521</v>
      </c>
      <c r="AI24" s="117" t="s">
        <v>522</v>
      </c>
      <c r="AJ24" s="129" t="s">
        <v>497</v>
      </c>
      <c r="AK24" s="129" t="str">
        <f>IF(AI24="","","∑ Peso porcentual de cada acción definida")</f>
        <v>∑ Peso porcentual de cada acción definida</v>
      </c>
      <c r="AL24" s="99" t="s">
        <v>274</v>
      </c>
      <c r="AM24" s="3"/>
      <c r="AN24" s="3"/>
      <c r="AO24" s="3"/>
      <c r="AP24" s="3"/>
      <c r="AQ24" s="3"/>
      <c r="AR24" s="3"/>
      <c r="AS24" s="3"/>
      <c r="AT24" s="3"/>
      <c r="AU24" s="3"/>
      <c r="AV24" s="3"/>
      <c r="AW24" s="3"/>
      <c r="AX24" s="3"/>
      <c r="AY24" s="3"/>
      <c r="AZ24" s="3"/>
      <c r="BA24" s="3"/>
      <c r="BB24" s="3"/>
      <c r="BC24" s="3"/>
      <c r="BD24" s="3"/>
      <c r="BE24" s="3"/>
      <c r="BF24" s="3"/>
    </row>
    <row r="25" spans="1:58" ht="31.5" customHeight="1">
      <c r="A25" s="93"/>
      <c r="B25" s="93"/>
      <c r="C25" s="93"/>
      <c r="D25" s="93"/>
      <c r="E25" s="93"/>
      <c r="F25" s="93"/>
      <c r="G25" s="93"/>
      <c r="H25" s="93"/>
      <c r="I25" s="93"/>
      <c r="J25" s="93"/>
      <c r="K25" s="93"/>
      <c r="L25" s="93"/>
      <c r="M25" s="93"/>
      <c r="N25" s="93"/>
      <c r="O25" s="93"/>
      <c r="P25" s="93"/>
      <c r="Q25" s="31" t="str">
        <f>IF($H$24="","",
IF(OR($H$24="Corrupción",$H$24="Lavado de Activos",$H$24="Financiación del Terrorismo",$H$24="Trámites, OPAs y Consultas de Acceso a la Información Pública"),'6.Valoración Control Corrupción'!$E25,'5. Valoración de Controles'!$H25))</f>
        <v xml:space="preserve">  </v>
      </c>
      <c r="R25" s="24">
        <f>IF($H$24="","",
IF(OR($H$24="Corrupción",$H$24="Lavado de Activos",$H$24="Financiación del Terrorismo",$H$24="Trámites, OPAs y Consultas de Acceso a la Información Pública"),"No Aplica",'5. Valoración de Controles'!$I25))</f>
        <v>0</v>
      </c>
      <c r="S25" s="24" t="str">
        <f>IF($H$24="","",
IF(OR($H$24="Corrupción",$H$24="Lavado de Activos",$H$24="Financiación del Terrorismo",$H$24="Trámites, OPAs y Consultas de Acceso a la Información Pública"),"No Aplica",'5. Valoración de Controles'!$J25))</f>
        <v/>
      </c>
      <c r="T25" s="24">
        <f>IF($H$24="","",
IF(OR($H$24="Corrupción",$H$24="Lavado de Activos",$H$24="Financiación del Terrorismo",$H$24="Trámites, OPAs y Consultas de Acceso a la Información Pública"),"No Aplica",'5. Valoración de Controles'!$K25))</f>
        <v>0</v>
      </c>
      <c r="U25" s="24">
        <f>IF($H$24="","",
IF(OR($H$24="Corrupción",$H$24="Lavado de Activos",$H$24="Financiación del Terrorismo",$H$24="Trámites, OPAs y Consultas de Acceso a la Información Pública"),"No Aplica",'5. Valoración de Controles'!$L25))</f>
        <v>0</v>
      </c>
      <c r="V25" s="24">
        <f>IF($H$24="","",
IF(OR($H$24="Corrupción",$H$24="Lavado de Activos",$H$24="Financiación del Terrorismo",$H$24="Trámites, OPAs y Consultas de Acceso a la Información Pública"),"No Aplica",'5. Valoración de Controles'!$M25))</f>
        <v>0</v>
      </c>
      <c r="W25" s="24">
        <f>IF($H$24="","",
IF(OR($H$24="Corrupción",$H$24="Lavado de Activos",$H$24="Financiación del Terrorismo",$H$24="Trámites, OPAs y Consultas de Acceso a la Información Pública"),"No Aplica",'5. Valoración de Controles'!$N25))</f>
        <v>0</v>
      </c>
      <c r="X25" s="32">
        <f>IF($H$24="","",
IF(OR($H$24="Corrupción",$H$24="Lavado de Activos",$H$24="Financiación del Terrorismo",$H$24="Trámites, OPAs y Consultas de Acceso a la Información Pública"),"No Aplica",'5. Valoración de Controles'!$O25))</f>
        <v>0</v>
      </c>
      <c r="Y25" s="32">
        <f>IF($H$24="","",
IF(OR($H$24="Corrupción",$H$24="Lavado de Activos",$H$24="Financiación del Terrorismo",$H$24="Trámites, OPAs y Consultas de Acceso a la Información Pública"),"No Aplica",'5. Valoración de Controles'!$P25))</f>
        <v>0</v>
      </c>
      <c r="Z25" s="32">
        <f>IF($H$24="","",
IF(OR($H$24="Corrupción",$H$24="Lavado de Activos",$H$24="Financiación del Terrorismo",$H$24="Trámites, OPAs y Consultas de Acceso a la Información Pública"),"No Aplica",'5. Valoración de Controles'!$Q25))</f>
        <v>0</v>
      </c>
      <c r="AA25" s="25" t="str">
        <f>IF($H$24="","",
IF(OR($H$24="Corrupción",$H$24="Lavado de Activos",$H$24="Financiación del Terrorismo",$H$24="Trámites, OPAs y Consultas de Acceso a la Información Pública"),"No aplica",'5. Valoración de Controles'!$R25))</f>
        <v/>
      </c>
      <c r="AB25" s="93"/>
      <c r="AC25" s="93"/>
      <c r="AD25" s="93"/>
      <c r="AE25" s="93"/>
      <c r="AF25" s="93"/>
      <c r="AG25" s="132"/>
      <c r="AH25" s="134"/>
      <c r="AI25" s="93"/>
      <c r="AJ25" s="93"/>
      <c r="AK25" s="93"/>
      <c r="AL25" s="93"/>
      <c r="AM25" s="3"/>
      <c r="AN25" s="3"/>
      <c r="AO25" s="3"/>
      <c r="AP25" s="3"/>
      <c r="AQ25" s="3"/>
      <c r="AR25" s="3"/>
      <c r="AS25" s="3"/>
      <c r="AT25" s="3"/>
      <c r="AU25" s="3"/>
      <c r="AV25" s="3"/>
      <c r="AW25" s="3"/>
      <c r="AX25" s="3"/>
      <c r="AY25" s="3"/>
      <c r="AZ25" s="3"/>
      <c r="BA25" s="3"/>
      <c r="BB25" s="3"/>
      <c r="BC25" s="3"/>
      <c r="BD25" s="3"/>
      <c r="BE25" s="3"/>
      <c r="BF25" s="3"/>
    </row>
    <row r="26" spans="1:58" ht="31.5" customHeight="1">
      <c r="A26" s="88"/>
      <c r="B26" s="88"/>
      <c r="C26" s="88"/>
      <c r="D26" s="88"/>
      <c r="E26" s="88"/>
      <c r="F26" s="88"/>
      <c r="G26" s="88"/>
      <c r="H26" s="88"/>
      <c r="I26" s="88"/>
      <c r="J26" s="88"/>
      <c r="K26" s="88"/>
      <c r="L26" s="88"/>
      <c r="M26" s="88"/>
      <c r="N26" s="88"/>
      <c r="O26" s="88"/>
      <c r="P26" s="88"/>
      <c r="Q26" s="31" t="str">
        <f>IF($H$24="","",
IF(OR($H$24="Corrupción",$H$24="Lavado de Activos",$H$24="Financiación del Terrorismo",$H$24="Trámites, OPAs y Consultas de Acceso a la Información Pública"),'6.Valoración Control Corrupción'!$E26,'5. Valoración de Controles'!$H26))</f>
        <v xml:space="preserve">  </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88"/>
      <c r="AC26" s="88"/>
      <c r="AD26" s="88"/>
      <c r="AE26" s="88"/>
      <c r="AF26" s="88"/>
      <c r="AG26" s="132"/>
      <c r="AH26" s="134"/>
      <c r="AI26" s="88"/>
      <c r="AJ26" s="88"/>
      <c r="AK26" s="88"/>
      <c r="AL26" s="88"/>
      <c r="AM26" s="3"/>
      <c r="AN26" s="3"/>
      <c r="AO26" s="3"/>
      <c r="AP26" s="3"/>
      <c r="AQ26" s="3"/>
      <c r="AR26" s="3"/>
      <c r="AS26" s="3"/>
      <c r="AT26" s="3"/>
      <c r="AU26" s="3"/>
      <c r="AV26" s="3"/>
      <c r="AW26" s="3"/>
      <c r="AX26" s="3"/>
      <c r="AY26" s="3"/>
      <c r="AZ26" s="3"/>
      <c r="BA26" s="3"/>
      <c r="BB26" s="3"/>
      <c r="BC26" s="3"/>
      <c r="BD26" s="3"/>
      <c r="BE26" s="3"/>
      <c r="BF26" s="3"/>
    </row>
    <row r="27" spans="1:58" ht="31.5" customHeight="1">
      <c r="A27" s="98">
        <v>7</v>
      </c>
      <c r="B27" s="99" t="str">
        <f>'2. Identificación del Riesgo'!B27:B29</f>
        <v>Evaluación independiente</v>
      </c>
      <c r="C27" s="99" t="str">
        <f>IF('2. Identificación del Riesgo'!C27:C29="","",'2. Identificación del Riesgo'!C27:C29)</f>
        <v>Trabajo en Casa y Teletrabajo</v>
      </c>
      <c r="D27" s="99" t="str">
        <f>IF('2. Identificación del Riesgo'!D27:D29="","",'2. Identificación del Riesgo'!D27:D29)</f>
        <v>Afectación Económica (o presupuestal) y Reputacional</v>
      </c>
      <c r="E27" s="99" t="str">
        <f>IF('2. Identificación del Riesgo'!E27:E29="","",'2. Identificación del Riesgo'!E27:E29)</f>
        <v>Instalación de software malicioso en los equipos de computo personales, cuando se realiza trabajo en casa o teletrabajo.</v>
      </c>
      <c r="F27" s="99" t="str">
        <f>IF('2. Identificación del Riesgo'!F27:F29="","",'2. Identificación del Riesgo'!F27:F29)</f>
        <v>Desconocimiento por parte de los procesos, de los riesgos de ciber seguridad.</v>
      </c>
      <c r="G27" s="99"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9" t="str">
        <f>IF('2. Identificación del Riesgo'!H27:H29="","",'2. Identificación del Riesgo'!H27:H29)</f>
        <v>Seguridad de la Información (Pérdida de la Integridad)</v>
      </c>
      <c r="I27" s="99" t="str">
        <f>IF('2. Identificación del Riesgo'!I27:I29="","",'2. Identificación del Riesgo'!I27:I29)</f>
        <v>Usuarios, productos y practicas, organizacionales</v>
      </c>
      <c r="J27" s="99" t="str">
        <f>IF('2. Identificación del Riesgo'!J27:J29="","",'2. Identificación del Riesgo'!J27:J29)</f>
        <v>Muy Alta: La actividad que conlleva el riesgo se ejecuta más de 5000 veces por año</v>
      </c>
      <c r="K27" s="104" t="str">
        <f>'2. Identificación del Riesgo'!K27:K29</f>
        <v>Muy Alta</v>
      </c>
      <c r="L27" s="101">
        <f>'2. Identificación del Riesgo'!L27:L29</f>
        <v>1</v>
      </c>
      <c r="M27" s="99"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104" t="str">
        <f>'2. Identificación del Riesgo'!N27:N29</f>
        <v>Mayor</v>
      </c>
      <c r="O27" s="101">
        <f>'2. Identificación del Riesgo'!O27:O29</f>
        <v>0.8</v>
      </c>
      <c r="P27" s="102" t="str">
        <f>'2. Identificación del Riesgo'!P27:P29</f>
        <v>Alto</v>
      </c>
      <c r="Q27" s="31" t="str">
        <f>IF($H$27="","",
IF(OR($H$27="Corrupción",$H$27="Lavado de Activos",$H$27="Financiación del Terrorismo",$H$27="Trámites, OPAs y Consultas de Acceso a la Información Pública"),'6.Valoración Control Corrupción'!$E27,'5. Valoración de Controles'!$H27))</f>
        <v xml:space="preserve">  </v>
      </c>
      <c r="R27" s="24" t="str">
        <f>IF($H$27="","",
IF(OR($H$27="Corrupción",$H$27="Lavado de Activos",$H$27="Financiación del Terrorismo",$H$27="Trámites, OPAs y Consultas de Acceso a la Información Pública"),"No Aplica",'5. Valoración de Controles'!$I27))</f>
        <v>Sin Control</v>
      </c>
      <c r="S27" s="24" t="str">
        <f>IF($H$27="","",
IF(OR($H$27="Corrupción",$H$27="Lavado de Activos",$H$27="Financiación del Terrorismo",$H$27="Trámites, OPAs y Consultas de Acceso a la Información Pública"),"No Aplica",'5. Valoración de Controles'!$J27))</f>
        <v/>
      </c>
      <c r="T27" s="24">
        <f>IF($H$27="","",
IF(OR($H$27="Corrupción",$H$27="Lavado de Activos",$H$27="Financiación del Terrorismo",$H$27="Trámites, OPAs y Consultas de Acceso a la Información Pública"),"No Aplica",'5. Valoración de Controles'!$K27))</f>
        <v>0</v>
      </c>
      <c r="U27" s="24">
        <f>IF($H$27="","",
IF(OR($H$27="Corrupción",$H$27="Lavado de Activos",$H$27="Financiación del Terrorismo",$H$27="Trámites, OPAs y Consultas de Acceso a la Información Pública"),"No Aplica",'5. Valoración de Controles'!$L27))</f>
        <v>0</v>
      </c>
      <c r="V27" s="24">
        <f>IF($H$27="","",
IF(OR($H$27="Corrupción",$H$27="Lavado de Activos",$H$27="Financiación del Terrorismo",$H$27="Trámites, OPAs y Consultas de Acceso a la Información Pública"),"No Aplica",'5. Valoración de Controles'!$M27))</f>
        <v>0</v>
      </c>
      <c r="W27" s="24">
        <f>IF($H$27="","",
IF(OR($H$27="Corrupción",$H$27="Lavado de Activos",$H$27="Financiación del Terrorismo",$H$27="Trámites, OPAs y Consultas de Acceso a la Información Pública"),"No Aplica",'5. Valoración de Controles'!$N27))</f>
        <v>0</v>
      </c>
      <c r="X27" s="32">
        <f>IF($H$27="","",
IF(OR($H$27="Corrupción",$H$27="Lavado de Activos",$H$27="Financiación del Terrorismo",$H$27="Trámites, OPAs y Consultas de Acceso a la Información Pública"),"No Aplica",'5. Valoración de Controles'!$O27))</f>
        <v>0</v>
      </c>
      <c r="Y27" s="32">
        <f>IF($H$27="","",
IF(OR($H$27="Corrupción",$H$27="Lavado de Activos",$H$27="Financiación del Terrorismo",$H$27="Trámites, OPAs y Consultas de Acceso a la Información Pública"),"No Aplica",'5. Valoración de Controles'!$P27))</f>
        <v>0</v>
      </c>
      <c r="Z27" s="32">
        <f>IF($H$27="","",
IF(OR($H$27="Corrupción",$H$27="Lavado de Activos",$H$27="Financiación del Terrorismo",$H$27="Trámites, OPAs y Consultas de Acceso a la Información Pública"),"No Aplica",'5. Valoración de Controles'!$Q27))</f>
        <v>0</v>
      </c>
      <c r="AA27" s="25" t="str">
        <f>IF($H$27="","",
IF(OR($H$27="Corrupción",$H$27="Lavado de Activos",$H$27="Financiación del Terrorismo",$H$27="Trámites, OPAs y Consultas de Acceso a la Información Pública"),"No aplica",'5. Valoración de Controles'!$R27))</f>
        <v/>
      </c>
      <c r="AB27" s="104"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31">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1</v>
      </c>
      <c r="AD27" s="104"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31">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0.8</v>
      </c>
      <c r="AF27" s="102"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32" t="s">
        <v>271</v>
      </c>
      <c r="AH27" s="133" t="s">
        <v>521</v>
      </c>
      <c r="AI27" s="117" t="s">
        <v>523</v>
      </c>
      <c r="AJ27" s="129" t="s">
        <v>524</v>
      </c>
      <c r="AK27" s="129" t="str">
        <f>IF(AI27="","","∑ Peso porcentual de cada acción definida")</f>
        <v>∑ Peso porcentual de cada acción definida</v>
      </c>
      <c r="AL27" s="99" t="s">
        <v>274</v>
      </c>
      <c r="AM27" s="3"/>
      <c r="AN27" s="3"/>
      <c r="AO27" s="3"/>
      <c r="AP27" s="3"/>
      <c r="AQ27" s="3"/>
      <c r="AR27" s="3"/>
      <c r="AS27" s="3"/>
      <c r="AT27" s="3"/>
      <c r="AU27" s="3"/>
      <c r="AV27" s="3"/>
      <c r="AW27" s="3"/>
      <c r="AX27" s="3"/>
      <c r="AY27" s="3"/>
      <c r="AZ27" s="3"/>
      <c r="BA27" s="3"/>
      <c r="BB27" s="3"/>
      <c r="BC27" s="3"/>
      <c r="BD27" s="3"/>
      <c r="BE27" s="3"/>
      <c r="BF27" s="3"/>
    </row>
    <row r="28" spans="1:58" ht="31.5" customHeight="1">
      <c r="A28" s="93"/>
      <c r="B28" s="93"/>
      <c r="C28" s="93"/>
      <c r="D28" s="93"/>
      <c r="E28" s="93"/>
      <c r="F28" s="93"/>
      <c r="G28" s="93"/>
      <c r="H28" s="93"/>
      <c r="I28" s="93"/>
      <c r="J28" s="93"/>
      <c r="K28" s="93"/>
      <c r="L28" s="93"/>
      <c r="M28" s="93"/>
      <c r="N28" s="93"/>
      <c r="O28" s="93"/>
      <c r="P28" s="93"/>
      <c r="Q28" s="31" t="str">
        <f>IF($H$27="","",
IF(OR($H$27="Corrupción",$H$27="Lavado de Activos",$H$27="Financiación del Terrorismo",$H$27="Trámites, OPAs y Consultas de Acceso a la Información Pública"),'6.Valoración Control Corrupción'!$E28,'5. Valoración de Controles'!$H28))</f>
        <v xml:space="preserve">  </v>
      </c>
      <c r="R28" s="24">
        <f>IF($H$27="","",
IF(OR($H$27="Corrupción",$H$27="Lavado de Activos",$H$27="Financiación del Terrorismo",$H$27="Trámites, OPAs y Consultas de Acceso a la Información Pública"),"No Aplica",'5. Valoración de Controles'!$I28))</f>
        <v>0</v>
      </c>
      <c r="S28" s="24" t="str">
        <f>IF($H$27="","",
IF(OR($H$27="Corrupción",$H$27="Lavado de Activos",$H$27="Financiación del Terrorismo",$H$27="Trámites, OPAs y Consultas de Acceso a la Información Pública"),"No Aplica",'5. Valoración de Controles'!$J28))</f>
        <v/>
      </c>
      <c r="T28" s="24">
        <f>IF($H$27="","",
IF(OR($H$27="Corrupción",$H$27="Lavado de Activos",$H$27="Financiación del Terrorismo",$H$27="Trámites, OPAs y Consultas de Acceso a la Información Pública"),"No Aplica",'5. Valoración de Controles'!$K28))</f>
        <v>0</v>
      </c>
      <c r="U28" s="24">
        <f>IF($H$27="","",
IF(OR($H$27="Corrupción",$H$27="Lavado de Activos",$H$27="Financiación del Terrorismo",$H$27="Trámites, OPAs y Consultas de Acceso a la Información Pública"),"No Aplica",'5. Valoración de Controles'!$L28))</f>
        <v>0</v>
      </c>
      <c r="V28" s="24">
        <f>IF($H$27="","",
IF(OR($H$27="Corrupción",$H$27="Lavado de Activos",$H$27="Financiación del Terrorismo",$H$27="Trámites, OPAs y Consultas de Acceso a la Información Pública"),"No Aplica",'5. Valoración de Controles'!$M28))</f>
        <v>0</v>
      </c>
      <c r="W28" s="24">
        <f>IF($H$27="","",
IF(OR($H$27="Corrupción",$H$27="Lavado de Activos",$H$27="Financiación del Terrorismo",$H$27="Trámites, OPAs y Consultas de Acceso a la Información Pública"),"No Aplica",'5. Valoración de Controles'!$N28))</f>
        <v>0</v>
      </c>
      <c r="X28" s="32">
        <f>IF($H$27="","",
IF(OR($H$27="Corrupción",$H$27="Lavado de Activos",$H$27="Financiación del Terrorismo",$H$27="Trámites, OPAs y Consultas de Acceso a la Información Pública"),"No Aplica",'5. Valoración de Controles'!$O28))</f>
        <v>0</v>
      </c>
      <c r="Y28" s="32">
        <f>IF($H$27="","",
IF(OR($H$27="Corrupción",$H$27="Lavado de Activos",$H$27="Financiación del Terrorismo",$H$27="Trámites, OPAs y Consultas de Acceso a la Información Pública"),"No Aplica",'5. Valoración de Controles'!$P28))</f>
        <v>0</v>
      </c>
      <c r="Z28" s="32">
        <f>IF($H$27="","",
IF(OR($H$27="Corrupción",$H$27="Lavado de Activos",$H$27="Financiación del Terrorismo",$H$27="Trámites, OPAs y Consultas de Acceso a la Información Pública"),"No Aplica",'5. Valoración de Controles'!$Q28))</f>
        <v>0</v>
      </c>
      <c r="AA28" s="25" t="str">
        <f>IF($H$27="","",
IF(OR($H$27="Corrupción",$H$27="Lavado de Activos",$H$27="Financiación del Terrorismo",$H$27="Trámites, OPAs y Consultas de Acceso a la Información Pública"),"No aplica",'5. Valoración de Controles'!$R28))</f>
        <v/>
      </c>
      <c r="AB28" s="93"/>
      <c r="AC28" s="93"/>
      <c r="AD28" s="93"/>
      <c r="AE28" s="93"/>
      <c r="AF28" s="93"/>
      <c r="AG28" s="132"/>
      <c r="AH28" s="134"/>
      <c r="AI28" s="93"/>
      <c r="AJ28" s="93"/>
      <c r="AK28" s="93"/>
      <c r="AL28" s="93"/>
      <c r="AM28" s="3"/>
      <c r="AN28" s="3"/>
      <c r="AO28" s="3"/>
      <c r="AP28" s="3"/>
      <c r="AQ28" s="3"/>
      <c r="AR28" s="3"/>
      <c r="AS28" s="3"/>
      <c r="AT28" s="3"/>
      <c r="AU28" s="3"/>
      <c r="AV28" s="3"/>
      <c r="AW28" s="3"/>
      <c r="AX28" s="3"/>
      <c r="AY28" s="3"/>
      <c r="AZ28" s="3"/>
      <c r="BA28" s="3"/>
      <c r="BB28" s="3"/>
      <c r="BC28" s="3"/>
      <c r="BD28" s="3"/>
      <c r="BE28" s="3"/>
      <c r="BF28" s="3"/>
    </row>
    <row r="29" spans="1:58" ht="31.5" customHeight="1">
      <c r="A29" s="88"/>
      <c r="B29" s="88"/>
      <c r="C29" s="88"/>
      <c r="D29" s="88"/>
      <c r="E29" s="88"/>
      <c r="F29" s="88"/>
      <c r="G29" s="88"/>
      <c r="H29" s="88"/>
      <c r="I29" s="88"/>
      <c r="J29" s="88"/>
      <c r="K29" s="88"/>
      <c r="L29" s="88"/>
      <c r="M29" s="88"/>
      <c r="N29" s="88"/>
      <c r="O29" s="88"/>
      <c r="P29" s="88"/>
      <c r="Q29" s="31" t="str">
        <f>IF($H$27="","",
IF(OR($H$27="Corrupción",$H$27="Lavado de Activos",$H$27="Financiación del Terrorismo",$H$27="Trámites, OPAs y Consultas de Acceso a la Información Pública"),'6.Valoración Control Corrupción'!$E29,'5. Valoración de Controles'!$H29))</f>
        <v xml:space="preserve">  </v>
      </c>
      <c r="R29" s="24">
        <f>IF($H$27="","",
IF(OR($H$27="Corrupción",$H$27="Lavado de Activos",$H$27="Financiación del Terrorismo",$H$27="Trámites, OPAs y Consultas de Acceso a la Información Pública"),"No Aplica",'5. Valoración de Controles'!$I29))</f>
        <v>0</v>
      </c>
      <c r="S29" s="24" t="str">
        <f>IF($H$27="","",
IF(OR($H$27="Corrupción",$H$27="Lavado de Activos",$H$27="Financiación del Terrorismo",$H$27="Trámites, OPAs y Consultas de Acceso a la Información Pública"),"No Aplica",'5. Valoración de Controles'!$J29))</f>
        <v/>
      </c>
      <c r="T29" s="24">
        <f>IF($H$27="","",
IF(OR($H$27="Corrupción",$H$27="Lavado de Activos",$H$27="Financiación del Terrorismo",$H$27="Trámites, OPAs y Consultas de Acceso a la Información Pública"),"No Aplica",'5. Valoración de Controles'!$K29))</f>
        <v>0</v>
      </c>
      <c r="U29" s="24">
        <f>IF($H$27="","",
IF(OR($H$27="Corrupción",$H$27="Lavado de Activos",$H$27="Financiación del Terrorismo",$H$27="Trámites, OPAs y Consultas de Acceso a la Información Pública"),"No Aplica",'5. Valoración de Controles'!$L29))</f>
        <v>0</v>
      </c>
      <c r="V29" s="24">
        <f>IF($H$27="","",
IF(OR($H$27="Corrupción",$H$27="Lavado de Activos",$H$27="Financiación del Terrorismo",$H$27="Trámites, OPAs y Consultas de Acceso a la Información Pública"),"No Aplica",'5. Valoración de Controles'!$M29))</f>
        <v>0</v>
      </c>
      <c r="W29" s="24">
        <f>IF($H$27="","",
IF(OR($H$27="Corrupción",$H$27="Lavado de Activos",$H$27="Financiación del Terrorismo",$H$27="Trámites, OPAs y Consultas de Acceso a la Información Pública"),"No Aplica",'5. Valoración de Controles'!$N29))</f>
        <v>0</v>
      </c>
      <c r="X29" s="32">
        <f>IF($H$27="","",
IF(OR($H$27="Corrupción",$H$27="Lavado de Activos",$H$27="Financiación del Terrorismo",$H$27="Trámites, OPAs y Consultas de Acceso a la Información Pública"),"No Aplica",'5. Valoración de Controles'!$O29))</f>
        <v>0</v>
      </c>
      <c r="Y29" s="32">
        <f>IF($H$27="","",
IF(OR($H$27="Corrupción",$H$27="Lavado de Activos",$H$27="Financiación del Terrorismo",$H$27="Trámites, OPAs y Consultas de Acceso a la Información Pública"),"No Aplica",'5. Valoración de Controles'!$P29))</f>
        <v>0</v>
      </c>
      <c r="Z29" s="32">
        <f>IF($H$27="","",
IF(OR($H$27="Corrupción",$H$27="Lavado de Activos",$H$27="Financiación del Terrorismo",$H$27="Trámites, OPAs y Consultas de Acceso a la Información Pública"),"No Aplica",'5. Valoración de Controles'!$Q29))</f>
        <v>0</v>
      </c>
      <c r="AA29" s="25" t="str">
        <f>IF($H$27="","",
IF(OR($H$27="Corrupción",$H$27="Lavado de Activos",$H$27="Financiación del Terrorismo",$H$27="Trámites, OPAs y Consultas de Acceso a la Información Pública"),"No aplica",'5. Valoración de Controles'!$R29))</f>
        <v/>
      </c>
      <c r="AB29" s="88"/>
      <c r="AC29" s="88"/>
      <c r="AD29" s="88"/>
      <c r="AE29" s="88"/>
      <c r="AF29" s="88"/>
      <c r="AG29" s="132"/>
      <c r="AH29" s="134"/>
      <c r="AI29" s="88"/>
      <c r="AJ29" s="88"/>
      <c r="AK29" s="88"/>
      <c r="AL29" s="88"/>
      <c r="AM29" s="3"/>
      <c r="AN29" s="3"/>
      <c r="AO29" s="3"/>
      <c r="AP29" s="3"/>
      <c r="AQ29" s="3"/>
      <c r="AR29" s="3"/>
      <c r="AS29" s="3"/>
      <c r="AT29" s="3"/>
      <c r="AU29" s="3"/>
      <c r="AV29" s="3"/>
      <c r="AW29" s="3"/>
      <c r="AX29" s="3"/>
      <c r="AY29" s="3"/>
      <c r="AZ29" s="3"/>
      <c r="BA29" s="3"/>
      <c r="BB29" s="3"/>
      <c r="BC29" s="3"/>
      <c r="BD29" s="3"/>
      <c r="BE29" s="3"/>
      <c r="BF29" s="3"/>
    </row>
    <row r="30" spans="1:58" ht="31.5" customHeight="1">
      <c r="A30" s="98">
        <v>8</v>
      </c>
      <c r="B30" s="99" t="str">
        <f>'2. Identificación del Riesgo'!B30:B32</f>
        <v/>
      </c>
      <c r="C30" s="99" t="str">
        <f>IF('2. Identificación del Riesgo'!C30:C32="","",'2. Identificación del Riesgo'!C30:C32)</f>
        <v/>
      </c>
      <c r="D30" s="99" t="str">
        <f>IF('2. Identificación del Riesgo'!D30:D32="","",'2. Identificación del Riesgo'!D30:D32)</f>
        <v/>
      </c>
      <c r="E30" s="99" t="str">
        <f>IF('2. Identificación del Riesgo'!E30:E32="","",'2. Identificación del Riesgo'!E30:E32)</f>
        <v/>
      </c>
      <c r="F30" s="99" t="str">
        <f>IF('2. Identificación del Riesgo'!F30:F32="","",'2. Identificación del Riesgo'!F30:F32)</f>
        <v/>
      </c>
      <c r="G30" s="99" t="str">
        <f>IF('2. Identificación del Riesgo'!G30:G32="","",'2. Identificación del Riesgo'!G30:G32)</f>
        <v/>
      </c>
      <c r="H30" s="99" t="str">
        <f>IF('2. Identificación del Riesgo'!H30:H32="","",'2. Identificación del Riesgo'!H30:H32)</f>
        <v/>
      </c>
      <c r="I30" s="99" t="str">
        <f>IF('2. Identificación del Riesgo'!I30:I32="","",'2. Identificación del Riesgo'!I30:I32)</f>
        <v/>
      </c>
      <c r="J30" s="99" t="str">
        <f>IF('2. Identificación del Riesgo'!J30:J32="","",'2. Identificación del Riesgo'!J30:J32)</f>
        <v/>
      </c>
      <c r="K30" s="104" t="str">
        <f>'2. Identificación del Riesgo'!K30:K32</f>
        <v/>
      </c>
      <c r="L30" s="101" t="str">
        <f>'2. Identificación del Riesgo'!L30:L32</f>
        <v/>
      </c>
      <c r="M30" s="99"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
      </c>
      <c r="N30" s="104" t="str">
        <f>'2. Identificación del Riesgo'!N30:N32</f>
        <v/>
      </c>
      <c r="O30" s="101" t="str">
        <f>'2. Identificación del Riesgo'!O30:O32</f>
        <v/>
      </c>
      <c r="P30" s="102" t="str">
        <f>'2. Identificación del Riesgo'!P30:P32</f>
        <v/>
      </c>
      <c r="Q30" s="31" t="str">
        <f>IF($H$30="","",
IF(OR($H$30="Corrupción",$H$30="Lavado de Activos",$H$30="Financiación del Terrorismo",$H$30="Trámites, OPAs y Consultas de Acceso a la Información Pública"),'6.Valoración Control Corrupción'!$E30,'5. Valoración de Controles'!$H30))</f>
        <v/>
      </c>
      <c r="R30" s="24" t="str">
        <f>IF($H$30="","",
IF(OR($H$30="Corrupción",$H$30="Lavado de Activos",$H$30="Financiación del Terrorismo",$H$30="Trámites, OPAs y Consultas de Acceso a la Información Pública"),"No Aplica",'5. Valoración de Controles'!$I30))</f>
        <v/>
      </c>
      <c r="S30" s="24" t="str">
        <f>IF($H$30="","",
IF(OR($H$30="Corrupción",$H$30="Lavado de Activos",$H$30="Financiación del Terrorismo",$H$30="Trámites, OPAs y Consultas de Acceso a la Información Pública"),"No Aplica",'5. Valoración de Controles'!$J30))</f>
        <v/>
      </c>
      <c r="T30" s="24" t="str">
        <f>IF($H$30="","",
IF(OR($H$30="Corrupción",$H$30="Lavado de Activos",$H$30="Financiación del Terrorismo",$H$30="Trámites, OPAs y Consultas de Acceso a la Información Pública"),"No Aplica",'5. Valoración de Controles'!$K30))</f>
        <v/>
      </c>
      <c r="U30" s="24" t="str">
        <f>IF($H$30="","",
IF(OR($H$30="Corrupción",$H$30="Lavado de Activos",$H$30="Financiación del Terrorismo",$H$30="Trámites, OPAs y Consultas de Acceso a la Información Pública"),"No Aplica",'5. Valoración de Controles'!$L30))</f>
        <v/>
      </c>
      <c r="V30" s="24" t="str">
        <f>IF($H$30="","",
IF(OR($H$30="Corrupción",$H$30="Lavado de Activos",$H$30="Financiación del Terrorismo",$H$30="Trámites, OPAs y Consultas de Acceso a la Información Pública"),"No Aplica",'5. Valoración de Controles'!$M30))</f>
        <v/>
      </c>
      <c r="W30" s="24" t="str">
        <f>IF($H$30="","",
IF(OR($H$30="Corrupción",$H$30="Lavado de Activos",$H$30="Financiación del Terrorismo",$H$30="Trámites, OPAs y Consultas de Acceso a la Información Pública"),"No Aplica",'5. Valoración de Controles'!$N30))</f>
        <v/>
      </c>
      <c r="X30" s="32" t="str">
        <f>IF($H$30="","",
IF(OR($H$30="Corrupción",$H$30="Lavado de Activos",$H$30="Financiación del Terrorismo",$H$30="Trámites, OPAs y Consultas de Acceso a la Información Pública"),"No Aplica",'5. Valoración de Controles'!$O30))</f>
        <v/>
      </c>
      <c r="Y30" s="32" t="str">
        <f>IF($H$30="","",
IF(OR($H$30="Corrupción",$H$30="Lavado de Activos",$H$30="Financiación del Terrorismo",$H$30="Trámites, OPAs y Consultas de Acceso a la Información Pública"),"No Aplica",'5. Valoración de Controles'!$P30))</f>
        <v/>
      </c>
      <c r="Z30" s="32" t="str">
        <f>IF($H$30="","",
IF(OR($H$30="Corrupción",$H$30="Lavado de Activos",$H$30="Financiación del Terrorismo",$H$30="Trámites, OPAs y Consultas de Acceso a la Información Pública"),"No Aplica",'5. Valoración de Controles'!$Q30))</f>
        <v/>
      </c>
      <c r="AA30" s="25" t="str">
        <f>IF($H$30="","",
IF(OR($H$30="Corrupción",$H$30="Lavado de Activos",$H$30="Financiación del Terrorismo",$H$30="Trámites, OPAs y Consultas de Acceso a la Información Pública"),"No aplica",'5. Valoración de Controles'!$R30))</f>
        <v/>
      </c>
      <c r="AB30" s="104"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31"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
      </c>
      <c r="AD30" s="104"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31"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
      </c>
      <c r="AF30" s="102"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03"/>
      <c r="AH30" s="125"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17"/>
      <c r="AJ30" s="129"/>
      <c r="AK30" s="129" t="str">
        <f>IF(AI30="","","∑ Peso porcentual de cada acción definida")</f>
        <v/>
      </c>
      <c r="AL30" s="99"/>
      <c r="AM30" s="3"/>
      <c r="AN30" s="3"/>
      <c r="AO30" s="3"/>
      <c r="AP30" s="3"/>
      <c r="AQ30" s="3"/>
      <c r="AR30" s="3"/>
      <c r="AS30" s="3"/>
      <c r="AT30" s="3"/>
      <c r="AU30" s="3"/>
      <c r="AV30" s="3"/>
      <c r="AW30" s="3"/>
      <c r="AX30" s="3"/>
      <c r="AY30" s="3"/>
      <c r="AZ30" s="3"/>
      <c r="BA30" s="3"/>
      <c r="BB30" s="3"/>
      <c r="BC30" s="3"/>
      <c r="BD30" s="3"/>
      <c r="BE30" s="3"/>
      <c r="BF30" s="3"/>
    </row>
    <row r="31" spans="1:58" ht="31.5" customHeight="1">
      <c r="A31" s="93"/>
      <c r="B31" s="93"/>
      <c r="C31" s="93"/>
      <c r="D31" s="93"/>
      <c r="E31" s="93"/>
      <c r="F31" s="93"/>
      <c r="G31" s="93"/>
      <c r="H31" s="93"/>
      <c r="I31" s="93"/>
      <c r="J31" s="93"/>
      <c r="K31" s="93"/>
      <c r="L31" s="93"/>
      <c r="M31" s="93"/>
      <c r="N31" s="93"/>
      <c r="O31" s="93"/>
      <c r="P31" s="93"/>
      <c r="Q31" s="31" t="str">
        <f>IF($H$30="","",
IF(OR($H$30="Corrupción",$H$30="Lavado de Activos",$H$30="Financiación del Terrorismo",$H$30="Trámites, OPAs y Consultas de Acceso a la Información Pública"),'6.Valoración Control Corrupción'!$E31,'5. Valoración de Controles'!$H31))</f>
        <v/>
      </c>
      <c r="R31" s="24" t="str">
        <f>IF($H$30="","",
IF(OR($H$30="Corrupción",$H$30="Lavado de Activos",$H$30="Financiación del Terrorismo",$H$30="Trámites, OPAs y Consultas de Acceso a la Información Pública"),"No Aplica",'5. Valoración de Controles'!$I31))</f>
        <v/>
      </c>
      <c r="S31" s="24" t="str">
        <f>IF($H$30="","",
IF(OR($H$30="Corrupción",$H$30="Lavado de Activos",$H$30="Financiación del Terrorismo",$H$30="Trámites, OPAs y Consultas de Acceso a la Información Pública"),"No Aplica",'5. Valoración de Controles'!$J31))</f>
        <v/>
      </c>
      <c r="T31" s="24" t="str">
        <f>IF($H$30="","",
IF(OR($H$30="Corrupción",$H$30="Lavado de Activos",$H$30="Financiación del Terrorismo",$H$30="Trámites, OPAs y Consultas de Acceso a la Información Pública"),"No Aplica",'5. Valoración de Controles'!$K31))</f>
        <v/>
      </c>
      <c r="U31" s="24" t="str">
        <f>IF($H$30="","",
IF(OR($H$30="Corrupción",$H$30="Lavado de Activos",$H$30="Financiación del Terrorismo",$H$30="Trámites, OPAs y Consultas de Acceso a la Información Pública"),"No Aplica",'5. Valoración de Controles'!$L31))</f>
        <v/>
      </c>
      <c r="V31" s="24" t="str">
        <f>IF($H$30="","",
IF(OR($H$30="Corrupción",$H$30="Lavado de Activos",$H$30="Financiación del Terrorismo",$H$30="Trámites, OPAs y Consultas de Acceso a la Información Pública"),"No Aplica",'5. Valoración de Controles'!$M31))</f>
        <v/>
      </c>
      <c r="W31" s="24" t="str">
        <f>IF($H$30="","",
IF(OR($H$30="Corrupción",$H$30="Lavado de Activos",$H$30="Financiación del Terrorismo",$H$30="Trámites, OPAs y Consultas de Acceso a la Información Pública"),"No Aplica",'5. Valoración de Controles'!$N31))</f>
        <v/>
      </c>
      <c r="X31" s="32" t="str">
        <f>IF($H$30="","",
IF(OR($H$30="Corrupción",$H$30="Lavado de Activos",$H$30="Financiación del Terrorismo",$H$30="Trámites, OPAs y Consultas de Acceso a la Información Pública"),"No Aplica",'5. Valoración de Controles'!$O31))</f>
        <v/>
      </c>
      <c r="Y31" s="32" t="str">
        <f>IF($H$30="","",
IF(OR($H$30="Corrupción",$H$30="Lavado de Activos",$H$30="Financiación del Terrorismo",$H$30="Trámites, OPAs y Consultas de Acceso a la Información Pública"),"No Aplica",'5. Valoración de Controles'!$P31))</f>
        <v/>
      </c>
      <c r="Z31" s="32" t="str">
        <f>IF($H$30="","",
IF(OR($H$30="Corrupción",$H$30="Lavado de Activos",$H$30="Financiación del Terrorismo",$H$30="Trámites, OPAs y Consultas de Acceso a la Información Pública"),"No Aplica",'5. Valoración de Controles'!$Q31))</f>
        <v/>
      </c>
      <c r="AA31" s="25" t="str">
        <f>IF($H$30="","",
IF(OR($H$30="Corrupción",$H$30="Lavado de Activos",$H$30="Financiación del Terrorismo",$H$30="Trámites, OPAs y Consultas de Acceso a la Información Pública"),"No aplica",'5. Valoración de Controles'!$R31))</f>
        <v/>
      </c>
      <c r="AB31" s="93"/>
      <c r="AC31" s="93"/>
      <c r="AD31" s="93"/>
      <c r="AE31" s="93"/>
      <c r="AF31" s="93"/>
      <c r="AG31" s="93"/>
      <c r="AH31" s="93"/>
      <c r="AI31" s="93"/>
      <c r="AJ31" s="93"/>
      <c r="AK31" s="93"/>
      <c r="AL31" s="93"/>
      <c r="AM31" s="3"/>
      <c r="AN31" s="3"/>
      <c r="AO31" s="3"/>
      <c r="AP31" s="3"/>
      <c r="AQ31" s="3"/>
      <c r="AR31" s="3"/>
      <c r="AS31" s="3"/>
      <c r="AT31" s="3"/>
      <c r="AU31" s="3"/>
      <c r="AV31" s="3"/>
      <c r="AW31" s="3"/>
      <c r="AX31" s="3"/>
      <c r="AY31" s="3"/>
      <c r="AZ31" s="3"/>
      <c r="BA31" s="3"/>
      <c r="BB31" s="3"/>
      <c r="BC31" s="3"/>
      <c r="BD31" s="3"/>
      <c r="BE31" s="3"/>
      <c r="BF31" s="3"/>
    </row>
    <row r="32" spans="1:58" ht="31.5" customHeight="1">
      <c r="A32" s="88"/>
      <c r="B32" s="88"/>
      <c r="C32" s="88"/>
      <c r="D32" s="88"/>
      <c r="E32" s="88"/>
      <c r="F32" s="88"/>
      <c r="G32" s="88"/>
      <c r="H32" s="88"/>
      <c r="I32" s="88"/>
      <c r="J32" s="88"/>
      <c r="K32" s="88"/>
      <c r="L32" s="88"/>
      <c r="M32" s="88"/>
      <c r="N32" s="88"/>
      <c r="O32" s="88"/>
      <c r="P32" s="88"/>
      <c r="Q32" s="31" t="str">
        <f>IF($H$30="","",
IF(OR($H$30="Corrupción",$H$30="Lavado de Activos",$H$30="Financiación del Terrorismo",$H$30="Trámites, OPAs y Consultas de Acceso a la Información Pública"),'6.Valoración Control Corrupción'!$E32,'5. Valoración de Controles'!$H32))</f>
        <v/>
      </c>
      <c r="R32" s="24" t="str">
        <f>IF($H$30="","",
IF(OR($H$30="Corrupción",$H$30="Lavado de Activos",$H$30="Financiación del Terrorismo",$H$30="Trámites, OPAs y Consultas de Acceso a la Información Pública"),"No Aplica",'5. Valoración de Controles'!$I32))</f>
        <v/>
      </c>
      <c r="S32" s="24" t="str">
        <f>IF($H$30="","",
IF(OR($H$30="Corrupción",$H$30="Lavado de Activos",$H$30="Financiación del Terrorismo",$H$30="Trámites, OPAs y Consultas de Acceso a la Información Pública"),"No Aplica",'5. Valoración de Controles'!$J32))</f>
        <v/>
      </c>
      <c r="T32" s="24" t="str">
        <f>IF($H$30="","",
IF(OR($H$30="Corrupción",$H$30="Lavado de Activos",$H$30="Financiación del Terrorismo",$H$30="Trámites, OPAs y Consultas de Acceso a la Información Pública"),"No Aplica",'5. Valoración de Controles'!$K32))</f>
        <v/>
      </c>
      <c r="U32" s="24" t="str">
        <f>IF($H$30="","",
IF(OR($H$30="Corrupción",$H$30="Lavado de Activos",$H$30="Financiación del Terrorismo",$H$30="Trámites, OPAs y Consultas de Acceso a la Información Pública"),"No Aplica",'5. Valoración de Controles'!$L32))</f>
        <v/>
      </c>
      <c r="V32" s="24" t="str">
        <f>IF($H$30="","",
IF(OR($H$30="Corrupción",$H$30="Lavado de Activos",$H$30="Financiación del Terrorismo",$H$30="Trámites, OPAs y Consultas de Acceso a la Información Pública"),"No Aplica",'5. Valoración de Controles'!$M32))</f>
        <v/>
      </c>
      <c r="W32" s="24" t="str">
        <f>IF($H$30="","",
IF(OR($H$30="Corrupción",$H$30="Lavado de Activos",$H$30="Financiación del Terrorismo",$H$30="Trámites, OPAs y Consultas de Acceso a la Información Pública"),"No Aplica",'5. Valoración de Controles'!$N32))</f>
        <v/>
      </c>
      <c r="X32" s="32" t="str">
        <f>IF($H$30="","",
IF(OR($H$30="Corrupción",$H$30="Lavado de Activos",$H$30="Financiación del Terrorismo",$H$30="Trámites, OPAs y Consultas de Acceso a la Información Pública"),"No Aplica",'5. Valoración de Controles'!$O32))</f>
        <v/>
      </c>
      <c r="Y32" s="32" t="str">
        <f>IF($H$30="","",
IF(OR($H$30="Corrupción",$H$30="Lavado de Activos",$H$30="Financiación del Terrorismo",$H$30="Trámites, OPAs y Consultas de Acceso a la Información Pública"),"No Aplica",'5. Valoración de Controles'!$P32))</f>
        <v/>
      </c>
      <c r="Z32" s="32" t="str">
        <f>IF($H$30="","",
IF(OR($H$30="Corrupción",$H$30="Lavado de Activos",$H$30="Financiación del Terrorismo",$H$30="Trámites, OPAs y Consultas de Acceso a la Información Pública"),"No Aplica",'5. Valoración de Controles'!$Q32))</f>
        <v/>
      </c>
      <c r="AA32" s="25" t="str">
        <f>IF($H$30="","",
IF(OR($H$30="Corrupción",$H$30="Lavado de Activos",$H$30="Financiación del Terrorismo",$H$30="Trámites, OPAs y Consultas de Acceso a la Información Pública"),"No aplica",'5. Valoración de Controles'!$R32))</f>
        <v/>
      </c>
      <c r="AB32" s="88"/>
      <c r="AC32" s="88"/>
      <c r="AD32" s="88"/>
      <c r="AE32" s="88"/>
      <c r="AF32" s="88"/>
      <c r="AG32" s="88"/>
      <c r="AH32" s="88"/>
      <c r="AI32" s="88"/>
      <c r="AJ32" s="88"/>
      <c r="AK32" s="88"/>
      <c r="AL32" s="88"/>
      <c r="AM32" s="3"/>
      <c r="AN32" s="3"/>
      <c r="AO32" s="3"/>
      <c r="AP32" s="3"/>
      <c r="AQ32" s="3"/>
      <c r="AR32" s="3"/>
      <c r="AS32" s="3"/>
      <c r="AT32" s="3"/>
      <c r="AU32" s="3"/>
      <c r="AV32" s="3"/>
      <c r="AW32" s="3"/>
      <c r="AX32" s="3"/>
      <c r="AY32" s="3"/>
      <c r="AZ32" s="3"/>
      <c r="BA32" s="3"/>
      <c r="BB32" s="3"/>
      <c r="BC32" s="3"/>
      <c r="BD32" s="3"/>
      <c r="BE32" s="3"/>
      <c r="BF32" s="3"/>
    </row>
    <row r="33" spans="1:58" ht="31.5" customHeight="1">
      <c r="A33" s="98">
        <v>9</v>
      </c>
      <c r="B33" s="99" t="str">
        <f>'2. Identificación del Riesgo'!B33:B35</f>
        <v/>
      </c>
      <c r="C33" s="99" t="str">
        <f>IF('2. Identificación del Riesgo'!C33:C35="","",'2. Identificación del Riesgo'!C33:C35)</f>
        <v/>
      </c>
      <c r="D33" s="99" t="str">
        <f>IF('2. Identificación del Riesgo'!D33:D35="","",'2. Identificación del Riesgo'!D33:D35)</f>
        <v/>
      </c>
      <c r="E33" s="99" t="str">
        <f>IF('2. Identificación del Riesgo'!E33:E35="","",'2. Identificación del Riesgo'!E33:E35)</f>
        <v/>
      </c>
      <c r="F33" s="99" t="str">
        <f>IF('2. Identificación del Riesgo'!F33:F35="","",'2. Identificación del Riesgo'!F33:F35)</f>
        <v/>
      </c>
      <c r="G33" s="99" t="str">
        <f>IF('2. Identificación del Riesgo'!G33:G35="","",'2. Identificación del Riesgo'!G33:G35)</f>
        <v/>
      </c>
      <c r="H33" s="99" t="str">
        <f>IF('2. Identificación del Riesgo'!H33:H35="","",'2. Identificación del Riesgo'!H33:H35)</f>
        <v/>
      </c>
      <c r="I33" s="99" t="str">
        <f>IF('2. Identificación del Riesgo'!I33:I35="","",'2. Identificación del Riesgo'!I33:I35)</f>
        <v/>
      </c>
      <c r="J33" s="99" t="str">
        <f>IF('2. Identificación del Riesgo'!J33:J35="","",'2. Identificación del Riesgo'!J33:J35)</f>
        <v/>
      </c>
      <c r="K33" s="104" t="str">
        <f>'2. Identificación del Riesgo'!K33:K35</f>
        <v/>
      </c>
      <c r="L33" s="101" t="str">
        <f>'2. Identificación del Riesgo'!L33:L35</f>
        <v/>
      </c>
      <c r="M33" s="99"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
      </c>
      <c r="N33" s="104" t="str">
        <f>'2. Identificación del Riesgo'!N33:N35</f>
        <v/>
      </c>
      <c r="O33" s="101" t="str">
        <f>'2. Identificación del Riesgo'!O33:O35</f>
        <v/>
      </c>
      <c r="P33" s="102" t="str">
        <f>'2. Identificación del Riesgo'!P33:P35</f>
        <v/>
      </c>
      <c r="Q33" s="31" t="str">
        <f>IF($H$33="","",
IF(OR($H$33="Corrupción",$H$33="Lavado de Activos",$H$33="Financiación del Terrorismo",$H$33="Trámites, OPAs y Consultas de Acceso a la Información Pública"),'6.Valoración Control Corrupción'!$E33,'5. Valoración de Controles'!$H33))</f>
        <v/>
      </c>
      <c r="R33" s="24" t="str">
        <f>IF($H$33="","",
IF(OR($H$33="Corrupción",$H$33="Lavado de Activos",$H$33="Financiación del Terrorismo",$H$33="Trámites, OPAs y Consultas de Acceso a la Información Pública"),"No Aplica",'5. Valoración de Controles'!$I33))</f>
        <v/>
      </c>
      <c r="S33" s="24" t="str">
        <f>IF($H$33="","",
IF(OR($H$33="Corrupción",$H$33="Lavado de Activos",$H$33="Financiación del Terrorismo",$H$33="Trámites, OPAs y Consultas de Acceso a la Información Pública"),"No Aplica",'5. Valoración de Controles'!$J33))</f>
        <v/>
      </c>
      <c r="T33" s="24" t="str">
        <f>IF($H$33="","",
IF(OR($H$33="Corrupción",$H$33="Lavado de Activos",$H$33="Financiación del Terrorismo",$H$33="Trámites, OPAs y Consultas de Acceso a la Información Pública"),"No Aplica",'5. Valoración de Controles'!$K33))</f>
        <v/>
      </c>
      <c r="U33" s="24" t="str">
        <f>IF($H$33="","",
IF(OR($H$33="Corrupción",$H$33="Lavado de Activos",$H$33="Financiación del Terrorismo",$H$33="Trámites, OPAs y Consultas de Acceso a la Información Pública"),"No Aplica",'5. Valoración de Controles'!$L33))</f>
        <v/>
      </c>
      <c r="V33" s="24" t="str">
        <f>IF($H$33="","",
IF(OR($H$33="Corrupción",$H$33="Lavado de Activos",$H$33="Financiación del Terrorismo",$H$33="Trámites, OPAs y Consultas de Acceso a la Información Pública"),"No Aplica",'5. Valoración de Controles'!$M33))</f>
        <v/>
      </c>
      <c r="W33" s="24" t="str">
        <f>IF($H$33="","",
IF(OR($H$33="Corrupción",$H$33="Lavado de Activos",$H$33="Financiación del Terrorismo",$H$33="Trámites, OPAs y Consultas de Acceso a la Información Pública"),"No Aplica",'5. Valoración de Controles'!$N33))</f>
        <v/>
      </c>
      <c r="X33" s="32" t="str">
        <f>IF($H$33="","",
IF(OR($H$33="Corrupción",$H$33="Lavado de Activos",$H$33="Financiación del Terrorismo",$H$33="Trámites, OPAs y Consultas de Acceso a la Información Pública"),"No Aplica",'5. Valoración de Controles'!$O33))</f>
        <v/>
      </c>
      <c r="Y33" s="32" t="str">
        <f>IF($H$33="","",
IF(OR($H$33="Corrupción",$H$33="Lavado de Activos",$H$33="Financiación del Terrorismo",$H$33="Trámites, OPAs y Consultas de Acceso a la Información Pública"),"No Aplica",'5. Valoración de Controles'!$P33))</f>
        <v/>
      </c>
      <c r="Z33" s="32" t="str">
        <f>IF($H$33="","",
IF(OR($H$33="Corrupción",$H$33="Lavado de Activos",$H$33="Financiación del Terrorismo",$H$33="Trámites, OPAs y Consultas de Acceso a la Información Pública"),"No Aplica",'5. Valoración de Controles'!$Q33))</f>
        <v/>
      </c>
      <c r="AA33" s="25" t="str">
        <f>IF($H$33="","",
IF(OR($H$33="Corrupción",$H$33="Lavado de Activos",$H$33="Financiación del Terrorismo",$H$33="Trámites, OPAs y Consultas de Acceso a la Información Pública"),"No aplica",'5. Valoración de Controles'!$R33))</f>
        <v/>
      </c>
      <c r="AB33" s="104"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31"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
      </c>
      <c r="AD33" s="104"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31"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
      </c>
      <c r="AF33" s="102"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03"/>
      <c r="AH33" s="125"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17"/>
      <c r="AJ33" s="129"/>
      <c r="AK33" s="129" t="str">
        <f>IF(AI33="","","∑ Peso porcentual de cada acción definida")</f>
        <v/>
      </c>
      <c r="AL33" s="99"/>
      <c r="AM33" s="3"/>
      <c r="AN33" s="3"/>
      <c r="AO33" s="3"/>
      <c r="AP33" s="3"/>
      <c r="AQ33" s="3"/>
      <c r="AR33" s="3"/>
      <c r="AS33" s="3"/>
      <c r="AT33" s="3"/>
      <c r="AU33" s="3"/>
      <c r="AV33" s="3"/>
      <c r="AW33" s="3"/>
      <c r="AX33" s="3"/>
      <c r="AY33" s="3"/>
      <c r="AZ33" s="3"/>
      <c r="BA33" s="3"/>
      <c r="BB33" s="3"/>
      <c r="BC33" s="3"/>
      <c r="BD33" s="3"/>
      <c r="BE33" s="3"/>
      <c r="BF33" s="3"/>
    </row>
    <row r="34" spans="1:58" ht="31.5" customHeight="1">
      <c r="A34" s="93"/>
      <c r="B34" s="93"/>
      <c r="C34" s="93"/>
      <c r="D34" s="93"/>
      <c r="E34" s="93"/>
      <c r="F34" s="93"/>
      <c r="G34" s="93"/>
      <c r="H34" s="93"/>
      <c r="I34" s="93"/>
      <c r="J34" s="93"/>
      <c r="K34" s="93"/>
      <c r="L34" s="93"/>
      <c r="M34" s="93"/>
      <c r="N34" s="93"/>
      <c r="O34" s="93"/>
      <c r="P34" s="93"/>
      <c r="Q34" s="31" t="str">
        <f>IF($H$33="","",
IF(OR($H$33="Corrupción",$H$33="Lavado de Activos",$H$33="Financiación del Terrorismo",$H$33="Trámites, OPAs y Consultas de Acceso a la Información Pública"),'6.Valoración Control Corrupción'!$E34,'5. Valoración de Controles'!$H34))</f>
        <v/>
      </c>
      <c r="R34" s="24" t="str">
        <f>IF($H$33="","",
IF(OR($H$33="Corrupción",$H$33="Lavado de Activos",$H$33="Financiación del Terrorismo",$H$33="Trámites, OPAs y Consultas de Acceso a la Información Pública"),"No Aplica",'5. Valoración de Controles'!$I34))</f>
        <v/>
      </c>
      <c r="S34" s="24" t="str">
        <f>IF($H$33="","",
IF(OR($H$33="Corrupción",$H$33="Lavado de Activos",$H$33="Financiación del Terrorismo",$H$33="Trámites, OPAs y Consultas de Acceso a la Información Pública"),"No Aplica",'5. Valoración de Controles'!$J34))</f>
        <v/>
      </c>
      <c r="T34" s="24" t="str">
        <f>IF($H$33="","",
IF(OR($H$33="Corrupción",$H$33="Lavado de Activos",$H$33="Financiación del Terrorismo",$H$33="Trámites, OPAs y Consultas de Acceso a la Información Pública"),"No Aplica",'5. Valoración de Controles'!$K34))</f>
        <v/>
      </c>
      <c r="U34" s="24" t="str">
        <f>IF($H$33="","",
IF(OR($H$33="Corrupción",$H$33="Lavado de Activos",$H$33="Financiación del Terrorismo",$H$33="Trámites, OPAs y Consultas de Acceso a la Información Pública"),"No Aplica",'5. Valoración de Controles'!$L34))</f>
        <v/>
      </c>
      <c r="V34" s="24" t="str">
        <f>IF($H$33="","",
IF(OR($H$33="Corrupción",$H$33="Lavado de Activos",$H$33="Financiación del Terrorismo",$H$33="Trámites, OPAs y Consultas de Acceso a la Información Pública"),"No Aplica",'5. Valoración de Controles'!$M34))</f>
        <v/>
      </c>
      <c r="W34" s="24" t="str">
        <f>IF($H$33="","",
IF(OR($H$33="Corrupción",$H$33="Lavado de Activos",$H$33="Financiación del Terrorismo",$H$33="Trámites, OPAs y Consultas de Acceso a la Información Pública"),"No Aplica",'5. Valoración de Controles'!$N34))</f>
        <v/>
      </c>
      <c r="X34" s="32" t="str">
        <f>IF($H$33="","",
IF(OR($H$33="Corrupción",$H$33="Lavado de Activos",$H$33="Financiación del Terrorismo",$H$33="Trámites, OPAs y Consultas de Acceso a la Información Pública"),"No Aplica",'5. Valoración de Controles'!$O34))</f>
        <v/>
      </c>
      <c r="Y34" s="32" t="str">
        <f>IF($H$33="","",
IF(OR($H$33="Corrupción",$H$33="Lavado de Activos",$H$33="Financiación del Terrorismo",$H$33="Trámites, OPAs y Consultas de Acceso a la Información Pública"),"No Aplica",'5. Valoración de Controles'!$P34))</f>
        <v/>
      </c>
      <c r="Z34" s="32" t="str">
        <f>IF($H$33="","",
IF(OR($H$33="Corrupción",$H$33="Lavado de Activos",$H$33="Financiación del Terrorismo",$H$33="Trámites, OPAs y Consultas de Acceso a la Información Pública"),"No Aplica",'5. Valoración de Controles'!$Q34))</f>
        <v/>
      </c>
      <c r="AA34" s="25" t="str">
        <f>IF($H$33="","",
IF(OR($H$33="Corrupción",$H$33="Lavado de Activos",$H$33="Financiación del Terrorismo",$H$33="Trámites, OPAs y Consultas de Acceso a la Información Pública"),"No aplica",'5. Valoración de Controles'!$R34))</f>
        <v/>
      </c>
      <c r="AB34" s="93"/>
      <c r="AC34" s="93"/>
      <c r="AD34" s="93"/>
      <c r="AE34" s="93"/>
      <c r="AF34" s="93"/>
      <c r="AG34" s="93"/>
      <c r="AH34" s="93"/>
      <c r="AI34" s="93"/>
      <c r="AJ34" s="93"/>
      <c r="AK34" s="93"/>
      <c r="AL34" s="93"/>
      <c r="AM34" s="3"/>
      <c r="AN34" s="3"/>
      <c r="AO34" s="3"/>
      <c r="AP34" s="3"/>
      <c r="AQ34" s="3"/>
      <c r="AR34" s="3"/>
      <c r="AS34" s="3"/>
      <c r="AT34" s="3"/>
      <c r="AU34" s="3"/>
      <c r="AV34" s="3"/>
      <c r="AW34" s="3"/>
      <c r="AX34" s="3"/>
      <c r="AY34" s="3"/>
      <c r="AZ34" s="3"/>
      <c r="BA34" s="3"/>
      <c r="BB34" s="3"/>
      <c r="BC34" s="3"/>
      <c r="BD34" s="3"/>
      <c r="BE34" s="3"/>
      <c r="BF34" s="3"/>
    </row>
    <row r="35" spans="1:58" ht="31.5" customHeight="1">
      <c r="A35" s="88"/>
      <c r="B35" s="88"/>
      <c r="C35" s="88"/>
      <c r="D35" s="88"/>
      <c r="E35" s="88"/>
      <c r="F35" s="88"/>
      <c r="G35" s="88"/>
      <c r="H35" s="88"/>
      <c r="I35" s="88"/>
      <c r="J35" s="88"/>
      <c r="K35" s="88"/>
      <c r="L35" s="88"/>
      <c r="M35" s="88"/>
      <c r="N35" s="88"/>
      <c r="O35" s="88"/>
      <c r="P35" s="88"/>
      <c r="Q35" s="31" t="str">
        <f>IF($H$33="","",
IF(OR($H$33="Corrupción",$H$33="Lavado de Activos",$H$33="Financiación del Terrorismo",$H$33="Trámites, OPAs y Consultas de Acceso a la Información Pública"),'6.Valoración Control Corrupción'!$E35,'5. Valoración de Controles'!$H35))</f>
        <v/>
      </c>
      <c r="R35" s="24" t="str">
        <f>IF($H$33="","",
IF(OR($H$33="Corrupción",$H$33="Lavado de Activos",$H$33="Financiación del Terrorismo",$H$33="Trámites, OPAs y Consultas de Acceso a la Información Pública"),"No Aplica",'5. Valoración de Controles'!$I35))</f>
        <v/>
      </c>
      <c r="S35" s="24" t="str">
        <f>IF($H$33="","",
IF(OR($H$33="Corrupción",$H$33="Lavado de Activos",$H$33="Financiación del Terrorismo",$H$33="Trámites, OPAs y Consultas de Acceso a la Información Pública"),"No Aplica",'5. Valoración de Controles'!$J35))</f>
        <v/>
      </c>
      <c r="T35" s="24" t="str">
        <f>IF($H$33="","",
IF(OR($H$33="Corrupción",$H$33="Lavado de Activos",$H$33="Financiación del Terrorismo",$H$33="Trámites, OPAs y Consultas de Acceso a la Información Pública"),"No Aplica",'5. Valoración de Controles'!$K35))</f>
        <v/>
      </c>
      <c r="U35" s="24" t="str">
        <f>IF($H$33="","",
IF(OR($H$33="Corrupción",$H$33="Lavado de Activos",$H$33="Financiación del Terrorismo",$H$33="Trámites, OPAs y Consultas de Acceso a la Información Pública"),"No Aplica",'5. Valoración de Controles'!$L35))</f>
        <v/>
      </c>
      <c r="V35" s="24" t="str">
        <f>IF($H$33="","",
IF(OR($H$33="Corrupción",$H$33="Lavado de Activos",$H$33="Financiación del Terrorismo",$H$33="Trámites, OPAs y Consultas de Acceso a la Información Pública"),"No Aplica",'5. Valoración de Controles'!$M35))</f>
        <v/>
      </c>
      <c r="W35" s="24" t="str">
        <f>IF($H$33="","",
IF(OR($H$33="Corrupción",$H$33="Lavado de Activos",$H$33="Financiación del Terrorismo",$H$33="Trámites, OPAs y Consultas de Acceso a la Información Pública"),"No Aplica",'5. Valoración de Controles'!$N35))</f>
        <v/>
      </c>
      <c r="X35" s="32" t="str">
        <f>IF($H$33="","",
IF(OR($H$33="Corrupción",$H$33="Lavado de Activos",$H$33="Financiación del Terrorismo",$H$33="Trámites, OPAs y Consultas de Acceso a la Información Pública"),"No Aplica",'5. Valoración de Controles'!$O35))</f>
        <v/>
      </c>
      <c r="Y35" s="32" t="str">
        <f>IF($H$33="","",
IF(OR($H$33="Corrupción",$H$33="Lavado de Activos",$H$33="Financiación del Terrorismo",$H$33="Trámites, OPAs y Consultas de Acceso a la Información Pública"),"No Aplica",'5. Valoración de Controles'!$P35))</f>
        <v/>
      </c>
      <c r="Z35" s="32" t="str">
        <f>IF($H$33="","",
IF(OR($H$33="Corrupción",$H$33="Lavado de Activos",$H$33="Financiación del Terrorismo",$H$33="Trámites, OPAs y Consultas de Acceso a la Información Pública"),"No Aplica",'5. Valoración de Controles'!$Q35))</f>
        <v/>
      </c>
      <c r="AA35" s="25" t="str">
        <f>IF($H$33="","",
IF(OR($H$33="Corrupción",$H$33="Lavado de Activos",$H$33="Financiación del Terrorismo",$H$33="Trámites, OPAs y Consultas de Acceso a la Información Pública"),"No aplica",'5. Valoración de Controles'!$R35))</f>
        <v/>
      </c>
      <c r="AB35" s="88"/>
      <c r="AC35" s="88"/>
      <c r="AD35" s="88"/>
      <c r="AE35" s="88"/>
      <c r="AF35" s="88"/>
      <c r="AG35" s="88"/>
      <c r="AH35" s="88"/>
      <c r="AI35" s="88"/>
      <c r="AJ35" s="88"/>
      <c r="AK35" s="88"/>
      <c r="AL35" s="88"/>
      <c r="AM35" s="3"/>
      <c r="AN35" s="3"/>
      <c r="AO35" s="3"/>
      <c r="AP35" s="3"/>
      <c r="AQ35" s="3"/>
      <c r="AR35" s="3"/>
      <c r="AS35" s="3"/>
      <c r="AT35" s="3"/>
      <c r="AU35" s="3"/>
      <c r="AV35" s="3"/>
      <c r="AW35" s="3"/>
      <c r="AX35" s="3"/>
      <c r="AY35" s="3"/>
      <c r="AZ35" s="3"/>
      <c r="BA35" s="3"/>
      <c r="BB35" s="3"/>
      <c r="BC35" s="3"/>
      <c r="BD35" s="3"/>
      <c r="BE35" s="3"/>
      <c r="BF35" s="3"/>
    </row>
    <row r="36" spans="1:58" ht="31.5" customHeight="1">
      <c r="A36" s="98">
        <v>10</v>
      </c>
      <c r="B36" s="99" t="str">
        <f>'2. Identificación del Riesgo'!B36:B38</f>
        <v/>
      </c>
      <c r="C36" s="99" t="str">
        <f>IF('2. Identificación del Riesgo'!C36:C38="","",'2. Identificación del Riesgo'!C36:C38)</f>
        <v/>
      </c>
      <c r="D36" s="99" t="str">
        <f>IF('2. Identificación del Riesgo'!D36:D38="","",'2. Identificación del Riesgo'!D36:D38)</f>
        <v/>
      </c>
      <c r="E36" s="99" t="str">
        <f>IF('2. Identificación del Riesgo'!E36:E38="","",'2. Identificación del Riesgo'!E36:E38)</f>
        <v/>
      </c>
      <c r="F36" s="99" t="str">
        <f>IF('2. Identificación del Riesgo'!F36:F38="","",'2. Identificación del Riesgo'!F36:F38)</f>
        <v/>
      </c>
      <c r="G36" s="99" t="str">
        <f>IF('2. Identificación del Riesgo'!G36:G38="","",'2. Identificación del Riesgo'!G36:G38)</f>
        <v/>
      </c>
      <c r="H36" s="99" t="str">
        <f>IF('2. Identificación del Riesgo'!H36:H38="","",'2. Identificación del Riesgo'!H36:H38)</f>
        <v/>
      </c>
      <c r="I36" s="99" t="str">
        <f>IF('2. Identificación del Riesgo'!I36:I38="","",'2. Identificación del Riesgo'!I36:I38)</f>
        <v/>
      </c>
      <c r="J36" s="99" t="str">
        <f>IF('2. Identificación del Riesgo'!J36:J38="","",'2. Identificación del Riesgo'!J36:J38)</f>
        <v/>
      </c>
      <c r="K36" s="104" t="str">
        <f>'2. Identificación del Riesgo'!K36:K38</f>
        <v/>
      </c>
      <c r="L36" s="101" t="str">
        <f>'2. Identificación del Riesgo'!L36:L38</f>
        <v/>
      </c>
      <c r="M36" s="99"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
      </c>
      <c r="N36" s="104" t="str">
        <f>'2. Identificación del Riesgo'!N36:N38</f>
        <v/>
      </c>
      <c r="O36" s="101" t="str">
        <f>'2. Identificación del Riesgo'!O36:O38</f>
        <v/>
      </c>
      <c r="P36" s="102" t="str">
        <f>'2. Identificación del Riesgo'!P36:P38</f>
        <v/>
      </c>
      <c r="Q36" s="31" t="str">
        <f>IF($H$36="","",
IF(OR($H$36="Corrupción",$H$36="Lavado de Activos",$H$36="Financiación del Terrorismo",$H$36="Trámites, OPAs y Consultas de Acceso a la Información Pública"),'6.Valoración Control Corrupción'!$E36,'5. Valoración de Controles'!$H36))</f>
        <v/>
      </c>
      <c r="R36" s="24" t="str">
        <f>IF($H$36="","",
IF(OR($H$36="Corrupción",$H$36="Lavado de Activos",$H$36="Financiación del Terrorismo",$H$36="Trámites, OPAs y Consultas de Acceso a la Información Pública"),"No Aplica",'5. Valoración de Controles'!$I36))</f>
        <v/>
      </c>
      <c r="S36" s="24" t="str">
        <f>IF($H$36="","",
IF(OR($H$36="Corrupción",$H$36="Lavado de Activos",$H$36="Financiación del Terrorismo",$H$36="Trámites, OPAs y Consultas de Acceso a la Información Pública"),"No Aplica",'5. Valoración de Controles'!$J36))</f>
        <v/>
      </c>
      <c r="T36" s="24" t="str">
        <f>IF($H$36="","",
IF(OR($H$36="Corrupción",$H$36="Lavado de Activos",$H$36="Financiación del Terrorismo",$H$36="Trámites, OPAs y Consultas de Acceso a la Información Pública"),"No Aplica",'5. Valoración de Controles'!$K36))</f>
        <v/>
      </c>
      <c r="U36" s="24" t="str">
        <f>IF($H$36="","",
IF(OR($H$36="Corrupción",$H$36="Lavado de Activos",$H$36="Financiación del Terrorismo",$H$36="Trámites, OPAs y Consultas de Acceso a la Información Pública"),"No Aplica",'5. Valoración de Controles'!$L36))</f>
        <v/>
      </c>
      <c r="V36" s="24" t="str">
        <f>IF($H$36="","",
IF(OR($H$36="Corrupción",$H$36="Lavado de Activos",$H$36="Financiación del Terrorismo",$H$36="Trámites, OPAs y Consultas de Acceso a la Información Pública"),"No Aplica",'5. Valoración de Controles'!$M36))</f>
        <v/>
      </c>
      <c r="W36" s="24" t="str">
        <f>IF($H$36="","",
IF(OR($H$36="Corrupción",$H$36="Lavado de Activos",$H$36="Financiación del Terrorismo",$H$36="Trámites, OPAs y Consultas de Acceso a la Información Pública"),"No Aplica",'5. Valoración de Controles'!$N36))</f>
        <v/>
      </c>
      <c r="X36" s="32" t="str">
        <f>IF($H$36="","",
IF(OR($H$36="Corrupción",$H$36="Lavado de Activos",$H$36="Financiación del Terrorismo",$H$36="Trámites, OPAs y Consultas de Acceso a la Información Pública"),"No Aplica",'5. Valoración de Controles'!$O36))</f>
        <v/>
      </c>
      <c r="Y36" s="32" t="str">
        <f>IF($H$36="","",
IF(OR($H$36="Corrupción",$H$36="Lavado de Activos",$H$36="Financiación del Terrorismo",$H$36="Trámites, OPAs y Consultas de Acceso a la Información Pública"),"No Aplica",'5. Valoración de Controles'!$P36))</f>
        <v/>
      </c>
      <c r="Z36" s="32" t="str">
        <f>IF($H$36="","",
IF(OR($H$36="Corrupción",$H$36="Lavado de Activos",$H$36="Financiación del Terrorismo",$H$36="Trámites, OPAs y Consultas de Acceso a la Información Pública"),"No Aplica",'5. Valoración de Controles'!$Q36))</f>
        <v/>
      </c>
      <c r="AA36" s="25" t="str">
        <f>IF($H$36="","",
IF(OR($H$36="Corrupción",$H$36="Lavado de Activos",$H$36="Financiación del Terrorismo",$H$36="Trámites, OPAs y Consultas de Acceso a la Información Pública"),"No aplica",'5. Valoración de Controles'!$R36))</f>
        <v/>
      </c>
      <c r="AB36" s="104"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31"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
      </c>
      <c r="AD36" s="104"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31"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
      </c>
      <c r="AF36" s="102"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03"/>
      <c r="AH36" s="125"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17"/>
      <c r="AJ36" s="129"/>
      <c r="AK36" s="129" t="str">
        <f>IF(AI36="","","∑ Peso porcentual de cada acción definida")</f>
        <v/>
      </c>
      <c r="AL36" s="99"/>
      <c r="AM36" s="3"/>
      <c r="AN36" s="3"/>
      <c r="AO36" s="3"/>
      <c r="AP36" s="3"/>
      <c r="AQ36" s="3"/>
      <c r="AR36" s="3"/>
      <c r="AS36" s="3"/>
      <c r="AT36" s="3"/>
      <c r="AU36" s="3"/>
      <c r="AV36" s="3"/>
      <c r="AW36" s="3"/>
      <c r="AX36" s="3"/>
      <c r="AY36" s="3"/>
      <c r="AZ36" s="3"/>
      <c r="BA36" s="3"/>
      <c r="BB36" s="3"/>
      <c r="BC36" s="3"/>
      <c r="BD36" s="3"/>
      <c r="BE36" s="3"/>
      <c r="BF36" s="3"/>
    </row>
    <row r="37" spans="1:58" ht="31.5" customHeight="1">
      <c r="A37" s="93"/>
      <c r="B37" s="93"/>
      <c r="C37" s="93"/>
      <c r="D37" s="93"/>
      <c r="E37" s="93"/>
      <c r="F37" s="93"/>
      <c r="G37" s="93"/>
      <c r="H37" s="93"/>
      <c r="I37" s="93"/>
      <c r="J37" s="93"/>
      <c r="K37" s="93"/>
      <c r="L37" s="93"/>
      <c r="M37" s="93"/>
      <c r="N37" s="93"/>
      <c r="O37" s="93"/>
      <c r="P37" s="93"/>
      <c r="Q37" s="31" t="str">
        <f>IF($H$36="","",
IF(OR($H$36="Corrupción",$H$36="Lavado de Activos",$H$36="Financiación del Terrorismo",$H$36="Trámites, OPAs y Consultas de Acceso a la Información Pública"),'6.Valoración Control Corrupción'!$E37,'5. Valoración de Controles'!$H37))</f>
        <v/>
      </c>
      <c r="R37" s="24" t="str">
        <f>IF($H$36="","",
IF(OR($H$36="Corrupción",$H$36="Lavado de Activos",$H$36="Financiación del Terrorismo",$H$36="Trámites, OPAs y Consultas de Acceso a la Información Pública"),"No Aplica",'5. Valoración de Controles'!$I37))</f>
        <v/>
      </c>
      <c r="S37" s="24" t="str">
        <f>IF($H$36="","",
IF(OR($H$36="Corrupción",$H$36="Lavado de Activos",$H$36="Financiación del Terrorismo",$H$36="Trámites, OPAs y Consultas de Acceso a la Información Pública"),"No Aplica",'5. Valoración de Controles'!$J37))</f>
        <v/>
      </c>
      <c r="T37" s="24" t="str">
        <f>IF($H$36="","",
IF(OR($H$36="Corrupción",$H$36="Lavado de Activos",$H$36="Financiación del Terrorismo",$H$36="Trámites, OPAs y Consultas de Acceso a la Información Pública"),"No Aplica",'5. Valoración de Controles'!$K37))</f>
        <v/>
      </c>
      <c r="U37" s="24" t="str">
        <f>IF($H$36="","",
IF(OR($H$36="Corrupción",$H$36="Lavado de Activos",$H$36="Financiación del Terrorismo",$H$36="Trámites, OPAs y Consultas de Acceso a la Información Pública"),"No Aplica",'5. Valoración de Controles'!$L37))</f>
        <v/>
      </c>
      <c r="V37" s="24" t="str">
        <f>IF($H$36="","",
IF(OR($H$36="Corrupción",$H$36="Lavado de Activos",$H$36="Financiación del Terrorismo",$H$36="Trámites, OPAs y Consultas de Acceso a la Información Pública"),"No Aplica",'5. Valoración de Controles'!$M37))</f>
        <v/>
      </c>
      <c r="W37" s="24" t="str">
        <f>IF($H$36="","",
IF(OR($H$36="Corrupción",$H$36="Lavado de Activos",$H$36="Financiación del Terrorismo",$H$36="Trámites, OPAs y Consultas de Acceso a la Información Pública"),"No Aplica",'5. Valoración de Controles'!$N37))</f>
        <v/>
      </c>
      <c r="X37" s="32" t="str">
        <f>IF($H$36="","",
IF(OR($H$36="Corrupción",$H$36="Lavado de Activos",$H$36="Financiación del Terrorismo",$H$36="Trámites, OPAs y Consultas de Acceso a la Información Pública"),"No Aplica",'5. Valoración de Controles'!$O37))</f>
        <v/>
      </c>
      <c r="Y37" s="32" t="str">
        <f>IF($H$36="","",
IF(OR($H$36="Corrupción",$H$36="Lavado de Activos",$H$36="Financiación del Terrorismo",$H$36="Trámites, OPAs y Consultas de Acceso a la Información Pública"),"No Aplica",'5. Valoración de Controles'!$P37))</f>
        <v/>
      </c>
      <c r="Z37" s="32" t="str">
        <f>IF($H$36="","",
IF(OR($H$36="Corrupción",$H$36="Lavado de Activos",$H$36="Financiación del Terrorismo",$H$36="Trámites, OPAs y Consultas de Acceso a la Información Pública"),"No Aplica",'5. Valoración de Controles'!$Q37))</f>
        <v/>
      </c>
      <c r="AA37" s="25" t="str">
        <f>IF($H$36="","",
IF(OR($H$36="Corrupción",$H$36="Lavado de Activos",$H$36="Financiación del Terrorismo",$H$36="Trámites, OPAs y Consultas de Acceso a la Información Pública"),"No aplica",'5. Valoración de Controles'!$R37))</f>
        <v/>
      </c>
      <c r="AB37" s="93"/>
      <c r="AC37" s="93"/>
      <c r="AD37" s="93"/>
      <c r="AE37" s="93"/>
      <c r="AF37" s="93"/>
      <c r="AG37" s="93"/>
      <c r="AH37" s="93"/>
      <c r="AI37" s="93"/>
      <c r="AJ37" s="93"/>
      <c r="AK37" s="93"/>
      <c r="AL37" s="93"/>
      <c r="AM37" s="2"/>
      <c r="AN37" s="2"/>
      <c r="AO37" s="2"/>
      <c r="AP37" s="2"/>
      <c r="AQ37" s="2"/>
      <c r="AR37" s="2"/>
      <c r="AS37" s="2"/>
      <c r="AT37" s="2"/>
      <c r="AU37" s="2"/>
      <c r="AV37" s="2"/>
      <c r="AW37" s="2"/>
      <c r="AX37" s="2"/>
      <c r="AY37" s="2"/>
      <c r="AZ37" s="2"/>
      <c r="BA37" s="2"/>
      <c r="BB37" s="2"/>
      <c r="BC37" s="2"/>
      <c r="BD37" s="2"/>
      <c r="BE37" s="2"/>
      <c r="BF37" s="2"/>
    </row>
    <row r="38" spans="1:58" ht="31.5" customHeight="1">
      <c r="A38" s="88"/>
      <c r="B38" s="88"/>
      <c r="C38" s="88"/>
      <c r="D38" s="88"/>
      <c r="E38" s="88"/>
      <c r="F38" s="88"/>
      <c r="G38" s="88"/>
      <c r="H38" s="88"/>
      <c r="I38" s="88"/>
      <c r="J38" s="88"/>
      <c r="K38" s="88"/>
      <c r="L38" s="88"/>
      <c r="M38" s="88"/>
      <c r="N38" s="88"/>
      <c r="O38" s="88"/>
      <c r="P38" s="88"/>
      <c r="Q38" s="31" t="str">
        <f>IF($H$36="","",
IF(OR($H$36="Corrupción",$H$36="Lavado de Activos",$H$36="Financiación del Terrorismo",$H$36="Trámites, OPAs y Consultas de Acceso a la Información Pública"),'6.Valoración Control Corrupción'!$E38,'5. Valoración de Controles'!$H38))</f>
        <v/>
      </c>
      <c r="R38" s="24" t="str">
        <f>IF($H$36="","",
IF(OR($H$36="Corrupción",$H$36="Lavado de Activos",$H$36="Financiación del Terrorismo",$H$36="Trámites, OPAs y Consultas de Acceso a la Información Pública"),"No Aplica",'5. Valoración de Controles'!$I38))</f>
        <v/>
      </c>
      <c r="S38" s="24" t="str">
        <f>IF($H$36="","",
IF(OR($H$36="Corrupción",$H$36="Lavado de Activos",$H$36="Financiación del Terrorismo",$H$36="Trámites, OPAs y Consultas de Acceso a la Información Pública"),"No Aplica",'5. Valoración de Controles'!$J38))</f>
        <v/>
      </c>
      <c r="T38" s="24" t="str">
        <f>IF($H$36="","",
IF(OR($H$36="Corrupción",$H$36="Lavado de Activos",$H$36="Financiación del Terrorismo",$H$36="Trámites, OPAs y Consultas de Acceso a la Información Pública"),"No Aplica",'5. Valoración de Controles'!$K38))</f>
        <v/>
      </c>
      <c r="U38" s="24" t="str">
        <f>IF($H$36="","",
IF(OR($H$36="Corrupción",$H$36="Lavado de Activos",$H$36="Financiación del Terrorismo",$H$36="Trámites, OPAs y Consultas de Acceso a la Información Pública"),"No Aplica",'5. Valoración de Controles'!$L38))</f>
        <v/>
      </c>
      <c r="V38" s="24" t="str">
        <f>IF($H$36="","",
IF(OR($H$36="Corrupción",$H$36="Lavado de Activos",$H$36="Financiación del Terrorismo",$H$36="Trámites, OPAs y Consultas de Acceso a la Información Pública"),"No Aplica",'5. Valoración de Controles'!$M38))</f>
        <v/>
      </c>
      <c r="W38" s="24" t="str">
        <f>IF($H$36="","",
IF(OR($H$36="Corrupción",$H$36="Lavado de Activos",$H$36="Financiación del Terrorismo",$H$36="Trámites, OPAs y Consultas de Acceso a la Información Pública"),"No Aplica",'5. Valoración de Controles'!$N38))</f>
        <v/>
      </c>
      <c r="X38" s="32" t="str">
        <f>IF($H$36="","",
IF(OR($H$36="Corrupción",$H$36="Lavado de Activos",$H$36="Financiación del Terrorismo",$H$36="Trámites, OPAs y Consultas de Acceso a la Información Pública"),"No Aplica",'5. Valoración de Controles'!$O38))</f>
        <v/>
      </c>
      <c r="Y38" s="32" t="str">
        <f>IF($H$36="","",
IF(OR($H$36="Corrupción",$H$36="Lavado de Activos",$H$36="Financiación del Terrorismo",$H$36="Trámites, OPAs y Consultas de Acceso a la Información Pública"),"No Aplica",'5. Valoración de Controles'!$P38))</f>
        <v/>
      </c>
      <c r="Z38" s="32" t="str">
        <f>IF($H$36="","",
IF(OR($H$36="Corrupción",$H$36="Lavado de Activos",$H$36="Financiación del Terrorismo",$H$36="Trámites, OPAs y Consultas de Acceso a la Información Pública"),"No Aplica",'5. Valoración de Controles'!$Q38))</f>
        <v/>
      </c>
      <c r="AA38" s="25" t="str">
        <f>IF($H$36="","",
IF(OR($H$36="Corrupción",$H$36="Lavado de Activos",$H$36="Financiación del Terrorismo",$H$36="Trámites, OPAs y Consultas de Acceso a la Información Pública"),"No aplica",'5. Valoración de Controles'!$R38))</f>
        <v/>
      </c>
      <c r="AB38" s="88"/>
      <c r="AC38" s="88"/>
      <c r="AD38" s="88"/>
      <c r="AE38" s="88"/>
      <c r="AF38" s="88"/>
      <c r="AG38" s="88"/>
      <c r="AH38" s="88"/>
      <c r="AI38" s="88"/>
      <c r="AJ38" s="88"/>
      <c r="AK38" s="88"/>
      <c r="AL38" s="88"/>
      <c r="AM38" s="2"/>
      <c r="AN38" s="2"/>
      <c r="AO38" s="2"/>
      <c r="AP38" s="2"/>
      <c r="AQ38" s="2"/>
      <c r="AR38" s="2"/>
      <c r="AS38" s="2"/>
      <c r="AT38" s="2"/>
      <c r="AU38" s="2"/>
      <c r="AV38" s="2"/>
      <c r="AW38" s="2"/>
      <c r="AX38" s="2"/>
      <c r="AY38" s="2"/>
      <c r="AZ38" s="2"/>
      <c r="BA38" s="2"/>
      <c r="BB38" s="2"/>
      <c r="BC38" s="2"/>
      <c r="BD38" s="2"/>
      <c r="BE38" s="2"/>
      <c r="BF38" s="2"/>
    </row>
    <row r="39" spans="1:58" ht="31.5" customHeight="1">
      <c r="A39" s="98">
        <v>11</v>
      </c>
      <c r="B39" s="99" t="str">
        <f>'2. Identificación del Riesgo'!B39:B41</f>
        <v/>
      </c>
      <c r="C39" s="99" t="str">
        <f>IF('2. Identificación del Riesgo'!C39:C41="","",'2. Identificación del Riesgo'!C39:C41)</f>
        <v/>
      </c>
      <c r="D39" s="99" t="str">
        <f>IF('2. Identificación del Riesgo'!D39:D41="","",'2. Identificación del Riesgo'!D39:D41)</f>
        <v/>
      </c>
      <c r="E39" s="99" t="str">
        <f>IF('2. Identificación del Riesgo'!E39:E41="","",'2. Identificación del Riesgo'!E39:E41)</f>
        <v/>
      </c>
      <c r="F39" s="99" t="str">
        <f>IF('2. Identificación del Riesgo'!F39:F41="","",'2. Identificación del Riesgo'!F39:F41)</f>
        <v/>
      </c>
      <c r="G39" s="99" t="str">
        <f>IF('2. Identificación del Riesgo'!G39:G41="","",'2. Identificación del Riesgo'!G39:G41)</f>
        <v/>
      </c>
      <c r="H39" s="99" t="str">
        <f>IF('2. Identificación del Riesgo'!H39:H41="","",'2. Identificación del Riesgo'!H39:H41)</f>
        <v/>
      </c>
      <c r="I39" s="99" t="str">
        <f>IF('2. Identificación del Riesgo'!I39:I41="","",'2. Identificación del Riesgo'!I39:I41)</f>
        <v/>
      </c>
      <c r="J39" s="99" t="str">
        <f>IF('2. Identificación del Riesgo'!J39:J41="","",'2. Identificación del Riesgo'!J39:J41)</f>
        <v/>
      </c>
      <c r="K39" s="104" t="str">
        <f>'2. Identificación del Riesgo'!K39:K41</f>
        <v/>
      </c>
      <c r="L39" s="101" t="str">
        <f>'2. Identificación del Riesgo'!L39:L41</f>
        <v/>
      </c>
      <c r="M39" s="99"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104" t="str">
        <f>'2. Identificación del Riesgo'!N39:N41</f>
        <v/>
      </c>
      <c r="O39" s="101" t="str">
        <f>'2. Identificación del Riesgo'!O39:O41</f>
        <v/>
      </c>
      <c r="P39" s="102" t="str">
        <f>'2. Identificación del Riesgo'!P39:P41</f>
        <v/>
      </c>
      <c r="Q39" s="31" t="str">
        <f>IF($H$39="","",
IF(OR($H$39="Corrupción",$H$39="Lavado de Activos",$H$39="Financiación del Terrorismo",$H$39="Trámites, OPAs y Consultas de Acceso a la Información Pública"),'6.Valoración Control Corrupción'!$E39,'5. Valoración de Controles'!$H39))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104"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31"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104"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31"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102"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3"/>
      <c r="AH39" s="125"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17"/>
      <c r="AJ39" s="129"/>
      <c r="AK39" s="129" t="str">
        <f>IF(AI39="","","∑ Peso porcentual de cada acción definida")</f>
        <v/>
      </c>
      <c r="AL39" s="99"/>
      <c r="AM39" s="3"/>
      <c r="AN39" s="3"/>
      <c r="AO39" s="3"/>
      <c r="AP39" s="3"/>
      <c r="AQ39" s="3"/>
      <c r="AR39" s="3"/>
      <c r="AS39" s="3"/>
      <c r="AT39" s="3"/>
      <c r="AU39" s="3"/>
      <c r="AV39" s="3"/>
      <c r="AW39" s="3"/>
      <c r="AX39" s="3"/>
      <c r="AY39" s="3"/>
      <c r="AZ39" s="3"/>
      <c r="BA39" s="3"/>
      <c r="BB39" s="3"/>
      <c r="BC39" s="3"/>
      <c r="BD39" s="3"/>
      <c r="BE39" s="3"/>
      <c r="BF39" s="3"/>
    </row>
    <row r="40" spans="1:58" ht="31.5" customHeight="1">
      <c r="A40" s="93"/>
      <c r="B40" s="93"/>
      <c r="C40" s="93"/>
      <c r="D40" s="93"/>
      <c r="E40" s="93"/>
      <c r="F40" s="93"/>
      <c r="G40" s="93"/>
      <c r="H40" s="93"/>
      <c r="I40" s="93"/>
      <c r="J40" s="93"/>
      <c r="K40" s="93"/>
      <c r="L40" s="93"/>
      <c r="M40" s="93"/>
      <c r="N40" s="93"/>
      <c r="O40" s="93"/>
      <c r="P40" s="93"/>
      <c r="Q40" s="31" t="str">
        <f>IF($H$39="","",
IF(OR($H$39="Corrupción",$H$39="Lavado de Activos",$H$39="Financiación del Terrorismo",$H$39="Trámites, OPAs y Consultas de Acceso a la Información Pública"),'6.Valoración Control Corrupción'!$E40,'5. Valoración de Controles'!$H40))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93"/>
      <c r="AC40" s="93"/>
      <c r="AD40" s="93"/>
      <c r="AE40" s="93"/>
      <c r="AF40" s="93"/>
      <c r="AG40" s="93"/>
      <c r="AH40" s="93"/>
      <c r="AI40" s="93"/>
      <c r="AJ40" s="93"/>
      <c r="AK40" s="93"/>
      <c r="AL40" s="93"/>
      <c r="AM40" s="2"/>
      <c r="AN40" s="2"/>
      <c r="AO40" s="2"/>
      <c r="AP40" s="2"/>
      <c r="AQ40" s="2"/>
      <c r="AR40" s="2"/>
      <c r="AS40" s="2"/>
      <c r="AT40" s="2"/>
      <c r="AU40" s="2"/>
      <c r="AV40" s="2"/>
      <c r="AW40" s="2"/>
      <c r="AX40" s="2"/>
      <c r="AY40" s="2"/>
      <c r="AZ40" s="2"/>
      <c r="BA40" s="2"/>
      <c r="BB40" s="2"/>
      <c r="BC40" s="2"/>
      <c r="BD40" s="2"/>
      <c r="BE40" s="2"/>
      <c r="BF40" s="2"/>
    </row>
    <row r="41" spans="1:58" ht="31.5" customHeight="1">
      <c r="A41" s="88"/>
      <c r="B41" s="88"/>
      <c r="C41" s="88"/>
      <c r="D41" s="88"/>
      <c r="E41" s="88"/>
      <c r="F41" s="88"/>
      <c r="G41" s="88"/>
      <c r="H41" s="88"/>
      <c r="I41" s="88"/>
      <c r="J41" s="88"/>
      <c r="K41" s="88"/>
      <c r="L41" s="88"/>
      <c r="M41" s="88"/>
      <c r="N41" s="88"/>
      <c r="O41" s="88"/>
      <c r="P41" s="88"/>
      <c r="Q41" s="31" t="str">
        <f>IF($H$39="","",
IF(OR($H$39="Corrupción",$H$39="Lavado de Activos",$H$39="Financiación del Terrorismo",$H$39="Trámites, OPAs y Consultas de Acceso a la Información Pública"),'6.Valoración Control Corrupción'!$E41,'5. Valoración de Controles'!$H41))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88"/>
      <c r="AC41" s="88"/>
      <c r="AD41" s="88"/>
      <c r="AE41" s="88"/>
      <c r="AF41" s="88"/>
      <c r="AG41" s="88"/>
      <c r="AH41" s="88"/>
      <c r="AI41" s="88"/>
      <c r="AJ41" s="88"/>
      <c r="AK41" s="88"/>
      <c r="AL41" s="88"/>
      <c r="AM41" s="2"/>
      <c r="AN41" s="2"/>
      <c r="AO41" s="2"/>
      <c r="AP41" s="2"/>
      <c r="AQ41" s="2"/>
      <c r="AR41" s="2"/>
      <c r="AS41" s="2"/>
      <c r="AT41" s="2"/>
      <c r="AU41" s="2"/>
      <c r="AV41" s="2"/>
      <c r="AW41" s="2"/>
      <c r="AX41" s="2"/>
      <c r="AY41" s="2"/>
      <c r="AZ41" s="2"/>
      <c r="BA41" s="2"/>
      <c r="BB41" s="2"/>
      <c r="BC41" s="2"/>
      <c r="BD41" s="2"/>
      <c r="BE41" s="2"/>
      <c r="BF41" s="2"/>
    </row>
    <row r="42" spans="1:58" ht="31.5" customHeight="1">
      <c r="A42" s="98">
        <v>12</v>
      </c>
      <c r="B42" s="99" t="str">
        <f>'2. Identificación del Riesgo'!B42:B44</f>
        <v/>
      </c>
      <c r="C42" s="99" t="str">
        <f>IF('2. Identificación del Riesgo'!C42:C44="","",'2. Identificación del Riesgo'!C42:C44)</f>
        <v/>
      </c>
      <c r="D42" s="99" t="str">
        <f>IF('2. Identificación del Riesgo'!D42:D44="","",'2. Identificación del Riesgo'!D42:D44)</f>
        <v/>
      </c>
      <c r="E42" s="99" t="str">
        <f>IF('2. Identificación del Riesgo'!E42:E44="","",'2. Identificación del Riesgo'!E42:E44)</f>
        <v/>
      </c>
      <c r="F42" s="99" t="str">
        <f>IF('2. Identificación del Riesgo'!F42:F44="","",'2. Identificación del Riesgo'!F42:F44)</f>
        <v/>
      </c>
      <c r="G42" s="99" t="str">
        <f>IF('2. Identificación del Riesgo'!G42:G44="","",'2. Identificación del Riesgo'!G42:G44)</f>
        <v/>
      </c>
      <c r="H42" s="99" t="str">
        <f>IF('2. Identificación del Riesgo'!H42:H44="","",'2. Identificación del Riesgo'!H42:H44)</f>
        <v/>
      </c>
      <c r="I42" s="99" t="str">
        <f>IF('2. Identificación del Riesgo'!I42:I44="","",'2. Identificación del Riesgo'!I42:I44)</f>
        <v/>
      </c>
      <c r="J42" s="99" t="str">
        <f>IF('2. Identificación del Riesgo'!J42:J44="","",'2. Identificación del Riesgo'!J42:J44)</f>
        <v/>
      </c>
      <c r="K42" s="104" t="str">
        <f>'2. Identificación del Riesgo'!K42:K44</f>
        <v/>
      </c>
      <c r="L42" s="101" t="str">
        <f>'2. Identificación del Riesgo'!L42:L44</f>
        <v/>
      </c>
      <c r="M42" s="99"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104" t="str">
        <f>'2. Identificación del Riesgo'!N42:N44</f>
        <v/>
      </c>
      <c r="O42" s="101" t="str">
        <f>'2. Identificación del Riesgo'!O42:O44</f>
        <v/>
      </c>
      <c r="P42" s="102" t="str">
        <f>'2. Identificación del Riesgo'!P42:P44</f>
        <v/>
      </c>
      <c r="Q42" s="31" t="str">
        <f>IF($H$42="","",
IF(OR($H$42="Corrupción",$H$42="Lavado de Activos",$H$42="Financiación del Terrorismo",$H$42="Trámites, OPAs y Consultas de Acceso a la Información Pública"),'6.Valoración Control Corrupción'!$E42,'5. Valoración de Controles'!$H42))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104"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31"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104"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31"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102"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3"/>
      <c r="AH42" s="125"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17"/>
      <c r="AJ42" s="129"/>
      <c r="AK42" s="129" t="str">
        <f>IF(AI42="","","∑ Peso porcentual de cada acción definida")</f>
        <v/>
      </c>
      <c r="AL42" s="99"/>
      <c r="AM42" s="3"/>
      <c r="AN42" s="3"/>
      <c r="AO42" s="3"/>
      <c r="AP42" s="3"/>
      <c r="AQ42" s="3"/>
      <c r="AR42" s="3"/>
      <c r="AS42" s="3"/>
      <c r="AT42" s="3"/>
      <c r="AU42" s="3"/>
      <c r="AV42" s="3"/>
      <c r="AW42" s="3"/>
      <c r="AX42" s="3"/>
      <c r="AY42" s="3"/>
      <c r="AZ42" s="3"/>
      <c r="BA42" s="3"/>
      <c r="BB42" s="3"/>
      <c r="BC42" s="3"/>
      <c r="BD42" s="3"/>
      <c r="BE42" s="3"/>
      <c r="BF42" s="3"/>
    </row>
    <row r="43" spans="1:58" ht="31.5" customHeight="1">
      <c r="A43" s="93"/>
      <c r="B43" s="93"/>
      <c r="C43" s="93"/>
      <c r="D43" s="93"/>
      <c r="E43" s="93"/>
      <c r="F43" s="93"/>
      <c r="G43" s="93"/>
      <c r="H43" s="93"/>
      <c r="I43" s="93"/>
      <c r="J43" s="93"/>
      <c r="K43" s="93"/>
      <c r="L43" s="93"/>
      <c r="M43" s="93"/>
      <c r="N43" s="93"/>
      <c r="O43" s="93"/>
      <c r="P43" s="93"/>
      <c r="Q43" s="31" t="str">
        <f>IF($H$42="","",
IF(OR($H$42="Corrupción",$H$42="Lavado de Activos",$H$42="Financiación del Terrorismo",$H$42="Trámites, OPAs y Consultas de Acceso a la Información Pública"),'6.Valoración Control Corrupción'!$E43,'5. Valoración de Controles'!$H43))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93"/>
      <c r="AC43" s="93"/>
      <c r="AD43" s="93"/>
      <c r="AE43" s="93"/>
      <c r="AF43" s="93"/>
      <c r="AG43" s="93"/>
      <c r="AH43" s="93"/>
      <c r="AI43" s="93"/>
      <c r="AJ43" s="93"/>
      <c r="AK43" s="93"/>
      <c r="AL43" s="93"/>
      <c r="AM43" s="2"/>
      <c r="AN43" s="2"/>
      <c r="AO43" s="2"/>
      <c r="AP43" s="2"/>
      <c r="AQ43" s="2"/>
      <c r="AR43" s="2"/>
      <c r="AS43" s="2"/>
      <c r="AT43" s="2"/>
      <c r="AU43" s="2"/>
      <c r="AV43" s="2"/>
      <c r="AW43" s="2"/>
      <c r="AX43" s="2"/>
      <c r="AY43" s="2"/>
      <c r="AZ43" s="2"/>
      <c r="BA43" s="2"/>
      <c r="BB43" s="2"/>
      <c r="BC43" s="2"/>
      <c r="BD43" s="2"/>
      <c r="BE43" s="2"/>
      <c r="BF43" s="2"/>
    </row>
    <row r="44" spans="1:58" ht="31.5" customHeight="1">
      <c r="A44" s="88"/>
      <c r="B44" s="88"/>
      <c r="C44" s="88"/>
      <c r="D44" s="88"/>
      <c r="E44" s="88"/>
      <c r="F44" s="88"/>
      <c r="G44" s="88"/>
      <c r="H44" s="88"/>
      <c r="I44" s="88"/>
      <c r="J44" s="88"/>
      <c r="K44" s="88"/>
      <c r="L44" s="88"/>
      <c r="M44" s="88"/>
      <c r="N44" s="88"/>
      <c r="O44" s="88"/>
      <c r="P44" s="88"/>
      <c r="Q44" s="31" t="str">
        <f>IF($H$42="","",
IF(OR($H$42="Corrupción",$H$42="Lavado de Activos",$H$42="Financiación del Terrorismo",$H$42="Trámites, OPAs y Consultas de Acceso a la Información Pública"),'6.Valoración Control Corrupción'!$E44,'5. Valoración de Controles'!$H44))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88"/>
      <c r="AC44" s="88"/>
      <c r="AD44" s="88"/>
      <c r="AE44" s="88"/>
      <c r="AF44" s="88"/>
      <c r="AG44" s="88"/>
      <c r="AH44" s="88"/>
      <c r="AI44" s="88"/>
      <c r="AJ44" s="88"/>
      <c r="AK44" s="88"/>
      <c r="AL44" s="88"/>
      <c r="AM44" s="2"/>
      <c r="AN44" s="2"/>
      <c r="AO44" s="2"/>
      <c r="AP44" s="2"/>
      <c r="AQ44" s="2"/>
      <c r="AR44" s="2"/>
      <c r="AS44" s="2"/>
      <c r="AT44" s="2"/>
      <c r="AU44" s="2"/>
      <c r="AV44" s="2"/>
      <c r="AW44" s="2"/>
      <c r="AX44" s="2"/>
      <c r="AY44" s="2"/>
      <c r="AZ44" s="2"/>
      <c r="BA44" s="2"/>
      <c r="BB44" s="2"/>
      <c r="BC44" s="2"/>
      <c r="BD44" s="2"/>
      <c r="BE44" s="2"/>
      <c r="BF44" s="2"/>
    </row>
    <row r="45" spans="1:58" ht="31.5" customHeight="1">
      <c r="A45" s="98">
        <v>13</v>
      </c>
      <c r="B45" s="99" t="str">
        <f>'2. Identificación del Riesgo'!B45:B47</f>
        <v/>
      </c>
      <c r="C45" s="99" t="str">
        <f>IF('2. Identificación del Riesgo'!C45:C47="","",'2. Identificación del Riesgo'!C45:C47)</f>
        <v/>
      </c>
      <c r="D45" s="99" t="str">
        <f>IF('2. Identificación del Riesgo'!D45:D47="","",'2. Identificación del Riesgo'!D45:D47)</f>
        <v/>
      </c>
      <c r="E45" s="99" t="str">
        <f>IF('2. Identificación del Riesgo'!E45:E47="","",'2. Identificación del Riesgo'!E45:E47)</f>
        <v/>
      </c>
      <c r="F45" s="99" t="str">
        <f>IF('2. Identificación del Riesgo'!F45:F47="","",'2. Identificación del Riesgo'!F45:F47)</f>
        <v/>
      </c>
      <c r="G45" s="99" t="str">
        <f>IF('2. Identificación del Riesgo'!G45:G47="","",'2. Identificación del Riesgo'!G45:G47)</f>
        <v/>
      </c>
      <c r="H45" s="99" t="str">
        <f>IF('2. Identificación del Riesgo'!H45:H47="","",'2. Identificación del Riesgo'!H45:H47)</f>
        <v/>
      </c>
      <c r="I45" s="99" t="str">
        <f>IF('2. Identificación del Riesgo'!I45:I47="","",'2. Identificación del Riesgo'!I45:I47)</f>
        <v/>
      </c>
      <c r="J45" s="99" t="str">
        <f>IF('2. Identificación del Riesgo'!J45:J47="","",'2. Identificación del Riesgo'!J45:J47)</f>
        <v/>
      </c>
      <c r="K45" s="104" t="str">
        <f>'2. Identificación del Riesgo'!K45:K47</f>
        <v/>
      </c>
      <c r="L45" s="101" t="str">
        <f>'2. Identificación del Riesgo'!L45:L47</f>
        <v/>
      </c>
      <c r="M45" s="99"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104" t="str">
        <f>'2. Identificación del Riesgo'!N45:N47</f>
        <v/>
      </c>
      <c r="O45" s="101" t="str">
        <f>'2. Identificación del Riesgo'!O45:O47</f>
        <v/>
      </c>
      <c r="P45" s="102" t="str">
        <f>'2. Identificación del Riesgo'!P45:P47</f>
        <v/>
      </c>
      <c r="Q45" s="31" t="str">
        <f>IF($H$45="","",
IF(OR($H$45="Corrupción",$H$45="Lavado de Activos",$H$45="Financiación del Terrorismo",$H$45="Trámites, OPAs y Consultas de Acceso a la Información Pública"),'6.Valoración Control Corrupción'!$E45,'5. Valoración de Controles'!$H45))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104"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31"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104"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31"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102"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3"/>
      <c r="AH45" s="125"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17"/>
      <c r="AJ45" s="129"/>
      <c r="AK45" s="129" t="str">
        <f>IF(AI45="","","∑ Peso porcentual de cada acción definida")</f>
        <v/>
      </c>
      <c r="AL45" s="99"/>
      <c r="AM45" s="3"/>
      <c r="AN45" s="3"/>
      <c r="AO45" s="3"/>
      <c r="AP45" s="3"/>
      <c r="AQ45" s="3"/>
      <c r="AR45" s="3"/>
      <c r="AS45" s="3"/>
      <c r="AT45" s="3"/>
      <c r="AU45" s="3"/>
      <c r="AV45" s="3"/>
      <c r="AW45" s="3"/>
      <c r="AX45" s="3"/>
      <c r="AY45" s="3"/>
      <c r="AZ45" s="3"/>
      <c r="BA45" s="3"/>
      <c r="BB45" s="3"/>
      <c r="BC45" s="3"/>
      <c r="BD45" s="3"/>
      <c r="BE45" s="3"/>
      <c r="BF45" s="3"/>
    </row>
    <row r="46" spans="1:58" ht="31.5" customHeight="1">
      <c r="A46" s="93"/>
      <c r="B46" s="93"/>
      <c r="C46" s="93"/>
      <c r="D46" s="93"/>
      <c r="E46" s="93"/>
      <c r="F46" s="93"/>
      <c r="G46" s="93"/>
      <c r="H46" s="93"/>
      <c r="I46" s="93"/>
      <c r="J46" s="93"/>
      <c r="K46" s="93"/>
      <c r="L46" s="93"/>
      <c r="M46" s="93"/>
      <c r="N46" s="93"/>
      <c r="O46" s="93"/>
      <c r="P46" s="93"/>
      <c r="Q46" s="31" t="str">
        <f>IF($H$45="","",
IF(OR($H$45="Corrupción",$H$45="Lavado de Activos",$H$45="Financiación del Terrorismo",$H$45="Trámites, OPAs y Consultas de Acceso a la Información Pública"),'6.Valoración Control Corrupción'!$E46,'5. Valoración de Controles'!$H46))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93"/>
      <c r="AC46" s="93"/>
      <c r="AD46" s="93"/>
      <c r="AE46" s="93"/>
      <c r="AF46" s="93"/>
      <c r="AG46" s="93"/>
      <c r="AH46" s="93"/>
      <c r="AI46" s="93"/>
      <c r="AJ46" s="93"/>
      <c r="AK46" s="93"/>
      <c r="AL46" s="93"/>
      <c r="AM46" s="2"/>
      <c r="AN46" s="2"/>
      <c r="AO46" s="2"/>
      <c r="AP46" s="2"/>
      <c r="AQ46" s="2"/>
      <c r="AR46" s="2"/>
      <c r="AS46" s="2"/>
      <c r="AT46" s="2"/>
      <c r="AU46" s="2"/>
      <c r="AV46" s="2"/>
      <c r="AW46" s="2"/>
      <c r="AX46" s="2"/>
      <c r="AY46" s="2"/>
      <c r="AZ46" s="2"/>
      <c r="BA46" s="2"/>
      <c r="BB46" s="2"/>
      <c r="BC46" s="2"/>
      <c r="BD46" s="2"/>
      <c r="BE46" s="2"/>
      <c r="BF46" s="2"/>
    </row>
    <row r="47" spans="1:58" ht="31.5" customHeight="1">
      <c r="A47" s="88"/>
      <c r="B47" s="88"/>
      <c r="C47" s="88"/>
      <c r="D47" s="88"/>
      <c r="E47" s="88"/>
      <c r="F47" s="88"/>
      <c r="G47" s="88"/>
      <c r="H47" s="88"/>
      <c r="I47" s="88"/>
      <c r="J47" s="88"/>
      <c r="K47" s="88"/>
      <c r="L47" s="88"/>
      <c r="M47" s="88"/>
      <c r="N47" s="88"/>
      <c r="O47" s="88"/>
      <c r="P47" s="88"/>
      <c r="Q47" s="31" t="str">
        <f>IF($H$45="","",
IF(OR($H$45="Corrupción",$H$45="Lavado de Activos",$H$45="Financiación del Terrorismo",$H$45="Trámites, OPAs y Consultas de Acceso a la Información Pública"),'6.Valoración Control Corrupción'!$E47,'5. Valoración de Controles'!$H47))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88"/>
      <c r="AC47" s="88"/>
      <c r="AD47" s="88"/>
      <c r="AE47" s="88"/>
      <c r="AF47" s="88"/>
      <c r="AG47" s="88"/>
      <c r="AH47" s="88"/>
      <c r="AI47" s="88"/>
      <c r="AJ47" s="88"/>
      <c r="AK47" s="88"/>
      <c r="AL47" s="88"/>
      <c r="AM47" s="2"/>
      <c r="AN47" s="2"/>
      <c r="AO47" s="2"/>
      <c r="AP47" s="2"/>
      <c r="AQ47" s="2"/>
      <c r="AR47" s="2"/>
      <c r="AS47" s="2"/>
      <c r="AT47" s="2"/>
      <c r="AU47" s="2"/>
      <c r="AV47" s="2"/>
      <c r="AW47" s="2"/>
      <c r="AX47" s="2"/>
      <c r="AY47" s="2"/>
      <c r="AZ47" s="2"/>
      <c r="BA47" s="2"/>
      <c r="BB47" s="2"/>
      <c r="BC47" s="2"/>
      <c r="BD47" s="2"/>
      <c r="BE47" s="2"/>
      <c r="BF47" s="2"/>
    </row>
    <row r="48" spans="1:58" ht="31.5" customHeight="1">
      <c r="A48" s="98">
        <v>14</v>
      </c>
      <c r="B48" s="99" t="str">
        <f>'2. Identificación del Riesgo'!B48:B50</f>
        <v/>
      </c>
      <c r="C48" s="99" t="str">
        <f>IF('2. Identificación del Riesgo'!C48:C50="","",'2. Identificación del Riesgo'!C48:C50)</f>
        <v/>
      </c>
      <c r="D48" s="99" t="str">
        <f>IF('2. Identificación del Riesgo'!D48:D50="","",'2. Identificación del Riesgo'!D48:D50)</f>
        <v/>
      </c>
      <c r="E48" s="99" t="str">
        <f>IF('2. Identificación del Riesgo'!E48:E50="","",'2. Identificación del Riesgo'!E48:E50)</f>
        <v/>
      </c>
      <c r="F48" s="99" t="str">
        <f>IF('2. Identificación del Riesgo'!F48:F50="","",'2. Identificación del Riesgo'!F48:F50)</f>
        <v/>
      </c>
      <c r="G48" s="99" t="str">
        <f>IF('2. Identificación del Riesgo'!G48:G50="","",'2. Identificación del Riesgo'!G48:G50)</f>
        <v/>
      </c>
      <c r="H48" s="99" t="str">
        <f>IF('2. Identificación del Riesgo'!H48:H50="","",'2. Identificación del Riesgo'!H48:H50)</f>
        <v/>
      </c>
      <c r="I48" s="99" t="str">
        <f>IF('2. Identificación del Riesgo'!I48:I50="","",'2. Identificación del Riesgo'!I48:I50)</f>
        <v/>
      </c>
      <c r="J48" s="99" t="str">
        <f>IF('2. Identificación del Riesgo'!J48:J50="","",'2. Identificación del Riesgo'!J48:J50)</f>
        <v/>
      </c>
      <c r="K48" s="104" t="str">
        <f>'2. Identificación del Riesgo'!K48:K50</f>
        <v/>
      </c>
      <c r="L48" s="101" t="str">
        <f>'2. Identificación del Riesgo'!L48:L50</f>
        <v/>
      </c>
      <c r="M48" s="99"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104" t="str">
        <f>'2. Identificación del Riesgo'!N48:N50</f>
        <v/>
      </c>
      <c r="O48" s="101" t="str">
        <f>'2. Identificación del Riesgo'!O48:O50</f>
        <v/>
      </c>
      <c r="P48" s="102" t="str">
        <f>'2. Identificación del Riesgo'!P48:P50</f>
        <v/>
      </c>
      <c r="Q48" s="31" t="str">
        <f>IF($H$48="","",
IF(OR($H$48="Corrupción",$H$48="Lavado de Activos",$H$48="Financiación del Terrorismo",$H$48="Trámites, OPAs y Consultas de Acceso a la Información Pública"),'6.Valoración Control Corrupción'!$E48,'5. Valoración de Controles'!$H48))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104"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31"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104"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31"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102"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3"/>
      <c r="AH48" s="125"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17"/>
      <c r="AJ48" s="129"/>
      <c r="AK48" s="129" t="str">
        <f>IF(AI48="","","∑ Peso porcentual de cada acción definida")</f>
        <v/>
      </c>
      <c r="AL48" s="99"/>
      <c r="AM48" s="3"/>
      <c r="AN48" s="3"/>
      <c r="AO48" s="3"/>
      <c r="AP48" s="3"/>
      <c r="AQ48" s="3"/>
      <c r="AR48" s="3"/>
      <c r="AS48" s="3"/>
      <c r="AT48" s="3"/>
      <c r="AU48" s="3"/>
      <c r="AV48" s="3"/>
      <c r="AW48" s="3"/>
      <c r="AX48" s="3"/>
      <c r="AY48" s="3"/>
      <c r="AZ48" s="3"/>
      <c r="BA48" s="3"/>
      <c r="BB48" s="3"/>
      <c r="BC48" s="3"/>
      <c r="BD48" s="3"/>
      <c r="BE48" s="3"/>
      <c r="BF48" s="3"/>
    </row>
    <row r="49" spans="1:58" ht="31.5" customHeight="1">
      <c r="A49" s="93"/>
      <c r="B49" s="93"/>
      <c r="C49" s="93"/>
      <c r="D49" s="93"/>
      <c r="E49" s="93"/>
      <c r="F49" s="93"/>
      <c r="G49" s="93"/>
      <c r="H49" s="93"/>
      <c r="I49" s="93"/>
      <c r="J49" s="93"/>
      <c r="K49" s="93"/>
      <c r="L49" s="93"/>
      <c r="M49" s="93"/>
      <c r="N49" s="93"/>
      <c r="O49" s="93"/>
      <c r="P49" s="93"/>
      <c r="Q49" s="31" t="str">
        <f>IF($H$48="","",
IF(OR($H$48="Corrupción",$H$48="Lavado de Activos",$H$48="Financiación del Terrorismo",$H$48="Trámites, OPAs y Consultas de Acceso a la Información Pública"),'6.Valoración Control Corrupción'!$E49,'5. Valoración de Controles'!$H49))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93"/>
      <c r="AC49" s="93"/>
      <c r="AD49" s="93"/>
      <c r="AE49" s="93"/>
      <c r="AF49" s="93"/>
      <c r="AG49" s="93"/>
      <c r="AH49" s="93"/>
      <c r="AI49" s="93"/>
      <c r="AJ49" s="93"/>
      <c r="AK49" s="93"/>
      <c r="AL49" s="93"/>
      <c r="AM49" s="2"/>
      <c r="AN49" s="2"/>
      <c r="AO49" s="2"/>
      <c r="AP49" s="2"/>
      <c r="AQ49" s="2"/>
      <c r="AR49" s="2"/>
      <c r="AS49" s="2"/>
      <c r="AT49" s="2"/>
      <c r="AU49" s="2"/>
      <c r="AV49" s="2"/>
      <c r="AW49" s="2"/>
      <c r="AX49" s="2"/>
      <c r="AY49" s="2"/>
      <c r="AZ49" s="2"/>
      <c r="BA49" s="2"/>
      <c r="BB49" s="2"/>
      <c r="BC49" s="2"/>
      <c r="BD49" s="2"/>
      <c r="BE49" s="2"/>
      <c r="BF49" s="2"/>
    </row>
    <row r="50" spans="1:58" ht="31.5" customHeight="1">
      <c r="A50" s="88"/>
      <c r="B50" s="88"/>
      <c r="C50" s="88"/>
      <c r="D50" s="88"/>
      <c r="E50" s="88"/>
      <c r="F50" s="88"/>
      <c r="G50" s="88"/>
      <c r="H50" s="88"/>
      <c r="I50" s="88"/>
      <c r="J50" s="88"/>
      <c r="K50" s="88"/>
      <c r="L50" s="88"/>
      <c r="M50" s="88"/>
      <c r="N50" s="88"/>
      <c r="O50" s="88"/>
      <c r="P50" s="88"/>
      <c r="Q50" s="31" t="str">
        <f>IF($H$48="","",
IF(OR($H$48="Corrupción",$H$48="Lavado de Activos",$H$48="Financiación del Terrorismo",$H$48="Trámites, OPAs y Consultas de Acceso a la Información Pública"),'6.Valoración Control Corrupción'!$E50,'5. Valoración de Controles'!$H50))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88"/>
      <c r="AC50" s="88"/>
      <c r="AD50" s="88"/>
      <c r="AE50" s="88"/>
      <c r="AF50" s="88"/>
      <c r="AG50" s="88"/>
      <c r="AH50" s="88"/>
      <c r="AI50" s="88"/>
      <c r="AJ50" s="88"/>
      <c r="AK50" s="88"/>
      <c r="AL50" s="88"/>
      <c r="AM50" s="2"/>
      <c r="AN50" s="2"/>
      <c r="AO50" s="2"/>
      <c r="AP50" s="2"/>
      <c r="AQ50" s="2"/>
      <c r="AR50" s="2"/>
      <c r="AS50" s="2"/>
      <c r="AT50" s="2"/>
      <c r="AU50" s="2"/>
      <c r="AV50" s="2"/>
      <c r="AW50" s="2"/>
      <c r="AX50" s="2"/>
      <c r="AY50" s="2"/>
      <c r="AZ50" s="2"/>
      <c r="BA50" s="2"/>
      <c r="BB50" s="2"/>
      <c r="BC50" s="2"/>
      <c r="BD50" s="2"/>
      <c r="BE50" s="2"/>
      <c r="BF50" s="2"/>
    </row>
    <row r="51" spans="1:58" ht="31.5" customHeight="1">
      <c r="A51" s="98">
        <v>15</v>
      </c>
      <c r="B51" s="99" t="str">
        <f>'2. Identificación del Riesgo'!B51:B53</f>
        <v/>
      </c>
      <c r="C51" s="99" t="str">
        <f>IF('2. Identificación del Riesgo'!C51:C53="","",'2. Identificación del Riesgo'!C51:C53)</f>
        <v/>
      </c>
      <c r="D51" s="99" t="str">
        <f>IF('2. Identificación del Riesgo'!D51:D53="","",'2. Identificación del Riesgo'!D51:D53)</f>
        <v/>
      </c>
      <c r="E51" s="99" t="str">
        <f>IF('2. Identificación del Riesgo'!E51:E53="","",'2. Identificación del Riesgo'!E51:E53)</f>
        <v/>
      </c>
      <c r="F51" s="99" t="str">
        <f>IF('2. Identificación del Riesgo'!F51:F53="","",'2. Identificación del Riesgo'!F51:F53)</f>
        <v/>
      </c>
      <c r="G51" s="99" t="str">
        <f>IF('2. Identificación del Riesgo'!G51:G53="","",'2. Identificación del Riesgo'!G51:G53)</f>
        <v/>
      </c>
      <c r="H51" s="99" t="str">
        <f>IF('2. Identificación del Riesgo'!H51:H53="","",'2. Identificación del Riesgo'!H51:H53)</f>
        <v/>
      </c>
      <c r="I51" s="99" t="str">
        <f>IF('2. Identificación del Riesgo'!I51:I53="","",'2. Identificación del Riesgo'!I51:I53)</f>
        <v/>
      </c>
      <c r="J51" s="99" t="str">
        <f>IF('2. Identificación del Riesgo'!J51:J53="","",'2. Identificación del Riesgo'!J51:J53)</f>
        <v/>
      </c>
      <c r="K51" s="104" t="str">
        <f>'2. Identificación del Riesgo'!K51:K53</f>
        <v/>
      </c>
      <c r="L51" s="101" t="str">
        <f>'2. Identificación del Riesgo'!L51:L53</f>
        <v/>
      </c>
      <c r="M51" s="99"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104" t="str">
        <f>'2. Identificación del Riesgo'!N51:N53</f>
        <v/>
      </c>
      <c r="O51" s="101" t="str">
        <f>'2. Identificación del Riesgo'!O51:O53</f>
        <v/>
      </c>
      <c r="P51" s="102" t="str">
        <f>'2. Identificación del Riesgo'!P51:P53</f>
        <v/>
      </c>
      <c r="Q51" s="31" t="str">
        <f>IF($H$51="","",
IF(OR($H$51="Corrupción",$H$51="Lavado de Activos",$H$51="Financiación del Terrorismo",$H$51="Trámites, OPAs y Consultas de Acceso a la Información Pública"),'6.Valoración Control Corrupción'!$E51,'5. Valoración de Controles'!$H51))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104"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31"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104"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31"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102"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3"/>
      <c r="AH51" s="125"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17"/>
      <c r="AJ51" s="129"/>
      <c r="AK51" s="129" t="str">
        <f>IF(AI51="","","∑ Peso porcentual de cada acción definida")</f>
        <v/>
      </c>
      <c r="AL51" s="99"/>
      <c r="AM51" s="3"/>
      <c r="AN51" s="3"/>
      <c r="AO51" s="3"/>
      <c r="AP51" s="3"/>
      <c r="AQ51" s="3"/>
      <c r="AR51" s="3"/>
      <c r="AS51" s="3"/>
      <c r="AT51" s="3"/>
      <c r="AU51" s="3"/>
      <c r="AV51" s="3"/>
      <c r="AW51" s="3"/>
      <c r="AX51" s="3"/>
      <c r="AY51" s="3"/>
      <c r="AZ51" s="3"/>
      <c r="BA51" s="3"/>
      <c r="BB51" s="3"/>
      <c r="BC51" s="3"/>
      <c r="BD51" s="3"/>
      <c r="BE51" s="3"/>
      <c r="BF51" s="3"/>
    </row>
    <row r="52" spans="1:58" ht="31.5" customHeight="1">
      <c r="A52" s="93"/>
      <c r="B52" s="93"/>
      <c r="C52" s="93"/>
      <c r="D52" s="93"/>
      <c r="E52" s="93"/>
      <c r="F52" s="93"/>
      <c r="G52" s="93"/>
      <c r="H52" s="93"/>
      <c r="I52" s="93"/>
      <c r="J52" s="93"/>
      <c r="K52" s="93"/>
      <c r="L52" s="93"/>
      <c r="M52" s="93"/>
      <c r="N52" s="93"/>
      <c r="O52" s="93"/>
      <c r="P52" s="93"/>
      <c r="Q52" s="31" t="str">
        <f>IF($H$51="","",
IF(OR($H$51="Corrupción",$H$51="Lavado de Activos",$H$51="Financiación del Terrorismo",$H$51="Trámites, OPAs y Consultas de Acceso a la Información Pública"),'6.Valoración Control Corrupción'!$E52,'5. Valoración de Controles'!$H52))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93"/>
      <c r="AC52" s="93"/>
      <c r="AD52" s="93"/>
      <c r="AE52" s="93"/>
      <c r="AF52" s="93"/>
      <c r="AG52" s="93"/>
      <c r="AH52" s="93"/>
      <c r="AI52" s="93"/>
      <c r="AJ52" s="93"/>
      <c r="AK52" s="93"/>
      <c r="AL52" s="93"/>
      <c r="AM52" s="2"/>
      <c r="AN52" s="2"/>
      <c r="AO52" s="2"/>
      <c r="AP52" s="2"/>
      <c r="AQ52" s="2"/>
      <c r="AR52" s="2"/>
      <c r="AS52" s="2"/>
      <c r="AT52" s="2"/>
      <c r="AU52" s="2"/>
      <c r="AV52" s="2"/>
      <c r="AW52" s="2"/>
      <c r="AX52" s="2"/>
      <c r="AY52" s="2"/>
      <c r="AZ52" s="2"/>
      <c r="BA52" s="2"/>
      <c r="BB52" s="2"/>
      <c r="BC52" s="2"/>
      <c r="BD52" s="2"/>
      <c r="BE52" s="2"/>
      <c r="BF52" s="2"/>
    </row>
    <row r="53" spans="1:58" ht="31.5" customHeight="1">
      <c r="A53" s="88"/>
      <c r="B53" s="88"/>
      <c r="C53" s="88"/>
      <c r="D53" s="88"/>
      <c r="E53" s="88"/>
      <c r="F53" s="88"/>
      <c r="G53" s="88"/>
      <c r="H53" s="88"/>
      <c r="I53" s="88"/>
      <c r="J53" s="88"/>
      <c r="K53" s="88"/>
      <c r="L53" s="88"/>
      <c r="M53" s="88"/>
      <c r="N53" s="88"/>
      <c r="O53" s="88"/>
      <c r="P53" s="88"/>
      <c r="Q53" s="31" t="str">
        <f>IF($H$51="","",
IF(OR($H$51="Corrupción",$H$51="Lavado de Activos",$H$51="Financiación del Terrorismo",$H$51="Trámites, OPAs y Consultas de Acceso a la Información Pública"),'6.Valoración Control Corrupción'!$E53,'5. Valoración de Controles'!$H53))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88"/>
      <c r="AC53" s="88"/>
      <c r="AD53" s="88"/>
      <c r="AE53" s="88"/>
      <c r="AF53" s="88"/>
      <c r="AG53" s="88"/>
      <c r="AH53" s="88"/>
      <c r="AI53" s="88"/>
      <c r="AJ53" s="88"/>
      <c r="AK53" s="88"/>
      <c r="AL53" s="88"/>
      <c r="AM53" s="2"/>
      <c r="AN53" s="2"/>
      <c r="AO53" s="2"/>
      <c r="AP53" s="2"/>
      <c r="AQ53" s="2"/>
      <c r="AR53" s="2"/>
      <c r="AS53" s="2"/>
      <c r="AT53" s="2"/>
      <c r="AU53" s="2"/>
      <c r="AV53" s="2"/>
      <c r="AW53" s="2"/>
      <c r="AX53" s="2"/>
      <c r="AY53" s="2"/>
      <c r="AZ53" s="2"/>
      <c r="BA53" s="2"/>
      <c r="BB53" s="2"/>
      <c r="BC53" s="2"/>
      <c r="BD53" s="2"/>
      <c r="BE53" s="2"/>
      <c r="BF53" s="2"/>
    </row>
    <row r="54" spans="1:58" ht="31.5" customHeight="1">
      <c r="A54" s="98">
        <v>16</v>
      </c>
      <c r="B54" s="99" t="str">
        <f>'2. Identificación del Riesgo'!B54:B56</f>
        <v/>
      </c>
      <c r="C54" s="99" t="str">
        <f>IF('2. Identificación del Riesgo'!C54:C56="","",'2. Identificación del Riesgo'!C54:C56)</f>
        <v/>
      </c>
      <c r="D54" s="99" t="str">
        <f>IF('2. Identificación del Riesgo'!D54:D56="","",'2. Identificación del Riesgo'!D54:D56)</f>
        <v/>
      </c>
      <c r="E54" s="99" t="str">
        <f>IF('2. Identificación del Riesgo'!E54:E56="","",'2. Identificación del Riesgo'!E54:E56)</f>
        <v/>
      </c>
      <c r="F54" s="99" t="str">
        <f>IF('2. Identificación del Riesgo'!F54:F56="","",'2. Identificación del Riesgo'!F54:F56)</f>
        <v/>
      </c>
      <c r="G54" s="99" t="str">
        <f>IF('2. Identificación del Riesgo'!G54:G56="","",'2. Identificación del Riesgo'!G54:G56)</f>
        <v/>
      </c>
      <c r="H54" s="99" t="str">
        <f>IF('2. Identificación del Riesgo'!H54:H56="","",'2. Identificación del Riesgo'!H54:H56)</f>
        <v/>
      </c>
      <c r="I54" s="99" t="str">
        <f>IF('2. Identificación del Riesgo'!I54:I56="","",'2. Identificación del Riesgo'!I54:I56)</f>
        <v/>
      </c>
      <c r="J54" s="99" t="str">
        <f>IF('2. Identificación del Riesgo'!J54:J56="","",'2. Identificación del Riesgo'!J54:J56)</f>
        <v/>
      </c>
      <c r="K54" s="104" t="str">
        <f>'2. Identificación del Riesgo'!K54:K56</f>
        <v/>
      </c>
      <c r="L54" s="101" t="str">
        <f>'2. Identificación del Riesgo'!L54:L56</f>
        <v/>
      </c>
      <c r="M54" s="99"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104" t="str">
        <f>'2. Identificación del Riesgo'!N54:N56</f>
        <v/>
      </c>
      <c r="O54" s="101" t="str">
        <f>'2. Identificación del Riesgo'!O54:O56</f>
        <v/>
      </c>
      <c r="P54" s="102" t="str">
        <f>'2. Identificación del Riesgo'!P54:P56</f>
        <v/>
      </c>
      <c r="Q54" s="31" t="str">
        <f>IF($H$54="","",
IF(OR($H$54="Corrupción",$H$54="Lavado de Activos",$H$54="Financiación del Terrorismo",$H$54="Trámites, OPAs y Consultas de Acceso a la Información Pública"),'6.Valoración Control Corrupción'!$E54,'5. Valoración de Controles'!$H54))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104"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31"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104"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31"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102"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3"/>
      <c r="AH54" s="125"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17"/>
      <c r="AJ54" s="129"/>
      <c r="AK54" s="129" t="str">
        <f>IF(AI54="","","∑ Peso porcentual de cada acción definida")</f>
        <v/>
      </c>
      <c r="AL54" s="99"/>
      <c r="AM54" s="3"/>
      <c r="AN54" s="3"/>
      <c r="AO54" s="3"/>
      <c r="AP54" s="3"/>
      <c r="AQ54" s="3"/>
      <c r="AR54" s="3"/>
      <c r="AS54" s="3"/>
      <c r="AT54" s="3"/>
      <c r="AU54" s="3"/>
      <c r="AV54" s="3"/>
      <c r="AW54" s="3"/>
      <c r="AX54" s="3"/>
      <c r="AY54" s="3"/>
      <c r="AZ54" s="3"/>
      <c r="BA54" s="3"/>
      <c r="BB54" s="3"/>
      <c r="BC54" s="3"/>
      <c r="BD54" s="3"/>
      <c r="BE54" s="3"/>
      <c r="BF54" s="3"/>
    </row>
    <row r="55" spans="1:58" ht="31.5" customHeight="1">
      <c r="A55" s="93"/>
      <c r="B55" s="93"/>
      <c r="C55" s="93"/>
      <c r="D55" s="93"/>
      <c r="E55" s="93"/>
      <c r="F55" s="93"/>
      <c r="G55" s="93"/>
      <c r="H55" s="93"/>
      <c r="I55" s="93"/>
      <c r="J55" s="93"/>
      <c r="K55" s="93"/>
      <c r="L55" s="93"/>
      <c r="M55" s="93"/>
      <c r="N55" s="93"/>
      <c r="O55" s="93"/>
      <c r="P55" s="93"/>
      <c r="Q55" s="31" t="str">
        <f>IF($H$54="","",
IF(OR($H$54="Corrupción",$H$54="Lavado de Activos",$H$54="Financiación del Terrorismo",$H$54="Trámites, OPAs y Consultas de Acceso a la Información Pública"),'6.Valoración Control Corrupción'!$E55,'5. Valoración de Controles'!$H55))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93"/>
      <c r="AC55" s="93"/>
      <c r="AD55" s="93"/>
      <c r="AE55" s="93"/>
      <c r="AF55" s="93"/>
      <c r="AG55" s="93"/>
      <c r="AH55" s="93"/>
      <c r="AI55" s="93"/>
      <c r="AJ55" s="93"/>
      <c r="AK55" s="93"/>
      <c r="AL55" s="93"/>
      <c r="AM55" s="2"/>
      <c r="AN55" s="2"/>
      <c r="AO55" s="2"/>
      <c r="AP55" s="2"/>
      <c r="AQ55" s="2"/>
      <c r="AR55" s="2"/>
      <c r="AS55" s="2"/>
      <c r="AT55" s="2"/>
      <c r="AU55" s="2"/>
      <c r="AV55" s="2"/>
      <c r="AW55" s="2"/>
      <c r="AX55" s="2"/>
      <c r="AY55" s="2"/>
      <c r="AZ55" s="2"/>
      <c r="BA55" s="2"/>
      <c r="BB55" s="2"/>
      <c r="BC55" s="2"/>
      <c r="BD55" s="2"/>
      <c r="BE55" s="2"/>
      <c r="BF55" s="2"/>
    </row>
    <row r="56" spans="1:58" ht="31.5" customHeight="1">
      <c r="A56" s="88"/>
      <c r="B56" s="88"/>
      <c r="C56" s="88"/>
      <c r="D56" s="88"/>
      <c r="E56" s="88"/>
      <c r="F56" s="88"/>
      <c r="G56" s="88"/>
      <c r="H56" s="88"/>
      <c r="I56" s="88"/>
      <c r="J56" s="88"/>
      <c r="K56" s="88"/>
      <c r="L56" s="88"/>
      <c r="M56" s="88"/>
      <c r="N56" s="88"/>
      <c r="O56" s="88"/>
      <c r="P56" s="88"/>
      <c r="Q56" s="31" t="str">
        <f>IF($H$54="","",
IF(OR($H$54="Corrupción",$H$54="Lavado de Activos",$H$54="Financiación del Terrorismo",$H$54="Trámites, OPAs y Consultas de Acceso a la Información Pública"),'6.Valoración Control Corrupción'!$E56,'5. Valoración de Controles'!$H56))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88"/>
      <c r="AC56" s="88"/>
      <c r="AD56" s="88"/>
      <c r="AE56" s="88"/>
      <c r="AF56" s="88"/>
      <c r="AG56" s="88"/>
      <c r="AH56" s="88"/>
      <c r="AI56" s="88"/>
      <c r="AJ56" s="88"/>
      <c r="AK56" s="88"/>
      <c r="AL56" s="88"/>
      <c r="AM56" s="2"/>
      <c r="AN56" s="2"/>
      <c r="AO56" s="2"/>
      <c r="AP56" s="2"/>
      <c r="AQ56" s="2"/>
      <c r="AR56" s="2"/>
      <c r="AS56" s="2"/>
      <c r="AT56" s="2"/>
      <c r="AU56" s="2"/>
      <c r="AV56" s="2"/>
      <c r="AW56" s="2"/>
      <c r="AX56" s="2"/>
      <c r="AY56" s="2"/>
      <c r="AZ56" s="2"/>
      <c r="BA56" s="2"/>
      <c r="BB56" s="2"/>
      <c r="BC56" s="2"/>
      <c r="BD56" s="2"/>
      <c r="BE56" s="2"/>
      <c r="BF56" s="2"/>
    </row>
    <row r="57" spans="1:58" ht="31.5" customHeight="1">
      <c r="A57" s="98">
        <v>17</v>
      </c>
      <c r="B57" s="99" t="str">
        <f>'2. Identificación del Riesgo'!B57:B59</f>
        <v/>
      </c>
      <c r="C57" s="99" t="str">
        <f>IF('2. Identificación del Riesgo'!C57:C59="","",'2. Identificación del Riesgo'!C57:C59)</f>
        <v/>
      </c>
      <c r="D57" s="99" t="str">
        <f>IF('2. Identificación del Riesgo'!D57:D59="","",'2. Identificación del Riesgo'!D57:D59)</f>
        <v/>
      </c>
      <c r="E57" s="99" t="str">
        <f>IF('2. Identificación del Riesgo'!E57:E59="","",'2. Identificación del Riesgo'!E57:E59)</f>
        <v/>
      </c>
      <c r="F57" s="99" t="str">
        <f>IF('2. Identificación del Riesgo'!F57:F59="","",'2. Identificación del Riesgo'!F57:F59)</f>
        <v/>
      </c>
      <c r="G57" s="99" t="str">
        <f>IF('2. Identificación del Riesgo'!G57:G59="","",'2. Identificación del Riesgo'!G57:G59)</f>
        <v/>
      </c>
      <c r="H57" s="99" t="str">
        <f>IF('2. Identificación del Riesgo'!H57:H59="","",'2. Identificación del Riesgo'!H57:H59)</f>
        <v/>
      </c>
      <c r="I57" s="99" t="str">
        <f>IF('2. Identificación del Riesgo'!I57:I59="","",'2. Identificación del Riesgo'!I57:I59)</f>
        <v/>
      </c>
      <c r="J57" s="99" t="str">
        <f>IF('2. Identificación del Riesgo'!J57:J59="","",'2. Identificación del Riesgo'!J57:J59)</f>
        <v/>
      </c>
      <c r="K57" s="104" t="str">
        <f>'2. Identificación del Riesgo'!K57:K59</f>
        <v/>
      </c>
      <c r="L57" s="101" t="str">
        <f>'2. Identificación del Riesgo'!L57:L59</f>
        <v/>
      </c>
      <c r="M57" s="99"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104" t="str">
        <f>'2. Identificación del Riesgo'!N57:N59</f>
        <v/>
      </c>
      <c r="O57" s="101" t="str">
        <f>'2. Identificación del Riesgo'!O57:O59</f>
        <v/>
      </c>
      <c r="P57" s="102" t="str">
        <f>'2. Identificación del Riesgo'!P57:P59</f>
        <v/>
      </c>
      <c r="Q57" s="31" t="str">
        <f>IF($H$57="","",
IF(OR($H$57="Corrupción",$H$57="Lavado de Activos",$H$57="Financiación del Terrorismo",$H$57="Trámites, OPAs y Consultas de Acceso a la Información Pública"),'6.Valoración Control Corrupción'!$E57,'5. Valoración de Controles'!$H57))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104"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31"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104"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31"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102"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3"/>
      <c r="AH57" s="125"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17"/>
      <c r="AJ57" s="129"/>
      <c r="AK57" s="129" t="str">
        <f>IF(AI57="","","∑ Peso porcentual de cada acción definida")</f>
        <v/>
      </c>
      <c r="AL57" s="99"/>
      <c r="AM57" s="3"/>
      <c r="AN57" s="3"/>
      <c r="AO57" s="3"/>
      <c r="AP57" s="3"/>
      <c r="AQ57" s="3"/>
      <c r="AR57" s="3"/>
      <c r="AS57" s="3"/>
      <c r="AT57" s="3"/>
      <c r="AU57" s="3"/>
      <c r="AV57" s="3"/>
      <c r="AW57" s="3"/>
      <c r="AX57" s="3"/>
      <c r="AY57" s="3"/>
      <c r="AZ57" s="3"/>
      <c r="BA57" s="3"/>
      <c r="BB57" s="3"/>
      <c r="BC57" s="3"/>
      <c r="BD57" s="3"/>
      <c r="BE57" s="3"/>
      <c r="BF57" s="3"/>
    </row>
    <row r="58" spans="1:58" ht="31.5" customHeight="1">
      <c r="A58" s="93"/>
      <c r="B58" s="93"/>
      <c r="C58" s="93"/>
      <c r="D58" s="93"/>
      <c r="E58" s="93"/>
      <c r="F58" s="93"/>
      <c r="G58" s="93"/>
      <c r="H58" s="93"/>
      <c r="I58" s="93"/>
      <c r="J58" s="93"/>
      <c r="K58" s="93"/>
      <c r="L58" s="93"/>
      <c r="M58" s="93"/>
      <c r="N58" s="93"/>
      <c r="O58" s="93"/>
      <c r="P58" s="93"/>
      <c r="Q58" s="31" t="str">
        <f>IF($H$57="","",
IF(OR($H$57="Corrupción",$H$57="Lavado de Activos",$H$57="Financiación del Terrorismo",$H$57="Trámites, OPAs y Consultas de Acceso a la Información Pública"),'6.Valoración Control Corrupción'!$E58,'5. Valoración de Controles'!$H58))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93"/>
      <c r="AC58" s="93"/>
      <c r="AD58" s="93"/>
      <c r="AE58" s="93"/>
      <c r="AF58" s="93"/>
      <c r="AG58" s="93"/>
      <c r="AH58" s="93"/>
      <c r="AI58" s="93"/>
      <c r="AJ58" s="93"/>
      <c r="AK58" s="93"/>
      <c r="AL58" s="93"/>
      <c r="AM58" s="2"/>
      <c r="AN58" s="2"/>
      <c r="AO58" s="2"/>
      <c r="AP58" s="2"/>
      <c r="AQ58" s="2"/>
      <c r="AR58" s="2"/>
      <c r="AS58" s="2"/>
      <c r="AT58" s="2"/>
      <c r="AU58" s="2"/>
      <c r="AV58" s="2"/>
      <c r="AW58" s="2"/>
      <c r="AX58" s="2"/>
      <c r="AY58" s="2"/>
      <c r="AZ58" s="2"/>
      <c r="BA58" s="2"/>
      <c r="BB58" s="2"/>
      <c r="BC58" s="2"/>
      <c r="BD58" s="2"/>
      <c r="BE58" s="2"/>
      <c r="BF58" s="2"/>
    </row>
    <row r="59" spans="1:58" ht="31.5" customHeight="1">
      <c r="A59" s="88"/>
      <c r="B59" s="88"/>
      <c r="C59" s="88"/>
      <c r="D59" s="88"/>
      <c r="E59" s="88"/>
      <c r="F59" s="88"/>
      <c r="G59" s="88"/>
      <c r="H59" s="88"/>
      <c r="I59" s="88"/>
      <c r="J59" s="88"/>
      <c r="K59" s="88"/>
      <c r="L59" s="88"/>
      <c r="M59" s="88"/>
      <c r="N59" s="88"/>
      <c r="O59" s="88"/>
      <c r="P59" s="88"/>
      <c r="Q59" s="31" t="str">
        <f>IF($H$57="","",
IF(OR($H$57="Corrupción",$H$57="Lavado de Activos",$H$57="Financiación del Terrorismo",$H$57="Trámites, OPAs y Consultas de Acceso a la Información Pública"),'6.Valoración Control Corrupción'!$E59,'5. Valoración de Controles'!$H59))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88"/>
      <c r="AC59" s="88"/>
      <c r="AD59" s="88"/>
      <c r="AE59" s="88"/>
      <c r="AF59" s="88"/>
      <c r="AG59" s="88"/>
      <c r="AH59" s="88"/>
      <c r="AI59" s="88"/>
      <c r="AJ59" s="88"/>
      <c r="AK59" s="88"/>
      <c r="AL59" s="88"/>
      <c r="AM59" s="2"/>
      <c r="AN59" s="2"/>
      <c r="AO59" s="2"/>
      <c r="AP59" s="2"/>
      <c r="AQ59" s="2"/>
      <c r="AR59" s="2"/>
      <c r="AS59" s="2"/>
      <c r="AT59" s="2"/>
      <c r="AU59" s="2"/>
      <c r="AV59" s="2"/>
      <c r="AW59" s="2"/>
      <c r="AX59" s="2"/>
      <c r="AY59" s="2"/>
      <c r="AZ59" s="2"/>
      <c r="BA59" s="2"/>
      <c r="BB59" s="2"/>
      <c r="BC59" s="2"/>
      <c r="BD59" s="2"/>
      <c r="BE59" s="2"/>
      <c r="BF59" s="2"/>
    </row>
    <row r="60" spans="1:58" ht="31.5" customHeight="1">
      <c r="A60" s="98">
        <v>18</v>
      </c>
      <c r="B60" s="99" t="str">
        <f>'2. Identificación del Riesgo'!B60:B62</f>
        <v/>
      </c>
      <c r="C60" s="99" t="str">
        <f>IF('2. Identificación del Riesgo'!C60:C62="","",'2. Identificación del Riesgo'!C60:C62)</f>
        <v/>
      </c>
      <c r="D60" s="99" t="str">
        <f>IF('2. Identificación del Riesgo'!D60:D62="","",'2. Identificación del Riesgo'!D60:D62)</f>
        <v/>
      </c>
      <c r="E60" s="99" t="str">
        <f>IF('2. Identificación del Riesgo'!E60:E62="","",'2. Identificación del Riesgo'!E60:E62)</f>
        <v/>
      </c>
      <c r="F60" s="99" t="str">
        <f>IF('2. Identificación del Riesgo'!F60:F62="","",'2. Identificación del Riesgo'!F60:F62)</f>
        <v/>
      </c>
      <c r="G60" s="99" t="str">
        <f>IF('2. Identificación del Riesgo'!G60:G62="","",'2. Identificación del Riesgo'!G60:G62)</f>
        <v/>
      </c>
      <c r="H60" s="99" t="str">
        <f>IF('2. Identificación del Riesgo'!H60:H62="","",'2. Identificación del Riesgo'!H60:H62)</f>
        <v/>
      </c>
      <c r="I60" s="99" t="str">
        <f>IF('2. Identificación del Riesgo'!I60:I62="","",'2. Identificación del Riesgo'!I60:I62)</f>
        <v/>
      </c>
      <c r="J60" s="99" t="str">
        <f>IF('2. Identificación del Riesgo'!J60:J62="","",'2. Identificación del Riesgo'!J60:J62)</f>
        <v/>
      </c>
      <c r="K60" s="104" t="str">
        <f>'2. Identificación del Riesgo'!K60:K62</f>
        <v/>
      </c>
      <c r="L60" s="101" t="str">
        <f>'2. Identificación del Riesgo'!L60:L62</f>
        <v/>
      </c>
      <c r="M60" s="99"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104" t="str">
        <f>'2. Identificación del Riesgo'!N60:N62</f>
        <v/>
      </c>
      <c r="O60" s="101" t="str">
        <f>'2. Identificación del Riesgo'!O60:O62</f>
        <v/>
      </c>
      <c r="P60" s="102" t="str">
        <f>'2. Identificación del Riesgo'!P60:P62</f>
        <v/>
      </c>
      <c r="Q60" s="31" t="str">
        <f>IF($H$60="","",
IF(OR($H$60="Corrupción",$H$60="Lavado de Activos",$H$60="Financiación del Terrorismo",$H$60="Trámites, OPAs y Consultas de Acceso a la Información Pública"),'6.Valoración Control Corrupción'!$E60,'5. Valoración de Controles'!$H60))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104"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31"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104"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31"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102"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3"/>
      <c r="AH60" s="125"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17"/>
      <c r="AJ60" s="129"/>
      <c r="AK60" s="129" t="str">
        <f>IF(AI60="","","∑ Peso porcentual de cada acción definida")</f>
        <v/>
      </c>
      <c r="AL60" s="99"/>
      <c r="AM60" s="3"/>
      <c r="AN60" s="3"/>
      <c r="AO60" s="3"/>
      <c r="AP60" s="3"/>
      <c r="AQ60" s="3"/>
      <c r="AR60" s="3"/>
      <c r="AS60" s="3"/>
      <c r="AT60" s="3"/>
      <c r="AU60" s="3"/>
      <c r="AV60" s="3"/>
      <c r="AW60" s="3"/>
      <c r="AX60" s="3"/>
      <c r="AY60" s="3"/>
      <c r="AZ60" s="3"/>
      <c r="BA60" s="3"/>
      <c r="BB60" s="3"/>
      <c r="BC60" s="3"/>
      <c r="BD60" s="3"/>
      <c r="BE60" s="3"/>
      <c r="BF60" s="3"/>
    </row>
    <row r="61" spans="1:58" ht="31.5" customHeight="1">
      <c r="A61" s="93"/>
      <c r="B61" s="93"/>
      <c r="C61" s="93"/>
      <c r="D61" s="93"/>
      <c r="E61" s="93"/>
      <c r="F61" s="93"/>
      <c r="G61" s="93"/>
      <c r="H61" s="93"/>
      <c r="I61" s="93"/>
      <c r="J61" s="93"/>
      <c r="K61" s="93"/>
      <c r="L61" s="93"/>
      <c r="M61" s="93"/>
      <c r="N61" s="93"/>
      <c r="O61" s="93"/>
      <c r="P61" s="93"/>
      <c r="Q61" s="31" t="str">
        <f>IF($H$60="","",
IF(OR($H$60="Corrupción",$H$60="Lavado de Activos",$H$60="Financiación del Terrorismo",$H$60="Trámites, OPAs y Consultas de Acceso a la Información Pública"),'6.Valoración Control Corrupción'!$E61,'5. Valoración de Controles'!$H61))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93"/>
      <c r="AC61" s="93"/>
      <c r="AD61" s="93"/>
      <c r="AE61" s="93"/>
      <c r="AF61" s="93"/>
      <c r="AG61" s="93"/>
      <c r="AH61" s="93"/>
      <c r="AI61" s="93"/>
      <c r="AJ61" s="93"/>
      <c r="AK61" s="93"/>
      <c r="AL61" s="93"/>
      <c r="AM61" s="2"/>
      <c r="AN61" s="2"/>
      <c r="AO61" s="2"/>
      <c r="AP61" s="2"/>
      <c r="AQ61" s="2"/>
      <c r="AR61" s="2"/>
      <c r="AS61" s="2"/>
      <c r="AT61" s="2"/>
      <c r="AU61" s="2"/>
      <c r="AV61" s="2"/>
      <c r="AW61" s="2"/>
      <c r="AX61" s="2"/>
      <c r="AY61" s="2"/>
      <c r="AZ61" s="2"/>
      <c r="BA61" s="2"/>
      <c r="BB61" s="2"/>
      <c r="BC61" s="2"/>
      <c r="BD61" s="2"/>
      <c r="BE61" s="2"/>
      <c r="BF61" s="2"/>
    </row>
    <row r="62" spans="1:58" ht="31.5" customHeight="1">
      <c r="A62" s="88"/>
      <c r="B62" s="88"/>
      <c r="C62" s="88"/>
      <c r="D62" s="88"/>
      <c r="E62" s="88"/>
      <c r="F62" s="88"/>
      <c r="G62" s="88"/>
      <c r="H62" s="88"/>
      <c r="I62" s="88"/>
      <c r="J62" s="88"/>
      <c r="K62" s="88"/>
      <c r="L62" s="88"/>
      <c r="M62" s="88"/>
      <c r="N62" s="88"/>
      <c r="O62" s="88"/>
      <c r="P62" s="88"/>
      <c r="Q62" s="31" t="str">
        <f>IF($H$60="","",
IF(OR($H$60="Corrupción",$H$60="Lavado de Activos",$H$60="Financiación del Terrorismo",$H$60="Trámites, OPAs y Consultas de Acceso a la Información Pública"),'6.Valoración Control Corrupción'!$E62,'5. Valoración de Controles'!$H62))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88"/>
      <c r="AC62" s="88"/>
      <c r="AD62" s="88"/>
      <c r="AE62" s="88"/>
      <c r="AF62" s="88"/>
      <c r="AG62" s="88"/>
      <c r="AH62" s="88"/>
      <c r="AI62" s="88"/>
      <c r="AJ62" s="88"/>
      <c r="AK62" s="88"/>
      <c r="AL62" s="88"/>
      <c r="AM62" s="2"/>
      <c r="AN62" s="2"/>
      <c r="AO62" s="2"/>
      <c r="AP62" s="2"/>
      <c r="AQ62" s="2"/>
      <c r="AR62" s="2"/>
      <c r="AS62" s="2"/>
      <c r="AT62" s="2"/>
      <c r="AU62" s="2"/>
      <c r="AV62" s="2"/>
      <c r="AW62" s="2"/>
      <c r="AX62" s="2"/>
      <c r="AY62" s="2"/>
      <c r="AZ62" s="2"/>
      <c r="BA62" s="2"/>
      <c r="BB62" s="2"/>
      <c r="BC62" s="2"/>
      <c r="BD62" s="2"/>
      <c r="BE62" s="2"/>
      <c r="BF62" s="2"/>
    </row>
    <row r="63" spans="1:58" ht="31.5" customHeight="1">
      <c r="A63" s="98">
        <v>19</v>
      </c>
      <c r="B63" s="99" t="str">
        <f>'2. Identificación del Riesgo'!B63:B65</f>
        <v/>
      </c>
      <c r="C63" s="99" t="str">
        <f>IF('2. Identificación del Riesgo'!C63:C65="","",'2. Identificación del Riesgo'!C63:C65)</f>
        <v/>
      </c>
      <c r="D63" s="99" t="str">
        <f>IF('2. Identificación del Riesgo'!D63:D65="","",'2. Identificación del Riesgo'!D63:D65)</f>
        <v/>
      </c>
      <c r="E63" s="99" t="str">
        <f>IF('2. Identificación del Riesgo'!E63:E65="","",'2. Identificación del Riesgo'!E63:E65)</f>
        <v/>
      </c>
      <c r="F63" s="99" t="str">
        <f>IF('2. Identificación del Riesgo'!F63:F65="","",'2. Identificación del Riesgo'!F63:F65)</f>
        <v/>
      </c>
      <c r="G63" s="99" t="str">
        <f>IF('2. Identificación del Riesgo'!G63:G65="","",'2. Identificación del Riesgo'!G63:G65)</f>
        <v/>
      </c>
      <c r="H63" s="99" t="str">
        <f>IF('2. Identificación del Riesgo'!H63:H65="","",'2. Identificación del Riesgo'!H63:H65)</f>
        <v/>
      </c>
      <c r="I63" s="99" t="str">
        <f>IF('2. Identificación del Riesgo'!I63:I65="","",'2. Identificación del Riesgo'!I63:I65)</f>
        <v/>
      </c>
      <c r="J63" s="99" t="str">
        <f>IF('2. Identificación del Riesgo'!J63:J65="","",'2. Identificación del Riesgo'!J63:J65)</f>
        <v/>
      </c>
      <c r="K63" s="104" t="str">
        <f>'2. Identificación del Riesgo'!K63:K65</f>
        <v/>
      </c>
      <c r="L63" s="101" t="str">
        <f>'2. Identificación del Riesgo'!L63:L65</f>
        <v/>
      </c>
      <c r="M63" s="99"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104" t="str">
        <f>'2. Identificación del Riesgo'!N63:N65</f>
        <v/>
      </c>
      <c r="O63" s="101" t="str">
        <f>'2. Identificación del Riesgo'!O63:O65</f>
        <v/>
      </c>
      <c r="P63" s="102" t="str">
        <f>'2. Identificación del Riesgo'!P63:P65</f>
        <v/>
      </c>
      <c r="Q63" s="31" t="str">
        <f>IF($H$63="","",
IF(OR($H$63="Corrupción",$H$63="Lavado de Activos",$H$63="Financiación del Terrorismo",$H$63="Trámites, OPAs y Consultas de Acceso a la Información Pública"),'6.Valoración Control Corrupción'!$E63,'5. Valoración de Controles'!$H63))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104"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31"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104"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31"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102"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3"/>
      <c r="AH63" s="125"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17"/>
      <c r="AJ63" s="129"/>
      <c r="AK63" s="129" t="str">
        <f>IF(AI63="","","∑ Peso porcentual de cada acción definida")</f>
        <v/>
      </c>
      <c r="AL63" s="99"/>
      <c r="AM63" s="3"/>
      <c r="AN63" s="3"/>
      <c r="AO63" s="3"/>
      <c r="AP63" s="3"/>
      <c r="AQ63" s="3"/>
      <c r="AR63" s="3"/>
      <c r="AS63" s="3"/>
      <c r="AT63" s="3"/>
      <c r="AU63" s="3"/>
      <c r="AV63" s="3"/>
      <c r="AW63" s="3"/>
      <c r="AX63" s="3"/>
      <c r="AY63" s="3"/>
      <c r="AZ63" s="3"/>
      <c r="BA63" s="3"/>
      <c r="BB63" s="3"/>
      <c r="BC63" s="3"/>
      <c r="BD63" s="3"/>
      <c r="BE63" s="3"/>
      <c r="BF63" s="3"/>
    </row>
    <row r="64" spans="1:58" ht="31.5" customHeight="1">
      <c r="A64" s="93"/>
      <c r="B64" s="93"/>
      <c r="C64" s="93"/>
      <c r="D64" s="93"/>
      <c r="E64" s="93"/>
      <c r="F64" s="93"/>
      <c r="G64" s="93"/>
      <c r="H64" s="93"/>
      <c r="I64" s="93"/>
      <c r="J64" s="93"/>
      <c r="K64" s="93"/>
      <c r="L64" s="93"/>
      <c r="M64" s="93"/>
      <c r="N64" s="93"/>
      <c r="O64" s="93"/>
      <c r="P64" s="93"/>
      <c r="Q64" s="31" t="str">
        <f>IF($H$63="","",
IF(OR($H$63="Corrupción",$H$63="Lavado de Activos",$H$63="Financiación del Terrorismo",$H$63="Trámites, OPAs y Consultas de Acceso a la Información Pública"),'6.Valoración Control Corrupción'!$E64,'5. Valoración de Controles'!$H64))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93"/>
      <c r="AC64" s="93"/>
      <c r="AD64" s="93"/>
      <c r="AE64" s="93"/>
      <c r="AF64" s="93"/>
      <c r="AG64" s="93"/>
      <c r="AH64" s="93"/>
      <c r="AI64" s="93"/>
      <c r="AJ64" s="93"/>
      <c r="AK64" s="93"/>
      <c r="AL64" s="93"/>
      <c r="AM64" s="2"/>
      <c r="AN64" s="2"/>
      <c r="AO64" s="2"/>
      <c r="AP64" s="2"/>
      <c r="AQ64" s="2"/>
      <c r="AR64" s="2"/>
      <c r="AS64" s="2"/>
      <c r="AT64" s="2"/>
      <c r="AU64" s="2"/>
      <c r="AV64" s="2"/>
      <c r="AW64" s="2"/>
      <c r="AX64" s="2"/>
      <c r="AY64" s="2"/>
      <c r="AZ64" s="2"/>
      <c r="BA64" s="2"/>
      <c r="BB64" s="2"/>
      <c r="BC64" s="2"/>
      <c r="BD64" s="2"/>
      <c r="BE64" s="2"/>
      <c r="BF64" s="2"/>
    </row>
    <row r="65" spans="1:58" ht="31.5" customHeight="1">
      <c r="A65" s="88"/>
      <c r="B65" s="88"/>
      <c r="C65" s="88"/>
      <c r="D65" s="88"/>
      <c r="E65" s="88"/>
      <c r="F65" s="88"/>
      <c r="G65" s="88"/>
      <c r="H65" s="88"/>
      <c r="I65" s="88"/>
      <c r="J65" s="88"/>
      <c r="K65" s="88"/>
      <c r="L65" s="88"/>
      <c r="M65" s="88"/>
      <c r="N65" s="88"/>
      <c r="O65" s="88"/>
      <c r="P65" s="88"/>
      <c r="Q65" s="31" t="str">
        <f>IF($H$63="","",
IF(OR($H$63="Corrupción",$H$63="Lavado de Activos",$H$63="Financiación del Terrorismo",$H$63="Trámites, OPAs y Consultas de Acceso a la Información Pública"),'6.Valoración Control Corrupción'!$E65,'5. Valoración de Controles'!$H65))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88"/>
      <c r="AC65" s="88"/>
      <c r="AD65" s="88"/>
      <c r="AE65" s="88"/>
      <c r="AF65" s="88"/>
      <c r="AG65" s="88"/>
      <c r="AH65" s="88"/>
      <c r="AI65" s="88"/>
      <c r="AJ65" s="88"/>
      <c r="AK65" s="88"/>
      <c r="AL65" s="88"/>
      <c r="AM65" s="2"/>
      <c r="AN65" s="2"/>
      <c r="AO65" s="2"/>
      <c r="AP65" s="2"/>
      <c r="AQ65" s="2"/>
      <c r="AR65" s="2"/>
      <c r="AS65" s="2"/>
      <c r="AT65" s="2"/>
      <c r="AU65" s="2"/>
      <c r="AV65" s="2"/>
      <c r="AW65" s="2"/>
      <c r="AX65" s="2"/>
      <c r="AY65" s="2"/>
      <c r="AZ65" s="2"/>
      <c r="BA65" s="2"/>
      <c r="BB65" s="2"/>
      <c r="BC65" s="2"/>
      <c r="BD65" s="2"/>
      <c r="BE65" s="2"/>
      <c r="BF65" s="2"/>
    </row>
    <row r="66" spans="1:58" ht="31.5" customHeight="1">
      <c r="A66" s="98">
        <v>20</v>
      </c>
      <c r="B66" s="99" t="str">
        <f>'2. Identificación del Riesgo'!B66:B68</f>
        <v/>
      </c>
      <c r="C66" s="99" t="str">
        <f>IF('2. Identificación del Riesgo'!C66:C68="","",'2. Identificación del Riesgo'!C66:C68)</f>
        <v/>
      </c>
      <c r="D66" s="99" t="str">
        <f>IF('2. Identificación del Riesgo'!D66:D68="","",'2. Identificación del Riesgo'!D66:D68)</f>
        <v/>
      </c>
      <c r="E66" s="99" t="str">
        <f>IF('2. Identificación del Riesgo'!E66:E68="","",'2. Identificación del Riesgo'!E66:E68)</f>
        <v/>
      </c>
      <c r="F66" s="99" t="str">
        <f>IF('2. Identificación del Riesgo'!F66:F68="","",'2. Identificación del Riesgo'!F66:F68)</f>
        <v/>
      </c>
      <c r="G66" s="99" t="str">
        <f>IF('2. Identificación del Riesgo'!G66:G68="","",'2. Identificación del Riesgo'!G66:G68)</f>
        <v/>
      </c>
      <c r="H66" s="99" t="str">
        <f>IF('2. Identificación del Riesgo'!H66:H68="","",'2. Identificación del Riesgo'!H66:H68)</f>
        <v/>
      </c>
      <c r="I66" s="99" t="str">
        <f>IF('2. Identificación del Riesgo'!I66:I68="","",'2. Identificación del Riesgo'!I66:I68)</f>
        <v/>
      </c>
      <c r="J66" s="99" t="str">
        <f>IF('2. Identificación del Riesgo'!J66:J68="","",'2. Identificación del Riesgo'!J66:J68)</f>
        <v/>
      </c>
      <c r="K66" s="104" t="str">
        <f>'2. Identificación del Riesgo'!K66:K68</f>
        <v/>
      </c>
      <c r="L66" s="101" t="str">
        <f>'2. Identificación del Riesgo'!L66:L68</f>
        <v/>
      </c>
      <c r="M66" s="99"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104" t="str">
        <f>'2. Identificación del Riesgo'!N66:N68</f>
        <v/>
      </c>
      <c r="O66" s="101" t="str">
        <f>'2. Identificación del Riesgo'!O66:O68</f>
        <v/>
      </c>
      <c r="P66" s="102" t="str">
        <f>'2. Identificación del Riesgo'!P66:P68</f>
        <v/>
      </c>
      <c r="Q66" s="31" t="str">
        <f>IF($H$66="","",
IF(OR($H$66="Corrupción",$H$66="Lavado de Activos",$H$66="Financiación del Terrorismo",$H$66="Trámites, OPAs y Consultas de Acceso a la Información Pública"),'6.Valoración Control Corrupción'!$E66,'5. Valoración de Controles'!$H66))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104"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31"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104"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31"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102"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3"/>
      <c r="AH66" s="125"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17"/>
      <c r="AJ66" s="129"/>
      <c r="AK66" s="129" t="str">
        <f>IF(AI66="","","∑ Peso porcentual de cada acción definida")</f>
        <v/>
      </c>
      <c r="AL66" s="99"/>
      <c r="AM66" s="3"/>
      <c r="AN66" s="3"/>
      <c r="AO66" s="3"/>
      <c r="AP66" s="3"/>
      <c r="AQ66" s="3"/>
      <c r="AR66" s="3"/>
      <c r="AS66" s="3"/>
      <c r="AT66" s="3"/>
      <c r="AU66" s="3"/>
      <c r="AV66" s="3"/>
      <c r="AW66" s="3"/>
      <c r="AX66" s="3"/>
      <c r="AY66" s="3"/>
      <c r="AZ66" s="3"/>
      <c r="BA66" s="3"/>
      <c r="BB66" s="3"/>
      <c r="BC66" s="3"/>
      <c r="BD66" s="3"/>
      <c r="BE66" s="3"/>
      <c r="BF66" s="3"/>
    </row>
    <row r="67" spans="1:58" ht="31.5" customHeight="1">
      <c r="A67" s="93"/>
      <c r="B67" s="93"/>
      <c r="C67" s="93"/>
      <c r="D67" s="93"/>
      <c r="E67" s="93"/>
      <c r="F67" s="93"/>
      <c r="G67" s="93"/>
      <c r="H67" s="93"/>
      <c r="I67" s="93"/>
      <c r="J67" s="93"/>
      <c r="K67" s="93"/>
      <c r="L67" s="93"/>
      <c r="M67" s="93"/>
      <c r="N67" s="93"/>
      <c r="O67" s="93"/>
      <c r="P67" s="93"/>
      <c r="Q67" s="31" t="str">
        <f>IF($H$66="","",
IF(OR($H$66="Corrupción",$H$66="Lavado de Activos",$H$66="Financiación del Terrorismo",$H$66="Trámites, OPAs y Consultas de Acceso a la Información Pública"),'6.Valoración Control Corrupción'!$E67,'5. Valoración de Controles'!$H67))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93"/>
      <c r="AC67" s="93"/>
      <c r="AD67" s="93"/>
      <c r="AE67" s="93"/>
      <c r="AF67" s="93"/>
      <c r="AG67" s="93"/>
      <c r="AH67" s="93"/>
      <c r="AI67" s="93"/>
      <c r="AJ67" s="93"/>
      <c r="AK67" s="93"/>
      <c r="AL67" s="93"/>
      <c r="AM67" s="2"/>
      <c r="AN67" s="2"/>
      <c r="AO67" s="2"/>
      <c r="AP67" s="2"/>
      <c r="AQ67" s="2"/>
      <c r="AR67" s="2"/>
      <c r="AS67" s="2"/>
      <c r="AT67" s="2"/>
      <c r="AU67" s="2"/>
      <c r="AV67" s="2"/>
      <c r="AW67" s="2"/>
      <c r="AX67" s="2"/>
      <c r="AY67" s="2"/>
      <c r="AZ67" s="2"/>
      <c r="BA67" s="2"/>
      <c r="BB67" s="2"/>
      <c r="BC67" s="2"/>
      <c r="BD67" s="2"/>
      <c r="BE67" s="2"/>
      <c r="BF67" s="2"/>
    </row>
    <row r="68" spans="1:58" ht="31.5" customHeight="1">
      <c r="A68" s="88"/>
      <c r="B68" s="88"/>
      <c r="C68" s="88"/>
      <c r="D68" s="88"/>
      <c r="E68" s="88"/>
      <c r="F68" s="88"/>
      <c r="G68" s="88"/>
      <c r="H68" s="88"/>
      <c r="I68" s="88"/>
      <c r="J68" s="88"/>
      <c r="K68" s="88"/>
      <c r="L68" s="88"/>
      <c r="M68" s="88"/>
      <c r="N68" s="88"/>
      <c r="O68" s="88"/>
      <c r="P68" s="88"/>
      <c r="Q68" s="31" t="str">
        <f>IF($H$66="","",
IF(OR($H$66="Corrupción",$H$66="Lavado de Activos",$H$66="Financiación del Terrorismo",$H$66="Trámites, OPAs y Consultas de Acceso a la Información Pública"),'6.Valoración Control Corrupción'!$E68,'5. Valoración de Controles'!$H68))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88"/>
      <c r="AC68" s="88"/>
      <c r="AD68" s="88"/>
      <c r="AE68" s="88"/>
      <c r="AF68" s="88"/>
      <c r="AG68" s="88"/>
      <c r="AH68" s="88"/>
      <c r="AI68" s="88"/>
      <c r="AJ68" s="88"/>
      <c r="AK68" s="88"/>
      <c r="AL68" s="88"/>
      <c r="AM68" s="2"/>
      <c r="AN68" s="2"/>
      <c r="AO68" s="2"/>
      <c r="AP68" s="2"/>
      <c r="AQ68" s="2"/>
      <c r="AR68" s="2"/>
      <c r="AS68" s="2"/>
      <c r="AT68" s="2"/>
      <c r="AU68" s="2"/>
      <c r="AV68" s="2"/>
      <c r="AW68" s="2"/>
      <c r="AX68" s="2"/>
      <c r="AY68" s="2"/>
      <c r="AZ68" s="2"/>
      <c r="BA68" s="2"/>
      <c r="BB68" s="2"/>
      <c r="BC68" s="2"/>
      <c r="BD68" s="2"/>
      <c r="BE68" s="2"/>
      <c r="BF68" s="2"/>
    </row>
    <row r="69" spans="1:58"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I42:AI44"/>
    <mergeCell ref="AJ42:AJ44"/>
    <mergeCell ref="AK42:AK44"/>
    <mergeCell ref="AL42:AL44"/>
    <mergeCell ref="AB42:AB44"/>
    <mergeCell ref="AC42:AC44"/>
    <mergeCell ref="AD42:AD44"/>
    <mergeCell ref="AE42:AE44"/>
    <mergeCell ref="AF42:AF44"/>
    <mergeCell ref="AG42:AG44"/>
    <mergeCell ref="AH42:AH44"/>
    <mergeCell ref="AI39:AI41"/>
    <mergeCell ref="AJ39:AJ41"/>
    <mergeCell ref="AK39:AK41"/>
    <mergeCell ref="AL39:AL41"/>
    <mergeCell ref="AB39:AB41"/>
    <mergeCell ref="AC39:AC41"/>
    <mergeCell ref="AD39:AD41"/>
    <mergeCell ref="AE39:AE41"/>
    <mergeCell ref="AF39:AF41"/>
    <mergeCell ref="AG39:AG41"/>
    <mergeCell ref="AH39:AH41"/>
    <mergeCell ref="AI36:AI38"/>
    <mergeCell ref="AJ36:AJ38"/>
    <mergeCell ref="AK36:AK38"/>
    <mergeCell ref="AL36:AL38"/>
    <mergeCell ref="AB36:AB38"/>
    <mergeCell ref="AC36:AC38"/>
    <mergeCell ref="AD36:AD38"/>
    <mergeCell ref="AE36:AE38"/>
    <mergeCell ref="AF36:AF38"/>
    <mergeCell ref="AG36:AG38"/>
    <mergeCell ref="AH36:AH38"/>
    <mergeCell ref="AI33:AI35"/>
    <mergeCell ref="AJ33:AJ35"/>
    <mergeCell ref="AK33:AK35"/>
    <mergeCell ref="AL33:AL35"/>
    <mergeCell ref="AB33:AB35"/>
    <mergeCell ref="AC33:AC35"/>
    <mergeCell ref="AD33:AD35"/>
    <mergeCell ref="AE33:AE35"/>
    <mergeCell ref="AF33:AF35"/>
    <mergeCell ref="AG33:AG35"/>
    <mergeCell ref="AH33:AH35"/>
    <mergeCell ref="AI30:AI32"/>
    <mergeCell ref="AJ30:AJ32"/>
    <mergeCell ref="AK30:AK32"/>
    <mergeCell ref="AL30:AL32"/>
    <mergeCell ref="AB30:AB32"/>
    <mergeCell ref="AC30:AC32"/>
    <mergeCell ref="AD30:AD32"/>
    <mergeCell ref="AE30:AE32"/>
    <mergeCell ref="AF30:AF32"/>
    <mergeCell ref="AG30:AG32"/>
    <mergeCell ref="AH30:AH32"/>
    <mergeCell ref="AI27:AI29"/>
    <mergeCell ref="AJ27:AJ29"/>
    <mergeCell ref="AK27:AK29"/>
    <mergeCell ref="AL27:AL29"/>
    <mergeCell ref="AB27:AB29"/>
    <mergeCell ref="AC27:AC29"/>
    <mergeCell ref="AD27:AD29"/>
    <mergeCell ref="AE27:AE29"/>
    <mergeCell ref="AF27:AF29"/>
    <mergeCell ref="AG27:AG29"/>
    <mergeCell ref="AH27:AH29"/>
    <mergeCell ref="AI24:AI26"/>
    <mergeCell ref="AJ24:AJ26"/>
    <mergeCell ref="AK24:AK26"/>
    <mergeCell ref="AL24:AL26"/>
    <mergeCell ref="AB24:AB26"/>
    <mergeCell ref="AC24:AC26"/>
    <mergeCell ref="AD24:AD26"/>
    <mergeCell ref="AE24:AE26"/>
    <mergeCell ref="AF24:AF26"/>
    <mergeCell ref="AG24:AG26"/>
    <mergeCell ref="AH24:AH26"/>
    <mergeCell ref="AI66:AI68"/>
    <mergeCell ref="AJ66:AJ68"/>
    <mergeCell ref="AK66:AK68"/>
    <mergeCell ref="AL66:AL68"/>
    <mergeCell ref="AB66:AB68"/>
    <mergeCell ref="AC66:AC68"/>
    <mergeCell ref="AD66:AD68"/>
    <mergeCell ref="AE66:AE68"/>
    <mergeCell ref="AF66:AF68"/>
    <mergeCell ref="AG66:AG68"/>
    <mergeCell ref="AH66:AH68"/>
    <mergeCell ref="AI18:AI20"/>
    <mergeCell ref="AJ18:AJ20"/>
    <mergeCell ref="AK18:AK20"/>
    <mergeCell ref="AL18:AL20"/>
    <mergeCell ref="AB18:AB20"/>
    <mergeCell ref="AC18:AC20"/>
    <mergeCell ref="AD18:AD20"/>
    <mergeCell ref="AE18:AE20"/>
    <mergeCell ref="AF18:AF20"/>
    <mergeCell ref="AG18:AG20"/>
    <mergeCell ref="AH18:AH20"/>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63:AI65"/>
    <mergeCell ref="AJ63:AJ65"/>
    <mergeCell ref="AK63:AK65"/>
    <mergeCell ref="AL63:AL65"/>
    <mergeCell ref="AB63:AB65"/>
    <mergeCell ref="AC63:AC65"/>
    <mergeCell ref="AD63:AD65"/>
    <mergeCell ref="AE63:AE65"/>
    <mergeCell ref="AF63:AF65"/>
    <mergeCell ref="AG63:AG65"/>
    <mergeCell ref="AH63:AH65"/>
    <mergeCell ref="AI60:AI62"/>
    <mergeCell ref="AJ60:AJ62"/>
    <mergeCell ref="AK60:AK62"/>
    <mergeCell ref="AL60:AL62"/>
    <mergeCell ref="AB60:AB62"/>
    <mergeCell ref="AC60:AC62"/>
    <mergeCell ref="AD60:AD62"/>
    <mergeCell ref="AE60:AE62"/>
    <mergeCell ref="AF60:AF62"/>
    <mergeCell ref="AG60:AG62"/>
    <mergeCell ref="AH60:AH62"/>
    <mergeCell ref="AI57:AI59"/>
    <mergeCell ref="AJ57:AJ59"/>
    <mergeCell ref="AK57:AK59"/>
    <mergeCell ref="AL57:AL59"/>
    <mergeCell ref="AB57:AB59"/>
    <mergeCell ref="AC57:AC59"/>
    <mergeCell ref="AD57:AD59"/>
    <mergeCell ref="AE57:AE59"/>
    <mergeCell ref="AF57:AF59"/>
    <mergeCell ref="AG57:AG59"/>
    <mergeCell ref="AH57:AH59"/>
    <mergeCell ref="AI54:AI56"/>
    <mergeCell ref="AJ54:AJ56"/>
    <mergeCell ref="AK54:AK56"/>
    <mergeCell ref="AL54:AL56"/>
    <mergeCell ref="AB54:AB56"/>
    <mergeCell ref="AC54:AC56"/>
    <mergeCell ref="AD54:AD56"/>
    <mergeCell ref="AE54:AE56"/>
    <mergeCell ref="AF54:AF56"/>
    <mergeCell ref="AG54:AG56"/>
    <mergeCell ref="AH54:AH56"/>
    <mergeCell ref="AI51:AI53"/>
    <mergeCell ref="AJ51:AJ53"/>
    <mergeCell ref="AK51:AK53"/>
    <mergeCell ref="AL51:AL53"/>
    <mergeCell ref="AB51:AB53"/>
    <mergeCell ref="AC51:AC53"/>
    <mergeCell ref="AD51:AD53"/>
    <mergeCell ref="AE51:AE53"/>
    <mergeCell ref="AF51:AF53"/>
    <mergeCell ref="AG51:AG53"/>
    <mergeCell ref="AH51:AH53"/>
    <mergeCell ref="AI48:AI50"/>
    <mergeCell ref="AJ48:AJ50"/>
    <mergeCell ref="AK48:AK50"/>
    <mergeCell ref="AL48:AL50"/>
    <mergeCell ref="AB48:AB50"/>
    <mergeCell ref="AC48:AC50"/>
    <mergeCell ref="AD48:AD50"/>
    <mergeCell ref="AE48:AE50"/>
    <mergeCell ref="AF48:AF50"/>
    <mergeCell ref="AG48:AG50"/>
    <mergeCell ref="AH48:AH50"/>
    <mergeCell ref="AI45:AI47"/>
    <mergeCell ref="AJ45:AJ47"/>
    <mergeCell ref="AK45:AK47"/>
    <mergeCell ref="AL45:AL47"/>
    <mergeCell ref="AB45:AB47"/>
    <mergeCell ref="AC45:AC47"/>
    <mergeCell ref="AD45:AD47"/>
    <mergeCell ref="AE45:AE47"/>
    <mergeCell ref="AF45:AF47"/>
    <mergeCell ref="AG45:AG47"/>
    <mergeCell ref="AH45:AH47"/>
    <mergeCell ref="AI21:AI23"/>
    <mergeCell ref="AJ21:AJ23"/>
    <mergeCell ref="AK21:AK23"/>
    <mergeCell ref="AL21:AL23"/>
    <mergeCell ref="AB21:AB23"/>
    <mergeCell ref="AC21:AC23"/>
    <mergeCell ref="AD21:AD23"/>
    <mergeCell ref="AE21:AE23"/>
    <mergeCell ref="AF21:AF23"/>
    <mergeCell ref="AG21:AG23"/>
    <mergeCell ref="AH21:AH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AK1:AL1"/>
    <mergeCell ref="AK2:AL2"/>
    <mergeCell ref="AK3:AL3"/>
    <mergeCell ref="AK4:AL4"/>
    <mergeCell ref="A6:J6"/>
    <mergeCell ref="R7:T7"/>
    <mergeCell ref="U7:Z7"/>
    <mergeCell ref="K6:P6"/>
    <mergeCell ref="Q6:AA6"/>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P7:P8"/>
    <mergeCell ref="Q7:Q8"/>
    <mergeCell ref="AH7:AH8"/>
    <mergeCell ref="AI7:AI8"/>
    <mergeCell ref="AJ7:AJ8"/>
    <mergeCell ref="AK7:AK8"/>
    <mergeCell ref="AL7:AL8"/>
    <mergeCell ref="AA7:AA8"/>
    <mergeCell ref="AB7:AB8"/>
    <mergeCell ref="AC7:AC8"/>
    <mergeCell ref="AD7:AD8"/>
    <mergeCell ref="AE7:AE8"/>
  </mergeCells>
  <conditionalFormatting sqref="N9">
    <cfRule type="cellIs" dxfId="84" priority="1" operator="equal">
      <formula>"Catastrófico"</formula>
    </cfRule>
  </conditionalFormatting>
  <conditionalFormatting sqref="N9">
    <cfRule type="cellIs" dxfId="83" priority="2" operator="equal">
      <formula>"Mayor"</formula>
    </cfRule>
  </conditionalFormatting>
  <conditionalFormatting sqref="N9">
    <cfRule type="cellIs" dxfId="82" priority="3" operator="equal">
      <formula>"Moderado"</formula>
    </cfRule>
  </conditionalFormatting>
  <conditionalFormatting sqref="N9">
    <cfRule type="cellIs" dxfId="81" priority="4" operator="equal">
      <formula>"Menor"</formula>
    </cfRule>
  </conditionalFormatting>
  <conditionalFormatting sqref="N9">
    <cfRule type="cellIs" dxfId="80" priority="5" operator="equal">
      <formula>"Leve"</formula>
    </cfRule>
  </conditionalFormatting>
  <conditionalFormatting sqref="P9">
    <cfRule type="cellIs" dxfId="79" priority="6" operator="equal">
      <formula>"Extremo"</formula>
    </cfRule>
  </conditionalFormatting>
  <conditionalFormatting sqref="P9">
    <cfRule type="cellIs" dxfId="78" priority="7" operator="equal">
      <formula>"Alto"</formula>
    </cfRule>
  </conditionalFormatting>
  <conditionalFormatting sqref="P9">
    <cfRule type="cellIs" dxfId="77" priority="8" operator="equal">
      <formula>"Moderado"</formula>
    </cfRule>
  </conditionalFormatting>
  <conditionalFormatting sqref="P9">
    <cfRule type="cellIs" dxfId="76" priority="9" operator="equal">
      <formula>"Bajo"</formula>
    </cfRule>
  </conditionalFormatting>
  <conditionalFormatting sqref="AD9">
    <cfRule type="cellIs" dxfId="75" priority="10" operator="equal">
      <formula>"Catastrófico"</formula>
    </cfRule>
  </conditionalFormatting>
  <conditionalFormatting sqref="AD9">
    <cfRule type="cellIs" dxfId="74" priority="11" operator="equal">
      <formula>"Mayor"</formula>
    </cfRule>
  </conditionalFormatting>
  <conditionalFormatting sqref="AD9">
    <cfRule type="cellIs" dxfId="73" priority="12" operator="equal">
      <formula>"Moderado"</formula>
    </cfRule>
  </conditionalFormatting>
  <conditionalFormatting sqref="AD9">
    <cfRule type="cellIs" dxfId="72" priority="13" operator="equal">
      <formula>"Menor"</formula>
    </cfRule>
  </conditionalFormatting>
  <conditionalFormatting sqref="AD9">
    <cfRule type="cellIs" dxfId="71" priority="14" operator="equal">
      <formula>"Leve"</formula>
    </cfRule>
  </conditionalFormatting>
  <conditionalFormatting sqref="AF9">
    <cfRule type="cellIs" dxfId="70" priority="15" operator="equal">
      <formula>"Extremo"</formula>
    </cfRule>
  </conditionalFormatting>
  <conditionalFormatting sqref="AF9">
    <cfRule type="cellIs" dxfId="69" priority="16" operator="equal">
      <formula>"Alto"</formula>
    </cfRule>
  </conditionalFormatting>
  <conditionalFormatting sqref="AF9">
    <cfRule type="cellIs" dxfId="68" priority="17" operator="equal">
      <formula>"Moderado"</formula>
    </cfRule>
  </conditionalFormatting>
  <conditionalFormatting sqref="AF9">
    <cfRule type="cellIs" dxfId="67" priority="18" operator="equal">
      <formula>"Bajo"</formula>
    </cfRule>
  </conditionalFormatting>
  <conditionalFormatting sqref="K9">
    <cfRule type="cellIs" dxfId="66" priority="19" operator="equal">
      <formula>"Muy Alta"</formula>
    </cfRule>
  </conditionalFormatting>
  <conditionalFormatting sqref="K9">
    <cfRule type="cellIs" dxfId="65" priority="20" operator="equal">
      <formula>"Alta"</formula>
    </cfRule>
  </conditionalFormatting>
  <conditionalFormatting sqref="K9">
    <cfRule type="cellIs" dxfId="64" priority="21" operator="equal">
      <formula>"Media"</formula>
    </cfRule>
  </conditionalFormatting>
  <conditionalFormatting sqref="K9">
    <cfRule type="cellIs" dxfId="63" priority="22" operator="equal">
      <formula>"Baja"</formula>
    </cfRule>
  </conditionalFormatting>
  <conditionalFormatting sqref="K9">
    <cfRule type="cellIs" dxfId="62" priority="23" operator="equal">
      <formula>"Muy Baja"</formula>
    </cfRule>
  </conditionalFormatting>
  <conditionalFormatting sqref="K9:K11">
    <cfRule type="expression" dxfId="61" priority="24">
      <formula>IF($K9="Casi seguro",1,0)</formula>
    </cfRule>
  </conditionalFormatting>
  <conditionalFormatting sqref="K9:K11">
    <cfRule type="expression" dxfId="60" priority="25">
      <formula>IF($K9="Probable",1,0)</formula>
    </cfRule>
  </conditionalFormatting>
  <conditionalFormatting sqref="K9:K11">
    <cfRule type="expression" dxfId="59" priority="26">
      <formula>IF($K9="Posible",1,0)</formula>
    </cfRule>
  </conditionalFormatting>
  <conditionalFormatting sqref="K9:K11">
    <cfRule type="expression" dxfId="58" priority="27">
      <formula>IF($K9="Improbable",1,0)</formula>
    </cfRule>
  </conditionalFormatting>
  <conditionalFormatting sqref="K9:K11">
    <cfRule type="expression" dxfId="57" priority="28">
      <formula>IF($K9="Rara vez",1,0)</formula>
    </cfRule>
  </conditionalFormatting>
  <conditionalFormatting sqref="AB9">
    <cfRule type="cellIs" dxfId="56" priority="29" operator="equal">
      <formula>"Muy Alta"</formula>
    </cfRule>
  </conditionalFormatting>
  <conditionalFormatting sqref="AB9">
    <cfRule type="cellIs" dxfId="55" priority="30" operator="equal">
      <formula>"Alta"</formula>
    </cfRule>
  </conditionalFormatting>
  <conditionalFormatting sqref="AB9">
    <cfRule type="cellIs" dxfId="54" priority="31" operator="equal">
      <formula>"Media"</formula>
    </cfRule>
  </conditionalFormatting>
  <conditionalFormatting sqref="AB9">
    <cfRule type="cellIs" dxfId="53" priority="32" operator="equal">
      <formula>"Baja"</formula>
    </cfRule>
  </conditionalFormatting>
  <conditionalFormatting sqref="AB9">
    <cfRule type="cellIs" dxfId="52" priority="33" operator="equal">
      <formula>"Muy Baja"</formula>
    </cfRule>
  </conditionalFormatting>
  <conditionalFormatting sqref="AB9:AB11">
    <cfRule type="expression" dxfId="51" priority="34">
      <formula>IF($AB9="Casi seguro",1,0)</formula>
    </cfRule>
  </conditionalFormatting>
  <conditionalFormatting sqref="AB9:AB11">
    <cfRule type="expression" dxfId="50" priority="35">
      <formula>IF($AB9="Probable",1,0)</formula>
    </cfRule>
  </conditionalFormatting>
  <conditionalFormatting sqref="AB9:AB11">
    <cfRule type="expression" dxfId="49" priority="36">
      <formula>IF($AB9="Posible",1,0)</formula>
    </cfRule>
  </conditionalFormatting>
  <conditionalFormatting sqref="AB9:AB11">
    <cfRule type="expression" dxfId="48" priority="37">
      <formula>IF($AB9="Improbable",1,0)</formula>
    </cfRule>
  </conditionalFormatting>
  <conditionalFormatting sqref="AB9:AB11">
    <cfRule type="expression" dxfId="47" priority="38">
      <formula>IF($AB9="Rara vez",1,0)</formula>
    </cfRule>
  </conditionalFormatting>
  <conditionalFormatting sqref="N12 N15 N18 N21 N24 N27 N30 N33 N36 N39 N42 N45 N48 N51 N54 N57 N60 N63 N66">
    <cfRule type="cellIs" dxfId="46" priority="39" operator="equal">
      <formula>"Catastrófico"</formula>
    </cfRule>
  </conditionalFormatting>
  <conditionalFormatting sqref="N12 N15 N18 N21 N24 N27 N30 N33 N36 N39 N42 N45 N48 N51 N54 N57 N60 N63 N66">
    <cfRule type="cellIs" dxfId="45" priority="40" operator="equal">
      <formula>"Mayor"</formula>
    </cfRule>
  </conditionalFormatting>
  <conditionalFormatting sqref="N12 N15 N18 N21 N24 N27 N30 N33 N36 N39 N42 N45 N48 N51 N54 N57 N60 N63 N66">
    <cfRule type="cellIs" dxfId="44" priority="41" operator="equal">
      <formula>"Moderado"</formula>
    </cfRule>
  </conditionalFormatting>
  <conditionalFormatting sqref="N12 N15 N18 N21 N24 N27 N30 N33 N36 N39 N42 N45 N48 N51 N54 N57 N60 N63 N66">
    <cfRule type="cellIs" dxfId="43" priority="42" operator="equal">
      <formula>"Menor"</formula>
    </cfRule>
  </conditionalFormatting>
  <conditionalFormatting sqref="N12 N15 N18 N21 N24 N27 N30 N33 N36 N39 N42 N45 N48 N51 N54 N57 N60 N63 N66">
    <cfRule type="cellIs" dxfId="42" priority="43" operator="equal">
      <formula>"Leve"</formula>
    </cfRule>
  </conditionalFormatting>
  <conditionalFormatting sqref="P12 P15 P18 P21 P24 P27 P30 P33 P36 P39 P42 P45 P48 P51 P54 P57 P60 P63 P66">
    <cfRule type="cellIs" dxfId="41" priority="44" operator="equal">
      <formula>"Extremo"</formula>
    </cfRule>
  </conditionalFormatting>
  <conditionalFormatting sqref="P12 P15 P18 P21 P24 P27 P30 P33 P36 P39 P42 P45 P48 P51 P54 P57 P60 P63 P66">
    <cfRule type="cellIs" dxfId="40" priority="45" operator="equal">
      <formula>"Alto"</formula>
    </cfRule>
  </conditionalFormatting>
  <conditionalFormatting sqref="P12 P15 P18 P21 P24 P27 P30 P33 P36 P39 P42 P45 P48 P51 P54 P57 P60 P63 P66">
    <cfRule type="cellIs" dxfId="39" priority="46" operator="equal">
      <formula>"Moderado"</formula>
    </cfRule>
  </conditionalFormatting>
  <conditionalFormatting sqref="P12 P15 P18 P21 P24 P27 P30 P33 P36 P39 P42 P45 P48 P51 P54 P57 P60 P63 P66">
    <cfRule type="cellIs" dxfId="38" priority="47" operator="equal">
      <formula>"Bajo"</formula>
    </cfRule>
  </conditionalFormatting>
  <conditionalFormatting sqref="AD12 AD15 AD18 AD21 AD24 AD27 AD30 AD33 AD36 AD39 AD42 AD45 AD48 AD51 AD54 AD57 AD60 AD63 AD66">
    <cfRule type="cellIs" dxfId="37" priority="48" operator="equal">
      <formula>"Catastrófico"</formula>
    </cfRule>
  </conditionalFormatting>
  <conditionalFormatting sqref="AD12 AD15 AD18 AD21 AD24 AD27 AD30 AD33 AD36 AD39 AD42 AD45 AD48 AD51 AD54 AD57 AD60 AD63 AD66">
    <cfRule type="cellIs" dxfId="36" priority="49" operator="equal">
      <formula>"Mayor"</formula>
    </cfRule>
  </conditionalFormatting>
  <conditionalFormatting sqref="AD12 AD15 AD18 AD21 AD24 AD27 AD30 AD33 AD36 AD39 AD42 AD45 AD48 AD51 AD54 AD57 AD60 AD63 AD66">
    <cfRule type="cellIs" dxfId="35" priority="50" operator="equal">
      <formula>"Moderado"</formula>
    </cfRule>
  </conditionalFormatting>
  <conditionalFormatting sqref="AD12 AD15 AD18 AD21 AD24 AD27 AD30 AD33 AD36 AD39 AD42 AD45 AD48 AD51 AD54 AD57 AD60 AD63 AD66">
    <cfRule type="cellIs" dxfId="34" priority="51" operator="equal">
      <formula>"Menor"</formula>
    </cfRule>
  </conditionalFormatting>
  <conditionalFormatting sqref="AD12 AD15 AD18 AD21 AD24 AD27 AD30 AD33 AD36 AD39 AD42 AD45 AD48 AD51 AD54 AD57 AD60 AD63 AD66">
    <cfRule type="cellIs" dxfId="33" priority="52" operator="equal">
      <formula>"Leve"</formula>
    </cfRule>
  </conditionalFormatting>
  <conditionalFormatting sqref="AF12 AF15 AF18 AF21 AF24 AF27 AF30 AF33 AF36 AF39 AF42 AF45 AF48 AF51 AF54 AF57 AF60 AF63 AF66">
    <cfRule type="cellIs" dxfId="32" priority="53" operator="equal">
      <formula>"Extremo"</formula>
    </cfRule>
  </conditionalFormatting>
  <conditionalFormatting sqref="AF12 AF15 AF18 AF21 AF24 AF27 AF30 AF33 AF36 AF39 AF42 AF45 AF48 AF51 AF54 AF57 AF60 AF63 AF66">
    <cfRule type="cellIs" dxfId="31" priority="54" operator="equal">
      <formula>"Alto"</formula>
    </cfRule>
  </conditionalFormatting>
  <conditionalFormatting sqref="AF12 AF15 AF18 AF21 AF24 AF27 AF30 AF33 AF36 AF39 AF42 AF45 AF48 AF51 AF54 AF57 AF60 AF63 AF66">
    <cfRule type="cellIs" dxfId="30" priority="55" operator="equal">
      <formula>"Moderado"</formula>
    </cfRule>
  </conditionalFormatting>
  <conditionalFormatting sqref="AF12 AF15 AF18 AF21 AF24 AF27 AF30 AF33 AF36 AF39 AF42 AF45 AF48 AF51 AF54 AF57 AF60 AF63 AF66">
    <cfRule type="cellIs" dxfId="29" priority="56" operator="equal">
      <formula>"Bajo"</formula>
    </cfRule>
  </conditionalFormatting>
  <conditionalFormatting sqref="K12 K15 K18 K21 K24 K27 K30 K33 K36 K39 K42 K45 K48 K51 K54 K57 K60 K63 K66">
    <cfRule type="cellIs" dxfId="28" priority="57" operator="equal">
      <formula>"Muy Alta"</formula>
    </cfRule>
  </conditionalFormatting>
  <conditionalFormatting sqref="K12 K15 K18 K21 K24 K27 K30 K33 K36 K39 K42 K45 K48 K51 K54 K57 K60 K63 K66">
    <cfRule type="cellIs" dxfId="27" priority="58" operator="equal">
      <formula>"Alta"</formula>
    </cfRule>
  </conditionalFormatting>
  <conditionalFormatting sqref="K12 K15 K18 K21 K24 K27 K30 K33 K36 K39 K42 K45 K48 K51 K54 K57 K60 K63 K66">
    <cfRule type="cellIs" dxfId="26" priority="59" operator="equal">
      <formula>"Media"</formula>
    </cfRule>
  </conditionalFormatting>
  <conditionalFormatting sqref="K12 K15 K18 K21 K24 K27 K30 K33 K36 K39 K42 K45 K48 K51 K54 K57 K60 K63 K66">
    <cfRule type="cellIs" dxfId="25" priority="60" operator="equal">
      <formula>"Baja"</formula>
    </cfRule>
  </conditionalFormatting>
  <conditionalFormatting sqref="K12 K15 K18 K21 K24 K27 K30 K33 K36 K39 K42 K45 K48 K51 K54 K57 K60 K63 K66">
    <cfRule type="cellIs" dxfId="24" priority="61" operator="equal">
      <formula>"Muy Baja"</formula>
    </cfRule>
  </conditionalFormatting>
  <conditionalFormatting sqref="K12:K68">
    <cfRule type="expression" dxfId="23" priority="62">
      <formula>IF($K12="Casi seguro",1,0)</formula>
    </cfRule>
  </conditionalFormatting>
  <conditionalFormatting sqref="K12:K68">
    <cfRule type="expression" dxfId="22" priority="63">
      <formula>IF($K12="Probable",1,0)</formula>
    </cfRule>
  </conditionalFormatting>
  <conditionalFormatting sqref="K12:K68">
    <cfRule type="expression" dxfId="21" priority="64">
      <formula>IF($K12="Posible",1,0)</formula>
    </cfRule>
  </conditionalFormatting>
  <conditionalFormatting sqref="K12:K68">
    <cfRule type="expression" dxfId="20" priority="65">
      <formula>IF($K12="Improbable",1,0)</formula>
    </cfRule>
  </conditionalFormatting>
  <conditionalFormatting sqref="K12:K68">
    <cfRule type="expression" dxfId="19" priority="66">
      <formula>IF($K12="Rara vez",1,0)</formula>
    </cfRule>
  </conditionalFormatting>
  <conditionalFormatting sqref="AB12 AB15 AB18 AB21 AB24 AB27 AB30 AB33 AB36 AB39 AB42 AB45 AB48 AB51 AB54 AB57 AB60 AB63 AB66">
    <cfRule type="cellIs" dxfId="18" priority="67" operator="equal">
      <formula>"Muy Alta"</formula>
    </cfRule>
  </conditionalFormatting>
  <conditionalFormatting sqref="AB12 AB15 AB18 AB21 AB24 AB27 AB30 AB33 AB36 AB39 AB42 AB45 AB48 AB51 AB54 AB57 AB60 AB63 AB66">
    <cfRule type="cellIs" dxfId="17" priority="68" operator="equal">
      <formula>"Alta"</formula>
    </cfRule>
  </conditionalFormatting>
  <conditionalFormatting sqref="AB12 AB15 AB18 AB21 AB24 AB27 AB30 AB33 AB36 AB39 AB42 AB45 AB48 AB51 AB54 AB57 AB60 AB63 AB66">
    <cfRule type="cellIs" dxfId="16" priority="69" operator="equal">
      <formula>"Media"</formula>
    </cfRule>
  </conditionalFormatting>
  <conditionalFormatting sqref="AB12 AB15 AB18 AB21 AB24 AB27 AB30 AB33 AB36 AB39 AB42 AB45 AB48 AB51 AB54 AB57 AB60 AB63 AB66">
    <cfRule type="cellIs" dxfId="15" priority="70" operator="equal">
      <formula>"Baja"</formula>
    </cfRule>
  </conditionalFormatting>
  <conditionalFormatting sqref="AB12 AB15 AB18 AB21 AB24 AB27 AB30 AB33 AB36 AB39 AB42 AB45 AB48 AB51 AB54 AB57 AB60 AB63 AB66">
    <cfRule type="cellIs" dxfId="14" priority="71" operator="equal">
      <formula>"Muy Baja"</formula>
    </cfRule>
  </conditionalFormatting>
  <conditionalFormatting sqref="AB12:AB68">
    <cfRule type="expression" dxfId="13" priority="72">
      <formula>IF($AB12="Casi seguro",1,0)</formula>
    </cfRule>
  </conditionalFormatting>
  <conditionalFormatting sqref="AB12:AB68">
    <cfRule type="expression" dxfId="12" priority="73">
      <formula>IF($AB12="Probable",1,0)</formula>
    </cfRule>
  </conditionalFormatting>
  <conditionalFormatting sqref="AB12:AB68">
    <cfRule type="expression" dxfId="11" priority="74">
      <formula>IF($AB12="Posible",1,0)</formula>
    </cfRule>
  </conditionalFormatting>
  <conditionalFormatting sqref="AB12:AB68">
    <cfRule type="expression" dxfId="10" priority="75">
      <formula>IF($AB12="Improbable",1,0)</formula>
    </cfRule>
  </conditionalFormatting>
  <conditionalFormatting sqref="AB12:AB68">
    <cfRule type="expression" dxfId="9" priority="76">
      <formula>IF($AB12="Rara vez",1,0)</formula>
    </cfRule>
  </conditionalFormatting>
  <conditionalFormatting sqref="AI9:AK11">
    <cfRule type="expression" dxfId="8" priority="77">
      <formula>IF(OR($AG9="Evitar",$AG9="Compartir",$AG9="Aceptar",$AG9="Reducir (Transferir)"),1,0)</formula>
    </cfRule>
  </conditionalFormatting>
  <conditionalFormatting sqref="AI9:AK11">
    <cfRule type="expression" dxfId="7"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K11">
    <cfRule type="expression" dxfId="6" priority="79">
      <formula>IF($AF9="Bajo",1,0)</formula>
    </cfRule>
  </conditionalFormatting>
  <conditionalFormatting sqref="AI12:AL68">
    <cfRule type="expression" dxfId="5" priority="80">
      <formula>IF(OR($AG12="Evitar",$AG12="Compartir",$AG12="Aceptar",$AG12="Reducir (Transferir)"),1,0)</formula>
    </cfRule>
  </conditionalFormatting>
  <conditionalFormatting sqref="AI12:AL68">
    <cfRule type="expression" dxfId="4"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3" priority="82">
      <formula>IF($AF12="Bajo",1,0)</formula>
    </cfRule>
  </conditionalFormatting>
  <conditionalFormatting sqref="AL9:AL11">
    <cfRule type="expression" dxfId="2" priority="83">
      <formula>IF(OR($AG9="Evitar",$AG9="Compartir",$AG9="Aceptar",$AG9="Reducir (Transferir)"),1,0)</formula>
    </cfRule>
  </conditionalFormatting>
  <conditionalFormatting sqref="AL9:AL11">
    <cfRule type="expression" dxfId="1" priority="84">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L9:AL11">
    <cfRule type="expression" dxfId="0" priority="85">
      <formula>IF($AF9="Bajo",1,0)</formula>
    </cfRule>
  </conditionalFormatting>
  <dataValidations count="2">
    <dataValidation type="list" allowBlank="1" showErrorMessage="1" sqref="AG9 AG12 AG15 AG63 AG66 AG57 AG60 AG30 AG33 AG36 AG39 AG42 AG45 AG48 AG51 AG54">
      <formula1>IF(OR($H9="Corrupción",$H9="Trámites, OPAs y Consultas de Acceso a la Información Pública",$H9="Lavado de Activos",$H9="Financiación del Terrorismo"),TratamientoCorrupcion,TratamientoV5)</formula1>
    </dataValidation>
    <dataValidation type="list" allowBlank="1" showInputMessage="1" showErrorMessage="1" sqref="AG18:AG29">
      <formula1>IF(OR($H18="Corrupción",$H18="Trámites, OPAs y Consultas de Acceso a la Información Pública",$H18="Lavado de Activos",$H18="Financiación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zoomScale="50" zoomScaleNormal="50" workbookViewId="0">
      <pane ySplit="8" topLeftCell="A9" activePane="bottomLeft" state="frozen"/>
      <selection pane="bottomLeft" activeCell="A9" sqref="A9:A11"/>
    </sheetView>
  </sheetViews>
  <sheetFormatPr baseColWidth="10" defaultColWidth="14.42578125" defaultRowHeight="15" customHeight="1"/>
  <cols>
    <col min="1" max="1" width="4" customWidth="1"/>
    <col min="2" max="2" width="19" customWidth="1"/>
    <col min="3" max="3" width="29.28515625" customWidth="1"/>
    <col min="4" max="4" width="21.28515625" customWidth="1"/>
    <col min="5" max="5" width="53.5703125" customWidth="1"/>
    <col min="6" max="6" width="8.5703125" hidden="1" customWidth="1"/>
    <col min="7" max="7" width="27.85546875" hidden="1" customWidth="1"/>
    <col min="8" max="8" width="23.7109375" hidden="1" customWidth="1"/>
    <col min="9" max="9" width="33.7109375" hidden="1" customWidth="1"/>
    <col min="10" max="10" width="9.5703125" hidden="1" customWidth="1"/>
    <col min="11" max="11" width="31.85546875" hidden="1" customWidth="1"/>
    <col min="12" max="12" width="23.7109375" hidden="1" customWidth="1"/>
    <col min="13" max="13" width="8.5703125" customWidth="1"/>
    <col min="14" max="14" width="27.85546875" customWidth="1"/>
    <col min="15" max="15" width="23.7109375" customWidth="1"/>
    <col min="16" max="16" width="33.7109375" customWidth="1"/>
    <col min="17" max="17" width="9.5703125" customWidth="1"/>
    <col min="18" max="18" width="31.85546875" customWidth="1"/>
    <col min="19" max="19" width="23.7109375" customWidth="1"/>
    <col min="20" max="20" width="8.5703125" customWidth="1"/>
    <col min="21" max="21" width="27.85546875" customWidth="1"/>
    <col min="22" max="22" width="23.7109375" customWidth="1"/>
    <col min="23" max="23" width="33.7109375" customWidth="1"/>
    <col min="24" max="24" width="9.5703125" customWidth="1"/>
    <col min="25" max="25" width="27.140625" customWidth="1"/>
    <col min="26" max="26" width="23.7109375" customWidth="1"/>
    <col min="27" max="27" width="11.42578125" customWidth="1"/>
    <col min="28" max="41" width="11.42578125" hidden="1" customWidth="1"/>
  </cols>
  <sheetData>
    <row r="1" spans="1:41" ht="16.5" customHeight="1">
      <c r="A1" s="75"/>
      <c r="B1" s="70"/>
      <c r="C1" s="75" t="s">
        <v>0</v>
      </c>
      <c r="D1" s="76"/>
      <c r="E1" s="76"/>
      <c r="F1" s="76"/>
      <c r="G1" s="76"/>
      <c r="H1" s="76"/>
      <c r="I1" s="76"/>
      <c r="J1" s="76"/>
      <c r="K1" s="76"/>
      <c r="L1" s="76"/>
      <c r="M1" s="76"/>
      <c r="N1" s="76"/>
      <c r="O1" s="76"/>
      <c r="P1" s="76"/>
      <c r="Q1" s="76"/>
      <c r="R1" s="76"/>
      <c r="S1" s="76"/>
      <c r="T1" s="76"/>
      <c r="U1" s="76"/>
      <c r="V1" s="76"/>
      <c r="W1" s="76"/>
      <c r="X1" s="70"/>
      <c r="Y1" s="114" t="s">
        <v>275</v>
      </c>
      <c r="Z1" s="61"/>
      <c r="AA1" s="3"/>
      <c r="AB1" s="3"/>
      <c r="AC1" s="3"/>
      <c r="AD1" s="3"/>
      <c r="AE1" s="3"/>
      <c r="AF1" s="3"/>
      <c r="AG1" s="3"/>
      <c r="AH1" s="3"/>
      <c r="AI1" s="3"/>
      <c r="AJ1" s="3"/>
      <c r="AK1" s="3"/>
      <c r="AL1" s="3"/>
      <c r="AM1" s="3"/>
      <c r="AN1" s="3"/>
      <c r="AO1" s="3"/>
    </row>
    <row r="2" spans="1:41" ht="16.5" customHeight="1">
      <c r="A2" s="71"/>
      <c r="B2" s="72"/>
      <c r="C2" s="71"/>
      <c r="D2" s="77"/>
      <c r="E2" s="77"/>
      <c r="F2" s="77"/>
      <c r="G2" s="77"/>
      <c r="H2" s="77"/>
      <c r="I2" s="77"/>
      <c r="J2" s="77"/>
      <c r="K2" s="77"/>
      <c r="L2" s="77"/>
      <c r="M2" s="77"/>
      <c r="N2" s="77"/>
      <c r="O2" s="77"/>
      <c r="P2" s="77"/>
      <c r="Q2" s="77"/>
      <c r="R2" s="77"/>
      <c r="S2" s="77"/>
      <c r="T2" s="77"/>
      <c r="U2" s="77"/>
      <c r="V2" s="77"/>
      <c r="W2" s="77"/>
      <c r="X2" s="72"/>
      <c r="Y2" s="114" t="s">
        <v>276</v>
      </c>
      <c r="Z2" s="61"/>
      <c r="AA2" s="3"/>
      <c r="AB2" s="3"/>
      <c r="AC2" s="3"/>
      <c r="AD2" s="3"/>
      <c r="AE2" s="3"/>
      <c r="AF2" s="3"/>
      <c r="AG2" s="3"/>
      <c r="AH2" s="3"/>
      <c r="AI2" s="3"/>
      <c r="AJ2" s="3"/>
      <c r="AK2" s="3"/>
      <c r="AL2" s="3"/>
      <c r="AM2" s="3"/>
      <c r="AN2" s="3"/>
      <c r="AO2" s="3"/>
    </row>
    <row r="3" spans="1:41" ht="16.5" customHeight="1">
      <c r="A3" s="71"/>
      <c r="B3" s="72"/>
      <c r="C3" s="71"/>
      <c r="D3" s="77"/>
      <c r="E3" s="77"/>
      <c r="F3" s="77"/>
      <c r="G3" s="77"/>
      <c r="H3" s="77"/>
      <c r="I3" s="77"/>
      <c r="J3" s="77"/>
      <c r="K3" s="77"/>
      <c r="L3" s="77"/>
      <c r="M3" s="77"/>
      <c r="N3" s="77"/>
      <c r="O3" s="77"/>
      <c r="P3" s="77"/>
      <c r="Q3" s="77"/>
      <c r="R3" s="77"/>
      <c r="S3" s="77"/>
      <c r="T3" s="77"/>
      <c r="U3" s="77"/>
      <c r="V3" s="77"/>
      <c r="W3" s="77"/>
      <c r="X3" s="72"/>
      <c r="Y3" s="114" t="s">
        <v>277</v>
      </c>
      <c r="Z3" s="61"/>
      <c r="AA3" s="3"/>
      <c r="AB3" s="3"/>
      <c r="AC3" s="3"/>
      <c r="AD3" s="3"/>
      <c r="AE3" s="3"/>
      <c r="AF3" s="3"/>
      <c r="AG3" s="3"/>
      <c r="AH3" s="3"/>
      <c r="AI3" s="3"/>
      <c r="AJ3" s="3"/>
      <c r="AK3" s="3"/>
      <c r="AL3" s="3"/>
      <c r="AM3" s="3"/>
      <c r="AN3" s="3"/>
      <c r="AO3" s="3"/>
    </row>
    <row r="4" spans="1:41" ht="16.5" customHeight="1">
      <c r="A4" s="73"/>
      <c r="B4" s="74"/>
      <c r="C4" s="73"/>
      <c r="D4" s="78"/>
      <c r="E4" s="78"/>
      <c r="F4" s="78"/>
      <c r="G4" s="78"/>
      <c r="H4" s="78"/>
      <c r="I4" s="78"/>
      <c r="J4" s="78"/>
      <c r="K4" s="78"/>
      <c r="L4" s="78"/>
      <c r="M4" s="78"/>
      <c r="N4" s="78"/>
      <c r="O4" s="78"/>
      <c r="P4" s="78"/>
      <c r="Q4" s="78"/>
      <c r="R4" s="78"/>
      <c r="S4" s="78"/>
      <c r="T4" s="78"/>
      <c r="U4" s="78"/>
      <c r="V4" s="78"/>
      <c r="W4" s="78"/>
      <c r="X4" s="74"/>
      <c r="Y4" s="114" t="s">
        <v>278</v>
      </c>
      <c r="Z4" s="61"/>
      <c r="AA4" s="3"/>
      <c r="AB4" s="3"/>
      <c r="AC4" s="3"/>
      <c r="AD4" s="3"/>
      <c r="AE4" s="3"/>
      <c r="AF4" s="3"/>
      <c r="AG4" s="3"/>
      <c r="AH4" s="3"/>
      <c r="AI4" s="3"/>
      <c r="AJ4" s="3"/>
      <c r="AK4" s="3"/>
      <c r="AL4" s="3"/>
      <c r="AM4" s="3"/>
      <c r="AN4" s="3"/>
      <c r="AO4" s="3"/>
    </row>
    <row r="5" spans="1:41" ht="16.5" customHeight="1">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22" t="s">
        <v>79</v>
      </c>
      <c r="B6" s="64"/>
      <c r="C6" s="64"/>
      <c r="D6" s="123"/>
      <c r="E6" s="33" t="s">
        <v>261</v>
      </c>
      <c r="F6" s="141" t="s">
        <v>279</v>
      </c>
      <c r="G6" s="64"/>
      <c r="H6" s="64"/>
      <c r="I6" s="64"/>
      <c r="J6" s="64"/>
      <c r="K6" s="64"/>
      <c r="L6" s="61"/>
      <c r="M6" s="141" t="s">
        <v>280</v>
      </c>
      <c r="N6" s="64"/>
      <c r="O6" s="64"/>
      <c r="P6" s="64"/>
      <c r="Q6" s="64"/>
      <c r="R6" s="64"/>
      <c r="S6" s="61"/>
      <c r="T6" s="141" t="s">
        <v>281</v>
      </c>
      <c r="U6" s="64"/>
      <c r="V6" s="64"/>
      <c r="W6" s="64"/>
      <c r="X6" s="64"/>
      <c r="Y6" s="64"/>
      <c r="Z6" s="61"/>
      <c r="AA6" s="3"/>
      <c r="AB6" s="3"/>
      <c r="AC6" s="3"/>
      <c r="AD6" s="3"/>
      <c r="AE6" s="3"/>
      <c r="AF6" s="3"/>
      <c r="AG6" s="3"/>
      <c r="AH6" s="3"/>
      <c r="AI6" s="3"/>
      <c r="AJ6" s="3"/>
      <c r="AK6" s="3"/>
      <c r="AL6" s="3"/>
      <c r="AM6" s="3"/>
      <c r="AN6" s="3"/>
      <c r="AO6" s="3"/>
    </row>
    <row r="7" spans="1:41" ht="27.75" customHeight="1">
      <c r="A7" s="144" t="s">
        <v>77</v>
      </c>
      <c r="B7" s="94" t="s">
        <v>78</v>
      </c>
      <c r="C7" s="89" t="s">
        <v>86</v>
      </c>
      <c r="D7" s="145" t="s">
        <v>87</v>
      </c>
      <c r="E7" s="147" t="s">
        <v>282</v>
      </c>
      <c r="F7" s="142" t="s">
        <v>283</v>
      </c>
      <c r="G7" s="64"/>
      <c r="H7" s="61"/>
      <c r="I7" s="34" t="s">
        <v>284</v>
      </c>
      <c r="J7" s="143" t="s">
        <v>285</v>
      </c>
      <c r="K7" s="64"/>
      <c r="L7" s="61"/>
      <c r="M7" s="142" t="s">
        <v>283</v>
      </c>
      <c r="N7" s="64"/>
      <c r="O7" s="61"/>
      <c r="P7" s="34" t="s">
        <v>284</v>
      </c>
      <c r="Q7" s="143" t="s">
        <v>285</v>
      </c>
      <c r="R7" s="64"/>
      <c r="S7" s="61"/>
      <c r="T7" s="142" t="s">
        <v>283</v>
      </c>
      <c r="U7" s="64"/>
      <c r="V7" s="61"/>
      <c r="W7" s="34" t="s">
        <v>284</v>
      </c>
      <c r="X7" s="143" t="s">
        <v>285</v>
      </c>
      <c r="Y7" s="64"/>
      <c r="Z7" s="61"/>
      <c r="AA7" s="3"/>
      <c r="AB7" s="3"/>
      <c r="AC7" s="3"/>
      <c r="AD7" s="3"/>
      <c r="AE7" s="3"/>
      <c r="AF7" s="3"/>
      <c r="AG7" s="3"/>
      <c r="AH7" s="3"/>
      <c r="AI7" s="3"/>
      <c r="AJ7" s="3"/>
      <c r="AK7" s="3"/>
      <c r="AL7" s="3"/>
      <c r="AM7" s="3"/>
      <c r="AN7" s="3"/>
      <c r="AO7" s="3"/>
    </row>
    <row r="8" spans="1:41" ht="30.75" customHeight="1">
      <c r="A8" s="88"/>
      <c r="B8" s="88"/>
      <c r="C8" s="88"/>
      <c r="D8" s="146"/>
      <c r="E8" s="146"/>
      <c r="F8" s="35" t="s">
        <v>286</v>
      </c>
      <c r="G8" s="35" t="s">
        <v>287</v>
      </c>
      <c r="H8" s="35" t="s">
        <v>288</v>
      </c>
      <c r="I8" s="34" t="s">
        <v>289</v>
      </c>
      <c r="J8" s="36" t="s">
        <v>286</v>
      </c>
      <c r="K8" s="36" t="s">
        <v>290</v>
      </c>
      <c r="L8" s="36" t="s">
        <v>291</v>
      </c>
      <c r="M8" s="35" t="s">
        <v>286</v>
      </c>
      <c r="N8" s="35" t="s">
        <v>287</v>
      </c>
      <c r="O8" s="35" t="s">
        <v>288</v>
      </c>
      <c r="P8" s="34" t="s">
        <v>289</v>
      </c>
      <c r="Q8" s="36" t="s">
        <v>286</v>
      </c>
      <c r="R8" s="36" t="s">
        <v>290</v>
      </c>
      <c r="S8" s="36" t="s">
        <v>291</v>
      </c>
      <c r="T8" s="35" t="s">
        <v>286</v>
      </c>
      <c r="U8" s="35" t="s">
        <v>287</v>
      </c>
      <c r="V8" s="35" t="s">
        <v>288</v>
      </c>
      <c r="W8" s="34" t="s">
        <v>289</v>
      </c>
      <c r="X8" s="36" t="s">
        <v>286</v>
      </c>
      <c r="Y8" s="36" t="s">
        <v>290</v>
      </c>
      <c r="Z8" s="36" t="s">
        <v>291</v>
      </c>
      <c r="AA8" s="16"/>
      <c r="AB8" s="16"/>
      <c r="AC8" s="16"/>
      <c r="AD8" s="16"/>
      <c r="AE8" s="16"/>
      <c r="AF8" s="16"/>
      <c r="AG8" s="16"/>
      <c r="AH8" s="16"/>
      <c r="AI8" s="16"/>
      <c r="AJ8" s="16"/>
      <c r="AK8" s="16"/>
      <c r="AL8" s="16"/>
      <c r="AM8" s="16"/>
      <c r="AN8" s="16"/>
      <c r="AO8" s="16"/>
    </row>
    <row r="9" spans="1:41" ht="16.5" customHeight="1">
      <c r="A9" s="98">
        <v>1</v>
      </c>
      <c r="B9" s="125" t="str">
        <f>IF('2. Identificación del Riesgo'!B9:B11="","",'2. Identificación del Riesgo'!B9:B11)</f>
        <v>Evaluación independiente</v>
      </c>
      <c r="C9" s="99" t="str">
        <f>IF('2. Identificación del Riesgo'!G9:G11="","",'2. Identificación del Riesgo'!G9:G11)</f>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
      <c r="D9" s="99" t="str">
        <f>IF('2. Identificación del Riesgo'!H9:H11="","",'2. Identificación del Riesgo'!H9:H11)</f>
        <v>Gestión</v>
      </c>
      <c r="E9" s="137" t="str">
        <f>IF('7. Mapa de Riesgos General'!AI9:AI11="","",'7. Mapa de Riesgos General'!AI9:AI11)</f>
        <v/>
      </c>
      <c r="F9" s="138"/>
      <c r="G9" s="148"/>
      <c r="H9" s="148"/>
      <c r="I9" s="139"/>
      <c r="J9" s="138"/>
      <c r="K9" s="139"/>
      <c r="L9" s="139"/>
      <c r="M9" s="138">
        <v>1</v>
      </c>
      <c r="N9" s="140" t="s">
        <v>292</v>
      </c>
      <c r="O9" s="140" t="s">
        <v>293</v>
      </c>
      <c r="P9" s="139" t="s">
        <v>457</v>
      </c>
      <c r="Q9" s="138"/>
      <c r="R9" s="139"/>
      <c r="S9" s="139"/>
      <c r="T9" s="138"/>
      <c r="U9" s="148"/>
      <c r="V9" s="148"/>
      <c r="W9" s="139"/>
      <c r="X9" s="138"/>
      <c r="Y9" s="139"/>
      <c r="Z9" s="139"/>
      <c r="AA9" s="17"/>
      <c r="AB9" s="17"/>
      <c r="AC9" s="17"/>
      <c r="AD9" s="17"/>
      <c r="AE9" s="17"/>
      <c r="AF9" s="17"/>
      <c r="AG9" s="17"/>
      <c r="AH9" s="17"/>
      <c r="AI9" s="17"/>
      <c r="AJ9" s="17"/>
      <c r="AK9" s="17"/>
      <c r="AL9" s="17"/>
      <c r="AM9" s="17"/>
      <c r="AN9" s="17"/>
      <c r="AO9" s="17"/>
    </row>
    <row r="10" spans="1:41" ht="16.5" customHeight="1">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3"/>
      <c r="AB10" s="3"/>
      <c r="AC10" s="3"/>
      <c r="AD10" s="3"/>
      <c r="AE10" s="3"/>
      <c r="AF10" s="3"/>
      <c r="AG10" s="3"/>
      <c r="AH10" s="3"/>
      <c r="AI10" s="3"/>
      <c r="AJ10" s="3"/>
      <c r="AK10" s="3"/>
      <c r="AL10" s="3"/>
      <c r="AM10" s="3"/>
      <c r="AN10" s="3"/>
      <c r="AO10" s="3"/>
    </row>
    <row r="11" spans="1:41" ht="82.1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c r="AL11" s="3"/>
      <c r="AM11" s="3"/>
      <c r="AN11" s="3"/>
      <c r="AO11" s="3"/>
    </row>
    <row r="12" spans="1:41" ht="16.5" customHeight="1">
      <c r="A12" s="98">
        <v>2</v>
      </c>
      <c r="B12" s="125" t="str">
        <f>IF('2. Identificación del Riesgo'!B12:B14="","",'2. Identificación del Riesgo'!B12:B14)</f>
        <v>Evaluación independiente</v>
      </c>
      <c r="C12" s="99" t="str">
        <f>IF('2. Identificación del Riesgo'!G12:G14="","",'2. Identificación del Riesgo'!G12:G14)</f>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
      <c r="D12" s="99" t="str">
        <f>IF('2. Identificación del Riesgo'!H12:H14="","",'2. Identificación del Riesgo'!H12:H14)</f>
        <v>Gestión</v>
      </c>
      <c r="E12" s="137" t="str">
        <f>IF('7. Mapa de Riesgos General'!AI12:AI14="","",'7. Mapa de Riesgos General'!AI12:AI14)</f>
        <v/>
      </c>
      <c r="F12" s="101"/>
      <c r="G12" s="135"/>
      <c r="H12" s="135"/>
      <c r="I12" s="136"/>
      <c r="J12" s="101"/>
      <c r="K12" s="136"/>
      <c r="L12" s="136"/>
      <c r="M12" s="101">
        <v>1</v>
      </c>
      <c r="N12" s="140" t="s">
        <v>294</v>
      </c>
      <c r="O12" s="140" t="s">
        <v>295</v>
      </c>
      <c r="P12" s="136" t="s">
        <v>458</v>
      </c>
      <c r="Q12" s="101"/>
      <c r="R12" s="136"/>
      <c r="S12" s="136"/>
      <c r="T12" s="101"/>
      <c r="U12" s="135"/>
      <c r="V12" s="135"/>
      <c r="W12" s="136"/>
      <c r="X12" s="101"/>
      <c r="Y12" s="136"/>
      <c r="Z12" s="136"/>
      <c r="AA12" s="3"/>
      <c r="AB12" s="3"/>
      <c r="AC12" s="3"/>
      <c r="AD12" s="3"/>
      <c r="AE12" s="3"/>
      <c r="AF12" s="3"/>
      <c r="AG12" s="3"/>
      <c r="AH12" s="3"/>
      <c r="AI12" s="3"/>
      <c r="AJ12" s="3"/>
      <c r="AK12" s="3"/>
      <c r="AL12" s="3"/>
      <c r="AM12" s="3"/>
      <c r="AN12" s="3"/>
      <c r="AO12" s="3"/>
    </row>
    <row r="13" spans="1:41" ht="16.5" customHeight="1">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3"/>
      <c r="AB13" s="3"/>
      <c r="AC13" s="3"/>
      <c r="AD13" s="3"/>
      <c r="AE13" s="3"/>
      <c r="AF13" s="3"/>
      <c r="AG13" s="3"/>
      <c r="AH13" s="3"/>
      <c r="AI13" s="3"/>
      <c r="AJ13" s="3"/>
      <c r="AK13" s="3"/>
      <c r="AL13" s="3"/>
      <c r="AM13" s="3"/>
      <c r="AN13" s="3"/>
      <c r="AO13" s="3"/>
    </row>
    <row r="14" spans="1:41" ht="134.44999999999999"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c r="AL14" s="3"/>
      <c r="AM14" s="3"/>
      <c r="AN14" s="3"/>
      <c r="AO14" s="3"/>
    </row>
    <row r="15" spans="1:41" ht="16.5" customHeight="1">
      <c r="A15" s="98">
        <v>3</v>
      </c>
      <c r="B15" s="125" t="str">
        <f>IF('2. Identificación del Riesgo'!B15:B17="","",'2. Identificación del Riesgo'!B15:B17)</f>
        <v>Evaluación independiente</v>
      </c>
      <c r="C15" s="99"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9" t="str">
        <f>IF('2. Identificación del Riesgo'!H15:H17="","",'2. Identificación del Riesgo'!H15:H17)</f>
        <v>Corrupción</v>
      </c>
      <c r="E15" s="137" t="str">
        <f>IF('7. Mapa de Riesgos General'!AI15:AI17="","",'7. Mapa de Riesgos General'!AI15:AI17)</f>
        <v>Acción 1: Realizar jornadas de sensibilización y socializacion en valores éticos institucionales código de ética y estatuto de auditoría, en tecnicas de auditoría y socialización de los procedimientos, al interior del equipo de trabajo de la OCI.
Meta: 1 jornada de sensibilización sobre valores éticos,  tecnicas de auditoría y socialización de los procedimientos.
Indicador: Jornada realizada/jornada programada *100.
Acción 2: Publicar en la página web del IDIGER los informes de Auditoría Interna, de Ley y de Seguimiento establecidos por la Ley 1712 de 2014, Decreto 103 de 2015 y Ley 1474 de 2011 junto con las declaraciones de confidencialidad y no conflicto de interes para la revisión de los grupos de valor
Meta: 100% Indicador: N. de informes publicados con los formatos de no conflicto de interes/ total de informes realizados en la vigencia.</v>
      </c>
      <c r="F15" s="101"/>
      <c r="G15" s="135"/>
      <c r="H15" s="135"/>
      <c r="I15" s="136"/>
      <c r="J15" s="101"/>
      <c r="K15" s="136"/>
      <c r="L15" s="136"/>
      <c r="M15" s="101">
        <v>1</v>
      </c>
      <c r="N15" s="140" t="s">
        <v>296</v>
      </c>
      <c r="O15" s="140" t="s">
        <v>297</v>
      </c>
      <c r="P15" s="136" t="s">
        <v>459</v>
      </c>
      <c r="Q15" s="101"/>
      <c r="R15" s="136"/>
      <c r="S15" s="136"/>
      <c r="T15" s="101"/>
      <c r="U15" s="135"/>
      <c r="V15" s="135"/>
      <c r="W15" s="136"/>
      <c r="X15" s="101"/>
      <c r="Y15" s="136"/>
      <c r="Z15" s="136"/>
      <c r="AA15" s="3"/>
      <c r="AB15" s="3"/>
      <c r="AC15" s="3"/>
      <c r="AD15" s="3"/>
      <c r="AE15" s="3"/>
      <c r="AF15" s="3"/>
      <c r="AG15" s="3"/>
      <c r="AH15" s="3"/>
      <c r="AI15" s="3"/>
      <c r="AJ15" s="3"/>
      <c r="AK15" s="3"/>
      <c r="AL15" s="3"/>
      <c r="AM15" s="3"/>
      <c r="AN15" s="3"/>
      <c r="AO15" s="3"/>
    </row>
    <row r="16" spans="1:41" ht="16.5" customHeight="1">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3"/>
      <c r="AB16" s="3"/>
      <c r="AC16" s="3"/>
      <c r="AD16" s="3"/>
      <c r="AE16" s="3"/>
      <c r="AF16" s="3"/>
      <c r="AG16" s="3"/>
      <c r="AH16" s="3"/>
      <c r="AI16" s="3"/>
      <c r="AJ16" s="3"/>
      <c r="AK16" s="3"/>
      <c r="AL16" s="3"/>
      <c r="AM16" s="3"/>
      <c r="AN16" s="3"/>
      <c r="AO16" s="3"/>
    </row>
    <row r="17" spans="1:41" ht="171.6"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c r="AL17" s="3"/>
      <c r="AM17" s="3"/>
      <c r="AN17" s="3"/>
      <c r="AO17" s="3"/>
    </row>
    <row r="18" spans="1:41" ht="16.5" customHeight="1">
      <c r="A18" s="98">
        <v>4</v>
      </c>
      <c r="B18" s="125" t="str">
        <f>IF('2. Identificación del Riesgo'!B18:B20="","",'2. Identificación del Riesgo'!B18:B20)</f>
        <v>Evaluación independiente</v>
      </c>
      <c r="C18" s="99"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D18" s="99" t="str">
        <f>IF('2. Identificación del Riesgo'!H18:H20="","",'2. Identificación del Riesgo'!H18:H20)</f>
        <v>Fuga de Capital Intelectual</v>
      </c>
      <c r="E18" s="137" t="str">
        <f>IF('7. Mapa de Riesgos General'!AI18:AI20="","",'7. Mapa de Riesgos General'!AI18:AI20)</f>
        <v>1) Identificación y diligenciamiento del mapa de conocimiento tacito y explicito por procesos (100%).</v>
      </c>
      <c r="F18" s="101"/>
      <c r="G18" s="135"/>
      <c r="H18" s="135"/>
      <c r="I18" s="136"/>
      <c r="J18" s="101"/>
      <c r="K18" s="136"/>
      <c r="L18" s="136"/>
      <c r="M18" s="101"/>
      <c r="N18" s="135"/>
      <c r="O18" s="135"/>
      <c r="P18" s="136"/>
      <c r="Q18" s="101"/>
      <c r="R18" s="136"/>
      <c r="S18" s="136"/>
      <c r="T18" s="101"/>
      <c r="U18" s="135"/>
      <c r="V18" s="135"/>
      <c r="W18" s="136"/>
      <c r="X18" s="101"/>
      <c r="Y18" s="136"/>
      <c r="Z18" s="136"/>
      <c r="AA18" s="3"/>
      <c r="AB18" s="3"/>
      <c r="AC18" s="3"/>
      <c r="AD18" s="3"/>
      <c r="AE18" s="3"/>
      <c r="AF18" s="3"/>
      <c r="AG18" s="3"/>
      <c r="AH18" s="3"/>
      <c r="AI18" s="3"/>
      <c r="AJ18" s="3"/>
      <c r="AK18" s="3"/>
      <c r="AL18" s="3"/>
      <c r="AM18" s="3"/>
      <c r="AN18" s="3"/>
      <c r="AO18" s="3"/>
    </row>
    <row r="19" spans="1:41" ht="16.5" customHeight="1">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3"/>
      <c r="AB19" s="3"/>
      <c r="AC19" s="3"/>
      <c r="AD19" s="3"/>
      <c r="AE19" s="3"/>
      <c r="AF19" s="3"/>
      <c r="AG19" s="3"/>
      <c r="AH19" s="3"/>
      <c r="AI19" s="3"/>
      <c r="AJ19" s="3"/>
      <c r="AK19" s="3"/>
      <c r="AL19" s="3"/>
      <c r="AM19" s="3"/>
      <c r="AN19" s="3"/>
      <c r="AO19" s="3"/>
    </row>
    <row r="20" spans="1:41"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c r="AL20" s="3"/>
      <c r="AM20" s="3"/>
      <c r="AN20" s="3"/>
      <c r="AO20" s="3"/>
    </row>
    <row r="21" spans="1:41" ht="16.5" customHeight="1">
      <c r="A21" s="98">
        <v>5</v>
      </c>
      <c r="B21" s="125" t="str">
        <f>IF('2. Identificación del Riesgo'!B21:B23="","",'2. Identificación del Riesgo'!B21:B23)</f>
        <v>Evaluación independiente</v>
      </c>
      <c r="C21" s="99"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9" t="str">
        <f>IF('2. Identificación del Riesgo'!H21:H23="","",'2. Identificación del Riesgo'!H21:H23)</f>
        <v>Fuga de Capital Intelectual</v>
      </c>
      <c r="E21" s="137" t="str">
        <f>IF('7. Mapa de Riesgos General'!AI21:AI23="","",'7. Mapa de Riesgos General'!AI21:AI23)</f>
        <v/>
      </c>
      <c r="F21" s="101"/>
      <c r="G21" s="135"/>
      <c r="H21" s="135"/>
      <c r="I21" s="136"/>
      <c r="J21" s="101"/>
      <c r="K21" s="136"/>
      <c r="L21" s="136"/>
      <c r="M21" s="101"/>
      <c r="N21" s="135"/>
      <c r="O21" s="135"/>
      <c r="P21" s="136"/>
      <c r="Q21" s="101"/>
      <c r="R21" s="136"/>
      <c r="S21" s="136"/>
      <c r="T21" s="101"/>
      <c r="U21" s="135"/>
      <c r="V21" s="135"/>
      <c r="W21" s="136"/>
      <c r="X21" s="101"/>
      <c r="Y21" s="136"/>
      <c r="Z21" s="136"/>
      <c r="AA21" s="3"/>
      <c r="AB21" s="3"/>
      <c r="AC21" s="3"/>
      <c r="AD21" s="3"/>
      <c r="AE21" s="3"/>
      <c r="AF21" s="3"/>
      <c r="AG21" s="3"/>
      <c r="AH21" s="3"/>
      <c r="AI21" s="3"/>
      <c r="AJ21" s="3"/>
      <c r="AK21" s="3"/>
      <c r="AL21" s="3"/>
      <c r="AM21" s="3"/>
      <c r="AN21" s="3"/>
      <c r="AO21" s="3"/>
    </row>
    <row r="22" spans="1:41" ht="16.5" customHeight="1">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3"/>
      <c r="AB22" s="3"/>
      <c r="AC22" s="3"/>
      <c r="AD22" s="3"/>
      <c r="AE22" s="3"/>
      <c r="AF22" s="3"/>
      <c r="AG22" s="3"/>
      <c r="AH22" s="3"/>
      <c r="AI22" s="3"/>
      <c r="AJ22" s="3"/>
      <c r="AK22" s="3"/>
      <c r="AL22" s="3"/>
      <c r="AM22" s="3"/>
      <c r="AN22" s="3"/>
      <c r="AO22" s="3"/>
    </row>
    <row r="23" spans="1:41"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c r="AL23" s="3"/>
      <c r="AM23" s="3"/>
      <c r="AN23" s="3"/>
      <c r="AO23" s="3"/>
    </row>
    <row r="24" spans="1:41" ht="16.5" customHeight="1">
      <c r="A24" s="98">
        <v>6</v>
      </c>
      <c r="B24" s="125" t="str">
        <f>IF('2. Identificación del Riesgo'!B24:B26="","",'2. Identificación del Riesgo'!B24:B26)</f>
        <v>Evaluación independiente</v>
      </c>
      <c r="C24" s="99"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9" t="str">
        <f>IF('2. Identificación del Riesgo'!H24:H26="","",'2. Identificación del Riesgo'!H24:H26)</f>
        <v>Seguridad de la Información (Pérdida de Confidencialidad)</v>
      </c>
      <c r="E24" s="137" t="str">
        <f>IF('7. Mapa de Riesgos General'!AI24:AI26="","",'7. Mapa de Riesgos General'!AI24:AI26)</f>
        <v>1) Solicitar el reporte de permisos de las carpetas compartidas (NAS) a la Oficina TIC y solicitar en caso de ser necesario, mediante mesa de servicio, los ajustes y accesos correspondientes. (100%)</v>
      </c>
      <c r="F24" s="101"/>
      <c r="G24" s="135"/>
      <c r="H24" s="135"/>
      <c r="I24" s="136"/>
      <c r="J24" s="101"/>
      <c r="K24" s="136"/>
      <c r="L24" s="136"/>
      <c r="M24" s="101"/>
      <c r="N24" s="135"/>
      <c r="O24" s="135"/>
      <c r="P24" s="136"/>
      <c r="Q24" s="101"/>
      <c r="R24" s="136"/>
      <c r="S24" s="136"/>
      <c r="T24" s="101"/>
      <c r="U24" s="135"/>
      <c r="V24" s="135"/>
      <c r="W24" s="136"/>
      <c r="X24" s="101"/>
      <c r="Y24" s="136"/>
      <c r="Z24" s="136"/>
      <c r="AA24" s="3"/>
      <c r="AB24" s="3"/>
      <c r="AC24" s="3"/>
      <c r="AD24" s="3"/>
      <c r="AE24" s="3"/>
      <c r="AF24" s="3"/>
      <c r="AG24" s="3"/>
      <c r="AH24" s="3"/>
      <c r="AI24" s="3"/>
      <c r="AJ24" s="3"/>
      <c r="AK24" s="3"/>
      <c r="AL24" s="3"/>
      <c r="AM24" s="3"/>
      <c r="AN24" s="3"/>
      <c r="AO24" s="3"/>
    </row>
    <row r="25" spans="1:41" ht="16.5" customHeight="1">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3"/>
      <c r="AB25" s="3"/>
      <c r="AC25" s="3"/>
      <c r="AD25" s="3"/>
      <c r="AE25" s="3"/>
      <c r="AF25" s="3"/>
      <c r="AG25" s="3"/>
      <c r="AH25" s="3"/>
      <c r="AI25" s="3"/>
      <c r="AJ25" s="3"/>
      <c r="AK25" s="3"/>
      <c r="AL25" s="3"/>
      <c r="AM25" s="3"/>
      <c r="AN25" s="3"/>
      <c r="AO25" s="3"/>
    </row>
    <row r="26" spans="1:41"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c r="AL26" s="3"/>
      <c r="AM26" s="3"/>
      <c r="AN26" s="3"/>
      <c r="AO26" s="3"/>
    </row>
    <row r="27" spans="1:41" ht="16.5" customHeight="1">
      <c r="A27" s="98">
        <v>7</v>
      </c>
      <c r="B27" s="125" t="str">
        <f>IF('2. Identificación del Riesgo'!B27:B29="","",'2. Identificación del Riesgo'!B27:B29)</f>
        <v>Evaluación independiente</v>
      </c>
      <c r="C27" s="99"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9" t="str">
        <f>IF('2. Identificación del Riesgo'!H27:H29="","",'2. Identificación del Riesgo'!H27:H29)</f>
        <v>Seguridad de la Información (Pérdida de la Integridad)</v>
      </c>
      <c r="E27" s="137" t="str">
        <f>IF('7. Mapa de Riesgos General'!AI27:AI29="","",'7. Mapa de Riesgos General'!AI27:AI29)</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27" s="101"/>
      <c r="G27" s="135"/>
      <c r="H27" s="135"/>
      <c r="I27" s="136"/>
      <c r="J27" s="101"/>
      <c r="K27" s="136"/>
      <c r="L27" s="136"/>
      <c r="M27" s="101"/>
      <c r="N27" s="135"/>
      <c r="O27" s="135"/>
      <c r="P27" s="136"/>
      <c r="Q27" s="101"/>
      <c r="R27" s="136"/>
      <c r="S27" s="136"/>
      <c r="T27" s="101"/>
      <c r="U27" s="135"/>
      <c r="V27" s="135"/>
      <c r="W27" s="136"/>
      <c r="X27" s="101"/>
      <c r="Y27" s="136"/>
      <c r="Z27" s="136"/>
      <c r="AA27" s="3"/>
      <c r="AB27" s="3"/>
      <c r="AC27" s="3"/>
      <c r="AD27" s="3"/>
      <c r="AE27" s="3"/>
      <c r="AF27" s="3"/>
      <c r="AG27" s="3"/>
      <c r="AH27" s="3"/>
      <c r="AI27" s="3"/>
      <c r="AJ27" s="3"/>
      <c r="AK27" s="3"/>
      <c r="AL27" s="3"/>
      <c r="AM27" s="3"/>
      <c r="AN27" s="3"/>
      <c r="AO27" s="3"/>
    </row>
    <row r="28" spans="1:41" ht="16.5" customHeight="1">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3"/>
      <c r="AB28" s="3"/>
      <c r="AC28" s="3"/>
      <c r="AD28" s="3"/>
      <c r="AE28" s="3"/>
      <c r="AF28" s="3"/>
      <c r="AG28" s="3"/>
      <c r="AH28" s="3"/>
      <c r="AI28" s="3"/>
      <c r="AJ28" s="3"/>
      <c r="AK28" s="3"/>
      <c r="AL28" s="3"/>
      <c r="AM28" s="3"/>
      <c r="AN28" s="3"/>
      <c r="AO28" s="3"/>
    </row>
    <row r="29" spans="1:41"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c r="AL29" s="3"/>
      <c r="AM29" s="3"/>
      <c r="AN29" s="3"/>
      <c r="AO29" s="3"/>
    </row>
    <row r="30" spans="1:41" ht="16.5" customHeight="1">
      <c r="A30" s="98">
        <v>8</v>
      </c>
      <c r="B30" s="125" t="str">
        <f>IF('2. Identificación del Riesgo'!B30:B32="","",'2. Identificación del Riesgo'!B30:B32)</f>
        <v/>
      </c>
      <c r="C30" s="99" t="str">
        <f>IF('2. Identificación del Riesgo'!G30:G32="","",'2. Identificación del Riesgo'!G30:G32)</f>
        <v/>
      </c>
      <c r="D30" s="99" t="str">
        <f>IF('2. Identificación del Riesgo'!H30:H32="","",'2. Identificación del Riesgo'!H30:H32)</f>
        <v/>
      </c>
      <c r="E30" s="137" t="str">
        <f>IF('7. Mapa de Riesgos General'!AI30:AI32="","",'7. Mapa de Riesgos General'!AI30:AI32)</f>
        <v/>
      </c>
      <c r="F30" s="101"/>
      <c r="G30" s="135"/>
      <c r="H30" s="135"/>
      <c r="I30" s="136"/>
      <c r="J30" s="101"/>
      <c r="K30" s="136"/>
      <c r="L30" s="136"/>
      <c r="M30" s="101"/>
      <c r="N30" s="135"/>
      <c r="O30" s="135"/>
      <c r="P30" s="136"/>
      <c r="Q30" s="101"/>
      <c r="R30" s="136"/>
      <c r="S30" s="136"/>
      <c r="T30" s="101"/>
      <c r="U30" s="135"/>
      <c r="V30" s="135"/>
      <c r="W30" s="136"/>
      <c r="X30" s="101"/>
      <c r="Y30" s="136"/>
      <c r="Z30" s="136"/>
      <c r="AA30" s="3"/>
      <c r="AB30" s="3"/>
      <c r="AC30" s="3"/>
      <c r="AD30" s="3"/>
      <c r="AE30" s="3"/>
      <c r="AF30" s="3"/>
      <c r="AG30" s="3"/>
      <c r="AH30" s="3"/>
      <c r="AI30" s="3"/>
      <c r="AJ30" s="3"/>
      <c r="AK30" s="3"/>
      <c r="AL30" s="3"/>
      <c r="AM30" s="3"/>
      <c r="AN30" s="3"/>
      <c r="AO30" s="3"/>
    </row>
    <row r="31" spans="1:41" ht="16.5" customHeight="1">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3"/>
      <c r="AB31" s="3"/>
      <c r="AC31" s="3"/>
      <c r="AD31" s="3"/>
      <c r="AE31" s="3"/>
      <c r="AF31" s="3"/>
      <c r="AG31" s="3"/>
      <c r="AH31" s="3"/>
      <c r="AI31" s="3"/>
      <c r="AJ31" s="3"/>
      <c r="AK31" s="3"/>
      <c r="AL31" s="3"/>
      <c r="AM31" s="3"/>
      <c r="AN31" s="3"/>
      <c r="AO31" s="3"/>
    </row>
    <row r="32" spans="1:41"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c r="AL32" s="3"/>
      <c r="AM32" s="3"/>
      <c r="AN32" s="3"/>
      <c r="AO32" s="3"/>
    </row>
    <row r="33" spans="1:41" ht="16.5" customHeight="1">
      <c r="A33" s="98">
        <v>9</v>
      </c>
      <c r="B33" s="125" t="str">
        <f>IF('2. Identificación del Riesgo'!B33:B35="","",'2. Identificación del Riesgo'!B33:B35)</f>
        <v/>
      </c>
      <c r="C33" s="99" t="str">
        <f>IF('2. Identificación del Riesgo'!G33:G35="","",'2. Identificación del Riesgo'!G33:G35)</f>
        <v/>
      </c>
      <c r="D33" s="99" t="str">
        <f>IF('2. Identificación del Riesgo'!H33:H35="","",'2. Identificación del Riesgo'!H33:H35)</f>
        <v/>
      </c>
      <c r="E33" s="137" t="str">
        <f>IF('7. Mapa de Riesgos General'!AI33:AI35="","",'7. Mapa de Riesgos General'!AI33:AI35)</f>
        <v/>
      </c>
      <c r="F33" s="101"/>
      <c r="G33" s="135"/>
      <c r="H33" s="135"/>
      <c r="I33" s="136"/>
      <c r="J33" s="101"/>
      <c r="K33" s="136"/>
      <c r="L33" s="136"/>
      <c r="M33" s="101"/>
      <c r="N33" s="135"/>
      <c r="O33" s="135"/>
      <c r="P33" s="136"/>
      <c r="Q33" s="101"/>
      <c r="R33" s="136"/>
      <c r="S33" s="136"/>
      <c r="T33" s="101"/>
      <c r="U33" s="135"/>
      <c r="V33" s="135"/>
      <c r="W33" s="136"/>
      <c r="X33" s="101"/>
      <c r="Y33" s="136"/>
      <c r="Z33" s="136"/>
      <c r="AA33" s="3"/>
      <c r="AB33" s="3"/>
      <c r="AC33" s="3"/>
      <c r="AD33" s="3"/>
      <c r="AE33" s="3"/>
      <c r="AF33" s="3"/>
      <c r="AG33" s="3"/>
      <c r="AH33" s="3"/>
      <c r="AI33" s="3"/>
      <c r="AJ33" s="3"/>
      <c r="AK33" s="3"/>
      <c r="AL33" s="3"/>
      <c r="AM33" s="3"/>
      <c r="AN33" s="3"/>
      <c r="AO33" s="3"/>
    </row>
    <row r="34" spans="1:41" ht="16.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3"/>
      <c r="AB34" s="3"/>
      <c r="AC34" s="3"/>
      <c r="AD34" s="3"/>
      <c r="AE34" s="3"/>
      <c r="AF34" s="3"/>
      <c r="AG34" s="3"/>
      <c r="AH34" s="3"/>
      <c r="AI34" s="3"/>
      <c r="AJ34" s="3"/>
      <c r="AK34" s="3"/>
      <c r="AL34" s="3"/>
      <c r="AM34" s="3"/>
      <c r="AN34" s="3"/>
      <c r="AO34" s="3"/>
    </row>
    <row r="35" spans="1:41"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c r="AL35" s="3"/>
      <c r="AM35" s="3"/>
      <c r="AN35" s="3"/>
      <c r="AO35" s="3"/>
    </row>
    <row r="36" spans="1:41" ht="16.5" customHeight="1">
      <c r="A36" s="98">
        <v>10</v>
      </c>
      <c r="B36" s="125" t="str">
        <f>IF('2. Identificación del Riesgo'!B36:B38="","",'2. Identificación del Riesgo'!B36:B38)</f>
        <v/>
      </c>
      <c r="C36" s="99" t="str">
        <f>IF('2. Identificación del Riesgo'!G36:G38="","",'2. Identificación del Riesgo'!G36:G38)</f>
        <v/>
      </c>
      <c r="D36" s="99" t="str">
        <f>IF('2. Identificación del Riesgo'!H36:H38="","",'2. Identificación del Riesgo'!H36:H38)</f>
        <v/>
      </c>
      <c r="E36" s="137" t="str">
        <f>IF('7. Mapa de Riesgos General'!AI36:AI38="","",'7. Mapa de Riesgos General'!AI36:AI38)</f>
        <v/>
      </c>
      <c r="F36" s="101"/>
      <c r="G36" s="135"/>
      <c r="H36" s="135"/>
      <c r="I36" s="136"/>
      <c r="J36" s="101"/>
      <c r="K36" s="136"/>
      <c r="L36" s="136"/>
      <c r="M36" s="101"/>
      <c r="N36" s="135"/>
      <c r="O36" s="135"/>
      <c r="P36" s="136"/>
      <c r="Q36" s="101"/>
      <c r="R36" s="136"/>
      <c r="S36" s="136"/>
      <c r="T36" s="101"/>
      <c r="U36" s="135"/>
      <c r="V36" s="135"/>
      <c r="W36" s="136"/>
      <c r="X36" s="101"/>
      <c r="Y36" s="136"/>
      <c r="Z36" s="136"/>
      <c r="AA36" s="3"/>
      <c r="AB36" s="3"/>
      <c r="AC36" s="3"/>
      <c r="AD36" s="3"/>
      <c r="AE36" s="3"/>
      <c r="AF36" s="3"/>
      <c r="AG36" s="3"/>
      <c r="AH36" s="3"/>
      <c r="AI36" s="3"/>
      <c r="AJ36" s="3"/>
      <c r="AK36" s="3"/>
      <c r="AL36" s="3"/>
      <c r="AM36" s="3"/>
      <c r="AN36" s="3"/>
      <c r="AO36" s="3"/>
    </row>
    <row r="37" spans="1:41" ht="16.5" customHeight="1">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3"/>
      <c r="AB37" s="3"/>
      <c r="AC37" s="3"/>
      <c r="AD37" s="3"/>
      <c r="AE37" s="3"/>
      <c r="AF37" s="3"/>
      <c r="AG37" s="3"/>
      <c r="AH37" s="3"/>
      <c r="AI37" s="3"/>
      <c r="AJ37" s="3"/>
      <c r="AK37" s="3"/>
      <c r="AL37" s="3"/>
      <c r="AM37" s="3"/>
      <c r="AN37" s="3"/>
      <c r="AO37" s="3"/>
    </row>
    <row r="38" spans="1:41"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3"/>
      <c r="AB38" s="3"/>
      <c r="AC38" s="3"/>
      <c r="AD38" s="3"/>
      <c r="AE38" s="3"/>
      <c r="AF38" s="3"/>
      <c r="AG38" s="3"/>
      <c r="AH38" s="3"/>
      <c r="AI38" s="3"/>
      <c r="AJ38" s="3"/>
      <c r="AK38" s="3"/>
      <c r="AL38" s="3"/>
      <c r="AM38" s="3"/>
      <c r="AN38" s="3"/>
      <c r="AO38" s="3"/>
    </row>
    <row r="39" spans="1:41" ht="16.5" customHeight="1">
      <c r="A39" s="98">
        <v>11</v>
      </c>
      <c r="B39" s="125" t="str">
        <f>IF('2. Identificación del Riesgo'!B39:B41="","",'2. Identificación del Riesgo'!B39:B41)</f>
        <v/>
      </c>
      <c r="C39" s="99" t="str">
        <f>IF('2. Identificación del Riesgo'!G39:G41="","",'2. Identificación del Riesgo'!G39:G41)</f>
        <v/>
      </c>
      <c r="D39" s="99" t="str">
        <f>IF('2. Identificación del Riesgo'!H39:H41="","",'2. Identificación del Riesgo'!H39:H41)</f>
        <v/>
      </c>
      <c r="E39" s="137" t="str">
        <f>IF('7. Mapa de Riesgos General'!AI39:AI41="","",'7. Mapa de Riesgos General'!AI39:AI41)</f>
        <v/>
      </c>
      <c r="F39" s="101"/>
      <c r="G39" s="135"/>
      <c r="H39" s="135"/>
      <c r="I39" s="136"/>
      <c r="J39" s="101"/>
      <c r="K39" s="136"/>
      <c r="L39" s="136"/>
      <c r="M39" s="101"/>
      <c r="N39" s="135"/>
      <c r="O39" s="135"/>
      <c r="P39" s="136"/>
      <c r="Q39" s="101"/>
      <c r="R39" s="136"/>
      <c r="S39" s="136"/>
      <c r="T39" s="101"/>
      <c r="U39" s="135"/>
      <c r="V39" s="135"/>
      <c r="W39" s="136"/>
      <c r="X39" s="101"/>
      <c r="Y39" s="136"/>
      <c r="Z39" s="136"/>
      <c r="AA39" s="3"/>
      <c r="AB39" s="3"/>
      <c r="AC39" s="3"/>
      <c r="AD39" s="3"/>
      <c r="AE39" s="3"/>
      <c r="AF39" s="3"/>
      <c r="AG39" s="3"/>
      <c r="AH39" s="3"/>
      <c r="AI39" s="3"/>
      <c r="AJ39" s="3"/>
      <c r="AK39" s="3"/>
      <c r="AL39" s="3"/>
      <c r="AM39" s="3"/>
      <c r="AN39" s="3"/>
      <c r="AO39" s="3"/>
    </row>
    <row r="40" spans="1:41" ht="16.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3"/>
      <c r="AB40" s="3"/>
      <c r="AC40" s="3"/>
      <c r="AD40" s="3"/>
      <c r="AE40" s="3"/>
      <c r="AF40" s="3"/>
      <c r="AG40" s="3"/>
      <c r="AH40" s="3"/>
      <c r="AI40" s="3"/>
      <c r="AJ40" s="3"/>
      <c r="AK40" s="3"/>
      <c r="AL40" s="3"/>
      <c r="AM40" s="3"/>
      <c r="AN40" s="3"/>
      <c r="AO40" s="3"/>
    </row>
    <row r="41" spans="1:41"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3"/>
      <c r="AB41" s="3"/>
      <c r="AC41" s="3"/>
      <c r="AD41" s="3"/>
      <c r="AE41" s="3"/>
      <c r="AF41" s="3"/>
      <c r="AG41" s="3"/>
      <c r="AH41" s="3"/>
      <c r="AI41" s="3"/>
      <c r="AJ41" s="3"/>
      <c r="AK41" s="3"/>
      <c r="AL41" s="3"/>
      <c r="AM41" s="3"/>
      <c r="AN41" s="3"/>
      <c r="AO41" s="3"/>
    </row>
    <row r="42" spans="1:41" ht="16.5" customHeight="1">
      <c r="A42" s="98">
        <v>12</v>
      </c>
      <c r="B42" s="125" t="str">
        <f>IF('2. Identificación del Riesgo'!B42:B44="","",'2. Identificación del Riesgo'!B42:B44)</f>
        <v/>
      </c>
      <c r="C42" s="99" t="str">
        <f>IF('2. Identificación del Riesgo'!G42:G44="","",'2. Identificación del Riesgo'!G42:G44)</f>
        <v/>
      </c>
      <c r="D42" s="99" t="str">
        <f>IF('2. Identificación del Riesgo'!H42:H44="","",'2. Identificación del Riesgo'!H42:H44)</f>
        <v/>
      </c>
      <c r="E42" s="137" t="str">
        <f>IF('7. Mapa de Riesgos General'!AI42:AI44="","",'7. Mapa de Riesgos General'!AI42:AI44)</f>
        <v/>
      </c>
      <c r="F42" s="101"/>
      <c r="G42" s="135"/>
      <c r="H42" s="135"/>
      <c r="I42" s="136"/>
      <c r="J42" s="101"/>
      <c r="K42" s="136"/>
      <c r="L42" s="136"/>
      <c r="M42" s="101"/>
      <c r="N42" s="135"/>
      <c r="O42" s="135"/>
      <c r="P42" s="136"/>
      <c r="Q42" s="101"/>
      <c r="R42" s="136"/>
      <c r="S42" s="136"/>
      <c r="T42" s="101"/>
      <c r="U42" s="135"/>
      <c r="V42" s="135"/>
      <c r="W42" s="136"/>
      <c r="X42" s="101"/>
      <c r="Y42" s="136"/>
      <c r="Z42" s="136"/>
      <c r="AA42" s="3"/>
      <c r="AB42" s="3"/>
      <c r="AC42" s="3"/>
      <c r="AD42" s="3"/>
      <c r="AE42" s="3"/>
      <c r="AF42" s="3"/>
      <c r="AG42" s="3"/>
      <c r="AH42" s="3"/>
      <c r="AI42" s="3"/>
      <c r="AJ42" s="3"/>
      <c r="AK42" s="3"/>
      <c r="AL42" s="3"/>
      <c r="AM42" s="3"/>
      <c r="AN42" s="3"/>
      <c r="AO42" s="3"/>
    </row>
    <row r="43" spans="1:41" ht="16.5" customHeight="1">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3"/>
      <c r="AB43" s="3"/>
      <c r="AC43" s="3"/>
      <c r="AD43" s="3"/>
      <c r="AE43" s="3"/>
      <c r="AF43" s="3"/>
      <c r="AG43" s="3"/>
      <c r="AH43" s="3"/>
      <c r="AI43" s="3"/>
      <c r="AJ43" s="3"/>
      <c r="AK43" s="3"/>
      <c r="AL43" s="3"/>
      <c r="AM43" s="3"/>
      <c r="AN43" s="3"/>
      <c r="AO43" s="3"/>
    </row>
    <row r="44" spans="1:41"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3"/>
      <c r="AB44" s="3"/>
      <c r="AC44" s="3"/>
      <c r="AD44" s="3"/>
      <c r="AE44" s="3"/>
      <c r="AF44" s="3"/>
      <c r="AG44" s="3"/>
      <c r="AH44" s="3"/>
      <c r="AI44" s="3"/>
      <c r="AJ44" s="3"/>
      <c r="AK44" s="3"/>
      <c r="AL44" s="3"/>
      <c r="AM44" s="3"/>
      <c r="AN44" s="3"/>
      <c r="AO44" s="3"/>
    </row>
    <row r="45" spans="1:41" ht="16.5" customHeight="1">
      <c r="A45" s="98">
        <v>13</v>
      </c>
      <c r="B45" s="125" t="str">
        <f>IF('2. Identificación del Riesgo'!B45:B47="","",'2. Identificación del Riesgo'!B45:B47)</f>
        <v/>
      </c>
      <c r="C45" s="99" t="str">
        <f>IF('2. Identificación del Riesgo'!G45:G47="","",'2. Identificación del Riesgo'!G45:G47)</f>
        <v/>
      </c>
      <c r="D45" s="99" t="str">
        <f>IF('2. Identificación del Riesgo'!H45:H47="","",'2. Identificación del Riesgo'!H45:H47)</f>
        <v/>
      </c>
      <c r="E45" s="137" t="str">
        <f>IF('7. Mapa de Riesgos General'!AI45:AI47="","",'7. Mapa de Riesgos General'!AI45:AI47)</f>
        <v/>
      </c>
      <c r="F45" s="101"/>
      <c r="G45" s="135"/>
      <c r="H45" s="135"/>
      <c r="I45" s="136"/>
      <c r="J45" s="101"/>
      <c r="K45" s="136"/>
      <c r="L45" s="136"/>
      <c r="M45" s="101"/>
      <c r="N45" s="135"/>
      <c r="O45" s="135"/>
      <c r="P45" s="136"/>
      <c r="Q45" s="101"/>
      <c r="R45" s="136"/>
      <c r="S45" s="136"/>
      <c r="T45" s="101"/>
      <c r="U45" s="135"/>
      <c r="V45" s="135"/>
      <c r="W45" s="136"/>
      <c r="X45" s="101"/>
      <c r="Y45" s="136"/>
      <c r="Z45" s="136"/>
      <c r="AA45" s="3"/>
      <c r="AB45" s="3"/>
      <c r="AC45" s="3"/>
      <c r="AD45" s="3"/>
      <c r="AE45" s="3"/>
      <c r="AF45" s="3"/>
      <c r="AG45" s="3"/>
      <c r="AH45" s="3"/>
      <c r="AI45" s="3"/>
      <c r="AJ45" s="3"/>
      <c r="AK45" s="3"/>
      <c r="AL45" s="3"/>
      <c r="AM45" s="3"/>
      <c r="AN45" s="3"/>
      <c r="AO45" s="3"/>
    </row>
    <row r="46" spans="1:41" ht="16.5" customHeight="1">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3"/>
      <c r="AB46" s="3"/>
      <c r="AC46" s="3"/>
      <c r="AD46" s="3"/>
      <c r="AE46" s="3"/>
      <c r="AF46" s="3"/>
      <c r="AG46" s="3"/>
      <c r="AH46" s="3"/>
      <c r="AI46" s="3"/>
      <c r="AJ46" s="3"/>
      <c r="AK46" s="3"/>
      <c r="AL46" s="3"/>
      <c r="AM46" s="3"/>
      <c r="AN46" s="3"/>
      <c r="AO46" s="3"/>
    </row>
    <row r="47" spans="1:41"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3"/>
      <c r="AB47" s="3"/>
      <c r="AC47" s="3"/>
      <c r="AD47" s="3"/>
      <c r="AE47" s="3"/>
      <c r="AF47" s="3"/>
      <c r="AG47" s="3"/>
      <c r="AH47" s="3"/>
      <c r="AI47" s="3"/>
      <c r="AJ47" s="3"/>
      <c r="AK47" s="3"/>
      <c r="AL47" s="3"/>
      <c r="AM47" s="3"/>
      <c r="AN47" s="3"/>
      <c r="AO47" s="3"/>
    </row>
    <row r="48" spans="1:41" ht="16.5" customHeight="1">
      <c r="A48" s="98">
        <v>14</v>
      </c>
      <c r="B48" s="125" t="str">
        <f>IF('2. Identificación del Riesgo'!B48:B50="","",'2. Identificación del Riesgo'!B48:B50)</f>
        <v/>
      </c>
      <c r="C48" s="99" t="str">
        <f>IF('2. Identificación del Riesgo'!G48:G50="","",'2. Identificación del Riesgo'!G48:G50)</f>
        <v/>
      </c>
      <c r="D48" s="99" t="str">
        <f>IF('2. Identificación del Riesgo'!H48:H50="","",'2. Identificación del Riesgo'!H48:H50)</f>
        <v/>
      </c>
      <c r="E48" s="137" t="str">
        <f>IF('7. Mapa de Riesgos General'!AI48:AI50="","",'7. Mapa de Riesgos General'!AI48:AI50)</f>
        <v/>
      </c>
      <c r="F48" s="101"/>
      <c r="G48" s="135"/>
      <c r="H48" s="135"/>
      <c r="I48" s="136"/>
      <c r="J48" s="101"/>
      <c r="K48" s="136"/>
      <c r="L48" s="136"/>
      <c r="M48" s="101"/>
      <c r="N48" s="135"/>
      <c r="O48" s="135"/>
      <c r="P48" s="136"/>
      <c r="Q48" s="101"/>
      <c r="R48" s="136"/>
      <c r="S48" s="136"/>
      <c r="T48" s="101"/>
      <c r="U48" s="135"/>
      <c r="V48" s="135"/>
      <c r="W48" s="136"/>
      <c r="X48" s="101"/>
      <c r="Y48" s="136"/>
      <c r="Z48" s="136"/>
      <c r="AA48" s="3"/>
      <c r="AB48" s="3"/>
      <c r="AC48" s="3"/>
      <c r="AD48" s="3"/>
      <c r="AE48" s="3"/>
      <c r="AF48" s="3"/>
      <c r="AG48" s="3"/>
      <c r="AH48" s="3"/>
      <c r="AI48" s="3"/>
      <c r="AJ48" s="3"/>
      <c r="AK48" s="3"/>
      <c r="AL48" s="3"/>
      <c r="AM48" s="3"/>
      <c r="AN48" s="3"/>
      <c r="AO48" s="3"/>
    </row>
    <row r="49" spans="1:41" ht="16.5" customHeight="1">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3"/>
      <c r="AB49" s="3"/>
      <c r="AC49" s="3"/>
      <c r="AD49" s="3"/>
      <c r="AE49" s="3"/>
      <c r="AF49" s="3"/>
      <c r="AG49" s="3"/>
      <c r="AH49" s="3"/>
      <c r="AI49" s="3"/>
      <c r="AJ49" s="3"/>
      <c r="AK49" s="3"/>
      <c r="AL49" s="3"/>
      <c r="AM49" s="3"/>
      <c r="AN49" s="3"/>
      <c r="AO49" s="3"/>
    </row>
    <row r="50" spans="1:41"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3"/>
      <c r="AB50" s="3"/>
      <c r="AC50" s="3"/>
      <c r="AD50" s="3"/>
      <c r="AE50" s="3"/>
      <c r="AF50" s="3"/>
      <c r="AG50" s="3"/>
      <c r="AH50" s="3"/>
      <c r="AI50" s="3"/>
      <c r="AJ50" s="3"/>
      <c r="AK50" s="3"/>
      <c r="AL50" s="3"/>
      <c r="AM50" s="3"/>
      <c r="AN50" s="3"/>
      <c r="AO50" s="3"/>
    </row>
    <row r="51" spans="1:41" ht="16.5" customHeight="1">
      <c r="A51" s="98">
        <v>15</v>
      </c>
      <c r="B51" s="125" t="str">
        <f>IF('2. Identificación del Riesgo'!B51:B53="","",'2. Identificación del Riesgo'!B51:B53)</f>
        <v/>
      </c>
      <c r="C51" s="99" t="str">
        <f>IF('2. Identificación del Riesgo'!G51:G53="","",'2. Identificación del Riesgo'!G51:G53)</f>
        <v/>
      </c>
      <c r="D51" s="99" t="str">
        <f>IF('2. Identificación del Riesgo'!H51:H53="","",'2. Identificación del Riesgo'!H51:H53)</f>
        <v/>
      </c>
      <c r="E51" s="137" t="str">
        <f>IF('7. Mapa de Riesgos General'!AI51:AI53="","",'7. Mapa de Riesgos General'!AI51:AI53)</f>
        <v/>
      </c>
      <c r="F51" s="101"/>
      <c r="G51" s="135"/>
      <c r="H51" s="135"/>
      <c r="I51" s="136"/>
      <c r="J51" s="101"/>
      <c r="K51" s="136"/>
      <c r="L51" s="136"/>
      <c r="M51" s="101"/>
      <c r="N51" s="135"/>
      <c r="O51" s="135"/>
      <c r="P51" s="136"/>
      <c r="Q51" s="101"/>
      <c r="R51" s="136"/>
      <c r="S51" s="136"/>
      <c r="T51" s="101"/>
      <c r="U51" s="135"/>
      <c r="V51" s="135"/>
      <c r="W51" s="136"/>
      <c r="X51" s="101"/>
      <c r="Y51" s="136"/>
      <c r="Z51" s="136"/>
      <c r="AA51" s="3"/>
      <c r="AB51" s="3"/>
      <c r="AC51" s="3"/>
      <c r="AD51" s="3"/>
      <c r="AE51" s="3"/>
      <c r="AF51" s="3"/>
      <c r="AG51" s="3"/>
      <c r="AH51" s="3"/>
      <c r="AI51" s="3"/>
      <c r="AJ51" s="3"/>
      <c r="AK51" s="3"/>
      <c r="AL51" s="3"/>
      <c r="AM51" s="3"/>
      <c r="AN51" s="3"/>
      <c r="AO51" s="3"/>
    </row>
    <row r="52" spans="1:41" ht="16.5" customHeight="1">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3"/>
      <c r="AB52" s="3"/>
      <c r="AC52" s="3"/>
      <c r="AD52" s="3"/>
      <c r="AE52" s="3"/>
      <c r="AF52" s="3"/>
      <c r="AG52" s="3"/>
      <c r="AH52" s="3"/>
      <c r="AI52" s="3"/>
      <c r="AJ52" s="3"/>
      <c r="AK52" s="3"/>
      <c r="AL52" s="3"/>
      <c r="AM52" s="3"/>
      <c r="AN52" s="3"/>
      <c r="AO52" s="3"/>
    </row>
    <row r="53" spans="1:41"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3"/>
      <c r="AB53" s="3"/>
      <c r="AC53" s="3"/>
      <c r="AD53" s="3"/>
      <c r="AE53" s="3"/>
      <c r="AF53" s="3"/>
      <c r="AG53" s="3"/>
      <c r="AH53" s="3"/>
      <c r="AI53" s="3"/>
      <c r="AJ53" s="3"/>
      <c r="AK53" s="3"/>
      <c r="AL53" s="3"/>
      <c r="AM53" s="3"/>
      <c r="AN53" s="3"/>
      <c r="AO53" s="3"/>
    </row>
    <row r="54" spans="1:41" ht="16.5" customHeight="1">
      <c r="A54" s="98">
        <v>16</v>
      </c>
      <c r="B54" s="125" t="str">
        <f>IF('2. Identificación del Riesgo'!B54:B56="","",'2. Identificación del Riesgo'!B54:B56)</f>
        <v/>
      </c>
      <c r="C54" s="99" t="str">
        <f>IF('2. Identificación del Riesgo'!G54:G56="","",'2. Identificación del Riesgo'!G54:G56)</f>
        <v/>
      </c>
      <c r="D54" s="99" t="str">
        <f>IF('2. Identificación del Riesgo'!H54:H56="","",'2. Identificación del Riesgo'!H54:H56)</f>
        <v/>
      </c>
      <c r="E54" s="137" t="str">
        <f>IF('7. Mapa de Riesgos General'!AI54:AI56="","",'7. Mapa de Riesgos General'!AI54:AI56)</f>
        <v/>
      </c>
      <c r="F54" s="101"/>
      <c r="G54" s="135"/>
      <c r="H54" s="135"/>
      <c r="I54" s="136"/>
      <c r="J54" s="101"/>
      <c r="K54" s="136"/>
      <c r="L54" s="136"/>
      <c r="M54" s="101"/>
      <c r="N54" s="135"/>
      <c r="O54" s="135"/>
      <c r="P54" s="136"/>
      <c r="Q54" s="101"/>
      <c r="R54" s="136"/>
      <c r="S54" s="136"/>
      <c r="T54" s="101"/>
      <c r="U54" s="135"/>
      <c r="V54" s="135"/>
      <c r="W54" s="136"/>
      <c r="X54" s="101"/>
      <c r="Y54" s="136"/>
      <c r="Z54" s="136"/>
      <c r="AA54" s="3"/>
      <c r="AB54" s="3"/>
      <c r="AC54" s="3"/>
      <c r="AD54" s="3"/>
      <c r="AE54" s="3"/>
      <c r="AF54" s="3"/>
      <c r="AG54" s="3"/>
      <c r="AH54" s="3"/>
      <c r="AI54" s="3"/>
      <c r="AJ54" s="3"/>
      <c r="AK54" s="3"/>
      <c r="AL54" s="3"/>
      <c r="AM54" s="3"/>
      <c r="AN54" s="3"/>
      <c r="AO54" s="3"/>
    </row>
    <row r="55" spans="1:41" ht="16.5" customHeight="1">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3"/>
      <c r="AB55" s="3"/>
      <c r="AC55" s="3"/>
      <c r="AD55" s="3"/>
      <c r="AE55" s="3"/>
      <c r="AF55" s="3"/>
      <c r="AG55" s="3"/>
      <c r="AH55" s="3"/>
      <c r="AI55" s="3"/>
      <c r="AJ55" s="3"/>
      <c r="AK55" s="3"/>
      <c r="AL55" s="3"/>
      <c r="AM55" s="3"/>
      <c r="AN55" s="3"/>
      <c r="AO55" s="3"/>
    </row>
    <row r="56" spans="1:41"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3"/>
      <c r="AB56" s="3"/>
      <c r="AC56" s="3"/>
      <c r="AD56" s="3"/>
      <c r="AE56" s="3"/>
      <c r="AF56" s="3"/>
      <c r="AG56" s="3"/>
      <c r="AH56" s="3"/>
      <c r="AI56" s="3"/>
      <c r="AJ56" s="3"/>
      <c r="AK56" s="3"/>
      <c r="AL56" s="3"/>
      <c r="AM56" s="3"/>
      <c r="AN56" s="3"/>
      <c r="AO56" s="3"/>
    </row>
    <row r="57" spans="1:41" ht="16.5" customHeight="1">
      <c r="A57" s="98">
        <v>17</v>
      </c>
      <c r="B57" s="125" t="str">
        <f>IF('2. Identificación del Riesgo'!B57:B59="","",'2. Identificación del Riesgo'!B57:B59)</f>
        <v/>
      </c>
      <c r="C57" s="99" t="str">
        <f>IF('2. Identificación del Riesgo'!G57:G59="","",'2. Identificación del Riesgo'!G57:G59)</f>
        <v/>
      </c>
      <c r="D57" s="99" t="str">
        <f>IF('2. Identificación del Riesgo'!H57:H59="","",'2. Identificación del Riesgo'!H57:H59)</f>
        <v/>
      </c>
      <c r="E57" s="137" t="str">
        <f>IF('7. Mapa de Riesgos General'!AI57:AI59="","",'7. Mapa de Riesgos General'!AI57:AI59)</f>
        <v/>
      </c>
      <c r="F57" s="101"/>
      <c r="G57" s="135"/>
      <c r="H57" s="135"/>
      <c r="I57" s="136"/>
      <c r="J57" s="101"/>
      <c r="K57" s="136"/>
      <c r="L57" s="136"/>
      <c r="M57" s="101"/>
      <c r="N57" s="135"/>
      <c r="O57" s="135"/>
      <c r="P57" s="136"/>
      <c r="Q57" s="101"/>
      <c r="R57" s="136"/>
      <c r="S57" s="136"/>
      <c r="T57" s="101"/>
      <c r="U57" s="135"/>
      <c r="V57" s="135"/>
      <c r="W57" s="136"/>
      <c r="X57" s="101"/>
      <c r="Y57" s="136"/>
      <c r="Z57" s="136"/>
      <c r="AA57" s="3"/>
      <c r="AB57" s="3"/>
      <c r="AC57" s="3"/>
      <c r="AD57" s="3"/>
      <c r="AE57" s="3"/>
      <c r="AF57" s="3"/>
      <c r="AG57" s="3"/>
      <c r="AH57" s="3"/>
      <c r="AI57" s="3"/>
      <c r="AJ57" s="3"/>
      <c r="AK57" s="3"/>
      <c r="AL57" s="3"/>
      <c r="AM57" s="3"/>
      <c r="AN57" s="3"/>
      <c r="AO57" s="3"/>
    </row>
    <row r="58" spans="1:41" ht="16.5" customHeight="1">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3"/>
      <c r="AB58" s="3"/>
      <c r="AC58" s="3"/>
      <c r="AD58" s="3"/>
      <c r="AE58" s="3"/>
      <c r="AF58" s="3"/>
      <c r="AG58" s="3"/>
      <c r="AH58" s="3"/>
      <c r="AI58" s="3"/>
      <c r="AJ58" s="3"/>
      <c r="AK58" s="3"/>
      <c r="AL58" s="3"/>
      <c r="AM58" s="3"/>
      <c r="AN58" s="3"/>
      <c r="AO58" s="3"/>
    </row>
    <row r="59" spans="1:41"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3"/>
      <c r="AB59" s="3"/>
      <c r="AC59" s="3"/>
      <c r="AD59" s="3"/>
      <c r="AE59" s="3"/>
      <c r="AF59" s="3"/>
      <c r="AG59" s="3"/>
      <c r="AH59" s="3"/>
      <c r="AI59" s="3"/>
      <c r="AJ59" s="3"/>
      <c r="AK59" s="3"/>
      <c r="AL59" s="3"/>
      <c r="AM59" s="3"/>
      <c r="AN59" s="3"/>
      <c r="AO59" s="3"/>
    </row>
    <row r="60" spans="1:41" ht="16.5" customHeight="1">
      <c r="A60" s="98">
        <v>18</v>
      </c>
      <c r="B60" s="125" t="str">
        <f>IF('2. Identificación del Riesgo'!B60:B62="","",'2. Identificación del Riesgo'!B60:B62)</f>
        <v/>
      </c>
      <c r="C60" s="99" t="str">
        <f>IF('2. Identificación del Riesgo'!G60:G62="","",'2. Identificación del Riesgo'!G60:G62)</f>
        <v/>
      </c>
      <c r="D60" s="99" t="str">
        <f>IF('2. Identificación del Riesgo'!H60:H62="","",'2. Identificación del Riesgo'!H60:H62)</f>
        <v/>
      </c>
      <c r="E60" s="137" t="str">
        <f>IF('7. Mapa de Riesgos General'!AI60:AI62="","",'7. Mapa de Riesgos General'!AI60:AI62)</f>
        <v/>
      </c>
      <c r="F60" s="101"/>
      <c r="G60" s="135"/>
      <c r="H60" s="135"/>
      <c r="I60" s="136"/>
      <c r="J60" s="101"/>
      <c r="K60" s="136"/>
      <c r="L60" s="136"/>
      <c r="M60" s="101"/>
      <c r="N60" s="135"/>
      <c r="O60" s="135"/>
      <c r="P60" s="136"/>
      <c r="Q60" s="101"/>
      <c r="R60" s="136"/>
      <c r="S60" s="136"/>
      <c r="T60" s="101"/>
      <c r="U60" s="135"/>
      <c r="V60" s="135"/>
      <c r="W60" s="136"/>
      <c r="X60" s="101"/>
      <c r="Y60" s="136"/>
      <c r="Z60" s="136"/>
      <c r="AA60" s="3"/>
      <c r="AB60" s="3"/>
      <c r="AC60" s="3"/>
      <c r="AD60" s="3"/>
      <c r="AE60" s="3"/>
      <c r="AF60" s="3"/>
      <c r="AG60" s="3"/>
      <c r="AH60" s="3"/>
      <c r="AI60" s="3"/>
      <c r="AJ60" s="3"/>
      <c r="AK60" s="3"/>
      <c r="AL60" s="3"/>
      <c r="AM60" s="3"/>
      <c r="AN60" s="3"/>
      <c r="AO60" s="3"/>
    </row>
    <row r="61" spans="1:41" ht="16.5" customHeight="1">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3"/>
      <c r="AB61" s="3"/>
      <c r="AC61" s="3"/>
      <c r="AD61" s="3"/>
      <c r="AE61" s="3"/>
      <c r="AF61" s="3"/>
      <c r="AG61" s="3"/>
      <c r="AH61" s="3"/>
      <c r="AI61" s="3"/>
      <c r="AJ61" s="3"/>
      <c r="AK61" s="3"/>
      <c r="AL61" s="3"/>
      <c r="AM61" s="3"/>
      <c r="AN61" s="3"/>
      <c r="AO61" s="3"/>
    </row>
    <row r="62" spans="1:41"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3"/>
      <c r="AB62" s="3"/>
      <c r="AC62" s="3"/>
      <c r="AD62" s="3"/>
      <c r="AE62" s="3"/>
      <c r="AF62" s="3"/>
      <c r="AG62" s="3"/>
      <c r="AH62" s="3"/>
      <c r="AI62" s="3"/>
      <c r="AJ62" s="3"/>
      <c r="AK62" s="3"/>
      <c r="AL62" s="3"/>
      <c r="AM62" s="3"/>
      <c r="AN62" s="3"/>
      <c r="AO62" s="3"/>
    </row>
    <row r="63" spans="1:41" ht="16.5" customHeight="1">
      <c r="A63" s="98">
        <v>19</v>
      </c>
      <c r="B63" s="125" t="str">
        <f>IF('2. Identificación del Riesgo'!B63:B65="","",'2. Identificación del Riesgo'!B63:B65)</f>
        <v/>
      </c>
      <c r="C63" s="99" t="str">
        <f>IF('2. Identificación del Riesgo'!G63:G65="","",'2. Identificación del Riesgo'!G63:G65)</f>
        <v/>
      </c>
      <c r="D63" s="99" t="str">
        <f>IF('2. Identificación del Riesgo'!H63:H65="","",'2. Identificación del Riesgo'!H63:H65)</f>
        <v/>
      </c>
      <c r="E63" s="137" t="str">
        <f>IF('7. Mapa de Riesgos General'!AI63:AI65="","",'7. Mapa de Riesgos General'!AI63:AI65)</f>
        <v/>
      </c>
      <c r="F63" s="101"/>
      <c r="G63" s="135"/>
      <c r="H63" s="135"/>
      <c r="I63" s="136"/>
      <c r="J63" s="101"/>
      <c r="K63" s="136"/>
      <c r="L63" s="136"/>
      <c r="M63" s="101"/>
      <c r="N63" s="135"/>
      <c r="O63" s="135"/>
      <c r="P63" s="136"/>
      <c r="Q63" s="101"/>
      <c r="R63" s="136"/>
      <c r="S63" s="136"/>
      <c r="T63" s="101"/>
      <c r="U63" s="135"/>
      <c r="V63" s="135"/>
      <c r="W63" s="136"/>
      <c r="X63" s="101"/>
      <c r="Y63" s="136"/>
      <c r="Z63" s="136"/>
      <c r="AA63" s="3"/>
      <c r="AB63" s="3"/>
      <c r="AC63" s="3"/>
      <c r="AD63" s="3"/>
      <c r="AE63" s="3"/>
      <c r="AF63" s="3"/>
      <c r="AG63" s="3"/>
      <c r="AH63" s="3"/>
      <c r="AI63" s="3"/>
      <c r="AJ63" s="3"/>
      <c r="AK63" s="3"/>
      <c r="AL63" s="3"/>
      <c r="AM63" s="3"/>
      <c r="AN63" s="3"/>
      <c r="AO63" s="3"/>
    </row>
    <row r="64" spans="1:41" ht="16.5" customHeight="1">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3"/>
      <c r="AB64" s="3"/>
      <c r="AC64" s="3"/>
      <c r="AD64" s="3"/>
      <c r="AE64" s="3"/>
      <c r="AF64" s="3"/>
      <c r="AG64" s="3"/>
      <c r="AH64" s="3"/>
      <c r="AI64" s="3"/>
      <c r="AJ64" s="3"/>
      <c r="AK64" s="3"/>
      <c r="AL64" s="3"/>
      <c r="AM64" s="3"/>
      <c r="AN64" s="3"/>
      <c r="AO64" s="3"/>
    </row>
    <row r="65" spans="1:41"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3"/>
      <c r="AB65" s="3"/>
      <c r="AC65" s="3"/>
      <c r="AD65" s="3"/>
      <c r="AE65" s="3"/>
      <c r="AF65" s="3"/>
      <c r="AG65" s="3"/>
      <c r="AH65" s="3"/>
      <c r="AI65" s="3"/>
      <c r="AJ65" s="3"/>
      <c r="AK65" s="3"/>
      <c r="AL65" s="3"/>
      <c r="AM65" s="3"/>
      <c r="AN65" s="3"/>
      <c r="AO65" s="3"/>
    </row>
    <row r="66" spans="1:41" ht="16.5" customHeight="1">
      <c r="A66" s="98">
        <v>20</v>
      </c>
      <c r="B66" s="125" t="str">
        <f>IF('2. Identificación del Riesgo'!B66:B68="","",'2. Identificación del Riesgo'!B66:B68)</f>
        <v/>
      </c>
      <c r="C66" s="99" t="str">
        <f>IF('2. Identificación del Riesgo'!G66:G68="","",'2. Identificación del Riesgo'!G66:G68)</f>
        <v/>
      </c>
      <c r="D66" s="99" t="str">
        <f>IF('2. Identificación del Riesgo'!H66:H68="","",'2. Identificación del Riesgo'!H66:H68)</f>
        <v/>
      </c>
      <c r="E66" s="137" t="str">
        <f>IF('7. Mapa de Riesgos General'!AI66:AI68="","",'7. Mapa de Riesgos General'!AI66:AI68)</f>
        <v/>
      </c>
      <c r="F66" s="101"/>
      <c r="G66" s="135"/>
      <c r="H66" s="135"/>
      <c r="I66" s="136"/>
      <c r="J66" s="101"/>
      <c r="K66" s="136"/>
      <c r="L66" s="136"/>
      <c r="M66" s="101"/>
      <c r="N66" s="135"/>
      <c r="O66" s="135"/>
      <c r="P66" s="136"/>
      <c r="Q66" s="101"/>
      <c r="R66" s="136"/>
      <c r="S66" s="136"/>
      <c r="T66" s="101"/>
      <c r="U66" s="135"/>
      <c r="V66" s="135"/>
      <c r="W66" s="136"/>
      <c r="X66" s="101"/>
      <c r="Y66" s="136"/>
      <c r="Z66" s="136"/>
      <c r="AA66" s="3"/>
      <c r="AB66" s="3"/>
      <c r="AC66" s="3"/>
      <c r="AD66" s="3"/>
      <c r="AE66" s="3"/>
      <c r="AF66" s="3"/>
      <c r="AG66" s="3"/>
      <c r="AH66" s="3"/>
      <c r="AI66" s="3"/>
      <c r="AJ66" s="3"/>
      <c r="AK66" s="3"/>
      <c r="AL66" s="3"/>
      <c r="AM66" s="3"/>
      <c r="AN66" s="3"/>
      <c r="AO66" s="3"/>
    </row>
    <row r="67" spans="1:41" ht="16.5" customHeight="1">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2"/>
      <c r="AB67" s="2"/>
      <c r="AC67" s="2"/>
      <c r="AD67" s="2"/>
      <c r="AE67" s="2"/>
      <c r="AF67" s="2"/>
      <c r="AG67" s="2"/>
      <c r="AH67" s="2"/>
      <c r="AI67" s="2"/>
      <c r="AJ67" s="2"/>
      <c r="AK67" s="2"/>
      <c r="AL67" s="2"/>
      <c r="AM67" s="2"/>
      <c r="AN67" s="2"/>
      <c r="AO67" s="2"/>
    </row>
    <row r="68" spans="1:41"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c r="AL68" s="2"/>
      <c r="AM68" s="2"/>
      <c r="AN68" s="2"/>
      <c r="AO68" s="2"/>
    </row>
    <row r="69" spans="1:41" ht="25.5" customHeight="1">
      <c r="A69" s="2"/>
      <c r="B69" s="37"/>
      <c r="C69" s="2"/>
      <c r="D69" s="2"/>
      <c r="E69" s="2"/>
      <c r="F69" s="38" t="str">
        <f>IFERROR(AVERAGE(F9:F68),"")</f>
        <v/>
      </c>
      <c r="G69" s="2"/>
      <c r="H69" s="2"/>
      <c r="I69" s="2"/>
      <c r="J69" s="38" t="str">
        <f>IFERROR(AVERAGE(J9:J68),"")</f>
        <v/>
      </c>
      <c r="K69" s="2"/>
      <c r="L69" s="2"/>
      <c r="M69" s="38">
        <f>IFERROR(AVERAGE(M9:M68),"")</f>
        <v>1</v>
      </c>
      <c r="N69" s="2"/>
      <c r="O69" s="2"/>
      <c r="P69" s="2"/>
      <c r="Q69" s="38" t="str">
        <f>IFERROR(AVERAGE(Q9:Q68),"")</f>
        <v/>
      </c>
      <c r="R69" s="2"/>
      <c r="S69" s="2"/>
      <c r="T69" s="38" t="str">
        <f>IFERROR(AVERAGE(T9:T68),"")</f>
        <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O66:O68"/>
    <mergeCell ref="P66:P68"/>
    <mergeCell ref="H66:H68"/>
    <mergeCell ref="I66:I68"/>
    <mergeCell ref="J66:J68"/>
    <mergeCell ref="K66:K68"/>
    <mergeCell ref="L66:L68"/>
    <mergeCell ref="M66:M68"/>
    <mergeCell ref="N66:N68"/>
    <mergeCell ref="X24:X26"/>
    <mergeCell ref="Y24:Y26"/>
    <mergeCell ref="Q24:Q26"/>
    <mergeCell ref="R24:R26"/>
    <mergeCell ref="S24:S26"/>
    <mergeCell ref="T24:T26"/>
    <mergeCell ref="U24:U26"/>
    <mergeCell ref="V24:V26"/>
    <mergeCell ref="W24:W26"/>
    <mergeCell ref="X15:X17"/>
    <mergeCell ref="Y15:Y17"/>
    <mergeCell ref="Z15:Z17"/>
    <mergeCell ref="Z18:Z20"/>
    <mergeCell ref="A18:A20"/>
    <mergeCell ref="B18:B20"/>
    <mergeCell ref="C18:C20"/>
    <mergeCell ref="D18:D20"/>
    <mergeCell ref="E18:E20"/>
    <mergeCell ref="F18:F20"/>
    <mergeCell ref="G18:G20"/>
    <mergeCell ref="P15:P17"/>
    <mergeCell ref="Q15:Q17"/>
    <mergeCell ref="R15:R17"/>
    <mergeCell ref="S15:S17"/>
    <mergeCell ref="T15:T17"/>
    <mergeCell ref="U15:U17"/>
    <mergeCell ref="O15:O17"/>
    <mergeCell ref="X18:X20"/>
    <mergeCell ref="Y18:Y20"/>
    <mergeCell ref="Q18:Q20"/>
    <mergeCell ref="R18:R20"/>
    <mergeCell ref="S18:S20"/>
    <mergeCell ref="T18:T20"/>
    <mergeCell ref="A12:A14"/>
    <mergeCell ref="B12:B14"/>
    <mergeCell ref="C12:C14"/>
    <mergeCell ref="D12:D14"/>
    <mergeCell ref="E12:E14"/>
    <mergeCell ref="F12:F14"/>
    <mergeCell ref="G12:G14"/>
    <mergeCell ref="V15:V17"/>
    <mergeCell ref="W15:W17"/>
    <mergeCell ref="H12:H14"/>
    <mergeCell ref="I12:I14"/>
    <mergeCell ref="J12:J14"/>
    <mergeCell ref="K12:K14"/>
    <mergeCell ref="L12:L14"/>
    <mergeCell ref="M12:M14"/>
    <mergeCell ref="N12:N14"/>
    <mergeCell ref="O12:O14"/>
    <mergeCell ref="A15:A17"/>
    <mergeCell ref="B15:B17"/>
    <mergeCell ref="C15:C17"/>
    <mergeCell ref="D15:D17"/>
    <mergeCell ref="E15:E17"/>
    <mergeCell ref="F15:F17"/>
    <mergeCell ref="G15:G17"/>
    <mergeCell ref="X12:X14"/>
    <mergeCell ref="Y12:Y14"/>
    <mergeCell ref="Z12:Z14"/>
    <mergeCell ref="P12:P14"/>
    <mergeCell ref="Q12:Q14"/>
    <mergeCell ref="R12:R14"/>
    <mergeCell ref="S12:S14"/>
    <mergeCell ref="T12:T14"/>
    <mergeCell ref="U12:U14"/>
    <mergeCell ref="V12:V14"/>
    <mergeCell ref="W12:W14"/>
    <mergeCell ref="U18:U20"/>
    <mergeCell ref="V18:V20"/>
    <mergeCell ref="W18:W20"/>
    <mergeCell ref="H15:H17"/>
    <mergeCell ref="I15:I17"/>
    <mergeCell ref="J15:J17"/>
    <mergeCell ref="K15:K17"/>
    <mergeCell ref="L15:L17"/>
    <mergeCell ref="M15:M17"/>
    <mergeCell ref="N15:N17"/>
    <mergeCell ref="O18:O20"/>
    <mergeCell ref="P18:P20"/>
    <mergeCell ref="H18:H20"/>
    <mergeCell ref="I18:I20"/>
    <mergeCell ref="J18:J20"/>
    <mergeCell ref="K18:K20"/>
    <mergeCell ref="L18:L20"/>
    <mergeCell ref="M18:M20"/>
    <mergeCell ref="N18:N20"/>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S9:S11"/>
    <mergeCell ref="T9:T11"/>
    <mergeCell ref="L9:L11"/>
    <mergeCell ref="M9:M11"/>
    <mergeCell ref="P9:P11"/>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Q9:Q11"/>
    <mergeCell ref="R9:R11"/>
    <mergeCell ref="N9:N11"/>
    <mergeCell ref="O9:O11"/>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V63:V65"/>
    <mergeCell ref="W63:W65"/>
    <mergeCell ref="U63:U65"/>
    <mergeCell ref="O60:O62"/>
    <mergeCell ref="P60:P62"/>
    <mergeCell ref="H60:H62"/>
    <mergeCell ref="I60:I62"/>
    <mergeCell ref="J60:J62"/>
    <mergeCell ref="K60:K62"/>
    <mergeCell ref="L60:L62"/>
    <mergeCell ref="M60:M62"/>
    <mergeCell ref="N60:N62"/>
    <mergeCell ref="Q63:Q65"/>
    <mergeCell ref="R63:R65"/>
    <mergeCell ref="S63:S65"/>
    <mergeCell ref="T63:T65"/>
    <mergeCell ref="H63:H65"/>
    <mergeCell ref="I63:I65"/>
    <mergeCell ref="J63:J65"/>
    <mergeCell ref="K63:K65"/>
    <mergeCell ref="L63:L65"/>
    <mergeCell ref="M63:M65"/>
    <mergeCell ref="N63:N65"/>
    <mergeCell ref="X66:X68"/>
    <mergeCell ref="Y66:Y68"/>
    <mergeCell ref="Q66:Q68"/>
    <mergeCell ref="R66:R68"/>
    <mergeCell ref="S66:S68"/>
    <mergeCell ref="T66:T68"/>
    <mergeCell ref="U66:U68"/>
    <mergeCell ref="V66:V68"/>
    <mergeCell ref="W66:W68"/>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H57:H59"/>
    <mergeCell ref="I57:I59"/>
    <mergeCell ref="J57:J59"/>
    <mergeCell ref="K57:K59"/>
    <mergeCell ref="L57:L59"/>
    <mergeCell ref="M57:M59"/>
    <mergeCell ref="N57:N59"/>
    <mergeCell ref="V57:V59"/>
    <mergeCell ref="W57:W59"/>
    <mergeCell ref="U57:U59"/>
    <mergeCell ref="O54:O56"/>
    <mergeCell ref="P54:P56"/>
    <mergeCell ref="H54:H56"/>
    <mergeCell ref="I54:I56"/>
    <mergeCell ref="J54:J56"/>
    <mergeCell ref="K54:K56"/>
    <mergeCell ref="L54:L56"/>
    <mergeCell ref="M54:M56"/>
    <mergeCell ref="N54:N56"/>
    <mergeCell ref="X60:X62"/>
    <mergeCell ref="Y60:Y62"/>
    <mergeCell ref="Q60:Q62"/>
    <mergeCell ref="R60:R62"/>
    <mergeCell ref="S60:S62"/>
    <mergeCell ref="T60:T62"/>
    <mergeCell ref="U60:U62"/>
    <mergeCell ref="V60:V62"/>
    <mergeCell ref="W60:W62"/>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H51:H53"/>
    <mergeCell ref="I51:I53"/>
    <mergeCell ref="J51:J53"/>
    <mergeCell ref="K51:K53"/>
    <mergeCell ref="L51:L53"/>
    <mergeCell ref="M51:M53"/>
    <mergeCell ref="N51:N53"/>
    <mergeCell ref="V51:V53"/>
    <mergeCell ref="W51:W53"/>
    <mergeCell ref="U51:U53"/>
    <mergeCell ref="O48:O50"/>
    <mergeCell ref="P48:P50"/>
    <mergeCell ref="H48:H50"/>
    <mergeCell ref="I48:I50"/>
    <mergeCell ref="J48:J50"/>
    <mergeCell ref="K48:K50"/>
    <mergeCell ref="L48:L50"/>
    <mergeCell ref="M48:M50"/>
    <mergeCell ref="N48:N50"/>
    <mergeCell ref="X54:X56"/>
    <mergeCell ref="Y54:Y56"/>
    <mergeCell ref="Q54:Q56"/>
    <mergeCell ref="R54:R56"/>
    <mergeCell ref="S54:S56"/>
    <mergeCell ref="T54:T56"/>
    <mergeCell ref="U54:U56"/>
    <mergeCell ref="V54:V56"/>
    <mergeCell ref="W54:W56"/>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H45:H47"/>
    <mergeCell ref="I45:I47"/>
    <mergeCell ref="J45:J47"/>
    <mergeCell ref="K45:K47"/>
    <mergeCell ref="L45:L47"/>
    <mergeCell ref="M45:M47"/>
    <mergeCell ref="N45:N47"/>
    <mergeCell ref="V45:V47"/>
    <mergeCell ref="W45:W47"/>
    <mergeCell ref="U45:U47"/>
    <mergeCell ref="O42:O44"/>
    <mergeCell ref="P42:P44"/>
    <mergeCell ref="H42:H44"/>
    <mergeCell ref="I42:I44"/>
    <mergeCell ref="J42:J44"/>
    <mergeCell ref="K42:K44"/>
    <mergeCell ref="L42:L44"/>
    <mergeCell ref="M42:M44"/>
    <mergeCell ref="N42:N44"/>
    <mergeCell ref="X48:X50"/>
    <mergeCell ref="Y48:Y50"/>
    <mergeCell ref="Q48:Q50"/>
    <mergeCell ref="R48:R50"/>
    <mergeCell ref="S48:S50"/>
    <mergeCell ref="T48:T50"/>
    <mergeCell ref="U48:U50"/>
    <mergeCell ref="V48:V50"/>
    <mergeCell ref="W48:W50"/>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H39:H41"/>
    <mergeCell ref="I39:I41"/>
    <mergeCell ref="J39:J41"/>
    <mergeCell ref="K39:K41"/>
    <mergeCell ref="L39:L41"/>
    <mergeCell ref="M39:M41"/>
    <mergeCell ref="N39:N41"/>
    <mergeCell ref="V39:V41"/>
    <mergeCell ref="W39:W41"/>
    <mergeCell ref="U39:U41"/>
    <mergeCell ref="O36:O38"/>
    <mergeCell ref="P36:P38"/>
    <mergeCell ref="H36:H38"/>
    <mergeCell ref="I36:I38"/>
    <mergeCell ref="J36:J38"/>
    <mergeCell ref="K36:K38"/>
    <mergeCell ref="L36:L38"/>
    <mergeCell ref="M36:M38"/>
    <mergeCell ref="N36:N38"/>
    <mergeCell ref="X42:X44"/>
    <mergeCell ref="Y42:Y44"/>
    <mergeCell ref="Q42:Q44"/>
    <mergeCell ref="R42:R44"/>
    <mergeCell ref="S42:S44"/>
    <mergeCell ref="T42:T44"/>
    <mergeCell ref="U42:U44"/>
    <mergeCell ref="V42:V44"/>
    <mergeCell ref="W42:W44"/>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H33:H35"/>
    <mergeCell ref="I33:I35"/>
    <mergeCell ref="J33:J35"/>
    <mergeCell ref="K33:K35"/>
    <mergeCell ref="L33:L35"/>
    <mergeCell ref="M33:M35"/>
    <mergeCell ref="N33:N35"/>
    <mergeCell ref="V33:V35"/>
    <mergeCell ref="W33:W35"/>
    <mergeCell ref="U33:U35"/>
    <mergeCell ref="O30:O32"/>
    <mergeCell ref="P30:P32"/>
    <mergeCell ref="H30:H32"/>
    <mergeCell ref="I30:I32"/>
    <mergeCell ref="J30:J32"/>
    <mergeCell ref="K30:K32"/>
    <mergeCell ref="L30:L32"/>
    <mergeCell ref="M30:M32"/>
    <mergeCell ref="N30:N32"/>
    <mergeCell ref="X36:X38"/>
    <mergeCell ref="Y36:Y38"/>
    <mergeCell ref="Q36:Q38"/>
    <mergeCell ref="R36:R38"/>
    <mergeCell ref="S36:S38"/>
    <mergeCell ref="T36:T38"/>
    <mergeCell ref="U36:U38"/>
    <mergeCell ref="V36:V38"/>
    <mergeCell ref="W36:W38"/>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H27:H29"/>
    <mergeCell ref="I27:I29"/>
    <mergeCell ref="J27:J29"/>
    <mergeCell ref="K27:K29"/>
    <mergeCell ref="L27:L29"/>
    <mergeCell ref="M27:M29"/>
    <mergeCell ref="N27:N29"/>
    <mergeCell ref="V27:V29"/>
    <mergeCell ref="W27:W29"/>
    <mergeCell ref="U27:U29"/>
    <mergeCell ref="O24:O26"/>
    <mergeCell ref="P24:P26"/>
    <mergeCell ref="H24:H26"/>
    <mergeCell ref="I24:I26"/>
    <mergeCell ref="J24:J26"/>
    <mergeCell ref="K24:K26"/>
    <mergeCell ref="L24:L26"/>
    <mergeCell ref="M24:M26"/>
    <mergeCell ref="N24:N26"/>
    <mergeCell ref="X30:X32"/>
    <mergeCell ref="Y30:Y32"/>
    <mergeCell ref="Q30:Q32"/>
    <mergeCell ref="R30:R32"/>
    <mergeCell ref="S30:S32"/>
    <mergeCell ref="T30:T32"/>
    <mergeCell ref="U30:U32"/>
    <mergeCell ref="V30:V32"/>
    <mergeCell ref="W30:W32"/>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H21:H23"/>
    <mergeCell ref="I21:I23"/>
    <mergeCell ref="J21:J23"/>
    <mergeCell ref="K21:K23"/>
    <mergeCell ref="L21:L23"/>
    <mergeCell ref="M21:M23"/>
    <mergeCell ref="N21:N23"/>
    <mergeCell ref="V21:V23"/>
    <mergeCell ref="W21:W23"/>
    <mergeCell ref="U21:U23"/>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5"/>
      <c r="B1" s="70"/>
      <c r="C1" s="75" t="s">
        <v>0</v>
      </c>
      <c r="D1" s="76"/>
      <c r="E1" s="76"/>
      <c r="F1" s="76"/>
      <c r="G1" s="76"/>
      <c r="H1" s="70"/>
      <c r="I1" s="114" t="s">
        <v>298</v>
      </c>
      <c r="J1" s="61"/>
      <c r="K1" s="3"/>
      <c r="L1" s="3"/>
      <c r="M1" s="3"/>
      <c r="N1" s="3"/>
      <c r="O1" s="3"/>
      <c r="P1" s="3"/>
      <c r="Q1" s="3"/>
      <c r="R1" s="3"/>
      <c r="S1" s="3"/>
      <c r="T1" s="3"/>
      <c r="U1" s="3"/>
      <c r="V1" s="3"/>
      <c r="W1" s="3"/>
      <c r="X1" s="3"/>
      <c r="Y1" s="3"/>
      <c r="Z1" s="4"/>
    </row>
    <row r="2" spans="1:26" ht="16.5" customHeight="1">
      <c r="A2" s="71"/>
      <c r="B2" s="72"/>
      <c r="C2" s="71"/>
      <c r="D2" s="77"/>
      <c r="E2" s="77"/>
      <c r="F2" s="77"/>
      <c r="G2" s="77"/>
      <c r="H2" s="72"/>
      <c r="I2" s="114" t="s">
        <v>299</v>
      </c>
      <c r="J2" s="61"/>
      <c r="K2" s="3"/>
      <c r="L2" s="3"/>
      <c r="M2" s="3"/>
      <c r="N2" s="3"/>
      <c r="O2" s="3"/>
      <c r="P2" s="3"/>
      <c r="Q2" s="3"/>
      <c r="R2" s="3"/>
      <c r="S2" s="3"/>
      <c r="T2" s="3"/>
      <c r="U2" s="3"/>
      <c r="V2" s="3"/>
      <c r="W2" s="3"/>
      <c r="X2" s="3"/>
      <c r="Y2" s="3"/>
      <c r="Z2" s="4"/>
    </row>
    <row r="3" spans="1:26" ht="16.5">
      <c r="A3" s="71"/>
      <c r="B3" s="72"/>
      <c r="C3" s="71"/>
      <c r="D3" s="77"/>
      <c r="E3" s="77"/>
      <c r="F3" s="77"/>
      <c r="G3" s="77"/>
      <c r="H3" s="72"/>
      <c r="I3" s="114" t="s">
        <v>300</v>
      </c>
      <c r="J3" s="61"/>
      <c r="K3" s="3"/>
      <c r="L3" s="3"/>
      <c r="M3" s="3"/>
      <c r="N3" s="3"/>
      <c r="O3" s="3"/>
      <c r="P3" s="3"/>
      <c r="Q3" s="3"/>
      <c r="R3" s="3"/>
      <c r="S3" s="3"/>
      <c r="T3" s="3"/>
      <c r="U3" s="3"/>
      <c r="V3" s="3"/>
      <c r="W3" s="3"/>
      <c r="X3" s="3"/>
      <c r="Y3" s="3"/>
      <c r="Z3" s="4"/>
    </row>
    <row r="4" spans="1:26" ht="16.5">
      <c r="A4" s="73"/>
      <c r="B4" s="74"/>
      <c r="C4" s="73"/>
      <c r="D4" s="78"/>
      <c r="E4" s="78"/>
      <c r="F4" s="78"/>
      <c r="G4" s="78"/>
      <c r="H4" s="74"/>
      <c r="I4" s="114" t="s">
        <v>301</v>
      </c>
      <c r="J4" s="61"/>
      <c r="K4" s="3"/>
      <c r="L4" s="3"/>
      <c r="M4" s="3"/>
      <c r="N4" s="3"/>
      <c r="O4" s="3"/>
      <c r="P4" s="3"/>
      <c r="Q4" s="3"/>
      <c r="R4" s="3"/>
      <c r="S4" s="3"/>
      <c r="T4" s="3"/>
      <c r="U4" s="3"/>
      <c r="V4" s="3"/>
      <c r="W4" s="3"/>
      <c r="X4" s="3"/>
      <c r="Y4" s="3"/>
      <c r="Z4" s="4"/>
    </row>
    <row r="5" spans="1:26" ht="16.5">
      <c r="A5" s="15"/>
      <c r="B5" s="19"/>
      <c r="C5" s="15"/>
      <c r="D5" s="3"/>
      <c r="E5" s="3"/>
      <c r="F5" s="3"/>
      <c r="G5" s="3"/>
      <c r="H5" s="3"/>
      <c r="I5" s="3"/>
      <c r="J5" s="3"/>
      <c r="K5" s="3"/>
      <c r="L5" s="3"/>
      <c r="M5" s="3"/>
      <c r="N5" s="3"/>
      <c r="O5" s="3"/>
      <c r="P5" s="3"/>
      <c r="Q5" s="3"/>
      <c r="R5" s="3"/>
      <c r="S5" s="3"/>
      <c r="T5" s="3"/>
      <c r="U5" s="3"/>
      <c r="V5" s="3"/>
      <c r="W5" s="3"/>
      <c r="X5" s="3"/>
      <c r="Y5" s="3"/>
      <c r="Z5" s="4"/>
    </row>
    <row r="6" spans="1:26" ht="15.75" customHeight="1">
      <c r="A6" s="122" t="s">
        <v>79</v>
      </c>
      <c r="B6" s="64"/>
      <c r="C6" s="64"/>
      <c r="D6" s="123"/>
      <c r="E6" s="149" t="s">
        <v>302</v>
      </c>
      <c r="F6" s="61"/>
      <c r="G6" s="149" t="s">
        <v>303</v>
      </c>
      <c r="H6" s="61"/>
      <c r="I6" s="149" t="s">
        <v>304</v>
      </c>
      <c r="J6" s="61"/>
      <c r="K6" s="3"/>
      <c r="L6" s="3"/>
      <c r="M6" s="3"/>
      <c r="N6" s="3"/>
      <c r="O6" s="3"/>
      <c r="P6" s="3"/>
      <c r="Q6" s="3"/>
      <c r="R6" s="3"/>
      <c r="S6" s="3"/>
      <c r="T6" s="3"/>
      <c r="U6" s="3"/>
      <c r="V6" s="3"/>
      <c r="W6" s="3"/>
      <c r="X6" s="3"/>
      <c r="Y6" s="3"/>
      <c r="Z6" s="4"/>
    </row>
    <row r="7" spans="1:26" ht="21" customHeight="1">
      <c r="A7" s="144" t="s">
        <v>77</v>
      </c>
      <c r="B7" s="94" t="s">
        <v>78</v>
      </c>
      <c r="C7" s="89" t="s">
        <v>86</v>
      </c>
      <c r="D7" s="145" t="s">
        <v>87</v>
      </c>
      <c r="E7" s="150" t="s">
        <v>305</v>
      </c>
      <c r="F7" s="150" t="s">
        <v>306</v>
      </c>
      <c r="G7" s="150" t="s">
        <v>305</v>
      </c>
      <c r="H7" s="150" t="s">
        <v>306</v>
      </c>
      <c r="I7" s="150" t="s">
        <v>305</v>
      </c>
      <c r="J7" s="150" t="s">
        <v>306</v>
      </c>
      <c r="K7" s="3"/>
      <c r="L7" s="3"/>
      <c r="M7" s="3"/>
      <c r="N7" s="3"/>
      <c r="O7" s="3"/>
      <c r="P7" s="3"/>
      <c r="Q7" s="3"/>
      <c r="R7" s="3"/>
      <c r="S7" s="3"/>
      <c r="T7" s="3"/>
      <c r="U7" s="3"/>
      <c r="V7" s="3"/>
      <c r="W7" s="3"/>
      <c r="X7" s="3"/>
      <c r="Y7" s="3"/>
      <c r="Z7" s="4"/>
    </row>
    <row r="8" spans="1:26" ht="12" customHeight="1">
      <c r="A8" s="88"/>
      <c r="B8" s="88"/>
      <c r="C8" s="88"/>
      <c r="D8" s="146"/>
      <c r="E8" s="88"/>
      <c r="F8" s="88"/>
      <c r="G8" s="88"/>
      <c r="H8" s="88"/>
      <c r="I8" s="88"/>
      <c r="J8" s="88"/>
      <c r="K8" s="16"/>
      <c r="L8" s="16"/>
      <c r="M8" s="16"/>
      <c r="N8" s="16"/>
      <c r="O8" s="16"/>
      <c r="P8" s="16"/>
      <c r="Q8" s="16"/>
      <c r="R8" s="16"/>
      <c r="S8" s="16"/>
      <c r="T8" s="16"/>
      <c r="U8" s="16"/>
      <c r="V8" s="16"/>
      <c r="W8" s="16"/>
      <c r="X8" s="16"/>
      <c r="Y8" s="16"/>
      <c r="Z8" s="4"/>
    </row>
    <row r="9" spans="1:26" ht="16.5" customHeight="1">
      <c r="A9" s="98">
        <v>1</v>
      </c>
      <c r="B9" s="125" t="str">
        <f>IF('8. Seguimiento Cuatrimestral'!B9:B11="","",'8. Seguimiento Cuatrimestral'!B9:B11)</f>
        <v>Evaluación independiente</v>
      </c>
      <c r="C9" s="125" t="str">
        <f>IF('8. Seguimiento Cuatrimestral'!C9:C11="","",'8. Seguimiento Cuatrimestral'!C9:C11)</f>
        <v xml:space="preserve">Posibilidad de afectación económica y reputacional , por incumplimiento a las actividades programadas en el plan anual de auditoría, para cada uno de los roles de la Oficina de Control Interno, debido a incumplimientos en la entrega de información por parte de los responsables, incumplimiento de compromisos laborales de los servidores o de las obligaciones contractuales de los contratistas o deficiencias en el monitoreo del cumplimiento de las actividades.
</v>
      </c>
      <c r="D9" s="125" t="str">
        <f>IF('8. Seguimiento Cuatrimestral'!D9:D11="","",'8. Seguimiento Cuatrimestral'!D9:D11)</f>
        <v>Gestión</v>
      </c>
      <c r="E9" s="138">
        <f>'8. Seguimiento Cuatrimestral'!F9:F11</f>
        <v>0</v>
      </c>
      <c r="F9" s="138">
        <f>'8. Seguimiento Cuatrimestral'!J9:J11</f>
        <v>0</v>
      </c>
      <c r="G9" s="138">
        <f>'8. Seguimiento Cuatrimestral'!M9:M11</f>
        <v>1</v>
      </c>
      <c r="H9" s="138">
        <f>'8. Seguimiento Cuatrimestral'!Q9:Q11</f>
        <v>0</v>
      </c>
      <c r="I9" s="138">
        <f>'8. Seguimiento Cuatrimestral'!T9:T11</f>
        <v>0</v>
      </c>
      <c r="J9" s="138">
        <f>'8. Seguimiento Cuatrimestral'!X9:X11</f>
        <v>0</v>
      </c>
      <c r="K9" s="17"/>
      <c r="L9" s="17"/>
      <c r="M9" s="17"/>
      <c r="N9" s="17"/>
      <c r="O9" s="17"/>
      <c r="P9" s="17"/>
      <c r="Q9" s="17"/>
      <c r="R9" s="17"/>
      <c r="S9" s="17"/>
      <c r="T9" s="17"/>
      <c r="U9" s="17"/>
      <c r="V9" s="17"/>
      <c r="W9" s="17"/>
      <c r="X9" s="17"/>
      <c r="Y9" s="17"/>
      <c r="Z9" s="4"/>
    </row>
    <row r="10" spans="1:26" ht="16.5">
      <c r="A10" s="93"/>
      <c r="B10" s="93"/>
      <c r="C10" s="93"/>
      <c r="D10" s="93"/>
      <c r="E10" s="93"/>
      <c r="F10" s="93"/>
      <c r="G10" s="93"/>
      <c r="H10" s="93"/>
      <c r="I10" s="93"/>
      <c r="J10" s="93"/>
      <c r="K10" s="3"/>
      <c r="L10" s="3"/>
      <c r="M10" s="3"/>
      <c r="N10" s="3"/>
      <c r="O10" s="3"/>
      <c r="P10" s="3"/>
      <c r="Q10" s="3"/>
      <c r="R10" s="3"/>
      <c r="S10" s="3"/>
      <c r="T10" s="3"/>
      <c r="U10" s="3"/>
      <c r="V10" s="3"/>
      <c r="W10" s="3"/>
      <c r="X10" s="3"/>
      <c r="Y10" s="3"/>
      <c r="Z10" s="4"/>
    </row>
    <row r="11" spans="1:26" ht="16.5">
      <c r="A11" s="88"/>
      <c r="B11" s="88"/>
      <c r="C11" s="88"/>
      <c r="D11" s="88"/>
      <c r="E11" s="88"/>
      <c r="F11" s="88"/>
      <c r="G11" s="88"/>
      <c r="H11" s="88"/>
      <c r="I11" s="88"/>
      <c r="J11" s="88"/>
      <c r="K11" s="3"/>
      <c r="L11" s="3"/>
      <c r="M11" s="3"/>
      <c r="N11" s="3"/>
      <c r="O11" s="3"/>
      <c r="P11" s="3"/>
      <c r="Q11" s="3"/>
      <c r="R11" s="3"/>
      <c r="S11" s="3"/>
      <c r="T11" s="3"/>
      <c r="U11" s="3"/>
      <c r="V11" s="3"/>
      <c r="W11" s="3"/>
      <c r="X11" s="3"/>
      <c r="Y11" s="3"/>
      <c r="Z11" s="4"/>
    </row>
    <row r="12" spans="1:26" ht="16.5" customHeight="1">
      <c r="A12" s="98">
        <v>2</v>
      </c>
      <c r="B12" s="125" t="str">
        <f>IF('8. Seguimiento Cuatrimestral'!B12:B14="","",'8. Seguimiento Cuatrimestral'!B12:B14)</f>
        <v>Evaluación independiente</v>
      </c>
      <c r="C12" s="125" t="str">
        <f>IF('8. Seguimiento Cuatrimestral'!C12:C14="","",'8. Seguimiento Cuatrimestral'!C12:C14)</f>
        <v>Posibilidad de afectación reputacional porque en el desarrollo y ejercicio del rol de evaluacion y seguimiento (Auditorías internas, seguimientos e informes de ley)  no se genere aseguramiento adecuado, para mejorar y proteger el valor de la organización en atención al marco de gestión de riesgos institucional, debido a la falta de supervición del jefe de la OCI, deficiencia en la aplicacion del MIPPAI, marco normativo nacional relacionado con los roles de la OCI y con los seguimientos e informes de ley o errores en la aplicacion de las técnicas de auditoria y elaboración de papeles de trabajo por parte de los auditores y/o profesionales de la OCI.</v>
      </c>
      <c r="D12" s="125" t="str">
        <f>IF('8. Seguimiento Cuatrimestral'!D12:D14="","",'8. Seguimiento Cuatrimestral'!D12:D14)</f>
        <v>Gestión</v>
      </c>
      <c r="E12" s="138">
        <f>'8. Seguimiento Cuatrimestral'!F12:F14</f>
        <v>0</v>
      </c>
      <c r="F12" s="138">
        <f>'8. Seguimiento Cuatrimestral'!J12:J14</f>
        <v>0</v>
      </c>
      <c r="G12" s="138">
        <f>'8. Seguimiento Cuatrimestral'!M12:M14</f>
        <v>1</v>
      </c>
      <c r="H12" s="138">
        <f>'8. Seguimiento Cuatrimestral'!Q12:Q14</f>
        <v>0</v>
      </c>
      <c r="I12" s="138">
        <f>'8. Seguimiento Cuatrimestral'!T12:T14</f>
        <v>0</v>
      </c>
      <c r="J12" s="138">
        <f>'8. Seguimiento Cuatrimestral'!X12:X14</f>
        <v>0</v>
      </c>
      <c r="K12" s="3"/>
      <c r="L12" s="3"/>
      <c r="M12" s="3"/>
      <c r="N12" s="3"/>
      <c r="O12" s="3"/>
      <c r="P12" s="3"/>
      <c r="Q12" s="3"/>
      <c r="R12" s="3"/>
      <c r="S12" s="3"/>
      <c r="T12" s="3"/>
      <c r="U12" s="3"/>
      <c r="V12" s="3"/>
      <c r="W12" s="3"/>
      <c r="X12" s="3"/>
      <c r="Y12" s="3"/>
      <c r="Z12" s="4"/>
    </row>
    <row r="13" spans="1:26" ht="16.5">
      <c r="A13" s="93"/>
      <c r="B13" s="93"/>
      <c r="C13" s="93"/>
      <c r="D13" s="93"/>
      <c r="E13" s="93"/>
      <c r="F13" s="93"/>
      <c r="G13" s="93"/>
      <c r="H13" s="93"/>
      <c r="I13" s="93"/>
      <c r="J13" s="93"/>
      <c r="K13" s="3"/>
      <c r="L13" s="3"/>
      <c r="M13" s="3"/>
      <c r="N13" s="3"/>
      <c r="O13" s="3"/>
      <c r="P13" s="3"/>
      <c r="Q13" s="3"/>
      <c r="R13" s="3"/>
      <c r="S13" s="3"/>
      <c r="T13" s="3"/>
      <c r="U13" s="3"/>
      <c r="V13" s="3"/>
      <c r="W13" s="3"/>
      <c r="X13" s="3"/>
      <c r="Y13" s="3"/>
      <c r="Z13" s="4"/>
    </row>
    <row r="14" spans="1:26" ht="16.5">
      <c r="A14" s="88"/>
      <c r="B14" s="88"/>
      <c r="C14" s="88"/>
      <c r="D14" s="88"/>
      <c r="E14" s="88"/>
      <c r="F14" s="88"/>
      <c r="G14" s="88"/>
      <c r="H14" s="88"/>
      <c r="I14" s="88"/>
      <c r="J14" s="88"/>
      <c r="K14" s="3"/>
      <c r="L14" s="3"/>
      <c r="M14" s="3"/>
      <c r="N14" s="3"/>
      <c r="O14" s="3"/>
      <c r="P14" s="3"/>
      <c r="Q14" s="3"/>
      <c r="R14" s="3"/>
      <c r="S14" s="3"/>
      <c r="T14" s="3"/>
      <c r="U14" s="3"/>
      <c r="V14" s="3"/>
      <c r="W14" s="3"/>
      <c r="X14" s="3"/>
      <c r="Y14" s="3"/>
      <c r="Z14" s="4"/>
    </row>
    <row r="15" spans="1:26" ht="16.5" customHeight="1">
      <c r="A15" s="98">
        <v>3</v>
      </c>
      <c r="B15" s="125" t="str">
        <f>IF('8. Seguimiento Cuatrimestral'!B15:B17="","",'8. Seguimiento Cuatrimestral'!B15:B17)</f>
        <v>Evaluación independiente</v>
      </c>
      <c r="C15" s="125"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25" t="str">
        <f>IF('8. Seguimiento Cuatrimestral'!D15:D17="","",'8. Seguimiento Cuatrimestral'!D15:D17)</f>
        <v>Corrupción</v>
      </c>
      <c r="E15" s="138">
        <f>'8. Seguimiento Cuatrimestral'!F15:F17</f>
        <v>0</v>
      </c>
      <c r="F15" s="138">
        <f>'8. Seguimiento Cuatrimestral'!J15:J17</f>
        <v>0</v>
      </c>
      <c r="G15" s="138">
        <f>'8. Seguimiento Cuatrimestral'!M15:M17</f>
        <v>1</v>
      </c>
      <c r="H15" s="138">
        <f>'8. Seguimiento Cuatrimestral'!Q15:Q17</f>
        <v>0</v>
      </c>
      <c r="I15" s="138">
        <f>'8. Seguimiento Cuatrimestral'!T15:T17</f>
        <v>0</v>
      </c>
      <c r="J15" s="138">
        <f>'8. Seguimiento Cuatrimestral'!X15:X17</f>
        <v>0</v>
      </c>
      <c r="K15" s="3"/>
      <c r="L15" s="3"/>
      <c r="M15" s="3"/>
      <c r="N15" s="3"/>
      <c r="O15" s="3"/>
      <c r="P15" s="3"/>
      <c r="Q15" s="3"/>
      <c r="R15" s="3"/>
      <c r="S15" s="3"/>
      <c r="T15" s="3"/>
      <c r="U15" s="3"/>
      <c r="V15" s="3"/>
      <c r="W15" s="3"/>
      <c r="X15" s="3"/>
      <c r="Y15" s="3"/>
      <c r="Z15" s="4"/>
    </row>
    <row r="16" spans="1:26" ht="16.5">
      <c r="A16" s="93"/>
      <c r="B16" s="93"/>
      <c r="C16" s="93"/>
      <c r="D16" s="93"/>
      <c r="E16" s="93"/>
      <c r="F16" s="93"/>
      <c r="G16" s="93"/>
      <c r="H16" s="93"/>
      <c r="I16" s="93"/>
      <c r="J16" s="93"/>
      <c r="K16" s="3"/>
      <c r="L16" s="3"/>
      <c r="M16" s="3"/>
      <c r="N16" s="3"/>
      <c r="O16" s="3"/>
      <c r="P16" s="3"/>
      <c r="Q16" s="3"/>
      <c r="R16" s="3"/>
      <c r="S16" s="3"/>
      <c r="T16" s="3"/>
      <c r="U16" s="3"/>
      <c r="V16" s="3"/>
      <c r="W16" s="3"/>
      <c r="X16" s="3"/>
      <c r="Y16" s="3"/>
      <c r="Z16" s="4"/>
    </row>
    <row r="17" spans="1:26" ht="16.5">
      <c r="A17" s="88"/>
      <c r="B17" s="88"/>
      <c r="C17" s="88"/>
      <c r="D17" s="88"/>
      <c r="E17" s="88"/>
      <c r="F17" s="88"/>
      <c r="G17" s="88"/>
      <c r="H17" s="88"/>
      <c r="I17" s="88"/>
      <c r="J17" s="88"/>
      <c r="K17" s="3"/>
      <c r="L17" s="3"/>
      <c r="M17" s="3"/>
      <c r="N17" s="3"/>
      <c r="O17" s="3"/>
      <c r="P17" s="3"/>
      <c r="Q17" s="3"/>
      <c r="R17" s="3"/>
      <c r="S17" s="3"/>
      <c r="T17" s="3"/>
      <c r="U17" s="3"/>
      <c r="V17" s="3"/>
      <c r="W17" s="3"/>
      <c r="X17" s="3"/>
      <c r="Y17" s="3"/>
      <c r="Z17" s="4"/>
    </row>
    <row r="18" spans="1:26" ht="16.5" customHeight="1">
      <c r="A18" s="98">
        <v>4</v>
      </c>
      <c r="B18" s="125" t="str">
        <f>IF('8. Seguimiento Cuatrimestral'!B18:B20="","",'8. Seguimiento Cuatrimestral'!B18:B20)</f>
        <v>Evaluación independiente</v>
      </c>
      <c r="C18" s="125" t="str">
        <f>IF('8. Seguimiento Cuatrimestral'!C18:C20="","",'8. Seguimiento Cuatrimestral'!C18:C20)</f>
        <v>Posibilidad de afectación economica o presupuestal, por la alta rotación de personal de planta, debido a la falta de lineamientos y herramientas institucionalizados para una adecuada trasferencia de conocimiento.</v>
      </c>
      <c r="D18" s="125" t="str">
        <f>IF('8. Seguimiento Cuatrimestral'!D18:D20="","",'8. Seguimiento Cuatrimestral'!D18:D20)</f>
        <v>Fuga de Capital Intelectual</v>
      </c>
      <c r="E18" s="138">
        <f>'8. Seguimiento Cuatrimestral'!F18:F20</f>
        <v>0</v>
      </c>
      <c r="F18" s="138">
        <f>'8. Seguimiento Cuatrimestral'!J18:J20</f>
        <v>0</v>
      </c>
      <c r="G18" s="138">
        <f>'8. Seguimiento Cuatrimestral'!M18:M20</f>
        <v>0</v>
      </c>
      <c r="H18" s="138">
        <f>'8. Seguimiento Cuatrimestral'!Q18:Q20</f>
        <v>0</v>
      </c>
      <c r="I18" s="138">
        <f>'8. Seguimiento Cuatrimestral'!T18:T20</f>
        <v>0</v>
      </c>
      <c r="J18" s="138">
        <f>'8. Seguimiento Cuatrimestral'!X18:X20</f>
        <v>0</v>
      </c>
      <c r="K18" s="3"/>
      <c r="L18" s="3"/>
      <c r="M18" s="3"/>
      <c r="N18" s="3"/>
      <c r="O18" s="3"/>
      <c r="P18" s="3"/>
      <c r="Q18" s="3"/>
      <c r="R18" s="3"/>
      <c r="S18" s="3"/>
      <c r="T18" s="3"/>
      <c r="U18" s="3"/>
      <c r="V18" s="3"/>
      <c r="W18" s="3"/>
      <c r="X18" s="3"/>
      <c r="Y18" s="3"/>
      <c r="Z18" s="4"/>
    </row>
    <row r="19" spans="1:26" ht="16.5">
      <c r="A19" s="93"/>
      <c r="B19" s="93"/>
      <c r="C19" s="93"/>
      <c r="D19" s="93"/>
      <c r="E19" s="93"/>
      <c r="F19" s="93"/>
      <c r="G19" s="93"/>
      <c r="H19" s="93"/>
      <c r="I19" s="93"/>
      <c r="J19" s="93"/>
      <c r="K19" s="3"/>
      <c r="L19" s="3"/>
      <c r="M19" s="3"/>
      <c r="N19" s="3"/>
      <c r="O19" s="3"/>
      <c r="P19" s="3"/>
      <c r="Q19" s="3"/>
      <c r="R19" s="3"/>
      <c r="S19" s="3"/>
      <c r="T19" s="3"/>
      <c r="U19" s="3"/>
      <c r="V19" s="3"/>
      <c r="W19" s="3"/>
      <c r="X19" s="3"/>
      <c r="Y19" s="3"/>
      <c r="Z19" s="4"/>
    </row>
    <row r="20" spans="1:26" ht="16.5">
      <c r="A20" s="88"/>
      <c r="B20" s="88"/>
      <c r="C20" s="88"/>
      <c r="D20" s="88"/>
      <c r="E20" s="88"/>
      <c r="F20" s="88"/>
      <c r="G20" s="88"/>
      <c r="H20" s="88"/>
      <c r="I20" s="88"/>
      <c r="J20" s="88"/>
      <c r="K20" s="3"/>
      <c r="L20" s="3"/>
      <c r="M20" s="3"/>
      <c r="N20" s="3"/>
      <c r="O20" s="3"/>
      <c r="P20" s="3"/>
      <c r="Q20" s="3"/>
      <c r="R20" s="3"/>
      <c r="S20" s="3"/>
      <c r="T20" s="3"/>
      <c r="U20" s="3"/>
      <c r="V20" s="3"/>
      <c r="W20" s="3"/>
      <c r="X20" s="3"/>
      <c r="Y20" s="3"/>
      <c r="Z20" s="4"/>
    </row>
    <row r="21" spans="1:26" ht="16.5" customHeight="1">
      <c r="A21" s="98">
        <v>5</v>
      </c>
      <c r="B21" s="125" t="str">
        <f>IF('8. Seguimiento Cuatrimestral'!B21:B23="","",'8. Seguimiento Cuatrimestral'!B21:B23)</f>
        <v>Evaluación independiente</v>
      </c>
      <c r="C21" s="125" t="str">
        <f>IF('8. Seguimiento Cuatrimestral'!C21:C23="","",'8. Seguimiento Cuatrimestral'!C21:C23)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125" t="str">
        <f>IF('8. Seguimiento Cuatrimestral'!D21:D23="","",'8. Seguimiento Cuatrimestral'!D21:D23)</f>
        <v>Fuga de Capital Intelectual</v>
      </c>
      <c r="E21" s="138">
        <f>'8. Seguimiento Cuatrimestral'!F21:F23</f>
        <v>0</v>
      </c>
      <c r="F21" s="138">
        <f>'8. Seguimiento Cuatrimestral'!J21:J23</f>
        <v>0</v>
      </c>
      <c r="G21" s="138">
        <f>'8. Seguimiento Cuatrimestral'!M21:M23</f>
        <v>0</v>
      </c>
      <c r="H21" s="138">
        <f>'8. Seguimiento Cuatrimestral'!Q21:Q23</f>
        <v>0</v>
      </c>
      <c r="I21" s="138">
        <f>'8. Seguimiento Cuatrimestral'!T21:T23</f>
        <v>0</v>
      </c>
      <c r="J21" s="138">
        <f>'8. Seguimiento Cuatrimestral'!X21:X23</f>
        <v>0</v>
      </c>
      <c r="K21" s="3"/>
      <c r="L21" s="3"/>
      <c r="M21" s="3"/>
      <c r="N21" s="3"/>
      <c r="O21" s="3"/>
      <c r="P21" s="3"/>
      <c r="Q21" s="3"/>
      <c r="R21" s="3"/>
      <c r="S21" s="3"/>
      <c r="T21" s="3"/>
      <c r="U21" s="3"/>
      <c r="V21" s="3"/>
      <c r="W21" s="3"/>
      <c r="X21" s="3"/>
      <c r="Y21" s="3"/>
      <c r="Z21" s="4"/>
    </row>
    <row r="22" spans="1:26" ht="15.75" customHeight="1">
      <c r="A22" s="93"/>
      <c r="B22" s="93"/>
      <c r="C22" s="93"/>
      <c r="D22" s="93"/>
      <c r="E22" s="93"/>
      <c r="F22" s="93"/>
      <c r="G22" s="93"/>
      <c r="H22" s="93"/>
      <c r="I22" s="93"/>
      <c r="J22" s="93"/>
      <c r="K22" s="3"/>
      <c r="L22" s="3"/>
      <c r="M22" s="3"/>
      <c r="N22" s="3"/>
      <c r="O22" s="3"/>
      <c r="P22" s="3"/>
      <c r="Q22" s="3"/>
      <c r="R22" s="3"/>
      <c r="S22" s="3"/>
      <c r="T22" s="3"/>
      <c r="U22" s="3"/>
      <c r="V22" s="3"/>
      <c r="W22" s="3"/>
      <c r="X22" s="3"/>
      <c r="Y22" s="3"/>
      <c r="Z22" s="4"/>
    </row>
    <row r="23" spans="1:26" ht="15.75" customHeight="1">
      <c r="A23" s="88"/>
      <c r="B23" s="88"/>
      <c r="C23" s="88"/>
      <c r="D23" s="88"/>
      <c r="E23" s="88"/>
      <c r="F23" s="88"/>
      <c r="G23" s="88"/>
      <c r="H23" s="88"/>
      <c r="I23" s="88"/>
      <c r="J23" s="88"/>
      <c r="K23" s="3"/>
      <c r="L23" s="3"/>
      <c r="M23" s="3"/>
      <c r="N23" s="3"/>
      <c r="O23" s="3"/>
      <c r="P23" s="3"/>
      <c r="Q23" s="3"/>
      <c r="R23" s="3"/>
      <c r="S23" s="3"/>
      <c r="T23" s="3"/>
      <c r="U23" s="3"/>
      <c r="V23" s="3"/>
      <c r="W23" s="3"/>
      <c r="X23" s="3"/>
      <c r="Y23" s="3"/>
      <c r="Z23" s="4"/>
    </row>
    <row r="24" spans="1:26" ht="16.5" customHeight="1">
      <c r="A24" s="98">
        <v>6</v>
      </c>
      <c r="B24" s="125" t="str">
        <f>IF('8. Seguimiento Cuatrimestral'!B24:B26="","",'8. Seguimiento Cuatrimestral'!B24:B26)</f>
        <v>Evaluación independiente</v>
      </c>
      <c r="C24" s="125"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25" t="str">
        <f>IF('8. Seguimiento Cuatrimestral'!D24:D26="","",'8. Seguimiento Cuatrimestral'!D24:D26)</f>
        <v>Seguridad de la Información (Pérdida de Confidencialidad)</v>
      </c>
      <c r="E24" s="138">
        <f>'8. Seguimiento Cuatrimestral'!F24:F26</f>
        <v>0</v>
      </c>
      <c r="F24" s="138">
        <f>'8. Seguimiento Cuatrimestral'!J24:J26</f>
        <v>0</v>
      </c>
      <c r="G24" s="138">
        <f>'8. Seguimiento Cuatrimestral'!M24:M26</f>
        <v>0</v>
      </c>
      <c r="H24" s="138">
        <f>'8. Seguimiento Cuatrimestral'!Q24:Q26</f>
        <v>0</v>
      </c>
      <c r="I24" s="138">
        <f>'8. Seguimiento Cuatrimestral'!T24:T26</f>
        <v>0</v>
      </c>
      <c r="J24" s="138">
        <f>'8. Seguimiento Cuatrimestral'!X24:X26</f>
        <v>0</v>
      </c>
      <c r="K24" s="3"/>
      <c r="L24" s="3"/>
      <c r="M24" s="3"/>
      <c r="N24" s="3"/>
      <c r="O24" s="3"/>
      <c r="P24" s="3"/>
      <c r="Q24" s="3"/>
      <c r="R24" s="3"/>
      <c r="S24" s="3"/>
      <c r="T24" s="3"/>
      <c r="U24" s="3"/>
      <c r="V24" s="3"/>
      <c r="W24" s="3"/>
      <c r="X24" s="3"/>
      <c r="Y24" s="3"/>
      <c r="Z24" s="4"/>
    </row>
    <row r="25" spans="1:26" ht="15.75" customHeight="1">
      <c r="A25" s="93"/>
      <c r="B25" s="93"/>
      <c r="C25" s="93"/>
      <c r="D25" s="93"/>
      <c r="E25" s="93"/>
      <c r="F25" s="93"/>
      <c r="G25" s="93"/>
      <c r="H25" s="93"/>
      <c r="I25" s="93"/>
      <c r="J25" s="93"/>
      <c r="K25" s="3"/>
      <c r="L25" s="3"/>
      <c r="M25" s="3"/>
      <c r="N25" s="3"/>
      <c r="O25" s="3"/>
      <c r="P25" s="3"/>
      <c r="Q25" s="3"/>
      <c r="R25" s="3"/>
      <c r="S25" s="3"/>
      <c r="T25" s="3"/>
      <c r="U25" s="3"/>
      <c r="V25" s="3"/>
      <c r="W25" s="3"/>
      <c r="X25" s="3"/>
      <c r="Y25" s="3"/>
      <c r="Z25" s="4"/>
    </row>
    <row r="26" spans="1:26" ht="15.75" customHeight="1">
      <c r="A26" s="88"/>
      <c r="B26" s="88"/>
      <c r="C26" s="88"/>
      <c r="D26" s="88"/>
      <c r="E26" s="88"/>
      <c r="F26" s="88"/>
      <c r="G26" s="88"/>
      <c r="H26" s="88"/>
      <c r="I26" s="88"/>
      <c r="J26" s="88"/>
      <c r="K26" s="3"/>
      <c r="L26" s="3"/>
      <c r="M26" s="3"/>
      <c r="N26" s="3"/>
      <c r="O26" s="3"/>
      <c r="P26" s="3"/>
      <c r="Q26" s="3"/>
      <c r="R26" s="3"/>
      <c r="S26" s="3"/>
      <c r="T26" s="3"/>
      <c r="U26" s="3"/>
      <c r="V26" s="3"/>
      <c r="W26" s="3"/>
      <c r="X26" s="3"/>
      <c r="Y26" s="3"/>
      <c r="Z26" s="4"/>
    </row>
    <row r="27" spans="1:26" ht="16.5" customHeight="1">
      <c r="A27" s="98">
        <v>7</v>
      </c>
      <c r="B27" s="125" t="str">
        <f>IF('8. Seguimiento Cuatrimestral'!B27:B29="","",'8. Seguimiento Cuatrimestral'!B27:B29)</f>
        <v>Evaluación independiente</v>
      </c>
      <c r="C27" s="125"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25" t="str">
        <f>IF('8. Seguimiento Cuatrimestral'!D27:D29="","",'8. Seguimiento Cuatrimestral'!D27:D29)</f>
        <v>Seguridad de la Información (Pérdida de la Integridad)</v>
      </c>
      <c r="E27" s="138">
        <f>'8. Seguimiento Cuatrimestral'!F27:F29</f>
        <v>0</v>
      </c>
      <c r="F27" s="138">
        <f>'8. Seguimiento Cuatrimestral'!J27:J29</f>
        <v>0</v>
      </c>
      <c r="G27" s="138">
        <f>'8. Seguimiento Cuatrimestral'!M27:M29</f>
        <v>0</v>
      </c>
      <c r="H27" s="138">
        <f>'8. Seguimiento Cuatrimestral'!Q27:Q29</f>
        <v>0</v>
      </c>
      <c r="I27" s="138">
        <f>'8. Seguimiento Cuatrimestral'!T27:T29</f>
        <v>0</v>
      </c>
      <c r="J27" s="138">
        <f>'8. Seguimiento Cuatrimestral'!X27:X29</f>
        <v>0</v>
      </c>
      <c r="K27" s="3"/>
      <c r="L27" s="3"/>
      <c r="M27" s="3"/>
      <c r="N27" s="3"/>
      <c r="O27" s="3"/>
      <c r="P27" s="3"/>
      <c r="Q27" s="3"/>
      <c r="R27" s="3"/>
      <c r="S27" s="3"/>
      <c r="T27" s="3"/>
      <c r="U27" s="3"/>
      <c r="V27" s="3"/>
      <c r="W27" s="3"/>
      <c r="X27" s="3"/>
      <c r="Y27" s="3"/>
      <c r="Z27" s="4"/>
    </row>
    <row r="28" spans="1:26" ht="15.75" customHeight="1">
      <c r="A28" s="93"/>
      <c r="B28" s="93"/>
      <c r="C28" s="93"/>
      <c r="D28" s="93"/>
      <c r="E28" s="93"/>
      <c r="F28" s="93"/>
      <c r="G28" s="93"/>
      <c r="H28" s="93"/>
      <c r="I28" s="93"/>
      <c r="J28" s="93"/>
      <c r="K28" s="3"/>
      <c r="L28" s="3"/>
      <c r="M28" s="3"/>
      <c r="N28" s="3"/>
      <c r="O28" s="3"/>
      <c r="P28" s="3"/>
      <c r="Q28" s="3"/>
      <c r="R28" s="3"/>
      <c r="S28" s="3"/>
      <c r="T28" s="3"/>
      <c r="U28" s="3"/>
      <c r="V28" s="3"/>
      <c r="W28" s="3"/>
      <c r="X28" s="3"/>
      <c r="Y28" s="3"/>
      <c r="Z28" s="4"/>
    </row>
    <row r="29" spans="1:26" ht="15.75" customHeight="1">
      <c r="A29" s="88"/>
      <c r="B29" s="88"/>
      <c r="C29" s="88"/>
      <c r="D29" s="88"/>
      <c r="E29" s="88"/>
      <c r="F29" s="88"/>
      <c r="G29" s="88"/>
      <c r="H29" s="88"/>
      <c r="I29" s="88"/>
      <c r="J29" s="88"/>
      <c r="K29" s="3"/>
      <c r="L29" s="3"/>
      <c r="M29" s="3"/>
      <c r="N29" s="3"/>
      <c r="O29" s="3"/>
      <c r="P29" s="3"/>
      <c r="Q29" s="3"/>
      <c r="R29" s="3"/>
      <c r="S29" s="3"/>
      <c r="T29" s="3"/>
      <c r="U29" s="3"/>
      <c r="V29" s="3"/>
      <c r="W29" s="3"/>
      <c r="X29" s="3"/>
      <c r="Y29" s="3"/>
      <c r="Z29" s="4"/>
    </row>
    <row r="30" spans="1:26" ht="16.5" customHeight="1">
      <c r="A30" s="98">
        <v>8</v>
      </c>
      <c r="B30" s="125" t="str">
        <f>IF('8. Seguimiento Cuatrimestral'!B30:B32="","",'8. Seguimiento Cuatrimestral'!B30:B32)</f>
        <v/>
      </c>
      <c r="C30" s="125" t="str">
        <f>IF('8. Seguimiento Cuatrimestral'!C30:C32="","",'8. Seguimiento Cuatrimestral'!C30:C32)</f>
        <v/>
      </c>
      <c r="D30" s="125" t="str">
        <f>IF('8. Seguimiento Cuatrimestral'!D30:D32="","",'8. Seguimiento Cuatrimestral'!D30:D32)</f>
        <v/>
      </c>
      <c r="E30" s="138">
        <f>'8. Seguimiento Cuatrimestral'!F30:F32</f>
        <v>0</v>
      </c>
      <c r="F30" s="138">
        <f>'8. Seguimiento Cuatrimestral'!J30:J32</f>
        <v>0</v>
      </c>
      <c r="G30" s="138">
        <f>'8. Seguimiento Cuatrimestral'!M30:M32</f>
        <v>0</v>
      </c>
      <c r="H30" s="138">
        <f>'8. Seguimiento Cuatrimestral'!Q30:Q32</f>
        <v>0</v>
      </c>
      <c r="I30" s="138">
        <f>'8. Seguimiento Cuatrimestral'!T30:T32</f>
        <v>0</v>
      </c>
      <c r="J30" s="138">
        <f>'8. Seguimiento Cuatrimestral'!X30:X32</f>
        <v>0</v>
      </c>
      <c r="K30" s="3"/>
      <c r="L30" s="3"/>
      <c r="M30" s="3"/>
      <c r="N30" s="3"/>
      <c r="O30" s="3"/>
      <c r="P30" s="3"/>
      <c r="Q30" s="3"/>
      <c r="R30" s="3"/>
      <c r="S30" s="3"/>
      <c r="T30" s="3"/>
      <c r="U30" s="3"/>
      <c r="V30" s="3"/>
      <c r="W30" s="3"/>
      <c r="X30" s="3"/>
      <c r="Y30" s="3"/>
      <c r="Z30" s="4"/>
    </row>
    <row r="31" spans="1:26" ht="15.75" customHeight="1">
      <c r="A31" s="93"/>
      <c r="B31" s="93"/>
      <c r="C31" s="93"/>
      <c r="D31" s="93"/>
      <c r="E31" s="93"/>
      <c r="F31" s="93"/>
      <c r="G31" s="93"/>
      <c r="H31" s="93"/>
      <c r="I31" s="93"/>
      <c r="J31" s="93"/>
      <c r="K31" s="3"/>
      <c r="L31" s="3"/>
      <c r="M31" s="3"/>
      <c r="N31" s="3"/>
      <c r="O31" s="3"/>
      <c r="P31" s="3"/>
      <c r="Q31" s="3"/>
      <c r="R31" s="3"/>
      <c r="S31" s="3"/>
      <c r="T31" s="3"/>
      <c r="U31" s="3"/>
      <c r="V31" s="3"/>
      <c r="W31" s="3"/>
      <c r="X31" s="3"/>
      <c r="Y31" s="3"/>
      <c r="Z31" s="4"/>
    </row>
    <row r="32" spans="1:26" ht="15.75" customHeight="1">
      <c r="A32" s="88"/>
      <c r="B32" s="88"/>
      <c r="C32" s="88"/>
      <c r="D32" s="88"/>
      <c r="E32" s="88"/>
      <c r="F32" s="88"/>
      <c r="G32" s="88"/>
      <c r="H32" s="88"/>
      <c r="I32" s="88"/>
      <c r="J32" s="88"/>
      <c r="K32" s="3"/>
      <c r="L32" s="3"/>
      <c r="M32" s="3"/>
      <c r="N32" s="3"/>
      <c r="O32" s="3"/>
      <c r="P32" s="3"/>
      <c r="Q32" s="3"/>
      <c r="R32" s="3"/>
      <c r="S32" s="3"/>
      <c r="T32" s="3"/>
      <c r="U32" s="3"/>
      <c r="V32" s="3"/>
      <c r="W32" s="3"/>
      <c r="X32" s="3"/>
      <c r="Y32" s="3"/>
      <c r="Z32" s="4"/>
    </row>
    <row r="33" spans="1:26" ht="16.5" customHeight="1">
      <c r="A33" s="98">
        <v>9</v>
      </c>
      <c r="B33" s="125" t="str">
        <f>IF('8. Seguimiento Cuatrimestral'!B33:B35="","",'8. Seguimiento Cuatrimestral'!B33:B35)</f>
        <v/>
      </c>
      <c r="C33" s="125" t="str">
        <f>IF('8. Seguimiento Cuatrimestral'!C33:C35="","",'8. Seguimiento Cuatrimestral'!C33:C35)</f>
        <v/>
      </c>
      <c r="D33" s="125" t="str">
        <f>IF('8. Seguimiento Cuatrimestral'!D33:D35="","",'8. Seguimiento Cuatrimestral'!D33:D35)</f>
        <v/>
      </c>
      <c r="E33" s="138">
        <f>'8. Seguimiento Cuatrimestral'!F33:F35</f>
        <v>0</v>
      </c>
      <c r="F33" s="138">
        <f>'8. Seguimiento Cuatrimestral'!J33:J35</f>
        <v>0</v>
      </c>
      <c r="G33" s="138">
        <f>'8. Seguimiento Cuatrimestral'!M33:M35</f>
        <v>0</v>
      </c>
      <c r="H33" s="138">
        <f>'8. Seguimiento Cuatrimestral'!Q33:Q35</f>
        <v>0</v>
      </c>
      <c r="I33" s="138">
        <f>'8. Seguimiento Cuatrimestral'!T33:T35</f>
        <v>0</v>
      </c>
      <c r="J33" s="138">
        <f>'8. Seguimiento Cuatrimestral'!X33:X35</f>
        <v>0</v>
      </c>
      <c r="K33" s="3"/>
      <c r="L33" s="3"/>
      <c r="M33" s="3"/>
      <c r="N33" s="3"/>
      <c r="O33" s="3"/>
      <c r="P33" s="3"/>
      <c r="Q33" s="3"/>
      <c r="R33" s="3"/>
      <c r="S33" s="3"/>
      <c r="T33" s="3"/>
      <c r="U33" s="3"/>
      <c r="V33" s="3"/>
      <c r="W33" s="3"/>
      <c r="X33" s="3"/>
      <c r="Y33" s="3"/>
      <c r="Z33" s="4"/>
    </row>
    <row r="34" spans="1:26" ht="15.75" customHeight="1">
      <c r="A34" s="93"/>
      <c r="B34" s="93"/>
      <c r="C34" s="93"/>
      <c r="D34" s="93"/>
      <c r="E34" s="93"/>
      <c r="F34" s="93"/>
      <c r="G34" s="93"/>
      <c r="H34" s="93"/>
      <c r="I34" s="93"/>
      <c r="J34" s="93"/>
      <c r="K34" s="3"/>
      <c r="L34" s="3"/>
      <c r="M34" s="3"/>
      <c r="N34" s="3"/>
      <c r="O34" s="3"/>
      <c r="P34" s="3"/>
      <c r="Q34" s="3"/>
      <c r="R34" s="3"/>
      <c r="S34" s="3"/>
      <c r="T34" s="3"/>
      <c r="U34" s="3"/>
      <c r="V34" s="3"/>
      <c r="W34" s="3"/>
      <c r="X34" s="3"/>
      <c r="Y34" s="3"/>
      <c r="Z34" s="4"/>
    </row>
    <row r="35" spans="1:26" ht="15.75" customHeight="1">
      <c r="A35" s="88"/>
      <c r="B35" s="88"/>
      <c r="C35" s="88"/>
      <c r="D35" s="88"/>
      <c r="E35" s="88"/>
      <c r="F35" s="88"/>
      <c r="G35" s="88"/>
      <c r="H35" s="88"/>
      <c r="I35" s="88"/>
      <c r="J35" s="88"/>
      <c r="K35" s="3"/>
      <c r="L35" s="3"/>
      <c r="M35" s="3"/>
      <c r="N35" s="3"/>
      <c r="O35" s="3"/>
      <c r="P35" s="3"/>
      <c r="Q35" s="3"/>
      <c r="R35" s="3"/>
      <c r="S35" s="3"/>
      <c r="T35" s="3"/>
      <c r="U35" s="3"/>
      <c r="V35" s="3"/>
      <c r="W35" s="3"/>
      <c r="X35" s="3"/>
      <c r="Y35" s="3"/>
      <c r="Z35" s="4"/>
    </row>
    <row r="36" spans="1:26" ht="16.5" customHeight="1">
      <c r="A36" s="98">
        <v>10</v>
      </c>
      <c r="B36" s="125" t="str">
        <f>IF('8. Seguimiento Cuatrimestral'!B36:B38="","",'8. Seguimiento Cuatrimestral'!B36:B38)</f>
        <v/>
      </c>
      <c r="C36" s="125" t="str">
        <f>IF('8. Seguimiento Cuatrimestral'!C36:C38="","",'8. Seguimiento Cuatrimestral'!C36:C38)</f>
        <v/>
      </c>
      <c r="D36" s="125" t="str">
        <f>IF('8. Seguimiento Cuatrimestral'!D36:D38="","",'8. Seguimiento Cuatrimestral'!D36:D38)</f>
        <v/>
      </c>
      <c r="E36" s="138">
        <f>'8. Seguimiento Cuatrimestral'!F36:F38</f>
        <v>0</v>
      </c>
      <c r="F36" s="138">
        <f>'8. Seguimiento Cuatrimestral'!J36:J38</f>
        <v>0</v>
      </c>
      <c r="G36" s="138">
        <f>'8. Seguimiento Cuatrimestral'!M36:M38</f>
        <v>0</v>
      </c>
      <c r="H36" s="138">
        <f>'8. Seguimiento Cuatrimestral'!Q36:Q38</f>
        <v>0</v>
      </c>
      <c r="I36" s="138">
        <f>'8. Seguimiento Cuatrimestral'!T36:T38</f>
        <v>0</v>
      </c>
      <c r="J36" s="138">
        <f>'8. Seguimiento Cuatrimestral'!X36:X38</f>
        <v>0</v>
      </c>
      <c r="K36" s="3"/>
      <c r="L36" s="3"/>
      <c r="M36" s="3"/>
      <c r="N36" s="3"/>
      <c r="O36" s="3"/>
      <c r="P36" s="3"/>
      <c r="Q36" s="3"/>
      <c r="R36" s="3"/>
      <c r="S36" s="3"/>
      <c r="T36" s="3"/>
      <c r="U36" s="3"/>
      <c r="V36" s="3"/>
      <c r="W36" s="3"/>
      <c r="X36" s="3"/>
      <c r="Y36" s="3"/>
      <c r="Z36" s="4"/>
    </row>
    <row r="37" spans="1:26" ht="15.75" customHeight="1">
      <c r="A37" s="93"/>
      <c r="B37" s="93"/>
      <c r="C37" s="93"/>
      <c r="D37" s="93"/>
      <c r="E37" s="93"/>
      <c r="F37" s="93"/>
      <c r="G37" s="93"/>
      <c r="H37" s="93"/>
      <c r="I37" s="93"/>
      <c r="J37" s="93"/>
      <c r="K37" s="3"/>
      <c r="L37" s="3"/>
      <c r="M37" s="3"/>
      <c r="N37" s="3"/>
      <c r="O37" s="3"/>
      <c r="P37" s="3"/>
      <c r="Q37" s="3"/>
      <c r="R37" s="3"/>
      <c r="S37" s="3"/>
      <c r="T37" s="3"/>
      <c r="U37" s="3"/>
      <c r="V37" s="3"/>
      <c r="W37" s="3"/>
      <c r="X37" s="3"/>
      <c r="Y37" s="3"/>
      <c r="Z37" s="4"/>
    </row>
    <row r="38" spans="1:26" ht="15.75" customHeight="1">
      <c r="A38" s="88"/>
      <c r="B38" s="88"/>
      <c r="C38" s="88"/>
      <c r="D38" s="88"/>
      <c r="E38" s="88"/>
      <c r="F38" s="88"/>
      <c r="G38" s="88"/>
      <c r="H38" s="88"/>
      <c r="I38" s="88"/>
      <c r="J38" s="88"/>
      <c r="K38" s="3"/>
      <c r="L38" s="3"/>
      <c r="M38" s="3"/>
      <c r="N38" s="3"/>
      <c r="O38" s="3"/>
      <c r="P38" s="3"/>
      <c r="Q38" s="3"/>
      <c r="R38" s="3"/>
      <c r="S38" s="3"/>
      <c r="T38" s="3"/>
      <c r="U38" s="3"/>
      <c r="V38" s="3"/>
      <c r="W38" s="3"/>
      <c r="X38" s="3"/>
      <c r="Y38" s="3"/>
      <c r="Z38" s="4"/>
    </row>
    <row r="39" spans="1:26" ht="16.5" customHeight="1">
      <c r="A39" s="98">
        <v>11</v>
      </c>
      <c r="B39" s="125" t="str">
        <f>IF('8. Seguimiento Cuatrimestral'!B39:B41="","",'8. Seguimiento Cuatrimestral'!B39:B41)</f>
        <v/>
      </c>
      <c r="C39" s="125" t="str">
        <f>IF('8. Seguimiento Cuatrimestral'!C39:C41="","",'8. Seguimiento Cuatrimestral'!C39:C41)</f>
        <v/>
      </c>
      <c r="D39" s="125" t="str">
        <f>IF('8. Seguimiento Cuatrimestral'!D39:D41="","",'8. Seguimiento Cuatrimestral'!D39:D41)</f>
        <v/>
      </c>
      <c r="E39" s="138">
        <f>'8. Seguimiento Cuatrimestral'!F39:F41</f>
        <v>0</v>
      </c>
      <c r="F39" s="138">
        <f>'8. Seguimiento Cuatrimestral'!J39:J41</f>
        <v>0</v>
      </c>
      <c r="G39" s="138">
        <f>'8. Seguimiento Cuatrimestral'!M39:M41</f>
        <v>0</v>
      </c>
      <c r="H39" s="138">
        <f>'8. Seguimiento Cuatrimestral'!Q39:Q41</f>
        <v>0</v>
      </c>
      <c r="I39" s="138">
        <f>'8. Seguimiento Cuatrimestral'!T39:T41</f>
        <v>0</v>
      </c>
      <c r="J39" s="138">
        <f>'8. Seguimiento Cuatrimestral'!X39:X41</f>
        <v>0</v>
      </c>
      <c r="K39" s="3"/>
      <c r="L39" s="3"/>
      <c r="M39" s="3"/>
      <c r="N39" s="3"/>
      <c r="O39" s="3"/>
      <c r="P39" s="3"/>
      <c r="Q39" s="3"/>
      <c r="R39" s="3"/>
      <c r="S39" s="3"/>
      <c r="T39" s="3"/>
      <c r="U39" s="3"/>
      <c r="V39" s="3"/>
      <c r="W39" s="3"/>
      <c r="X39" s="3"/>
      <c r="Y39" s="3"/>
      <c r="Z39" s="4"/>
    </row>
    <row r="40" spans="1:26" ht="15.75" customHeight="1">
      <c r="A40" s="93"/>
      <c r="B40" s="93"/>
      <c r="C40" s="93"/>
      <c r="D40" s="93"/>
      <c r="E40" s="93"/>
      <c r="F40" s="93"/>
      <c r="G40" s="93"/>
      <c r="H40" s="93"/>
      <c r="I40" s="93"/>
      <c r="J40" s="93"/>
      <c r="K40" s="3"/>
      <c r="L40" s="3"/>
      <c r="M40" s="3"/>
      <c r="N40" s="3"/>
      <c r="O40" s="3"/>
      <c r="P40" s="3"/>
      <c r="Q40" s="3"/>
      <c r="R40" s="3"/>
      <c r="S40" s="3"/>
      <c r="T40" s="3"/>
      <c r="U40" s="3"/>
      <c r="V40" s="3"/>
      <c r="W40" s="3"/>
      <c r="X40" s="3"/>
      <c r="Y40" s="3"/>
      <c r="Z40" s="4"/>
    </row>
    <row r="41" spans="1:26" ht="15.75" customHeight="1">
      <c r="A41" s="88"/>
      <c r="B41" s="88"/>
      <c r="C41" s="88"/>
      <c r="D41" s="88"/>
      <c r="E41" s="88"/>
      <c r="F41" s="88"/>
      <c r="G41" s="88"/>
      <c r="H41" s="88"/>
      <c r="I41" s="88"/>
      <c r="J41" s="88"/>
      <c r="K41" s="3"/>
      <c r="L41" s="3"/>
      <c r="M41" s="3"/>
      <c r="N41" s="3"/>
      <c r="O41" s="3"/>
      <c r="P41" s="3"/>
      <c r="Q41" s="3"/>
      <c r="R41" s="3"/>
      <c r="S41" s="3"/>
      <c r="T41" s="3"/>
      <c r="U41" s="3"/>
      <c r="V41" s="3"/>
      <c r="W41" s="3"/>
      <c r="X41" s="3"/>
      <c r="Y41" s="3"/>
      <c r="Z41" s="4"/>
    </row>
    <row r="42" spans="1:26" ht="16.5" customHeight="1">
      <c r="A42" s="98">
        <v>12</v>
      </c>
      <c r="B42" s="125" t="str">
        <f>IF('8. Seguimiento Cuatrimestral'!B42:B44="","",'8. Seguimiento Cuatrimestral'!B42:B44)</f>
        <v/>
      </c>
      <c r="C42" s="125" t="str">
        <f>IF('8. Seguimiento Cuatrimestral'!C42:C44="","",'8. Seguimiento Cuatrimestral'!C42:C44)</f>
        <v/>
      </c>
      <c r="D42" s="125" t="str">
        <f>IF('8. Seguimiento Cuatrimestral'!D42:D44="","",'8. Seguimiento Cuatrimestral'!D42:D44)</f>
        <v/>
      </c>
      <c r="E42" s="138">
        <f>'8. Seguimiento Cuatrimestral'!F42:F44</f>
        <v>0</v>
      </c>
      <c r="F42" s="138">
        <f>'8. Seguimiento Cuatrimestral'!J42:J44</f>
        <v>0</v>
      </c>
      <c r="G42" s="138">
        <f>'8. Seguimiento Cuatrimestral'!M42:M44</f>
        <v>0</v>
      </c>
      <c r="H42" s="138">
        <f>'8. Seguimiento Cuatrimestral'!Q42:Q44</f>
        <v>0</v>
      </c>
      <c r="I42" s="138">
        <f>'8. Seguimiento Cuatrimestral'!T42:T44</f>
        <v>0</v>
      </c>
      <c r="J42" s="138">
        <f>'8. Seguimiento Cuatrimestral'!X42:X44</f>
        <v>0</v>
      </c>
      <c r="K42" s="3"/>
      <c r="L42" s="3"/>
      <c r="M42" s="3"/>
      <c r="N42" s="3"/>
      <c r="O42" s="3"/>
      <c r="P42" s="3"/>
      <c r="Q42" s="3"/>
      <c r="R42" s="3"/>
      <c r="S42" s="3"/>
      <c r="T42" s="3"/>
      <c r="U42" s="3"/>
      <c r="V42" s="3"/>
      <c r="W42" s="3"/>
      <c r="X42" s="3"/>
      <c r="Y42" s="3"/>
      <c r="Z42" s="4"/>
    </row>
    <row r="43" spans="1:26" ht="15.75" customHeight="1">
      <c r="A43" s="93"/>
      <c r="B43" s="93"/>
      <c r="C43" s="93"/>
      <c r="D43" s="93"/>
      <c r="E43" s="93"/>
      <c r="F43" s="93"/>
      <c r="G43" s="93"/>
      <c r="H43" s="93"/>
      <c r="I43" s="93"/>
      <c r="J43" s="93"/>
      <c r="K43" s="3"/>
      <c r="L43" s="3"/>
      <c r="M43" s="3"/>
      <c r="N43" s="3"/>
      <c r="O43" s="3"/>
      <c r="P43" s="3"/>
      <c r="Q43" s="3"/>
      <c r="R43" s="3"/>
      <c r="S43" s="3"/>
      <c r="T43" s="3"/>
      <c r="U43" s="3"/>
      <c r="V43" s="3"/>
      <c r="W43" s="3"/>
      <c r="X43" s="3"/>
      <c r="Y43" s="3"/>
      <c r="Z43" s="4"/>
    </row>
    <row r="44" spans="1:26" ht="15.75" customHeight="1">
      <c r="A44" s="88"/>
      <c r="B44" s="88"/>
      <c r="C44" s="88"/>
      <c r="D44" s="88"/>
      <c r="E44" s="88"/>
      <c r="F44" s="88"/>
      <c r="G44" s="88"/>
      <c r="H44" s="88"/>
      <c r="I44" s="88"/>
      <c r="J44" s="88"/>
      <c r="K44" s="3"/>
      <c r="L44" s="3"/>
      <c r="M44" s="3"/>
      <c r="N44" s="3"/>
      <c r="O44" s="3"/>
      <c r="P44" s="3"/>
      <c r="Q44" s="3"/>
      <c r="R44" s="3"/>
      <c r="S44" s="3"/>
      <c r="T44" s="3"/>
      <c r="U44" s="3"/>
      <c r="V44" s="3"/>
      <c r="W44" s="3"/>
      <c r="X44" s="3"/>
      <c r="Y44" s="3"/>
      <c r="Z44" s="4"/>
    </row>
    <row r="45" spans="1:26" ht="16.5" customHeight="1">
      <c r="A45" s="98">
        <v>13</v>
      </c>
      <c r="B45" s="125" t="str">
        <f>IF('8. Seguimiento Cuatrimestral'!B45:B47="","",'8. Seguimiento Cuatrimestral'!B45:B47)</f>
        <v/>
      </c>
      <c r="C45" s="125" t="str">
        <f>IF('8. Seguimiento Cuatrimestral'!C45:C47="","",'8. Seguimiento Cuatrimestral'!C45:C47)</f>
        <v/>
      </c>
      <c r="D45" s="125" t="str">
        <f>IF('8. Seguimiento Cuatrimestral'!D45:D47="","",'8. Seguimiento Cuatrimestral'!D45:D47)</f>
        <v/>
      </c>
      <c r="E45" s="138">
        <f>'8. Seguimiento Cuatrimestral'!F45:F47</f>
        <v>0</v>
      </c>
      <c r="F45" s="138">
        <f>'8. Seguimiento Cuatrimestral'!J45:J47</f>
        <v>0</v>
      </c>
      <c r="G45" s="138">
        <f>'8. Seguimiento Cuatrimestral'!M45:M47</f>
        <v>0</v>
      </c>
      <c r="H45" s="138">
        <f>'8. Seguimiento Cuatrimestral'!Q45:Q47</f>
        <v>0</v>
      </c>
      <c r="I45" s="138">
        <f>'8. Seguimiento Cuatrimestral'!T45:T47</f>
        <v>0</v>
      </c>
      <c r="J45" s="138">
        <f>'8. Seguimiento Cuatrimestral'!X45:X47</f>
        <v>0</v>
      </c>
      <c r="K45" s="3"/>
      <c r="L45" s="3"/>
      <c r="M45" s="3"/>
      <c r="N45" s="3"/>
      <c r="O45" s="3"/>
      <c r="P45" s="3"/>
      <c r="Q45" s="3"/>
      <c r="R45" s="3"/>
      <c r="S45" s="3"/>
      <c r="T45" s="3"/>
      <c r="U45" s="3"/>
      <c r="V45" s="3"/>
      <c r="W45" s="3"/>
      <c r="X45" s="3"/>
      <c r="Y45" s="3"/>
      <c r="Z45" s="4"/>
    </row>
    <row r="46" spans="1:26" ht="15.75" customHeight="1">
      <c r="A46" s="93"/>
      <c r="B46" s="93"/>
      <c r="C46" s="93"/>
      <c r="D46" s="93"/>
      <c r="E46" s="93"/>
      <c r="F46" s="93"/>
      <c r="G46" s="93"/>
      <c r="H46" s="93"/>
      <c r="I46" s="93"/>
      <c r="J46" s="93"/>
      <c r="K46" s="3"/>
      <c r="L46" s="3"/>
      <c r="M46" s="3"/>
      <c r="N46" s="3"/>
      <c r="O46" s="3"/>
      <c r="P46" s="3"/>
      <c r="Q46" s="3"/>
      <c r="R46" s="3"/>
      <c r="S46" s="3"/>
      <c r="T46" s="3"/>
      <c r="U46" s="3"/>
      <c r="V46" s="3"/>
      <c r="W46" s="3"/>
      <c r="X46" s="3"/>
      <c r="Y46" s="3"/>
      <c r="Z46" s="4"/>
    </row>
    <row r="47" spans="1:26" ht="15.75" customHeight="1">
      <c r="A47" s="88"/>
      <c r="B47" s="88"/>
      <c r="C47" s="88"/>
      <c r="D47" s="88"/>
      <c r="E47" s="88"/>
      <c r="F47" s="88"/>
      <c r="G47" s="88"/>
      <c r="H47" s="88"/>
      <c r="I47" s="88"/>
      <c r="J47" s="88"/>
      <c r="K47" s="3"/>
      <c r="L47" s="3"/>
      <c r="M47" s="3"/>
      <c r="N47" s="3"/>
      <c r="O47" s="3"/>
      <c r="P47" s="3"/>
      <c r="Q47" s="3"/>
      <c r="R47" s="3"/>
      <c r="S47" s="3"/>
      <c r="T47" s="3"/>
      <c r="U47" s="3"/>
      <c r="V47" s="3"/>
      <c r="W47" s="3"/>
      <c r="X47" s="3"/>
      <c r="Y47" s="3"/>
      <c r="Z47" s="4"/>
    </row>
    <row r="48" spans="1:26" ht="16.5" customHeight="1">
      <c r="A48" s="98">
        <v>14</v>
      </c>
      <c r="B48" s="125" t="str">
        <f>IF('8. Seguimiento Cuatrimestral'!B48:B50="","",'8. Seguimiento Cuatrimestral'!B48:B50)</f>
        <v/>
      </c>
      <c r="C48" s="125" t="str">
        <f>IF('8. Seguimiento Cuatrimestral'!C48:C50="","",'8. Seguimiento Cuatrimestral'!C48:C50)</f>
        <v/>
      </c>
      <c r="D48" s="125" t="str">
        <f>IF('8. Seguimiento Cuatrimestral'!D48:D50="","",'8. Seguimiento Cuatrimestral'!D48:D50)</f>
        <v/>
      </c>
      <c r="E48" s="138">
        <f>'8. Seguimiento Cuatrimestral'!F48:F50</f>
        <v>0</v>
      </c>
      <c r="F48" s="138">
        <f>'8. Seguimiento Cuatrimestral'!J48:J50</f>
        <v>0</v>
      </c>
      <c r="G48" s="138">
        <f>'8. Seguimiento Cuatrimestral'!M48:M50</f>
        <v>0</v>
      </c>
      <c r="H48" s="138">
        <f>'8. Seguimiento Cuatrimestral'!Q48:Q50</f>
        <v>0</v>
      </c>
      <c r="I48" s="138">
        <f>'8. Seguimiento Cuatrimestral'!T48:T50</f>
        <v>0</v>
      </c>
      <c r="J48" s="138">
        <f>'8. Seguimiento Cuatrimestral'!X48:X50</f>
        <v>0</v>
      </c>
      <c r="K48" s="3"/>
      <c r="L48" s="3"/>
      <c r="M48" s="3"/>
      <c r="N48" s="3"/>
      <c r="O48" s="3"/>
      <c r="P48" s="3"/>
      <c r="Q48" s="3"/>
      <c r="R48" s="3"/>
      <c r="S48" s="3"/>
      <c r="T48" s="3"/>
      <c r="U48" s="3"/>
      <c r="V48" s="3"/>
      <c r="W48" s="3"/>
      <c r="X48" s="3"/>
      <c r="Y48" s="3"/>
      <c r="Z48" s="4"/>
    </row>
    <row r="49" spans="1:26" ht="15.75" customHeight="1">
      <c r="A49" s="93"/>
      <c r="B49" s="93"/>
      <c r="C49" s="93"/>
      <c r="D49" s="93"/>
      <c r="E49" s="93"/>
      <c r="F49" s="93"/>
      <c r="G49" s="93"/>
      <c r="H49" s="93"/>
      <c r="I49" s="93"/>
      <c r="J49" s="93"/>
      <c r="K49" s="3"/>
      <c r="L49" s="3"/>
      <c r="M49" s="3"/>
      <c r="N49" s="3"/>
      <c r="O49" s="3"/>
      <c r="P49" s="3"/>
      <c r="Q49" s="3"/>
      <c r="R49" s="3"/>
      <c r="S49" s="3"/>
      <c r="T49" s="3"/>
      <c r="U49" s="3"/>
      <c r="V49" s="3"/>
      <c r="W49" s="3"/>
      <c r="X49" s="3"/>
      <c r="Y49" s="3"/>
      <c r="Z49" s="4"/>
    </row>
    <row r="50" spans="1:26" ht="15.75" customHeight="1">
      <c r="A50" s="88"/>
      <c r="B50" s="88"/>
      <c r="C50" s="88"/>
      <c r="D50" s="88"/>
      <c r="E50" s="88"/>
      <c r="F50" s="88"/>
      <c r="G50" s="88"/>
      <c r="H50" s="88"/>
      <c r="I50" s="88"/>
      <c r="J50" s="88"/>
      <c r="K50" s="3"/>
      <c r="L50" s="3"/>
      <c r="M50" s="3"/>
      <c r="N50" s="3"/>
      <c r="O50" s="3"/>
      <c r="P50" s="3"/>
      <c r="Q50" s="3"/>
      <c r="R50" s="3"/>
      <c r="S50" s="3"/>
      <c r="T50" s="3"/>
      <c r="U50" s="3"/>
      <c r="V50" s="3"/>
      <c r="W50" s="3"/>
      <c r="X50" s="3"/>
      <c r="Y50" s="3"/>
      <c r="Z50" s="4"/>
    </row>
    <row r="51" spans="1:26" ht="16.5" customHeight="1">
      <c r="A51" s="98">
        <v>15</v>
      </c>
      <c r="B51" s="125" t="str">
        <f>IF('8. Seguimiento Cuatrimestral'!B51:B53="","",'8. Seguimiento Cuatrimestral'!B51:B53)</f>
        <v/>
      </c>
      <c r="C51" s="125" t="str">
        <f>IF('8. Seguimiento Cuatrimestral'!C51:C53="","",'8. Seguimiento Cuatrimestral'!C51:C53)</f>
        <v/>
      </c>
      <c r="D51" s="125" t="str">
        <f>IF('8. Seguimiento Cuatrimestral'!D51:D53="","",'8. Seguimiento Cuatrimestral'!D51:D53)</f>
        <v/>
      </c>
      <c r="E51" s="138">
        <f>'8. Seguimiento Cuatrimestral'!F51:F53</f>
        <v>0</v>
      </c>
      <c r="F51" s="138">
        <f>'8. Seguimiento Cuatrimestral'!J51:J53</f>
        <v>0</v>
      </c>
      <c r="G51" s="138">
        <f>'8. Seguimiento Cuatrimestral'!M51:M53</f>
        <v>0</v>
      </c>
      <c r="H51" s="138">
        <f>'8. Seguimiento Cuatrimestral'!Q51:Q53</f>
        <v>0</v>
      </c>
      <c r="I51" s="138">
        <f>'8. Seguimiento Cuatrimestral'!T51:T53</f>
        <v>0</v>
      </c>
      <c r="J51" s="138">
        <f>'8. Seguimiento Cuatrimestral'!X51:X53</f>
        <v>0</v>
      </c>
      <c r="K51" s="3"/>
      <c r="L51" s="3"/>
      <c r="M51" s="3"/>
      <c r="N51" s="3"/>
      <c r="O51" s="3"/>
      <c r="P51" s="3"/>
      <c r="Q51" s="3"/>
      <c r="R51" s="3"/>
      <c r="S51" s="3"/>
      <c r="T51" s="3"/>
      <c r="U51" s="3"/>
      <c r="V51" s="3"/>
      <c r="W51" s="3"/>
      <c r="X51" s="3"/>
      <c r="Y51" s="3"/>
      <c r="Z51" s="4"/>
    </row>
    <row r="52" spans="1:26" ht="15.75" customHeight="1">
      <c r="A52" s="93"/>
      <c r="B52" s="93"/>
      <c r="C52" s="93"/>
      <c r="D52" s="93"/>
      <c r="E52" s="93"/>
      <c r="F52" s="93"/>
      <c r="G52" s="93"/>
      <c r="H52" s="93"/>
      <c r="I52" s="93"/>
      <c r="J52" s="93"/>
      <c r="K52" s="3"/>
      <c r="L52" s="3"/>
      <c r="M52" s="3"/>
      <c r="N52" s="3"/>
      <c r="O52" s="3"/>
      <c r="P52" s="3"/>
      <c r="Q52" s="3"/>
      <c r="R52" s="3"/>
      <c r="S52" s="3"/>
      <c r="T52" s="3"/>
      <c r="U52" s="3"/>
      <c r="V52" s="3"/>
      <c r="W52" s="3"/>
      <c r="X52" s="3"/>
      <c r="Y52" s="3"/>
      <c r="Z52" s="4"/>
    </row>
    <row r="53" spans="1:26" ht="15.75" customHeight="1">
      <c r="A53" s="88"/>
      <c r="B53" s="88"/>
      <c r="C53" s="88"/>
      <c r="D53" s="88"/>
      <c r="E53" s="88"/>
      <c r="F53" s="88"/>
      <c r="G53" s="88"/>
      <c r="H53" s="88"/>
      <c r="I53" s="88"/>
      <c r="J53" s="88"/>
      <c r="K53" s="3"/>
      <c r="L53" s="3"/>
      <c r="M53" s="3"/>
      <c r="N53" s="3"/>
      <c r="O53" s="3"/>
      <c r="P53" s="3"/>
      <c r="Q53" s="3"/>
      <c r="R53" s="3"/>
      <c r="S53" s="3"/>
      <c r="T53" s="3"/>
      <c r="U53" s="3"/>
      <c r="V53" s="3"/>
      <c r="W53" s="3"/>
      <c r="X53" s="3"/>
      <c r="Y53" s="3"/>
      <c r="Z53" s="4"/>
    </row>
    <row r="54" spans="1:26" ht="16.5" customHeight="1">
      <c r="A54" s="98">
        <v>16</v>
      </c>
      <c r="B54" s="125" t="str">
        <f>IF('8. Seguimiento Cuatrimestral'!B54:B56="","",'8. Seguimiento Cuatrimestral'!B54:B56)</f>
        <v/>
      </c>
      <c r="C54" s="125" t="str">
        <f>IF('8. Seguimiento Cuatrimestral'!C54:C56="","",'8. Seguimiento Cuatrimestral'!C54:C56)</f>
        <v/>
      </c>
      <c r="D54" s="125" t="str">
        <f>IF('8. Seguimiento Cuatrimestral'!D54:D56="","",'8. Seguimiento Cuatrimestral'!D54:D56)</f>
        <v/>
      </c>
      <c r="E54" s="138">
        <f>'8. Seguimiento Cuatrimestral'!F54:F56</f>
        <v>0</v>
      </c>
      <c r="F54" s="138">
        <f>'8. Seguimiento Cuatrimestral'!J54:J56</f>
        <v>0</v>
      </c>
      <c r="G54" s="138">
        <f>'8. Seguimiento Cuatrimestral'!M54:M56</f>
        <v>0</v>
      </c>
      <c r="H54" s="138">
        <f>'8. Seguimiento Cuatrimestral'!Q54:Q56</f>
        <v>0</v>
      </c>
      <c r="I54" s="138">
        <f>'8. Seguimiento Cuatrimestral'!T54:T56</f>
        <v>0</v>
      </c>
      <c r="J54" s="138">
        <f>'8. Seguimiento Cuatrimestral'!X54:X56</f>
        <v>0</v>
      </c>
      <c r="K54" s="3"/>
      <c r="L54" s="3"/>
      <c r="M54" s="3"/>
      <c r="N54" s="3"/>
      <c r="O54" s="3"/>
      <c r="P54" s="3"/>
      <c r="Q54" s="3"/>
      <c r="R54" s="3"/>
      <c r="S54" s="3"/>
      <c r="T54" s="3"/>
      <c r="U54" s="3"/>
      <c r="V54" s="3"/>
      <c r="W54" s="3"/>
      <c r="X54" s="3"/>
      <c r="Y54" s="3"/>
      <c r="Z54" s="4"/>
    </row>
    <row r="55" spans="1:26" ht="15.75" customHeight="1">
      <c r="A55" s="93"/>
      <c r="B55" s="93"/>
      <c r="C55" s="93"/>
      <c r="D55" s="93"/>
      <c r="E55" s="93"/>
      <c r="F55" s="93"/>
      <c r="G55" s="93"/>
      <c r="H55" s="93"/>
      <c r="I55" s="93"/>
      <c r="J55" s="93"/>
      <c r="K55" s="3"/>
      <c r="L55" s="3"/>
      <c r="M55" s="3"/>
      <c r="N55" s="3"/>
      <c r="O55" s="3"/>
      <c r="P55" s="3"/>
      <c r="Q55" s="3"/>
      <c r="R55" s="3"/>
      <c r="S55" s="3"/>
      <c r="T55" s="3"/>
      <c r="U55" s="3"/>
      <c r="V55" s="3"/>
      <c r="W55" s="3"/>
      <c r="X55" s="3"/>
      <c r="Y55" s="3"/>
      <c r="Z55" s="4"/>
    </row>
    <row r="56" spans="1:26" ht="15.75" customHeight="1">
      <c r="A56" s="88"/>
      <c r="B56" s="88"/>
      <c r="C56" s="88"/>
      <c r="D56" s="88"/>
      <c r="E56" s="88"/>
      <c r="F56" s="88"/>
      <c r="G56" s="88"/>
      <c r="H56" s="88"/>
      <c r="I56" s="88"/>
      <c r="J56" s="88"/>
      <c r="K56" s="3"/>
      <c r="L56" s="3"/>
      <c r="M56" s="3"/>
      <c r="N56" s="3"/>
      <c r="O56" s="3"/>
      <c r="P56" s="3"/>
      <c r="Q56" s="3"/>
      <c r="R56" s="3"/>
      <c r="S56" s="3"/>
      <c r="T56" s="3"/>
      <c r="U56" s="3"/>
      <c r="V56" s="3"/>
      <c r="W56" s="3"/>
      <c r="X56" s="3"/>
      <c r="Y56" s="3"/>
      <c r="Z56" s="4"/>
    </row>
    <row r="57" spans="1:26" ht="16.5" customHeight="1">
      <c r="A57" s="98">
        <v>17</v>
      </c>
      <c r="B57" s="125" t="str">
        <f>IF('8. Seguimiento Cuatrimestral'!B57:B59="","",'8. Seguimiento Cuatrimestral'!B57:B59)</f>
        <v/>
      </c>
      <c r="C57" s="125" t="str">
        <f>IF('8. Seguimiento Cuatrimestral'!C57:C59="","",'8. Seguimiento Cuatrimestral'!C57:C59)</f>
        <v/>
      </c>
      <c r="D57" s="125" t="str">
        <f>IF('8. Seguimiento Cuatrimestral'!D57:D59="","",'8. Seguimiento Cuatrimestral'!D57:D59)</f>
        <v/>
      </c>
      <c r="E57" s="138">
        <f>'8. Seguimiento Cuatrimestral'!F57:F59</f>
        <v>0</v>
      </c>
      <c r="F57" s="138">
        <f>'8. Seguimiento Cuatrimestral'!J57:J59</f>
        <v>0</v>
      </c>
      <c r="G57" s="138">
        <f>'8. Seguimiento Cuatrimestral'!M57:M59</f>
        <v>0</v>
      </c>
      <c r="H57" s="138">
        <f>'8. Seguimiento Cuatrimestral'!Q57:Q59</f>
        <v>0</v>
      </c>
      <c r="I57" s="138">
        <f>'8. Seguimiento Cuatrimestral'!T57:T59</f>
        <v>0</v>
      </c>
      <c r="J57" s="138">
        <f>'8. Seguimiento Cuatrimestral'!X57:X59</f>
        <v>0</v>
      </c>
      <c r="K57" s="3"/>
      <c r="L57" s="3"/>
      <c r="M57" s="3"/>
      <c r="N57" s="3"/>
      <c r="O57" s="3"/>
      <c r="P57" s="3"/>
      <c r="Q57" s="3"/>
      <c r="R57" s="3"/>
      <c r="S57" s="3"/>
      <c r="T57" s="3"/>
      <c r="U57" s="3"/>
      <c r="V57" s="3"/>
      <c r="W57" s="3"/>
      <c r="X57" s="3"/>
      <c r="Y57" s="3"/>
      <c r="Z57" s="4"/>
    </row>
    <row r="58" spans="1:26" ht="15.75" customHeight="1">
      <c r="A58" s="93"/>
      <c r="B58" s="93"/>
      <c r="C58" s="93"/>
      <c r="D58" s="93"/>
      <c r="E58" s="93"/>
      <c r="F58" s="93"/>
      <c r="G58" s="93"/>
      <c r="H58" s="93"/>
      <c r="I58" s="93"/>
      <c r="J58" s="93"/>
      <c r="K58" s="3"/>
      <c r="L58" s="3"/>
      <c r="M58" s="3"/>
      <c r="N58" s="3"/>
      <c r="O58" s="3"/>
      <c r="P58" s="3"/>
      <c r="Q58" s="3"/>
      <c r="R58" s="3"/>
      <c r="S58" s="3"/>
      <c r="T58" s="3"/>
      <c r="U58" s="3"/>
      <c r="V58" s="3"/>
      <c r="W58" s="3"/>
      <c r="X58" s="3"/>
      <c r="Y58" s="3"/>
      <c r="Z58" s="4"/>
    </row>
    <row r="59" spans="1:26" ht="15.75" customHeight="1">
      <c r="A59" s="88"/>
      <c r="B59" s="88"/>
      <c r="C59" s="88"/>
      <c r="D59" s="88"/>
      <c r="E59" s="88"/>
      <c r="F59" s="88"/>
      <c r="G59" s="88"/>
      <c r="H59" s="88"/>
      <c r="I59" s="88"/>
      <c r="J59" s="88"/>
      <c r="K59" s="3"/>
      <c r="L59" s="3"/>
      <c r="M59" s="3"/>
      <c r="N59" s="3"/>
      <c r="O59" s="3"/>
      <c r="P59" s="3"/>
      <c r="Q59" s="3"/>
      <c r="R59" s="3"/>
      <c r="S59" s="3"/>
      <c r="T59" s="3"/>
      <c r="U59" s="3"/>
      <c r="V59" s="3"/>
      <c r="W59" s="3"/>
      <c r="X59" s="3"/>
      <c r="Y59" s="3"/>
      <c r="Z59" s="4"/>
    </row>
    <row r="60" spans="1:26" ht="16.5" customHeight="1">
      <c r="A60" s="98">
        <v>18</v>
      </c>
      <c r="B60" s="125" t="str">
        <f>IF('8. Seguimiento Cuatrimestral'!B60:B62="","",'8. Seguimiento Cuatrimestral'!B60:B62)</f>
        <v/>
      </c>
      <c r="C60" s="125" t="str">
        <f>IF('8. Seguimiento Cuatrimestral'!C60:C62="","",'8. Seguimiento Cuatrimestral'!C60:C62)</f>
        <v/>
      </c>
      <c r="D60" s="125" t="str">
        <f>IF('8. Seguimiento Cuatrimestral'!D60:D62="","",'8. Seguimiento Cuatrimestral'!D60:D62)</f>
        <v/>
      </c>
      <c r="E60" s="138">
        <f>'8. Seguimiento Cuatrimestral'!F60:F62</f>
        <v>0</v>
      </c>
      <c r="F60" s="138">
        <f>'8. Seguimiento Cuatrimestral'!J60:J62</f>
        <v>0</v>
      </c>
      <c r="G60" s="138">
        <f>'8. Seguimiento Cuatrimestral'!M60:M62</f>
        <v>0</v>
      </c>
      <c r="H60" s="138">
        <f>'8. Seguimiento Cuatrimestral'!Q60:Q62</f>
        <v>0</v>
      </c>
      <c r="I60" s="138">
        <f>'8. Seguimiento Cuatrimestral'!T60:T62</f>
        <v>0</v>
      </c>
      <c r="J60" s="138">
        <f>'8. Seguimiento Cuatrimestral'!X60:X62</f>
        <v>0</v>
      </c>
      <c r="K60" s="3"/>
      <c r="L60" s="3"/>
      <c r="M60" s="3"/>
      <c r="N60" s="3"/>
      <c r="O60" s="3"/>
      <c r="P60" s="3"/>
      <c r="Q60" s="3"/>
      <c r="R60" s="3"/>
      <c r="S60" s="3"/>
      <c r="T60" s="3"/>
      <c r="U60" s="3"/>
      <c r="V60" s="3"/>
      <c r="W60" s="3"/>
      <c r="X60" s="3"/>
      <c r="Y60" s="3"/>
      <c r="Z60" s="4"/>
    </row>
    <row r="61" spans="1:26" ht="15.75" customHeight="1">
      <c r="A61" s="93"/>
      <c r="B61" s="93"/>
      <c r="C61" s="93"/>
      <c r="D61" s="93"/>
      <c r="E61" s="93"/>
      <c r="F61" s="93"/>
      <c r="G61" s="93"/>
      <c r="H61" s="93"/>
      <c r="I61" s="93"/>
      <c r="J61" s="93"/>
      <c r="K61" s="3"/>
      <c r="L61" s="3"/>
      <c r="M61" s="3"/>
      <c r="N61" s="3"/>
      <c r="O61" s="3"/>
      <c r="P61" s="3"/>
      <c r="Q61" s="3"/>
      <c r="R61" s="3"/>
      <c r="S61" s="3"/>
      <c r="T61" s="3"/>
      <c r="U61" s="3"/>
      <c r="V61" s="3"/>
      <c r="W61" s="3"/>
      <c r="X61" s="3"/>
      <c r="Y61" s="3"/>
      <c r="Z61" s="4"/>
    </row>
    <row r="62" spans="1:26" ht="15.75" customHeight="1">
      <c r="A62" s="88"/>
      <c r="B62" s="88"/>
      <c r="C62" s="88"/>
      <c r="D62" s="88"/>
      <c r="E62" s="88"/>
      <c r="F62" s="88"/>
      <c r="G62" s="88"/>
      <c r="H62" s="88"/>
      <c r="I62" s="88"/>
      <c r="J62" s="88"/>
      <c r="K62" s="3"/>
      <c r="L62" s="3"/>
      <c r="M62" s="3"/>
      <c r="N62" s="3"/>
      <c r="O62" s="3"/>
      <c r="P62" s="3"/>
      <c r="Q62" s="3"/>
      <c r="R62" s="3"/>
      <c r="S62" s="3"/>
      <c r="T62" s="3"/>
      <c r="U62" s="3"/>
      <c r="V62" s="3"/>
      <c r="W62" s="3"/>
      <c r="X62" s="3"/>
      <c r="Y62" s="3"/>
      <c r="Z62" s="4"/>
    </row>
    <row r="63" spans="1:26" ht="16.5" customHeight="1">
      <c r="A63" s="98">
        <v>19</v>
      </c>
      <c r="B63" s="125" t="str">
        <f>IF('8. Seguimiento Cuatrimestral'!B63:B65="","",'8. Seguimiento Cuatrimestral'!B63:B65)</f>
        <v/>
      </c>
      <c r="C63" s="125" t="str">
        <f>IF('8. Seguimiento Cuatrimestral'!C63:C65="","",'8. Seguimiento Cuatrimestral'!C63:C65)</f>
        <v/>
      </c>
      <c r="D63" s="125" t="str">
        <f>IF('8. Seguimiento Cuatrimestral'!D63:D65="","",'8. Seguimiento Cuatrimestral'!D63:D65)</f>
        <v/>
      </c>
      <c r="E63" s="138">
        <f>'8. Seguimiento Cuatrimestral'!F63:F65</f>
        <v>0</v>
      </c>
      <c r="F63" s="138">
        <f>'8. Seguimiento Cuatrimestral'!J63:J65</f>
        <v>0</v>
      </c>
      <c r="G63" s="138">
        <f>'8. Seguimiento Cuatrimestral'!M63:M65</f>
        <v>0</v>
      </c>
      <c r="H63" s="138">
        <f>'8. Seguimiento Cuatrimestral'!Q63:Q65</f>
        <v>0</v>
      </c>
      <c r="I63" s="138">
        <f>'8. Seguimiento Cuatrimestral'!T63:T65</f>
        <v>0</v>
      </c>
      <c r="J63" s="138">
        <f>'8. Seguimiento Cuatrimestral'!X63:X65</f>
        <v>0</v>
      </c>
      <c r="K63" s="3"/>
      <c r="L63" s="3"/>
      <c r="M63" s="3"/>
      <c r="N63" s="3"/>
      <c r="O63" s="3"/>
      <c r="P63" s="3"/>
      <c r="Q63" s="3"/>
      <c r="R63" s="3"/>
      <c r="S63" s="3"/>
      <c r="T63" s="3"/>
      <c r="U63" s="3"/>
      <c r="V63" s="3"/>
      <c r="W63" s="3"/>
      <c r="X63" s="3"/>
      <c r="Y63" s="3"/>
      <c r="Z63" s="4"/>
    </row>
    <row r="64" spans="1:26" ht="15.75" customHeight="1">
      <c r="A64" s="93"/>
      <c r="B64" s="93"/>
      <c r="C64" s="93"/>
      <c r="D64" s="93"/>
      <c r="E64" s="93"/>
      <c r="F64" s="93"/>
      <c r="G64" s="93"/>
      <c r="H64" s="93"/>
      <c r="I64" s="93"/>
      <c r="J64" s="93"/>
      <c r="K64" s="3"/>
      <c r="L64" s="3"/>
      <c r="M64" s="3"/>
      <c r="N64" s="3"/>
      <c r="O64" s="3"/>
      <c r="P64" s="3"/>
      <c r="Q64" s="3"/>
      <c r="R64" s="3"/>
      <c r="S64" s="3"/>
      <c r="T64" s="3"/>
      <c r="U64" s="3"/>
      <c r="V64" s="3"/>
      <c r="W64" s="3"/>
      <c r="X64" s="3"/>
      <c r="Y64" s="3"/>
      <c r="Z64" s="4"/>
    </row>
    <row r="65" spans="1:26" ht="15.75" customHeight="1">
      <c r="A65" s="88"/>
      <c r="B65" s="88"/>
      <c r="C65" s="88"/>
      <c r="D65" s="88"/>
      <c r="E65" s="88"/>
      <c r="F65" s="88"/>
      <c r="G65" s="88"/>
      <c r="H65" s="88"/>
      <c r="I65" s="88"/>
      <c r="J65" s="88"/>
      <c r="K65" s="3"/>
      <c r="L65" s="3"/>
      <c r="M65" s="3"/>
      <c r="N65" s="3"/>
      <c r="O65" s="3"/>
      <c r="P65" s="3"/>
      <c r="Q65" s="3"/>
      <c r="R65" s="3"/>
      <c r="S65" s="3"/>
      <c r="T65" s="3"/>
      <c r="U65" s="3"/>
      <c r="V65" s="3"/>
      <c r="W65" s="3"/>
      <c r="X65" s="3"/>
      <c r="Y65" s="3"/>
      <c r="Z65" s="4"/>
    </row>
    <row r="66" spans="1:26" ht="16.5" customHeight="1">
      <c r="A66" s="98">
        <v>20</v>
      </c>
      <c r="B66" s="125" t="str">
        <f>IF('8. Seguimiento Cuatrimestral'!B66:B68="","",'8. Seguimiento Cuatrimestral'!B66:B68)</f>
        <v/>
      </c>
      <c r="C66" s="125" t="str">
        <f>IF('8. Seguimiento Cuatrimestral'!C66:C68="","",'8. Seguimiento Cuatrimestral'!C66:C68)</f>
        <v/>
      </c>
      <c r="D66" s="125" t="str">
        <f>IF('8. Seguimiento Cuatrimestral'!D66:D68="","",'8. Seguimiento Cuatrimestral'!D66:D68)</f>
        <v/>
      </c>
      <c r="E66" s="138">
        <f>'8. Seguimiento Cuatrimestral'!F66:F68</f>
        <v>0</v>
      </c>
      <c r="F66" s="138">
        <f>'8. Seguimiento Cuatrimestral'!J66:J68</f>
        <v>0</v>
      </c>
      <c r="G66" s="138">
        <f>'8. Seguimiento Cuatrimestral'!M66:M68</f>
        <v>0</v>
      </c>
      <c r="H66" s="138">
        <f>'8. Seguimiento Cuatrimestral'!Q66:Q68</f>
        <v>0</v>
      </c>
      <c r="I66" s="138">
        <f>'8. Seguimiento Cuatrimestral'!T66:T68</f>
        <v>0</v>
      </c>
      <c r="J66" s="138">
        <f>'8. Seguimiento Cuatrimestral'!X66:X68</f>
        <v>0</v>
      </c>
      <c r="K66" s="3"/>
      <c r="L66" s="3"/>
      <c r="M66" s="3"/>
      <c r="N66" s="3"/>
      <c r="O66" s="3"/>
      <c r="P66" s="3"/>
      <c r="Q66" s="3"/>
      <c r="R66" s="3"/>
      <c r="S66" s="3"/>
      <c r="T66" s="3"/>
      <c r="U66" s="3"/>
      <c r="V66" s="3"/>
      <c r="W66" s="3"/>
      <c r="X66" s="3"/>
      <c r="Y66" s="3"/>
      <c r="Z66" s="4"/>
    </row>
    <row r="67" spans="1:26" ht="15.75" customHeight="1">
      <c r="A67" s="93"/>
      <c r="B67" s="93"/>
      <c r="C67" s="93"/>
      <c r="D67" s="93"/>
      <c r="E67" s="93"/>
      <c r="F67" s="93"/>
      <c r="G67" s="93"/>
      <c r="H67" s="93"/>
      <c r="I67" s="93"/>
      <c r="J67" s="93"/>
      <c r="K67" s="2"/>
      <c r="L67" s="2"/>
      <c r="M67" s="2"/>
      <c r="N67" s="2"/>
      <c r="O67" s="2"/>
      <c r="P67" s="2"/>
      <c r="Q67" s="2"/>
      <c r="R67" s="2"/>
      <c r="S67" s="2"/>
      <c r="T67" s="2"/>
      <c r="U67" s="2"/>
      <c r="V67" s="2"/>
      <c r="W67" s="2"/>
      <c r="X67" s="2"/>
      <c r="Y67" s="2"/>
      <c r="Z67" s="4"/>
    </row>
    <row r="68" spans="1:26" ht="15.75" customHeight="1">
      <c r="A68" s="88"/>
      <c r="B68" s="88"/>
      <c r="C68" s="88"/>
      <c r="D68" s="88"/>
      <c r="E68" s="88"/>
      <c r="F68" s="88"/>
      <c r="G68" s="88"/>
      <c r="H68" s="88"/>
      <c r="I68" s="88"/>
      <c r="J68" s="88"/>
      <c r="K68" s="2"/>
      <c r="L68" s="2"/>
      <c r="M68" s="2"/>
      <c r="N68" s="2"/>
      <c r="O68" s="2"/>
      <c r="P68" s="2"/>
      <c r="Q68" s="2"/>
      <c r="R68" s="2"/>
      <c r="S68" s="2"/>
      <c r="T68" s="2"/>
      <c r="U68" s="2"/>
      <c r="V68" s="2"/>
      <c r="W68" s="2"/>
      <c r="X68" s="2"/>
      <c r="Y68" s="2"/>
      <c r="Z68" s="4"/>
    </row>
    <row r="69" spans="1:26" ht="23.25" customHeight="1">
      <c r="A69" s="2"/>
      <c r="B69" s="151" t="s">
        <v>307</v>
      </c>
      <c r="C69" s="64"/>
      <c r="D69" s="61"/>
      <c r="E69" s="39">
        <f t="shared" ref="E69:J69" si="0">IFERROR(AVERAGE(E9:E68),"")</f>
        <v>0</v>
      </c>
      <c r="F69" s="39">
        <f t="shared" si="0"/>
        <v>0</v>
      </c>
      <c r="G69" s="39">
        <f t="shared" si="0"/>
        <v>0.15</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51" t="s">
        <v>308</v>
      </c>
      <c r="C70" s="64"/>
      <c r="D70" s="61"/>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51" t="s">
        <v>309</v>
      </c>
      <c r="C71" s="64"/>
      <c r="D71" s="61"/>
      <c r="E71" s="39">
        <f t="shared" ref="E71:J71" si="1">IFERROR(E69/E70,"")</f>
        <v>0</v>
      </c>
      <c r="F71" s="39">
        <f t="shared" si="1"/>
        <v>0</v>
      </c>
      <c r="G71" s="39">
        <f t="shared" si="1"/>
        <v>0.22500000000000023</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 Alejandra Galeano</cp:lastModifiedBy>
  <dcterms:created xsi:type="dcterms:W3CDTF">2021-10-27T17:44:21Z</dcterms:created>
  <dcterms:modified xsi:type="dcterms:W3CDTF">2022-09-03T00:35:20Z</dcterms:modified>
</cp:coreProperties>
</file>