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#REF!</definedName>
    <definedName name="Casi_seguro" localSheetId="3">#REF!</definedName>
    <definedName name="Casi_seguro" localSheetId="5">#REF!</definedName>
    <definedName name="Casi_seguro" localSheetId="8">#REF!</definedName>
    <definedName name="Casi_seguro">#REF!</definedName>
    <definedName name="CONFIDENCIALIDAD" localSheetId="2">#REF!</definedName>
    <definedName name="CONFIDENCIALIDAD" localSheetId="3">#REF!</definedName>
    <definedName name="CONFIDENCIALIDAD" localSheetId="5">#REF!</definedName>
    <definedName name="CONFIDENCIALIDAD" localSheetId="8">#REF!</definedName>
    <definedName name="CONFIDENCIALIDAD">#REF!</definedName>
    <definedName name="CONFIDENCIALIDAD_DE_LA_INFORMACIÓN" localSheetId="2">#REF!</definedName>
    <definedName name="CONFIDENCIALIDAD_DE_LA_INFORMACIÓN" localSheetId="3">#REF!</definedName>
    <definedName name="CONFIDENCIALIDAD_DE_LA_INFORMACIÓN" localSheetId="5">#REF!</definedName>
    <definedName name="CONFIDENCIALIDAD_DE_LA_INFORMACIÓN" localSheetId="8">#REF!</definedName>
    <definedName name="CONFIDENCIALIDAD_DE_LA_INFORMACIÓN">#REF!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#REF!</definedName>
    <definedName name="CREDIBILIDAD" localSheetId="3">#REF!</definedName>
    <definedName name="CREDIBILIDAD" localSheetId="5">#REF!</definedName>
    <definedName name="CREDIBILIDAD" localSheetId="8">#REF!</definedName>
    <definedName name="CREDIBILIDAD">#REF!</definedName>
    <definedName name="CREDIBILIDAD_O_IMAGEN" localSheetId="2">#REF!</definedName>
    <definedName name="CREDIBILIDAD_O_IMAGEN" localSheetId="3">#REF!</definedName>
    <definedName name="CREDIBILIDAD_O_IMAGEN" localSheetId="5">#REF!</definedName>
    <definedName name="CREDIBILIDAD_O_IMAGEN" localSheetId="8">#REF!</definedName>
    <definedName name="CREDIBILIDAD_O_IMAGEN">#REF!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#REF!</definedName>
    <definedName name="Improbable_posible" localSheetId="3">#REF!</definedName>
    <definedName name="Improbable_posible" localSheetId="5">#REF!</definedName>
    <definedName name="Improbable_posible" localSheetId="8">#REF!</definedName>
    <definedName name="Improbable_posible">#REF!</definedName>
    <definedName name="LEGAL" localSheetId="2">#REF!</definedName>
    <definedName name="LEGAL" localSheetId="3">#REF!</definedName>
    <definedName name="LEGAL" localSheetId="5">#REF!</definedName>
    <definedName name="LEGAL" localSheetId="8">#REF!</definedName>
    <definedName name="LEGAL">#REF!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#REF!</definedName>
    <definedName name="OPERATIVO" localSheetId="3">#REF!</definedName>
    <definedName name="OPERATIVO" localSheetId="5">#REF!</definedName>
    <definedName name="OPERATIVO" localSheetId="8">#REF!</definedName>
    <definedName name="OPERATIVO">#REF!</definedName>
    <definedName name="Posible" localSheetId="2">#REF!</definedName>
    <definedName name="Posible" localSheetId="3">#REF!</definedName>
    <definedName name="Posible" localSheetId="5">#REF!</definedName>
    <definedName name="Posible" localSheetId="8">#REF!</definedName>
    <definedName name="Posible">#REF!</definedName>
    <definedName name="Probabilidad">Listas!$D$2:$D$6</definedName>
    <definedName name="Probable" localSheetId="2">#REF!</definedName>
    <definedName name="Probable" localSheetId="3">#REF!</definedName>
    <definedName name="Probable" localSheetId="5">#REF!</definedName>
    <definedName name="Probable" localSheetId="8">#REF!</definedName>
    <definedName name="Probable">#REF!</definedName>
    <definedName name="Rara_vez" localSheetId="2">#REF!</definedName>
    <definedName name="Rara_vez" localSheetId="3">#REF!</definedName>
    <definedName name="Rara_vez" localSheetId="5">#REF!</definedName>
    <definedName name="Rara_vez" localSheetId="8">#REF!</definedName>
    <definedName name="Rara_vez">#REF!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1">
      <go:sheetsCustomData xmlns:go="http://customooxmlschemas.google.com/" r:id="rId16" roundtripDataSignature="AMtx7mhbcL4mlB97KERHGtddmE4/rOkMJg=="/>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E12" i="9"/>
  <c r="J9" i="9"/>
  <c r="J69" i="9" s="1"/>
  <c r="J71" i="9" s="1"/>
  <c r="I9" i="9"/>
  <c r="I69" i="9" s="1"/>
  <c r="I71" i="9" s="1"/>
  <c r="H9" i="9"/>
  <c r="H69" i="9" s="1"/>
  <c r="H71" i="9" s="1"/>
  <c r="G9" i="9"/>
  <c r="G69" i="9" s="1"/>
  <c r="G71" i="9" s="1"/>
  <c r="F9" i="9"/>
  <c r="F69" i="9" s="1"/>
  <c r="F71" i="9" s="1"/>
  <c r="E9" i="9"/>
  <c r="E69" i="9" s="1"/>
  <c r="E71" i="9" s="1"/>
  <c r="X69" i="8"/>
  <c r="T69" i="8"/>
  <c r="Q69" i="8"/>
  <c r="M69" i="8"/>
  <c r="J69" i="8"/>
  <c r="F69" i="8"/>
  <c r="E66" i="8"/>
  <c r="D66" i="8"/>
  <c r="D66" i="9" s="1"/>
  <c r="C66" i="8"/>
  <c r="C66" i="9" s="1"/>
  <c r="E63" i="8"/>
  <c r="D63" i="8"/>
  <c r="D63" i="9" s="1"/>
  <c r="C63" i="8"/>
  <c r="C63" i="9" s="1"/>
  <c r="E60" i="8"/>
  <c r="D60" i="8"/>
  <c r="D60" i="9" s="1"/>
  <c r="C60" i="8"/>
  <c r="C60" i="9" s="1"/>
  <c r="E57" i="8"/>
  <c r="D57" i="8"/>
  <c r="D57" i="9" s="1"/>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C9" i="9" s="1"/>
  <c r="Z68" i="7"/>
  <c r="Y68" i="7"/>
  <c r="W68" i="7"/>
  <c r="V68" i="7"/>
  <c r="U68" i="7"/>
  <c r="R68" i="7"/>
  <c r="Q68" i="7"/>
  <c r="Z67" i="7"/>
  <c r="Y67" i="7"/>
  <c r="X67" i="7"/>
  <c r="U67" i="7"/>
  <c r="T67" i="7"/>
  <c r="R67" i="7"/>
  <c r="Q67" i="7"/>
  <c r="AK66" i="7"/>
  <c r="AH66" i="7"/>
  <c r="AE66" i="7"/>
  <c r="AD66" i="7"/>
  <c r="AB66" i="7"/>
  <c r="AF66" i="7" s="1"/>
  <c r="AA66" i="7"/>
  <c r="Z66" i="7"/>
  <c r="W66" i="7"/>
  <c r="V66" i="7"/>
  <c r="T66" i="7"/>
  <c r="S66" i="7"/>
  <c r="R66" i="7"/>
  <c r="M66" i="7"/>
  <c r="J66" i="7"/>
  <c r="I66" i="7"/>
  <c r="H66" i="7"/>
  <c r="X68" i="7" s="1"/>
  <c r="G66" i="7"/>
  <c r="F66" i="7"/>
  <c r="E66" i="7"/>
  <c r="D66" i="7"/>
  <c r="C66" i="7"/>
  <c r="Y65" i="7"/>
  <c r="X65" i="7"/>
  <c r="W65" i="7"/>
  <c r="V65" i="7"/>
  <c r="U65" i="7"/>
  <c r="T65" i="7"/>
  <c r="Q65" i="7"/>
  <c r="AA64" i="7"/>
  <c r="Z64" i="7"/>
  <c r="Y64" i="7"/>
  <c r="X64" i="7"/>
  <c r="W64" i="7"/>
  <c r="T64" i="7"/>
  <c r="S64" i="7"/>
  <c r="R64" i="7"/>
  <c r="Q64" i="7"/>
  <c r="AK63" i="7"/>
  <c r="AH63" i="7"/>
  <c r="AD63" i="7"/>
  <c r="AC63" i="7"/>
  <c r="AB63" i="7"/>
  <c r="AF63" i="7" s="1"/>
  <c r="AA63" i="7"/>
  <c r="Z63" i="7"/>
  <c r="Y63" i="7"/>
  <c r="V63" i="7"/>
  <c r="U63" i="7"/>
  <c r="T63" i="7"/>
  <c r="S63" i="7"/>
  <c r="R63" i="7"/>
  <c r="Q63" i="7"/>
  <c r="M63" i="7"/>
  <c r="J63" i="7"/>
  <c r="I63" i="7"/>
  <c r="H63" i="7"/>
  <c r="AA65" i="7" s="1"/>
  <c r="G63" i="7"/>
  <c r="F63" i="7"/>
  <c r="E63" i="7"/>
  <c r="D63" i="7"/>
  <c r="C63" i="7"/>
  <c r="W62" i="7"/>
  <c r="Z61" i="7"/>
  <c r="R61" i="7"/>
  <c r="AK60" i="7"/>
  <c r="AH60" i="7"/>
  <c r="AB60" i="7"/>
  <c r="T60" i="7"/>
  <c r="M60" i="7"/>
  <c r="J60" i="7"/>
  <c r="I60" i="7"/>
  <c r="H60" i="7"/>
  <c r="X62" i="7" s="1"/>
  <c r="G60" i="7"/>
  <c r="F60" i="7"/>
  <c r="E60" i="7"/>
  <c r="D60" i="7"/>
  <c r="C60" i="7"/>
  <c r="Z59" i="7"/>
  <c r="V59" i="7"/>
  <c r="R59" i="7"/>
  <c r="Y58" i="7"/>
  <c r="U58" i="7"/>
  <c r="Q58" i="7"/>
  <c r="AK57" i="7"/>
  <c r="AH57" i="7"/>
  <c r="AE57" i="7"/>
  <c r="AA57" i="7"/>
  <c r="W57" i="7"/>
  <c r="S57" i="7"/>
  <c r="M57" i="7"/>
  <c r="J57" i="7"/>
  <c r="I57" i="7"/>
  <c r="H57" i="7"/>
  <c r="W59" i="7" s="1"/>
  <c r="G57" i="7"/>
  <c r="F57" i="7"/>
  <c r="E57" i="7"/>
  <c r="D57" i="7"/>
  <c r="C57" i="7"/>
  <c r="Z56" i="7"/>
  <c r="Y56" i="7"/>
  <c r="V56" i="7"/>
  <c r="U56" i="7"/>
  <c r="T56" i="7"/>
  <c r="R56" i="7"/>
  <c r="Q56" i="7"/>
  <c r="Y55" i="7"/>
  <c r="X55" i="7"/>
  <c r="W55" i="7"/>
  <c r="U55" i="7"/>
  <c r="T55" i="7"/>
  <c r="Q55" i="7"/>
  <c r="AK54" i="7"/>
  <c r="AH54" i="7"/>
  <c r="AE54" i="7"/>
  <c r="AD54" i="7"/>
  <c r="AA54" i="7"/>
  <c r="Z54" i="7"/>
  <c r="Y54" i="7"/>
  <c r="W54" i="7"/>
  <c r="V54" i="7"/>
  <c r="S54" i="7"/>
  <c r="R54" i="7"/>
  <c r="Q54" i="7"/>
  <c r="M54" i="7"/>
  <c r="J54" i="7"/>
  <c r="I54" i="7"/>
  <c r="H54" i="7"/>
  <c r="AA56" i="7" s="1"/>
  <c r="G54" i="7"/>
  <c r="F54" i="7"/>
  <c r="E54" i="7"/>
  <c r="D54" i="7"/>
  <c r="C54" i="7"/>
  <c r="Y53" i="7"/>
  <c r="X53" i="7"/>
  <c r="U53" i="7"/>
  <c r="T53" i="7"/>
  <c r="Q53" i="7"/>
  <c r="AA52" i="7"/>
  <c r="X52" i="7"/>
  <c r="W52" i="7"/>
  <c r="T52" i="7"/>
  <c r="S52" i="7"/>
  <c r="AK51" i="7"/>
  <c r="AH51" i="7"/>
  <c r="AD51" i="7"/>
  <c r="AC51" i="7"/>
  <c r="Z51" i="7"/>
  <c r="Y51" i="7"/>
  <c r="V51" i="7"/>
  <c r="U51" i="7"/>
  <c r="R51" i="7"/>
  <c r="Q51" i="7"/>
  <c r="M51" i="7"/>
  <c r="J51" i="7"/>
  <c r="I51" i="7"/>
  <c r="H51" i="7"/>
  <c r="AA53" i="7" s="1"/>
  <c r="G51" i="7"/>
  <c r="F51" i="7"/>
  <c r="E51" i="7"/>
  <c r="D51" i="7"/>
  <c r="C51" i="7"/>
  <c r="W50" i="7"/>
  <c r="T50" i="7"/>
  <c r="S50" i="7"/>
  <c r="R49" i="7"/>
  <c r="AK48" i="7"/>
  <c r="AH48" i="7"/>
  <c r="U48" i="7"/>
  <c r="T48" i="7"/>
  <c r="Q48" i="7"/>
  <c r="M48" i="7"/>
  <c r="J48" i="7"/>
  <c r="I48" i="7"/>
  <c r="H48" i="7"/>
  <c r="G48" i="7"/>
  <c r="F48" i="7"/>
  <c r="E48" i="7"/>
  <c r="D48" i="7"/>
  <c r="C48" i="7"/>
  <c r="Z47" i="7"/>
  <c r="W47" i="7"/>
  <c r="V47" i="7"/>
  <c r="S47" i="7"/>
  <c r="Z46" i="7"/>
  <c r="Y46" i="7"/>
  <c r="U46" i="7"/>
  <c r="R46" i="7"/>
  <c r="Q46" i="7"/>
  <c r="AK45" i="7"/>
  <c r="AH45" i="7"/>
  <c r="AE45" i="7"/>
  <c r="AA45" i="7"/>
  <c r="X45" i="7"/>
  <c r="W45" i="7"/>
  <c r="T45" i="7"/>
  <c r="M45" i="7"/>
  <c r="J45" i="7"/>
  <c r="I45" i="7"/>
  <c r="H45" i="7"/>
  <c r="G45" i="7"/>
  <c r="F45" i="7"/>
  <c r="E45" i="7"/>
  <c r="D45" i="7"/>
  <c r="C45" i="7"/>
  <c r="Z44" i="7"/>
  <c r="Y44" i="7"/>
  <c r="X44" i="7"/>
  <c r="W44" i="7"/>
  <c r="V44" i="7"/>
  <c r="U44" i="7"/>
  <c r="R44" i="7"/>
  <c r="Q44" i="7"/>
  <c r="AA43" i="7"/>
  <c r="Z43" i="7"/>
  <c r="Y43" i="7"/>
  <c r="X43" i="7"/>
  <c r="U43" i="7"/>
  <c r="T43" i="7"/>
  <c r="S43" i="7"/>
  <c r="R43" i="7"/>
  <c r="Q43" i="7"/>
  <c r="AK42" i="7"/>
  <c r="AH42" i="7"/>
  <c r="AE42" i="7"/>
  <c r="AD42" i="7"/>
  <c r="AC42" i="7"/>
  <c r="AB42" i="7"/>
  <c r="AA42" i="7"/>
  <c r="Z42" i="7"/>
  <c r="Y42" i="7"/>
  <c r="W42" i="7"/>
  <c r="V42" i="7"/>
  <c r="U42" i="7"/>
  <c r="T42" i="7"/>
  <c r="S42" i="7"/>
  <c r="R42" i="7"/>
  <c r="Q42" i="7"/>
  <c r="M42" i="7"/>
  <c r="J42" i="7"/>
  <c r="I42" i="7"/>
  <c r="H42" i="7"/>
  <c r="T44" i="7" s="1"/>
  <c r="G42" i="7"/>
  <c r="F42" i="7"/>
  <c r="E42" i="7"/>
  <c r="D42" i="7"/>
  <c r="C42" i="7"/>
  <c r="Y41" i="7"/>
  <c r="X41" i="7"/>
  <c r="W41" i="7"/>
  <c r="V41" i="7"/>
  <c r="U41" i="7"/>
  <c r="T41" i="7"/>
  <c r="Q41" i="7"/>
  <c r="AA40" i="7"/>
  <c r="Z40" i="7"/>
  <c r="Y40" i="7"/>
  <c r="X40" i="7"/>
  <c r="W40" i="7"/>
  <c r="T40" i="7"/>
  <c r="S40" i="7"/>
  <c r="R40" i="7"/>
  <c r="Q40" i="7"/>
  <c r="AK39" i="7"/>
  <c r="AH39" i="7"/>
  <c r="AD39" i="7"/>
  <c r="AC39" i="7"/>
  <c r="AB39" i="7"/>
  <c r="AA39" i="7"/>
  <c r="Z39" i="7"/>
  <c r="Y39" i="7"/>
  <c r="V39" i="7"/>
  <c r="U39" i="7"/>
  <c r="T39" i="7"/>
  <c r="S39" i="7"/>
  <c r="R39" i="7"/>
  <c r="Q39" i="7"/>
  <c r="M39" i="7"/>
  <c r="J39" i="7"/>
  <c r="I39" i="7"/>
  <c r="H39" i="7"/>
  <c r="AA41" i="7" s="1"/>
  <c r="G39" i="7"/>
  <c r="F39" i="7"/>
  <c r="E39" i="7"/>
  <c r="D39" i="7"/>
  <c r="C39" i="7"/>
  <c r="AK36" i="7"/>
  <c r="AH36" i="7"/>
  <c r="M36" i="7"/>
  <c r="J36" i="7"/>
  <c r="I36" i="7"/>
  <c r="H36" i="7"/>
  <c r="X38" i="7" s="1"/>
  <c r="G36" i="7"/>
  <c r="F36" i="7"/>
  <c r="E36" i="7"/>
  <c r="D36" i="7"/>
  <c r="C36" i="7"/>
  <c r="AA35" i="7"/>
  <c r="U35" i="7"/>
  <c r="V34" i="7"/>
  <c r="U34" i="7"/>
  <c r="AK33" i="7"/>
  <c r="X33" i="7"/>
  <c r="Q33" i="7"/>
  <c r="M33" i="7"/>
  <c r="J33" i="7"/>
  <c r="I33" i="7"/>
  <c r="H33" i="7"/>
  <c r="W34" i="7" s="1"/>
  <c r="G33" i="7"/>
  <c r="F33" i="7"/>
  <c r="E33" i="7"/>
  <c r="D33" i="7"/>
  <c r="C33" i="7"/>
  <c r="T31" i="7"/>
  <c r="AK30" i="7"/>
  <c r="M30" i="7"/>
  <c r="J30" i="7"/>
  <c r="I30" i="7"/>
  <c r="H30" i="7"/>
  <c r="Z32" i="7" s="1"/>
  <c r="G30" i="7"/>
  <c r="F30" i="7"/>
  <c r="E30" i="7"/>
  <c r="D30" i="7"/>
  <c r="C30" i="7"/>
  <c r="AA29" i="7"/>
  <c r="S29" i="7"/>
  <c r="Z28" i="7"/>
  <c r="V28" i="7"/>
  <c r="AK27" i="7"/>
  <c r="Y27" i="7"/>
  <c r="Q27" i="7"/>
  <c r="M27" i="7"/>
  <c r="J27" i="7"/>
  <c r="I27" i="7"/>
  <c r="H27" i="7"/>
  <c r="R29" i="7" s="1"/>
  <c r="G27" i="7"/>
  <c r="F27" i="7"/>
  <c r="E27" i="7"/>
  <c r="D27" i="7"/>
  <c r="C27" i="7"/>
  <c r="AK24" i="7"/>
  <c r="S24" i="7"/>
  <c r="M24" i="7"/>
  <c r="J24" i="7"/>
  <c r="I24" i="7"/>
  <c r="H24" i="7"/>
  <c r="G24" i="7"/>
  <c r="F24" i="7"/>
  <c r="E24" i="7"/>
  <c r="D24" i="7"/>
  <c r="C24" i="7"/>
  <c r="Z23" i="7"/>
  <c r="Y23" i="7"/>
  <c r="X23" i="7"/>
  <c r="U23" i="7"/>
  <c r="R23" i="7"/>
  <c r="Q23" i="7"/>
  <c r="X22" i="7"/>
  <c r="U22" i="7"/>
  <c r="T22" i="7"/>
  <c r="AK21" i="7"/>
  <c r="AH21" i="7"/>
  <c r="Z21" i="7"/>
  <c r="W21" i="7"/>
  <c r="V21" i="7"/>
  <c r="U21" i="7"/>
  <c r="R21" i="7"/>
  <c r="M21" i="7"/>
  <c r="J21" i="7"/>
  <c r="I21" i="7"/>
  <c r="H21" i="7"/>
  <c r="V23" i="7" s="1"/>
  <c r="G21" i="7"/>
  <c r="F21" i="7"/>
  <c r="E21" i="7"/>
  <c r="D21" i="7"/>
  <c r="C21" i="7"/>
  <c r="Z20" i="7"/>
  <c r="Y20" i="7"/>
  <c r="X20" i="7"/>
  <c r="W20" i="7"/>
  <c r="T20" i="7"/>
  <c r="R20" i="7"/>
  <c r="Q20" i="7"/>
  <c r="Z19" i="7"/>
  <c r="W19" i="7"/>
  <c r="U19" i="7"/>
  <c r="T19" i="7"/>
  <c r="R19" i="7"/>
  <c r="AK18" i="7"/>
  <c r="AH18" i="7"/>
  <c r="Y18" i="7"/>
  <c r="W18" i="7"/>
  <c r="V18" i="7"/>
  <c r="U18" i="7"/>
  <c r="T18" i="7"/>
  <c r="Q18" i="7"/>
  <c r="M18" i="7"/>
  <c r="J18" i="7"/>
  <c r="I18" i="7"/>
  <c r="H18" i="7"/>
  <c r="U20" i="7" s="1"/>
  <c r="G18" i="7"/>
  <c r="F18" i="7"/>
  <c r="E18" i="7"/>
  <c r="D18" i="7"/>
  <c r="C18" i="7"/>
  <c r="T16" i="7"/>
  <c r="AK15" i="7"/>
  <c r="AH15" i="7"/>
  <c r="M15" i="7"/>
  <c r="J15" i="7"/>
  <c r="I15" i="7"/>
  <c r="H15" i="7"/>
  <c r="G15" i="7"/>
  <c r="F15" i="7"/>
  <c r="E15" i="7"/>
  <c r="D15" i="7"/>
  <c r="C15" i="7"/>
  <c r="Z14" i="7"/>
  <c r="X14" i="7"/>
  <c r="W14" i="7"/>
  <c r="V14" i="7"/>
  <c r="U14" i="7"/>
  <c r="R14" i="7"/>
  <c r="Z13" i="7"/>
  <c r="Y13" i="7"/>
  <c r="X13" i="7"/>
  <c r="U13" i="7"/>
  <c r="R13" i="7"/>
  <c r="Q13" i="7"/>
  <c r="AK12" i="7"/>
  <c r="AH12" i="7"/>
  <c r="AA12" i="7"/>
  <c r="Z12" i="7"/>
  <c r="W12" i="7"/>
  <c r="U12" i="7"/>
  <c r="T12" i="7"/>
  <c r="R12" i="7"/>
  <c r="M12" i="7"/>
  <c r="J12" i="7"/>
  <c r="I12" i="7"/>
  <c r="H12" i="7"/>
  <c r="G12" i="7"/>
  <c r="F12" i="7"/>
  <c r="E12" i="7"/>
  <c r="D12" i="7"/>
  <c r="C12" i="7"/>
  <c r="Y11" i="7"/>
  <c r="W11" i="7"/>
  <c r="V11" i="7"/>
  <c r="U11" i="7"/>
  <c r="T11" i="7"/>
  <c r="Q11" i="7"/>
  <c r="Z10" i="7"/>
  <c r="Y10" i="7"/>
  <c r="X10" i="7"/>
  <c r="W10" i="7"/>
  <c r="T10" i="7"/>
  <c r="R10" i="7"/>
  <c r="Q10" i="7"/>
  <c r="AK9" i="7"/>
  <c r="AH9" i="7"/>
  <c r="Z9" i="7"/>
  <c r="Y9" i="7"/>
  <c r="V9" i="7"/>
  <c r="T9" i="7"/>
  <c r="R9" i="7"/>
  <c r="Q9" i="7"/>
  <c r="M9" i="7"/>
  <c r="J9" i="7"/>
  <c r="I9" i="7"/>
  <c r="H9" i="7"/>
  <c r="Z11" i="7" s="1"/>
  <c r="G9" i="7"/>
  <c r="F9" i="7"/>
  <c r="E9" i="7"/>
  <c r="D9" i="7"/>
  <c r="C9" i="7"/>
  <c r="Q68" i="6"/>
  <c r="N68" i="6"/>
  <c r="O68" i="6" s="1"/>
  <c r="M68" i="6"/>
  <c r="N67" i="6"/>
  <c r="O67" i="6" s="1"/>
  <c r="M67" i="6"/>
  <c r="Q67" i="6" s="1"/>
  <c r="W66" i="6"/>
  <c r="Q66" i="6"/>
  <c r="O66" i="6"/>
  <c r="N66" i="6"/>
  <c r="M66" i="6"/>
  <c r="D66" i="6"/>
  <c r="C66" i="6"/>
  <c r="B66" i="6"/>
  <c r="N65" i="6"/>
  <c r="O65" i="6" s="1"/>
  <c r="N64" i="6"/>
  <c r="O64" i="6" s="1"/>
  <c r="M64" i="6"/>
  <c r="Q64" i="6" s="1"/>
  <c r="V63" i="6"/>
  <c r="R63" i="6"/>
  <c r="S63" i="6" s="1"/>
  <c r="T63" i="6" s="1"/>
  <c r="N63" i="6"/>
  <c r="D63" i="6"/>
  <c r="W63" i="6" s="1"/>
  <c r="C63" i="6"/>
  <c r="B63" i="6"/>
  <c r="Q62" i="6"/>
  <c r="N62" i="6"/>
  <c r="O62" i="6" s="1"/>
  <c r="M62" i="6"/>
  <c r="O61" i="6"/>
  <c r="N61" i="6"/>
  <c r="M61" i="6" s="1"/>
  <c r="Q61" i="6" s="1"/>
  <c r="W60" i="6"/>
  <c r="Q60" i="6"/>
  <c r="O60" i="6"/>
  <c r="N60" i="6"/>
  <c r="M60" i="6"/>
  <c r="D60" i="6"/>
  <c r="C60" i="6"/>
  <c r="B60" i="6"/>
  <c r="N59" i="6"/>
  <c r="O59" i="6" s="1"/>
  <c r="N58" i="6"/>
  <c r="O58" i="6" s="1"/>
  <c r="M58" i="6"/>
  <c r="Q58" i="6" s="1"/>
  <c r="R57" i="6"/>
  <c r="S57" i="6" s="1"/>
  <c r="O57" i="6"/>
  <c r="N57" i="6"/>
  <c r="M57" i="6" s="1"/>
  <c r="Q57" i="6" s="1"/>
  <c r="D57" i="6"/>
  <c r="W57" i="6" s="1"/>
  <c r="C57" i="6"/>
  <c r="B57" i="6"/>
  <c r="N56" i="6"/>
  <c r="O56" i="6" s="1"/>
  <c r="M56" i="6"/>
  <c r="Q56" i="6" s="1"/>
  <c r="O55" i="6"/>
  <c r="N55" i="6"/>
  <c r="M55" i="6"/>
  <c r="Q55" i="6" s="1"/>
  <c r="W54" i="6"/>
  <c r="O54" i="6"/>
  <c r="N54" i="6"/>
  <c r="D54" i="6"/>
  <c r="C54" i="6"/>
  <c r="B54" i="6"/>
  <c r="N53" i="6"/>
  <c r="O53" i="6" s="1"/>
  <c r="M53" i="6"/>
  <c r="Q53" i="6" s="1"/>
  <c r="Q52" i="6"/>
  <c r="N52" i="6"/>
  <c r="O52" i="6" s="1"/>
  <c r="M52" i="6"/>
  <c r="N51" i="6"/>
  <c r="D51" i="6"/>
  <c r="W51" i="6" s="1"/>
  <c r="C51" i="6"/>
  <c r="B51" i="6"/>
  <c r="N50" i="6"/>
  <c r="O50" i="6" s="1"/>
  <c r="M50" i="6"/>
  <c r="Q50" i="6" s="1"/>
  <c r="O49" i="6"/>
  <c r="N49" i="6"/>
  <c r="M49" i="6" s="1"/>
  <c r="Q49" i="6" s="1"/>
  <c r="W48" i="6"/>
  <c r="N48" i="6"/>
  <c r="M48" i="6" s="1"/>
  <c r="Q48" i="6" s="1"/>
  <c r="D48" i="6"/>
  <c r="C48" i="6"/>
  <c r="B48" i="6"/>
  <c r="N47" i="6"/>
  <c r="O47" i="6" s="1"/>
  <c r="M47" i="6"/>
  <c r="Q47" i="6" s="1"/>
  <c r="O46" i="6"/>
  <c r="N46" i="6"/>
  <c r="M46" i="6"/>
  <c r="Q46" i="6" s="1"/>
  <c r="R45" i="6"/>
  <c r="S45" i="6" s="1"/>
  <c r="Q45" i="6"/>
  <c r="O45" i="6"/>
  <c r="N45" i="6"/>
  <c r="M45" i="6" s="1"/>
  <c r="D45" i="6"/>
  <c r="W45" i="6" s="1"/>
  <c r="C45" i="6"/>
  <c r="B45" i="6"/>
  <c r="N44" i="6"/>
  <c r="O44" i="6" s="1"/>
  <c r="M44" i="6"/>
  <c r="Q44" i="6" s="1"/>
  <c r="N43" i="6"/>
  <c r="N42" i="6"/>
  <c r="D42" i="6"/>
  <c r="W42" i="6" s="1"/>
  <c r="C42" i="6"/>
  <c r="B42" i="6"/>
  <c r="O41" i="6"/>
  <c r="N41" i="6"/>
  <c r="Q40" i="6"/>
  <c r="O40" i="6"/>
  <c r="N40" i="6"/>
  <c r="M40" i="6"/>
  <c r="Q39" i="6"/>
  <c r="O39" i="6"/>
  <c r="N39" i="6"/>
  <c r="M39" i="6" s="1"/>
  <c r="D39" i="6"/>
  <c r="W39" i="6" s="1"/>
  <c r="C39" i="6"/>
  <c r="B39" i="6"/>
  <c r="N38" i="6"/>
  <c r="N37" i="6"/>
  <c r="O37" i="6" s="1"/>
  <c r="M37" i="6"/>
  <c r="Q37" i="6" s="1"/>
  <c r="N36" i="6"/>
  <c r="M36" i="6" s="1"/>
  <c r="Q36" i="6" s="1"/>
  <c r="D36" i="6"/>
  <c r="C36" i="6"/>
  <c r="Q35" i="6"/>
  <c r="O35" i="6"/>
  <c r="N35" i="6"/>
  <c r="M35" i="6"/>
  <c r="N34" i="6"/>
  <c r="O33" i="6"/>
  <c r="N33" i="6"/>
  <c r="M33" i="6"/>
  <c r="Q33" i="6" s="1"/>
  <c r="D33" i="6"/>
  <c r="W33" i="6" s="1"/>
  <c r="C33" i="6"/>
  <c r="B33" i="6"/>
  <c r="O32" i="6"/>
  <c r="N32" i="6"/>
  <c r="M32" i="6" s="1"/>
  <c r="Q32" i="6" s="1"/>
  <c r="Q31" i="6"/>
  <c r="O31" i="6"/>
  <c r="N31" i="6"/>
  <c r="M31" i="6"/>
  <c r="R30" i="6"/>
  <c r="S30" i="6" s="1"/>
  <c r="V30" i="6" s="1"/>
  <c r="N30" i="6"/>
  <c r="O30" i="6" s="1"/>
  <c r="M30" i="6"/>
  <c r="Q30" i="6" s="1"/>
  <c r="D30" i="6"/>
  <c r="W30" i="6" s="1"/>
  <c r="C30" i="6"/>
  <c r="B30" i="6"/>
  <c r="Q29" i="6"/>
  <c r="N29" i="6"/>
  <c r="O29" i="6" s="1"/>
  <c r="M29" i="6"/>
  <c r="O28" i="6"/>
  <c r="N28" i="6"/>
  <c r="O27" i="6"/>
  <c r="N27" i="6"/>
  <c r="M27" i="6"/>
  <c r="Q27" i="6" s="1"/>
  <c r="D27" i="6"/>
  <c r="W27" i="6" s="1"/>
  <c r="C27" i="6"/>
  <c r="B27" i="6"/>
  <c r="N26" i="6"/>
  <c r="M26" i="6" s="1"/>
  <c r="Q26" i="6" s="1"/>
  <c r="Q25" i="6"/>
  <c r="N25" i="6"/>
  <c r="O25" i="6" s="1"/>
  <c r="M25" i="6"/>
  <c r="N24" i="6"/>
  <c r="O24" i="6" s="1"/>
  <c r="M24" i="6"/>
  <c r="Q24" i="6" s="1"/>
  <c r="D24" i="6"/>
  <c r="W24" i="6" s="1"/>
  <c r="C24" i="6"/>
  <c r="B24" i="6"/>
  <c r="Q23" i="6"/>
  <c r="N23" i="6"/>
  <c r="O23" i="6" s="1"/>
  <c r="M23" i="6"/>
  <c r="N22" i="6"/>
  <c r="W21" i="6"/>
  <c r="O21" i="6"/>
  <c r="N21" i="6"/>
  <c r="M21" i="6"/>
  <c r="Q21" i="6" s="1"/>
  <c r="D21" i="6"/>
  <c r="C21" i="6"/>
  <c r="B21" i="6"/>
  <c r="O20" i="6"/>
  <c r="N20" i="6"/>
  <c r="M20" i="6" s="1"/>
  <c r="Q20" i="6" s="1"/>
  <c r="Q19" i="6"/>
  <c r="O19" i="6"/>
  <c r="N19" i="6"/>
  <c r="M19" i="6"/>
  <c r="R18" i="6"/>
  <c r="S18" i="6" s="1"/>
  <c r="V18" i="6" s="1"/>
  <c r="Q18" i="6"/>
  <c r="N18" i="6"/>
  <c r="O18" i="6" s="1"/>
  <c r="M18" i="6"/>
  <c r="D18" i="6"/>
  <c r="W18" i="6" s="1"/>
  <c r="C18" i="6"/>
  <c r="B18" i="6"/>
  <c r="Q17" i="6"/>
  <c r="O17" i="6"/>
  <c r="N17" i="6"/>
  <c r="M17" i="6"/>
  <c r="O16" i="6"/>
  <c r="N16" i="6"/>
  <c r="O15" i="6"/>
  <c r="N15" i="6"/>
  <c r="M15" i="6"/>
  <c r="Q15" i="6" s="1"/>
  <c r="D15" i="6"/>
  <c r="W15" i="6" s="1"/>
  <c r="C15" i="6"/>
  <c r="B15" i="6"/>
  <c r="N14" i="6"/>
  <c r="M14" i="6" s="1"/>
  <c r="Q14" i="6" s="1"/>
  <c r="Q13" i="6"/>
  <c r="O13" i="6"/>
  <c r="N13" i="6"/>
  <c r="M13" i="6"/>
  <c r="Q12" i="6"/>
  <c r="N12" i="6"/>
  <c r="O12" i="6" s="1"/>
  <c r="M12" i="6"/>
  <c r="D12" i="6"/>
  <c r="W12" i="6" s="1"/>
  <c r="C12" i="6"/>
  <c r="B12" i="6"/>
  <c r="Q11" i="6"/>
  <c r="O11" i="6"/>
  <c r="N11" i="6"/>
  <c r="M11" i="6"/>
  <c r="N10" i="6"/>
  <c r="W9" i="6"/>
  <c r="O9" i="6"/>
  <c r="N9" i="6"/>
  <c r="M9" i="6"/>
  <c r="Q9" i="6" s="1"/>
  <c r="D9" i="6"/>
  <c r="C9" i="6"/>
  <c r="B9" i="6"/>
  <c r="R68" i="5"/>
  <c r="J68" i="5"/>
  <c r="S68" i="5" s="1"/>
  <c r="U68" i="5" s="1"/>
  <c r="H68" i="5"/>
  <c r="S67" i="5"/>
  <c r="U67" i="5" s="1"/>
  <c r="R67" i="5"/>
  <c r="J67" i="5"/>
  <c r="T67" i="5" s="1"/>
  <c r="V67" i="5" s="1"/>
  <c r="H67" i="5"/>
  <c r="S66" i="5"/>
  <c r="U66" i="5" s="1"/>
  <c r="R66" i="5"/>
  <c r="J66" i="5"/>
  <c r="T66" i="5" s="1"/>
  <c r="V66" i="5" s="1"/>
  <c r="H66" i="5"/>
  <c r="D66" i="5"/>
  <c r="C66" i="5"/>
  <c r="B66" i="5"/>
  <c r="R65" i="5"/>
  <c r="J65" i="5"/>
  <c r="S65" i="5" s="1"/>
  <c r="U65" i="5" s="1"/>
  <c r="H65" i="5"/>
  <c r="T64" i="5"/>
  <c r="V64" i="5" s="1"/>
  <c r="S64" i="5"/>
  <c r="U64" i="5" s="1"/>
  <c r="R64" i="5"/>
  <c r="J64" i="5"/>
  <c r="H64" i="5"/>
  <c r="S63" i="5"/>
  <c r="U63" i="5" s="1"/>
  <c r="R63" i="5"/>
  <c r="J63" i="5"/>
  <c r="T63" i="5" s="1"/>
  <c r="V63" i="5" s="1"/>
  <c r="H63" i="5"/>
  <c r="D63" i="5"/>
  <c r="C63" i="5"/>
  <c r="B63" i="5"/>
  <c r="T62" i="5"/>
  <c r="V62" i="5" s="1"/>
  <c r="R62" i="5"/>
  <c r="J62" i="5"/>
  <c r="S62" i="5" s="1"/>
  <c r="U62" i="5" s="1"/>
  <c r="H62" i="5"/>
  <c r="T61" i="5"/>
  <c r="V61" i="5" s="1"/>
  <c r="S61" i="5"/>
  <c r="U61" i="5" s="1"/>
  <c r="R61" i="5"/>
  <c r="J61" i="5"/>
  <c r="H61" i="5"/>
  <c r="S60" i="5"/>
  <c r="U60" i="5" s="1"/>
  <c r="R60" i="5"/>
  <c r="J60" i="5"/>
  <c r="T60" i="5" s="1"/>
  <c r="V60" i="5" s="1"/>
  <c r="H60" i="5"/>
  <c r="D60" i="5"/>
  <c r="C60" i="5"/>
  <c r="B60" i="5"/>
  <c r="R59" i="5"/>
  <c r="J59" i="5"/>
  <c r="T59" i="5" s="1"/>
  <c r="V59" i="5" s="1"/>
  <c r="H59" i="5"/>
  <c r="R58" i="5"/>
  <c r="J58" i="5"/>
  <c r="T58" i="5" s="1"/>
  <c r="V58" i="5" s="1"/>
  <c r="H58" i="5"/>
  <c r="S57" i="5"/>
  <c r="U57" i="5" s="1"/>
  <c r="R57" i="5"/>
  <c r="J57" i="5"/>
  <c r="T57" i="5" s="1"/>
  <c r="V57" i="5" s="1"/>
  <c r="H57" i="5"/>
  <c r="D57" i="5"/>
  <c r="C57" i="5"/>
  <c r="B57" i="5"/>
  <c r="T56" i="5"/>
  <c r="V56" i="5" s="1"/>
  <c r="S56" i="5"/>
  <c r="U56" i="5" s="1"/>
  <c r="R56" i="5"/>
  <c r="J56" i="5"/>
  <c r="H56" i="5"/>
  <c r="S55" i="5"/>
  <c r="U55" i="5" s="1"/>
  <c r="R55" i="5"/>
  <c r="J55" i="5"/>
  <c r="T55" i="5" s="1"/>
  <c r="V55" i="5" s="1"/>
  <c r="H55" i="5"/>
  <c r="S54" i="5"/>
  <c r="U54" i="5" s="1"/>
  <c r="R54" i="5"/>
  <c r="J54" i="5"/>
  <c r="T54" i="5" s="1"/>
  <c r="V54" i="5" s="1"/>
  <c r="H54" i="5"/>
  <c r="D54" i="5"/>
  <c r="C54" i="5"/>
  <c r="B54" i="5"/>
  <c r="R53" i="5"/>
  <c r="J53" i="5"/>
  <c r="T53" i="5" s="1"/>
  <c r="V53" i="5" s="1"/>
  <c r="H53" i="5"/>
  <c r="S52" i="5"/>
  <c r="U52" i="5" s="1"/>
  <c r="R52" i="5"/>
  <c r="J52" i="5"/>
  <c r="T52" i="5" s="1"/>
  <c r="V52" i="5" s="1"/>
  <c r="H52" i="5"/>
  <c r="R51" i="5"/>
  <c r="J51" i="5"/>
  <c r="T51" i="5" s="1"/>
  <c r="V51" i="5" s="1"/>
  <c r="H51" i="5"/>
  <c r="D51" i="5"/>
  <c r="C51" i="5"/>
  <c r="B51" i="5"/>
  <c r="S50" i="5"/>
  <c r="U50" i="5" s="1"/>
  <c r="R50" i="5"/>
  <c r="J50" i="5"/>
  <c r="T50" i="5" s="1"/>
  <c r="V50" i="5" s="1"/>
  <c r="H50" i="5"/>
  <c r="T49" i="5"/>
  <c r="V49" i="5" s="1"/>
  <c r="S49" i="5"/>
  <c r="U49" i="5" s="1"/>
  <c r="R49" i="5"/>
  <c r="J49" i="5"/>
  <c r="H49" i="5"/>
  <c r="S48" i="5"/>
  <c r="U48" i="5" s="1"/>
  <c r="R48" i="5"/>
  <c r="J48" i="5"/>
  <c r="T48" i="5" s="1"/>
  <c r="V48" i="5" s="1"/>
  <c r="H48" i="5"/>
  <c r="D48" i="5"/>
  <c r="C48" i="5"/>
  <c r="B48" i="5"/>
  <c r="R47" i="5"/>
  <c r="J47" i="5"/>
  <c r="T47" i="5" s="1"/>
  <c r="V47" i="5" s="1"/>
  <c r="H47" i="5"/>
  <c r="R46" i="5"/>
  <c r="J46" i="5"/>
  <c r="T46" i="5" s="1"/>
  <c r="V46" i="5" s="1"/>
  <c r="H46" i="5"/>
  <c r="V45" i="5"/>
  <c r="S45" i="5"/>
  <c r="U45" i="5" s="1"/>
  <c r="R45" i="5"/>
  <c r="J45" i="5"/>
  <c r="T45" i="5" s="1"/>
  <c r="H45" i="5"/>
  <c r="D45" i="5"/>
  <c r="C45" i="5"/>
  <c r="B45" i="5"/>
  <c r="U44" i="5"/>
  <c r="T44" i="5"/>
  <c r="V44" i="5" s="1"/>
  <c r="S44" i="5"/>
  <c r="R44" i="5"/>
  <c r="J44" i="5"/>
  <c r="H44" i="5"/>
  <c r="R43" i="5"/>
  <c r="J43" i="5"/>
  <c r="T43" i="5" s="1"/>
  <c r="V43" i="5" s="1"/>
  <c r="H43" i="5"/>
  <c r="R42" i="5"/>
  <c r="J42" i="5"/>
  <c r="T42" i="5" s="1"/>
  <c r="V42" i="5" s="1"/>
  <c r="H42" i="5"/>
  <c r="D42" i="5"/>
  <c r="C42" i="5"/>
  <c r="B42" i="5"/>
  <c r="S41" i="5"/>
  <c r="U41" i="5" s="1"/>
  <c r="R41" i="5"/>
  <c r="J41" i="5"/>
  <c r="T41" i="5" s="1"/>
  <c r="V41" i="5" s="1"/>
  <c r="H41" i="5"/>
  <c r="T40" i="5"/>
  <c r="V40" i="5" s="1"/>
  <c r="S40" i="5"/>
  <c r="U40" i="5" s="1"/>
  <c r="R40" i="5"/>
  <c r="J40" i="5"/>
  <c r="H40" i="5"/>
  <c r="R39" i="5"/>
  <c r="J39" i="5"/>
  <c r="T39" i="5" s="1"/>
  <c r="V39" i="5" s="1"/>
  <c r="H39" i="5"/>
  <c r="D39" i="5"/>
  <c r="C39" i="5"/>
  <c r="B39" i="5"/>
  <c r="S38" i="5"/>
  <c r="U38" i="5" s="1"/>
  <c r="R38" i="5"/>
  <c r="J38" i="5"/>
  <c r="T38" i="5" s="1"/>
  <c r="V38" i="5" s="1"/>
  <c r="H38" i="5"/>
  <c r="S37" i="5"/>
  <c r="U37" i="5" s="1"/>
  <c r="R37" i="5"/>
  <c r="J37" i="5"/>
  <c r="T37" i="5" s="1"/>
  <c r="V37" i="5" s="1"/>
  <c r="H37" i="5"/>
  <c r="R36" i="5"/>
  <c r="J36" i="5"/>
  <c r="T36" i="5" s="1"/>
  <c r="V36" i="5" s="1"/>
  <c r="H36" i="5"/>
  <c r="D36" i="5"/>
  <c r="C36" i="5"/>
  <c r="B36" i="5"/>
  <c r="S35" i="5"/>
  <c r="U35" i="5" s="1"/>
  <c r="R35" i="5"/>
  <c r="J35" i="5"/>
  <c r="T35" i="5" s="1"/>
  <c r="V35" i="5" s="1"/>
  <c r="H35" i="5"/>
  <c r="R34" i="5"/>
  <c r="J34" i="5"/>
  <c r="T34" i="5" s="1"/>
  <c r="V34" i="5" s="1"/>
  <c r="H34" i="5"/>
  <c r="R33" i="5"/>
  <c r="J33" i="5"/>
  <c r="T33" i="5" s="1"/>
  <c r="V33" i="5" s="1"/>
  <c r="H33" i="5"/>
  <c r="D33" i="5"/>
  <c r="C33" i="5"/>
  <c r="B33" i="5"/>
  <c r="R32" i="5"/>
  <c r="J32" i="5"/>
  <c r="S32" i="5" s="1"/>
  <c r="U32" i="5" s="1"/>
  <c r="H32" i="5"/>
  <c r="R31" i="5"/>
  <c r="AA31" i="7" s="1"/>
  <c r="J31" i="5"/>
  <c r="T31" i="5" s="1"/>
  <c r="V31" i="5" s="1"/>
  <c r="H31" i="5"/>
  <c r="J30" i="5"/>
  <c r="T30" i="5" s="1"/>
  <c r="V30" i="5" s="1"/>
  <c r="H30" i="5"/>
  <c r="D30" i="5"/>
  <c r="C30" i="5"/>
  <c r="B30" i="5"/>
  <c r="R29" i="5"/>
  <c r="J29" i="5"/>
  <c r="T29" i="5" s="1"/>
  <c r="V29" i="5" s="1"/>
  <c r="H29" i="5"/>
  <c r="S28" i="5"/>
  <c r="U28" i="5" s="1"/>
  <c r="R28" i="5"/>
  <c r="J28" i="5"/>
  <c r="T28" i="5" s="1"/>
  <c r="V28" i="5" s="1"/>
  <c r="H28" i="5"/>
  <c r="R27" i="5"/>
  <c r="J27" i="5"/>
  <c r="T27" i="5" s="1"/>
  <c r="V27" i="5" s="1"/>
  <c r="H27" i="5"/>
  <c r="D27" i="5"/>
  <c r="C27" i="5"/>
  <c r="R26" i="5"/>
  <c r="J26" i="5"/>
  <c r="T26" i="5" s="1"/>
  <c r="V26" i="5" s="1"/>
  <c r="H26" i="5"/>
  <c r="T25" i="5"/>
  <c r="V25" i="5" s="1"/>
  <c r="R25" i="5"/>
  <c r="J25" i="5"/>
  <c r="H25" i="5"/>
  <c r="S24" i="5"/>
  <c r="R24" i="5"/>
  <c r="S25" i="5" s="1"/>
  <c r="J24" i="5"/>
  <c r="T24" i="5" s="1"/>
  <c r="V24" i="5" s="1"/>
  <c r="H24" i="5"/>
  <c r="D24" i="5"/>
  <c r="C24" i="5"/>
  <c r="T23" i="5"/>
  <c r="V23" i="5" s="1"/>
  <c r="S23" i="5"/>
  <c r="U23" i="5" s="1"/>
  <c r="R23" i="5"/>
  <c r="J23" i="5"/>
  <c r="H23" i="5"/>
  <c r="R22" i="5"/>
  <c r="AA22" i="7" s="1"/>
  <c r="J22" i="5"/>
  <c r="S22" i="7" s="1"/>
  <c r="H22" i="5"/>
  <c r="R21" i="5"/>
  <c r="J21" i="5"/>
  <c r="S21" i="5" s="1"/>
  <c r="U21" i="5" s="1"/>
  <c r="H21" i="5"/>
  <c r="D21" i="5"/>
  <c r="C21" i="5"/>
  <c r="S20" i="5"/>
  <c r="U20" i="5" s="1"/>
  <c r="R20" i="5"/>
  <c r="J20" i="5"/>
  <c r="T20" i="5" s="1"/>
  <c r="V20" i="5" s="1"/>
  <c r="H20" i="5"/>
  <c r="R19" i="5"/>
  <c r="AA19" i="7" s="1"/>
  <c r="J19" i="5"/>
  <c r="S19" i="7" s="1"/>
  <c r="H19" i="5"/>
  <c r="R18" i="5"/>
  <c r="J18" i="5"/>
  <c r="H18" i="5"/>
  <c r="D18" i="5"/>
  <c r="C18" i="5"/>
  <c r="S17" i="5"/>
  <c r="U17" i="5" s="1"/>
  <c r="R17" i="5"/>
  <c r="J17" i="5"/>
  <c r="T17" i="5" s="1"/>
  <c r="V17" i="5" s="1"/>
  <c r="H17" i="5"/>
  <c r="R16" i="5"/>
  <c r="J16" i="5"/>
  <c r="T16" i="5" s="1"/>
  <c r="V16" i="5" s="1"/>
  <c r="H16" i="5"/>
  <c r="R15" i="5"/>
  <c r="J15" i="5"/>
  <c r="H15" i="5"/>
  <c r="D15" i="5"/>
  <c r="C15" i="5"/>
  <c r="S14" i="5"/>
  <c r="U14" i="5" s="1"/>
  <c r="R14" i="5"/>
  <c r="J14" i="5"/>
  <c r="T14" i="5" s="1"/>
  <c r="V14" i="5" s="1"/>
  <c r="H14" i="5"/>
  <c r="R13" i="5"/>
  <c r="AA13" i="7" s="1"/>
  <c r="J13" i="5"/>
  <c r="T13" i="5" s="1"/>
  <c r="V13" i="5" s="1"/>
  <c r="H13" i="5"/>
  <c r="R12" i="5"/>
  <c r="J12" i="5"/>
  <c r="S12" i="7" s="1"/>
  <c r="H12" i="5"/>
  <c r="D12" i="5"/>
  <c r="C12" i="5"/>
  <c r="S11" i="5"/>
  <c r="U11" i="5" s="1"/>
  <c r="R11" i="5"/>
  <c r="J11" i="5"/>
  <c r="T11" i="5" s="1"/>
  <c r="V11" i="5" s="1"/>
  <c r="H11" i="5"/>
  <c r="R10" i="5"/>
  <c r="J10" i="5"/>
  <c r="T10" i="5" s="1"/>
  <c r="V10" i="5" s="1"/>
  <c r="H10" i="5"/>
  <c r="R9" i="5"/>
  <c r="AA9" i="7" s="1"/>
  <c r="J9" i="5"/>
  <c r="S9" i="7"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F33" i="4"/>
  <c r="E33" i="4"/>
  <c r="D33" i="4"/>
  <c r="C33" i="4"/>
  <c r="B33" i="4"/>
  <c r="J30" i="4"/>
  <c r="F30" i="4"/>
  <c r="E30" i="4"/>
  <c r="D30" i="4"/>
  <c r="C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Y60" i="3"/>
  <c r="Z60" i="3" s="1"/>
  <c r="E60" i="3"/>
  <c r="D60" i="3"/>
  <c r="C60" i="3"/>
  <c r="B60" i="3"/>
  <c r="E57" i="3"/>
  <c r="Y57" i="3" s="1"/>
  <c r="Z57" i="3" s="1"/>
  <c r="D57" i="3"/>
  <c r="C57" i="3"/>
  <c r="B57" i="3"/>
  <c r="Z54" i="3"/>
  <c r="Y54" i="3"/>
  <c r="E54" i="3"/>
  <c r="D54" i="3"/>
  <c r="C54" i="3"/>
  <c r="B54" i="3"/>
  <c r="E51" i="3"/>
  <c r="Y51" i="3" s="1"/>
  <c r="Z51" i="3" s="1"/>
  <c r="D51" i="3"/>
  <c r="C51" i="3"/>
  <c r="B51" i="3"/>
  <c r="Y48" i="3"/>
  <c r="Z48" i="3" s="1"/>
  <c r="E48" i="3"/>
  <c r="D48" i="3"/>
  <c r="C48" i="3"/>
  <c r="B48" i="3"/>
  <c r="E45" i="3"/>
  <c r="Y45" i="3" s="1"/>
  <c r="Z45" i="3" s="1"/>
  <c r="D45" i="3"/>
  <c r="C45" i="3"/>
  <c r="B45" i="3"/>
  <c r="Z42" i="3"/>
  <c r="Y42" i="3"/>
  <c r="E42" i="3"/>
  <c r="D42" i="3"/>
  <c r="C42" i="3"/>
  <c r="B42" i="3"/>
  <c r="E39" i="3"/>
  <c r="Y39" i="3" s="1"/>
  <c r="Z39" i="3" s="1"/>
  <c r="D39" i="3"/>
  <c r="C39" i="3"/>
  <c r="B39" i="3"/>
  <c r="E36" i="3"/>
  <c r="Z36" i="3" s="1"/>
  <c r="N36" i="2" s="1"/>
  <c r="D36" i="3"/>
  <c r="C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Z18" i="3"/>
  <c r="Y18" i="3"/>
  <c r="E18" i="3"/>
  <c r="D18" i="3"/>
  <c r="C18" i="3"/>
  <c r="B18" i="3"/>
  <c r="E15" i="3"/>
  <c r="Y15" i="3" s="1"/>
  <c r="Z15" i="3" s="1"/>
  <c r="D15" i="3"/>
  <c r="C15" i="3"/>
  <c r="B15" i="3"/>
  <c r="Y12" i="3"/>
  <c r="Z12" i="3" s="1"/>
  <c r="E12" i="3"/>
  <c r="D12" i="3"/>
  <c r="C12" i="3"/>
  <c r="B12" i="3"/>
  <c r="E9" i="3"/>
  <c r="Y9" i="3" s="1"/>
  <c r="Z9" i="3" s="1"/>
  <c r="D9" i="3"/>
  <c r="C9" i="3"/>
  <c r="B9" i="3"/>
  <c r="U66" i="2"/>
  <c r="O66" i="2"/>
  <c r="O66" i="7" s="1"/>
  <c r="N66" i="2"/>
  <c r="N66" i="7" s="1"/>
  <c r="K66" i="2"/>
  <c r="K66" i="7" s="1"/>
  <c r="B66" i="2"/>
  <c r="U63" i="2"/>
  <c r="P63" i="2"/>
  <c r="P63" i="7" s="1"/>
  <c r="O63" i="2"/>
  <c r="O63" i="7" s="1"/>
  <c r="N63" i="2"/>
  <c r="N63" i="7" s="1"/>
  <c r="K63" i="2"/>
  <c r="K63" i="7" s="1"/>
  <c r="B63" i="2"/>
  <c r="U60" i="2"/>
  <c r="P60" i="2"/>
  <c r="P60" i="7" s="1"/>
  <c r="O60" i="2"/>
  <c r="O60" i="7" s="1"/>
  <c r="N60" i="2"/>
  <c r="N60" i="7" s="1"/>
  <c r="L60" i="2"/>
  <c r="L60" i="7" s="1"/>
  <c r="K60" i="2"/>
  <c r="K60" i="7" s="1"/>
  <c r="B60" i="2"/>
  <c r="U57" i="2"/>
  <c r="N57" i="2"/>
  <c r="N57" i="7" s="1"/>
  <c r="L57" i="2"/>
  <c r="L57" i="7" s="1"/>
  <c r="K57" i="2"/>
  <c r="K57" i="7" s="1"/>
  <c r="B57" i="2"/>
  <c r="U54" i="2"/>
  <c r="N54" i="2"/>
  <c r="N54" i="7" s="1"/>
  <c r="L54" i="2"/>
  <c r="L54" i="7" s="1"/>
  <c r="K54" i="2"/>
  <c r="K54" i="7" s="1"/>
  <c r="B54" i="2"/>
  <c r="U51" i="2"/>
  <c r="O51" i="2"/>
  <c r="O51" i="7" s="1"/>
  <c r="N51" i="2"/>
  <c r="N51" i="7" s="1"/>
  <c r="K51" i="2"/>
  <c r="K51" i="7" s="1"/>
  <c r="B51" i="2"/>
  <c r="U48" i="2"/>
  <c r="N48" i="2"/>
  <c r="N48" i="7" s="1"/>
  <c r="K48" i="2"/>
  <c r="K48" i="7" s="1"/>
  <c r="B48" i="2"/>
  <c r="U45" i="2"/>
  <c r="N45" i="2"/>
  <c r="N45" i="7" s="1"/>
  <c r="L45" i="2"/>
  <c r="L45" i="7" s="1"/>
  <c r="K45" i="2"/>
  <c r="K45" i="7" s="1"/>
  <c r="B45" i="2"/>
  <c r="U42" i="2"/>
  <c r="O42" i="2"/>
  <c r="O42" i="7" s="1"/>
  <c r="N42" i="2"/>
  <c r="N42" i="7" s="1"/>
  <c r="K42" i="2"/>
  <c r="K42" i="7" s="1"/>
  <c r="B42" i="2"/>
  <c r="U39" i="2"/>
  <c r="P39" i="2"/>
  <c r="P39" i="7" s="1"/>
  <c r="O39" i="2"/>
  <c r="O39" i="7" s="1"/>
  <c r="N39" i="2"/>
  <c r="N39" i="7" s="1"/>
  <c r="K39" i="2"/>
  <c r="K39" i="7" s="1"/>
  <c r="B39" i="2"/>
  <c r="U36" i="2"/>
  <c r="K36" i="2"/>
  <c r="K36" i="7" s="1"/>
  <c r="B36" i="2"/>
  <c r="B36" i="6" s="1"/>
  <c r="U33" i="2"/>
  <c r="N33" i="2"/>
  <c r="N33" i="7" s="1"/>
  <c r="K33" i="2"/>
  <c r="K33" i="7" s="1"/>
  <c r="B33" i="2"/>
  <c r="U30" i="2"/>
  <c r="N30" i="2"/>
  <c r="N30" i="7" s="1"/>
  <c r="K30" i="2"/>
  <c r="K30" i="7" s="1"/>
  <c r="B30" i="2"/>
  <c r="B30" i="4" s="1"/>
  <c r="U27" i="2"/>
  <c r="N27" i="2"/>
  <c r="N27" i="7" s="1"/>
  <c r="K27" i="2"/>
  <c r="K27" i="7" s="1"/>
  <c r="B27" i="2"/>
  <c r="B27" i="5" s="1"/>
  <c r="U24" i="2"/>
  <c r="N24" i="2"/>
  <c r="N24" i="7" s="1"/>
  <c r="K24" i="2"/>
  <c r="K24" i="7" s="1"/>
  <c r="B24" i="2"/>
  <c r="B24" i="5" s="1"/>
  <c r="U21" i="2"/>
  <c r="N21" i="2"/>
  <c r="N21" i="7" s="1"/>
  <c r="L21" i="2"/>
  <c r="L21" i="7" s="1"/>
  <c r="K21" i="2"/>
  <c r="K21" i="7" s="1"/>
  <c r="B21" i="2"/>
  <c r="U18" i="2"/>
  <c r="O18" i="2"/>
  <c r="O18" i="7" s="1"/>
  <c r="N18" i="2"/>
  <c r="N18" i="7" s="1"/>
  <c r="K18" i="2"/>
  <c r="K18" i="7" s="1"/>
  <c r="B18" i="2"/>
  <c r="U15" i="2"/>
  <c r="P15" i="2"/>
  <c r="P15" i="7" s="1"/>
  <c r="O15" i="2"/>
  <c r="O15" i="7" s="1"/>
  <c r="N15" i="2"/>
  <c r="N15" i="7" s="1"/>
  <c r="K15" i="2"/>
  <c r="K15" i="7" s="1"/>
  <c r="B15" i="2"/>
  <c r="B15" i="5" s="1"/>
  <c r="U12" i="2"/>
  <c r="P12" i="2"/>
  <c r="P12" i="7" s="1"/>
  <c r="O12" i="2"/>
  <c r="O12" i="7" s="1"/>
  <c r="N12" i="2"/>
  <c r="N12" i="7" s="1"/>
  <c r="K12" i="2"/>
  <c r="K12" i="7" s="1"/>
  <c r="B12" i="2"/>
  <c r="U9" i="2"/>
  <c r="N9" i="2"/>
  <c r="N9" i="7" s="1"/>
  <c r="L9" i="2"/>
  <c r="L9" i="7" s="1"/>
  <c r="K9" i="2"/>
  <c r="K9" i="7" s="1"/>
  <c r="B9" i="2"/>
  <c r="B9" i="5" s="1"/>
  <c r="C10" i="1"/>
  <c r="I8" i="1"/>
  <c r="C8" i="1"/>
  <c r="X37" i="7" l="1"/>
  <c r="S38" i="7"/>
  <c r="Y36" i="7"/>
  <c r="Z36" i="7"/>
  <c r="AA36" i="7"/>
  <c r="V38" i="7"/>
  <c r="W38" i="7"/>
  <c r="AA38" i="7"/>
  <c r="R37" i="7"/>
  <c r="T36" i="7"/>
  <c r="S37" i="7"/>
  <c r="X36" i="7"/>
  <c r="W37" i="7"/>
  <c r="N36" i="7"/>
  <c r="O36" i="2"/>
  <c r="O36" i="7" s="1"/>
  <c r="Q36" i="7"/>
  <c r="AC36" i="7"/>
  <c r="Z37" i="7"/>
  <c r="B36" i="3"/>
  <c r="P36" i="2"/>
  <c r="P36" i="7" s="1"/>
  <c r="S36" i="7"/>
  <c r="AA37" i="7"/>
  <c r="L36" i="2"/>
  <c r="L36" i="7" s="1"/>
  <c r="U36" i="7"/>
  <c r="Q37" i="7"/>
  <c r="T38" i="7"/>
  <c r="S33" i="7"/>
  <c r="T32" i="5"/>
  <c r="V32" i="5" s="1"/>
  <c r="S33" i="5"/>
  <c r="U33" i="5" s="1"/>
  <c r="S30" i="5"/>
  <c r="U30" i="5" s="1"/>
  <c r="S31" i="5"/>
  <c r="U31" i="5" s="1"/>
  <c r="Q30" i="7"/>
  <c r="Q32" i="7"/>
  <c r="R30" i="7"/>
  <c r="R32" i="7"/>
  <c r="L33" i="2"/>
  <c r="L33" i="7" s="1"/>
  <c r="L30" i="2"/>
  <c r="L30" i="7" s="1"/>
  <c r="Z30" i="7"/>
  <c r="U32" i="7"/>
  <c r="R33" i="7"/>
  <c r="U25" i="5"/>
  <c r="U24" i="5"/>
  <c r="S26" i="7"/>
  <c r="V24" i="7"/>
  <c r="O27" i="2"/>
  <c r="O27" i="7" s="1"/>
  <c r="AE27" i="7" s="1"/>
  <c r="AD27" i="7" s="1"/>
  <c r="V45" i="6"/>
  <c r="T45" i="6"/>
  <c r="B24" i="8"/>
  <c r="B24" i="9" s="1"/>
  <c r="B24" i="7"/>
  <c r="B21" i="8"/>
  <c r="B21" i="9" s="1"/>
  <c r="B21" i="7"/>
  <c r="L27" i="2"/>
  <c r="L27" i="7" s="1"/>
  <c r="O33" i="2"/>
  <c r="O33" i="7" s="1"/>
  <c r="AE33" i="7" s="1"/>
  <c r="AD33" i="7" s="1"/>
  <c r="M10" i="6"/>
  <c r="Q10" i="6" s="1"/>
  <c r="R9" i="6"/>
  <c r="S9" i="6" s="1"/>
  <c r="T30" i="6"/>
  <c r="M34" i="6"/>
  <c r="Q34" i="6" s="1"/>
  <c r="R33" i="6"/>
  <c r="S33" i="6" s="1"/>
  <c r="O38" i="6"/>
  <c r="M38" i="6"/>
  <c r="Q38" i="6" s="1"/>
  <c r="S13" i="7"/>
  <c r="T17" i="7"/>
  <c r="W16" i="7"/>
  <c r="Y15" i="7"/>
  <c r="Q15" i="7"/>
  <c r="Z17" i="7"/>
  <c r="R17" i="7"/>
  <c r="U16" i="7"/>
  <c r="W15" i="7"/>
  <c r="U17" i="7"/>
  <c r="X16" i="7"/>
  <c r="Z15" i="7"/>
  <c r="R15" i="7"/>
  <c r="V17" i="7"/>
  <c r="S16" i="7"/>
  <c r="S17" i="7"/>
  <c r="R16" i="7"/>
  <c r="AA15" i="7"/>
  <c r="Q17" i="7"/>
  <c r="Q16" i="7"/>
  <c r="X15" i="7"/>
  <c r="AA16" i="7"/>
  <c r="V15" i="7"/>
  <c r="AA17" i="7"/>
  <c r="Z16" i="7"/>
  <c r="U15" i="7"/>
  <c r="Y17" i="7"/>
  <c r="Y16" i="7"/>
  <c r="T15" i="7"/>
  <c r="P9" i="2"/>
  <c r="P9" i="7" s="1"/>
  <c r="B18" i="8"/>
  <c r="B18" i="9" s="1"/>
  <c r="B18" i="7"/>
  <c r="L24" i="2"/>
  <c r="L24" i="7" s="1"/>
  <c r="O30" i="2"/>
  <c r="O30" i="7" s="1"/>
  <c r="AE30" i="7" s="1"/>
  <c r="AD30" i="7" s="1"/>
  <c r="P33" i="2"/>
  <c r="P33" i="7" s="1"/>
  <c r="B42" i="8"/>
  <c r="B42" i="9" s="1"/>
  <c r="B42" i="7"/>
  <c r="L48" i="2"/>
  <c r="L48" i="7" s="1"/>
  <c r="O54" i="2"/>
  <c r="O54" i="7" s="1"/>
  <c r="P57" i="2"/>
  <c r="P57" i="7" s="1"/>
  <c r="B66" i="8"/>
  <c r="B66" i="9" s="1"/>
  <c r="B66" i="7"/>
  <c r="S13" i="5"/>
  <c r="U13" i="5" s="1"/>
  <c r="S16" i="5"/>
  <c r="U16" i="5" s="1"/>
  <c r="S22" i="5"/>
  <c r="U22" i="5" s="1"/>
  <c r="AC21" i="7" s="1"/>
  <c r="AB21" i="7" s="1"/>
  <c r="S29" i="5"/>
  <c r="U29" i="5" s="1"/>
  <c r="S39" i="5"/>
  <c r="U39" i="5" s="1"/>
  <c r="S43" i="5"/>
  <c r="U43" i="5" s="1"/>
  <c r="S47" i="5"/>
  <c r="U47" i="5" s="1"/>
  <c r="S59" i="5"/>
  <c r="U59" i="5" s="1"/>
  <c r="O10" i="6"/>
  <c r="O34" i="6"/>
  <c r="P30" i="2"/>
  <c r="P30" i="7" s="1"/>
  <c r="R48" i="6"/>
  <c r="S48" i="6" s="1"/>
  <c r="O48" i="6"/>
  <c r="V57" i="6"/>
  <c r="T57" i="6"/>
  <c r="O9" i="2"/>
  <c r="O9" i="7" s="1"/>
  <c r="B12" i="8"/>
  <c r="B12" i="9" s="1"/>
  <c r="B12" i="7"/>
  <c r="L18" i="2"/>
  <c r="L18" i="7" s="1"/>
  <c r="O24" i="2"/>
  <c r="O24" i="7" s="1"/>
  <c r="AE24" i="7" s="1"/>
  <c r="AD24" i="7" s="1"/>
  <c r="P27" i="2"/>
  <c r="P27" i="7" s="1"/>
  <c r="B36" i="8"/>
  <c r="B36" i="9" s="1"/>
  <c r="B36" i="7"/>
  <c r="L42" i="2"/>
  <c r="L42" i="7" s="1"/>
  <c r="O48" i="2"/>
  <c r="O48" i="7" s="1"/>
  <c r="P51" i="2"/>
  <c r="P51" i="7" s="1"/>
  <c r="B60" i="8"/>
  <c r="B60" i="9" s="1"/>
  <c r="B60" i="7"/>
  <c r="L66" i="2"/>
  <c r="L66" i="7" s="1"/>
  <c r="T9" i="5"/>
  <c r="V9" i="5" s="1"/>
  <c r="T12" i="5"/>
  <c r="V12" i="5" s="1"/>
  <c r="AE12" i="7" s="1"/>
  <c r="AD12" i="7" s="1"/>
  <c r="T15" i="5"/>
  <c r="V15" i="5" s="1"/>
  <c r="AE15" i="7" s="1"/>
  <c r="AD15" i="7" s="1"/>
  <c r="T18" i="5"/>
  <c r="V18" i="5" s="1"/>
  <c r="T21" i="5"/>
  <c r="V21" i="5" s="1"/>
  <c r="T18" i="6"/>
  <c r="M22" i="6"/>
  <c r="Q22" i="6" s="1"/>
  <c r="R21" i="6"/>
  <c r="S21" i="6" s="1"/>
  <c r="R42" i="6"/>
  <c r="S42" i="6" s="1"/>
  <c r="O42" i="6"/>
  <c r="M42" i="6"/>
  <c r="Q42" i="6" s="1"/>
  <c r="M51" i="6"/>
  <c r="Q51" i="6" s="1"/>
  <c r="R51" i="6"/>
  <c r="S51" i="6" s="1"/>
  <c r="V16" i="7"/>
  <c r="B45" i="8"/>
  <c r="B45" i="9" s="1"/>
  <c r="B45" i="7"/>
  <c r="L51" i="2"/>
  <c r="L51" i="7" s="1"/>
  <c r="O57" i="2"/>
  <c r="O57" i="7" s="1"/>
  <c r="B39" i="8"/>
  <c r="B39" i="9" s="1"/>
  <c r="B39" i="7"/>
  <c r="B63" i="7"/>
  <c r="B63" i="8"/>
  <c r="B63" i="9" s="1"/>
  <c r="S9" i="5"/>
  <c r="U9" i="5" s="1"/>
  <c r="T19" i="5"/>
  <c r="V19" i="5" s="1"/>
  <c r="AE18" i="7" s="1"/>
  <c r="AD18" i="7" s="1"/>
  <c r="T22" i="5"/>
  <c r="V22" i="5" s="1"/>
  <c r="AE21" i="7" s="1"/>
  <c r="AD21" i="7" s="1"/>
  <c r="L15" i="2"/>
  <c r="L15" i="7" s="1"/>
  <c r="O21" i="2"/>
  <c r="O21" i="7" s="1"/>
  <c r="P24" i="2"/>
  <c r="P24" i="7" s="1"/>
  <c r="B33" i="8"/>
  <c r="B33" i="9" s="1"/>
  <c r="B33" i="7"/>
  <c r="L39" i="2"/>
  <c r="L39" i="7" s="1"/>
  <c r="O45" i="2"/>
  <c r="O45" i="7" s="1"/>
  <c r="P48" i="2"/>
  <c r="P48" i="7" s="1"/>
  <c r="B57" i="7"/>
  <c r="B57" i="8"/>
  <c r="B57" i="9" s="1"/>
  <c r="L63" i="2"/>
  <c r="L63" i="7" s="1"/>
  <c r="B12" i="5"/>
  <c r="B18" i="5"/>
  <c r="B21" i="5"/>
  <c r="S26" i="5"/>
  <c r="U26" i="5" s="1"/>
  <c r="S36" i="5"/>
  <c r="U36" i="5" s="1"/>
  <c r="S42" i="5"/>
  <c r="U42" i="5" s="1"/>
  <c r="S46" i="5"/>
  <c r="U46" i="5" s="1"/>
  <c r="S51" i="5"/>
  <c r="U51" i="5" s="1"/>
  <c r="S58" i="5"/>
  <c r="U58" i="5" s="1"/>
  <c r="T65" i="5"/>
  <c r="V65" i="5" s="1"/>
  <c r="R12" i="6"/>
  <c r="S12" i="6" s="1"/>
  <c r="O14" i="6"/>
  <c r="O22" i="6"/>
  <c r="O26" i="6"/>
  <c r="O51" i="6"/>
  <c r="W17" i="7"/>
  <c r="W26" i="7"/>
  <c r="Z25" i="7"/>
  <c r="R25" i="7"/>
  <c r="T24" i="7"/>
  <c r="U26" i="7"/>
  <c r="X25" i="7"/>
  <c r="Z24" i="7"/>
  <c r="R24" i="7"/>
  <c r="T26" i="7"/>
  <c r="W25" i="7"/>
  <c r="Y24" i="7"/>
  <c r="Q24" i="7"/>
  <c r="X26" i="7"/>
  <c r="AA25" i="7"/>
  <c r="S25" i="7"/>
  <c r="AC24" i="7"/>
  <c r="AB24" i="7" s="1"/>
  <c r="U24" i="7"/>
  <c r="Q26" i="7"/>
  <c r="Y25" i="7"/>
  <c r="AA26" i="7"/>
  <c r="V25" i="7"/>
  <c r="Z26" i="7"/>
  <c r="U25" i="7"/>
  <c r="AA24" i="7"/>
  <c r="Y26" i="7"/>
  <c r="T25" i="7"/>
  <c r="X24" i="7"/>
  <c r="V26" i="7"/>
  <c r="Q25" i="7"/>
  <c r="W24" i="7"/>
  <c r="R26" i="7"/>
  <c r="B48" i="8"/>
  <c r="B48" i="9" s="1"/>
  <c r="B48" i="7"/>
  <c r="P54" i="2"/>
  <c r="P54" i="7" s="1"/>
  <c r="B9" i="8"/>
  <c r="B9" i="9" s="1"/>
  <c r="B9" i="7"/>
  <c r="L12" i="2"/>
  <c r="L12" i="7" s="1"/>
  <c r="P21" i="2"/>
  <c r="P21" i="7" s="1"/>
  <c r="B30" i="8"/>
  <c r="B30" i="9" s="1"/>
  <c r="B30" i="7"/>
  <c r="P45" i="2"/>
  <c r="P45" i="7" s="1"/>
  <c r="B54" i="8"/>
  <c r="B54" i="9" s="1"/>
  <c r="B54" i="7"/>
  <c r="S27" i="5"/>
  <c r="U27" i="5" s="1"/>
  <c r="S34" i="5"/>
  <c r="U34" i="5" s="1"/>
  <c r="S53" i="5"/>
  <c r="U53" i="5" s="1"/>
  <c r="T68" i="5"/>
  <c r="V68" i="5" s="1"/>
  <c r="R24" i="6"/>
  <c r="S24" i="6" s="1"/>
  <c r="M28" i="6"/>
  <c r="Q28" i="6" s="1"/>
  <c r="R27" i="6"/>
  <c r="S27" i="6" s="1"/>
  <c r="R54" i="6"/>
  <c r="S54" i="6" s="1"/>
  <c r="M54" i="6"/>
  <c r="Q54" i="6" s="1"/>
  <c r="M59" i="6"/>
  <c r="Q59" i="6" s="1"/>
  <c r="S15" i="7"/>
  <c r="X17" i="7"/>
  <c r="B15" i="8"/>
  <c r="B15" i="9" s="1"/>
  <c r="B15" i="7"/>
  <c r="P18" i="2"/>
  <c r="P18" i="7" s="1"/>
  <c r="B27" i="8"/>
  <c r="B27" i="9" s="1"/>
  <c r="B27" i="7"/>
  <c r="P42" i="2"/>
  <c r="P42" i="7" s="1"/>
  <c r="B51" i="8"/>
  <c r="B51" i="9" s="1"/>
  <c r="B51" i="7"/>
  <c r="P66" i="2"/>
  <c r="P66" i="7" s="1"/>
  <c r="M16" i="6"/>
  <c r="Q16" i="6" s="1"/>
  <c r="R15" i="6"/>
  <c r="S15" i="6" s="1"/>
  <c r="M41" i="6"/>
  <c r="Q41" i="6" s="1"/>
  <c r="R39" i="6"/>
  <c r="S39" i="6" s="1"/>
  <c r="O43" i="6"/>
  <c r="M43" i="6"/>
  <c r="Q43" i="6" s="1"/>
  <c r="R36" i="6"/>
  <c r="S36" i="6" s="1"/>
  <c r="AA14" i="7"/>
  <c r="X29" i="7"/>
  <c r="AA28" i="7"/>
  <c r="S28" i="7"/>
  <c r="U27" i="7"/>
  <c r="V29" i="7"/>
  <c r="Y28" i="7"/>
  <c r="Q28" i="7"/>
  <c r="AA27" i="7"/>
  <c r="S27" i="7"/>
  <c r="U29" i="7"/>
  <c r="X28" i="7"/>
  <c r="Z27" i="7"/>
  <c r="R27" i="7"/>
  <c r="Y29" i="7"/>
  <c r="Q29" i="7"/>
  <c r="T28" i="7"/>
  <c r="V27" i="7"/>
  <c r="T27" i="7"/>
  <c r="T29" i="7"/>
  <c r="O36" i="6"/>
  <c r="R66" i="6"/>
  <c r="S66" i="6" s="1"/>
  <c r="W27" i="7"/>
  <c r="R28" i="7"/>
  <c r="W29" i="7"/>
  <c r="S30" i="7"/>
  <c r="Q31" i="7"/>
  <c r="Y35" i="7"/>
  <c r="Q35" i="7"/>
  <c r="T34" i="7"/>
  <c r="V33" i="7"/>
  <c r="X35" i="7"/>
  <c r="AA34" i="7"/>
  <c r="S34" i="7"/>
  <c r="U33" i="7"/>
  <c r="R35" i="7"/>
  <c r="Q34" i="7"/>
  <c r="Y33" i="7"/>
  <c r="Z35" i="7"/>
  <c r="Y34" i="7"/>
  <c r="W33" i="7"/>
  <c r="W35" i="7"/>
  <c r="X34" i="7"/>
  <c r="T33" i="7"/>
  <c r="S35" i="7"/>
  <c r="R34" i="7"/>
  <c r="Z33" i="7"/>
  <c r="AA33" i="7"/>
  <c r="Z34" i="7"/>
  <c r="O63" i="6"/>
  <c r="M63" i="6"/>
  <c r="Q63" i="6" s="1"/>
  <c r="M65" i="6"/>
  <c r="Q65" i="6" s="1"/>
  <c r="X27" i="7"/>
  <c r="U28" i="7"/>
  <c r="Z29" i="7"/>
  <c r="X32" i="7"/>
  <c r="W32" i="7"/>
  <c r="Z31" i="7"/>
  <c r="R31" i="7"/>
  <c r="T30" i="7"/>
  <c r="V32" i="7"/>
  <c r="X31" i="7"/>
  <c r="X30" i="7"/>
  <c r="T32" i="7"/>
  <c r="V31" i="7"/>
  <c r="V30" i="7"/>
  <c r="S32" i="7"/>
  <c r="U31" i="7"/>
  <c r="U30" i="7"/>
  <c r="Y32" i="7"/>
  <c r="Y31" i="7"/>
  <c r="Y30" i="7"/>
  <c r="W30" i="7"/>
  <c r="S31" i="7"/>
  <c r="AA32" i="7"/>
  <c r="T35" i="7"/>
  <c r="R60" i="6"/>
  <c r="S60" i="6" s="1"/>
  <c r="W28" i="7"/>
  <c r="AA30" i="7"/>
  <c r="W31" i="7"/>
  <c r="V35" i="7"/>
  <c r="Z50" i="7"/>
  <c r="R50" i="7"/>
  <c r="U49" i="7"/>
  <c r="AE48" i="7"/>
  <c r="W48" i="7"/>
  <c r="Y50" i="7"/>
  <c r="Q50" i="7"/>
  <c r="T49" i="7"/>
  <c r="AD48" i="7"/>
  <c r="V48" i="7"/>
  <c r="V50" i="7"/>
  <c r="Y49" i="7"/>
  <c r="Q49" i="7"/>
  <c r="AA48" i="7"/>
  <c r="S48" i="7"/>
  <c r="U50" i="7"/>
  <c r="X49" i="7"/>
  <c r="Z48" i="7"/>
  <c r="R48" i="7"/>
  <c r="Z49" i="7"/>
  <c r="AC48" i="7"/>
  <c r="W49" i="7"/>
  <c r="AB48" i="7"/>
  <c r="AF48" i="7" s="1"/>
  <c r="AA50" i="7"/>
  <c r="V49" i="7"/>
  <c r="Y48" i="7"/>
  <c r="X50" i="7"/>
  <c r="S49" i="7"/>
  <c r="X48" i="7"/>
  <c r="AA49" i="7"/>
  <c r="X9" i="7"/>
  <c r="V10" i="7"/>
  <c r="S11" i="7"/>
  <c r="AA11" i="7"/>
  <c r="Q12" i="7"/>
  <c r="Y12" i="7"/>
  <c r="W13" i="7"/>
  <c r="T14" i="7"/>
  <c r="S18" i="7"/>
  <c r="AA18" i="7"/>
  <c r="Q19" i="7"/>
  <c r="Y19" i="7"/>
  <c r="V20" i="7"/>
  <c r="T21" i="7"/>
  <c r="R22" i="7"/>
  <c r="Z22" i="7"/>
  <c r="W23" i="7"/>
  <c r="Y37" i="7"/>
  <c r="AF39" i="7"/>
  <c r="Y47" i="7"/>
  <c r="Q47" i="7"/>
  <c r="T46" i="7"/>
  <c r="AD45" i="7"/>
  <c r="V45" i="7"/>
  <c r="X47" i="7"/>
  <c r="AA46" i="7"/>
  <c r="S46" i="7"/>
  <c r="AC45" i="7"/>
  <c r="U45" i="7"/>
  <c r="U47" i="7"/>
  <c r="X46" i="7"/>
  <c r="Z45" i="7"/>
  <c r="R45" i="7"/>
  <c r="T47" i="7"/>
  <c r="W46" i="7"/>
  <c r="Y45" i="7"/>
  <c r="Q45" i="7"/>
  <c r="S45" i="7"/>
  <c r="R47" i="7"/>
  <c r="X21" i="7"/>
  <c r="V22" i="7"/>
  <c r="S23" i="7"/>
  <c r="AA23" i="7"/>
  <c r="AF42" i="7"/>
  <c r="U9" i="7"/>
  <c r="S10" i="7"/>
  <c r="AA10" i="7"/>
  <c r="X11" i="7"/>
  <c r="V12" i="7"/>
  <c r="T13" i="7"/>
  <c r="Q14" i="7"/>
  <c r="Y14" i="7"/>
  <c r="X18" i="7"/>
  <c r="V19" i="7"/>
  <c r="S20" i="7"/>
  <c r="AA20" i="7"/>
  <c r="Q21" i="7"/>
  <c r="Y21" i="7"/>
  <c r="W22" i="7"/>
  <c r="T23" i="7"/>
  <c r="Z38" i="7"/>
  <c r="R38" i="7"/>
  <c r="U37" i="7"/>
  <c r="AE36" i="7"/>
  <c r="W36" i="7"/>
  <c r="Y38" i="7"/>
  <c r="Q38" i="7"/>
  <c r="T37" i="7"/>
  <c r="AD36" i="7"/>
  <c r="V36" i="7"/>
  <c r="R36" i="7"/>
  <c r="V37" i="7"/>
  <c r="U38" i="7"/>
  <c r="AB45" i="7"/>
  <c r="AF45" i="7" s="1"/>
  <c r="V46" i="7"/>
  <c r="AA47" i="7"/>
  <c r="W9" i="7"/>
  <c r="AE9" i="7"/>
  <c r="AD9" i="7" s="1"/>
  <c r="U10" i="7"/>
  <c r="R11" i="7"/>
  <c r="X12" i="7"/>
  <c r="V13" i="7"/>
  <c r="S14" i="7"/>
  <c r="R18" i="7"/>
  <c r="Z18" i="7"/>
  <c r="X19" i="7"/>
  <c r="S21" i="7"/>
  <c r="AA21" i="7"/>
  <c r="Q22" i="7"/>
  <c r="Y22" i="7"/>
  <c r="W39" i="7"/>
  <c r="AE39" i="7"/>
  <c r="U40" i="7"/>
  <c r="R41" i="7"/>
  <c r="Z41" i="7"/>
  <c r="X42" i="7"/>
  <c r="V43" i="7"/>
  <c r="S44" i="7"/>
  <c r="AA44" i="7"/>
  <c r="S51" i="7"/>
  <c r="AA51" i="7"/>
  <c r="Q52" i="7"/>
  <c r="Y52" i="7"/>
  <c r="V53" i="7"/>
  <c r="T54" i="7"/>
  <c r="AB54" i="7"/>
  <c r="AF54" i="7" s="1"/>
  <c r="R55" i="7"/>
  <c r="Z55" i="7"/>
  <c r="W56" i="7"/>
  <c r="U57" i="7"/>
  <c r="AC57" i="7"/>
  <c r="S58" i="7"/>
  <c r="AA58" i="7"/>
  <c r="X59" i="7"/>
  <c r="V60" i="7"/>
  <c r="AD60" i="7"/>
  <c r="AF60" i="7" s="1"/>
  <c r="T61" i="7"/>
  <c r="Q62" i="7"/>
  <c r="Y62" i="7"/>
  <c r="W63" i="7"/>
  <c r="AE63" i="7"/>
  <c r="U64" i="7"/>
  <c r="R65" i="7"/>
  <c r="Z65" i="7"/>
  <c r="X66" i="7"/>
  <c r="V67" i="7"/>
  <c r="S68" i="7"/>
  <c r="AA68" i="7"/>
  <c r="X39" i="7"/>
  <c r="V40" i="7"/>
  <c r="S41" i="7"/>
  <c r="W43" i="7"/>
  <c r="T51" i="7"/>
  <c r="AB51" i="7"/>
  <c r="AF51" i="7" s="1"/>
  <c r="R52" i="7"/>
  <c r="Z52" i="7"/>
  <c r="W53" i="7"/>
  <c r="U54" i="7"/>
  <c r="AC54" i="7"/>
  <c r="S55" i="7"/>
  <c r="AA55" i="7"/>
  <c r="X56" i="7"/>
  <c r="V57" i="7"/>
  <c r="AD57" i="7"/>
  <c r="T58" i="7"/>
  <c r="Q59" i="7"/>
  <c r="Y59" i="7"/>
  <c r="W60" i="7"/>
  <c r="AE60" i="7"/>
  <c r="U61" i="7"/>
  <c r="R62" i="7"/>
  <c r="Z62" i="7"/>
  <c r="X63" i="7"/>
  <c r="V64" i="7"/>
  <c r="S65" i="7"/>
  <c r="Q66" i="7"/>
  <c r="Y66" i="7"/>
  <c r="W67" i="7"/>
  <c r="T68" i="7"/>
  <c r="X60" i="7"/>
  <c r="V61" i="7"/>
  <c r="S62" i="7"/>
  <c r="AA62" i="7"/>
  <c r="X57" i="7"/>
  <c r="V58" i="7"/>
  <c r="S59" i="7"/>
  <c r="AA59" i="7"/>
  <c r="Q60" i="7"/>
  <c r="Y60" i="7"/>
  <c r="W61" i="7"/>
  <c r="T62" i="7"/>
  <c r="W51" i="7"/>
  <c r="AE51" i="7"/>
  <c r="U52" i="7"/>
  <c r="R53" i="7"/>
  <c r="Z53" i="7"/>
  <c r="X54" i="7"/>
  <c r="V55" i="7"/>
  <c r="S56" i="7"/>
  <c r="Q57" i="7"/>
  <c r="Y57" i="7"/>
  <c r="W58" i="7"/>
  <c r="T59" i="7"/>
  <c r="R60" i="7"/>
  <c r="Z60" i="7"/>
  <c r="X61" i="7"/>
  <c r="U62" i="7"/>
  <c r="X51" i="7"/>
  <c r="V52" i="7"/>
  <c r="S53" i="7"/>
  <c r="R57" i="7"/>
  <c r="Z57" i="7"/>
  <c r="X58" i="7"/>
  <c r="U59" i="7"/>
  <c r="S60" i="7"/>
  <c r="AA60" i="7"/>
  <c r="Q61" i="7"/>
  <c r="Y61" i="7"/>
  <c r="V62" i="7"/>
  <c r="U66" i="7"/>
  <c r="AC66" i="7"/>
  <c r="S67" i="7"/>
  <c r="AA67" i="7"/>
  <c r="T57" i="7"/>
  <c r="AB57" i="7"/>
  <c r="R58" i="7"/>
  <c r="Z58" i="7"/>
  <c r="U60" i="7"/>
  <c r="AC60" i="7"/>
  <c r="S61" i="7"/>
  <c r="AA61" i="7"/>
  <c r="AC33" i="7" l="1"/>
  <c r="AB33" i="7" s="1"/>
  <c r="AF33" i="7" s="1"/>
  <c r="AC30" i="7"/>
  <c r="AB30" i="7" s="1"/>
  <c r="AF30" i="7" s="1"/>
  <c r="G33" i="4"/>
  <c r="G30" i="4"/>
  <c r="AC27" i="7"/>
  <c r="AB27" i="7" s="1"/>
  <c r="AF27" i="7" s="1"/>
  <c r="AF21" i="7"/>
  <c r="AC12" i="7"/>
  <c r="AB12" i="7" s="1"/>
  <c r="AF12" i="7" s="1"/>
  <c r="T60" i="6"/>
  <c r="V60" i="6"/>
  <c r="V51" i="6"/>
  <c r="T51" i="6"/>
  <c r="V39" i="6"/>
  <c r="T39" i="6"/>
  <c r="S18" i="5"/>
  <c r="V54" i="6"/>
  <c r="T54" i="6"/>
  <c r="V33" i="6"/>
  <c r="T33" i="6"/>
  <c r="AF57" i="7"/>
  <c r="T15" i="6"/>
  <c r="V15" i="6"/>
  <c r="V27" i="6"/>
  <c r="T27" i="6"/>
  <c r="S12" i="5"/>
  <c r="U12" i="5" s="1"/>
  <c r="S10" i="5"/>
  <c r="U10" i="5" s="1"/>
  <c r="AC9" i="7" s="1"/>
  <c r="AB9" i="7" s="1"/>
  <c r="AF9" i="7" s="1"/>
  <c r="S15" i="5"/>
  <c r="U15" i="5" s="1"/>
  <c r="AC15" i="7" s="1"/>
  <c r="AB15" i="7" s="1"/>
  <c r="AF15" i="7" s="1"/>
  <c r="V42" i="6"/>
  <c r="T42" i="6"/>
  <c r="T66" i="6"/>
  <c r="V66" i="6"/>
  <c r="T36" i="6"/>
  <c r="V36" i="6"/>
  <c r="W36" i="6" s="1"/>
  <c r="AB36" i="7" s="1"/>
  <c r="AF36" i="7" s="1"/>
  <c r="T24" i="6"/>
  <c r="V24" i="6"/>
  <c r="AF24" i="7"/>
  <c r="V21" i="6"/>
  <c r="T21" i="6"/>
  <c r="T9" i="6"/>
  <c r="V9" i="6"/>
  <c r="V12" i="6"/>
  <c r="T12" i="6"/>
  <c r="V48" i="6"/>
  <c r="T48" i="6"/>
  <c r="U18" i="5" l="1"/>
  <c r="S19" i="5"/>
  <c r="U19" i="5" s="1"/>
  <c r="AC18" i="7" s="1"/>
  <c r="AB18" i="7" s="1"/>
  <c r="AF18"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ID#AAAAfWMv4cY
Carlos Ivan Rueda Blanco    (2022-08-31 15:51:05)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ID#AAAAfWMv4bk
Carlos Ivan Rueda Blanco    (2022-08-31 15:51:05)
Impacto: las consecuencias que puede ocasionar a la organización la materialización del riesgo.</t>
        </r>
      </text>
    </comment>
    <comment ref="E7" authorId="0" shapeId="0">
      <text>
        <r>
          <rPr>
            <sz val="11"/>
            <color theme="1"/>
            <rFont val="Calibri"/>
            <scheme val="minor"/>
          </rPr>
          <t>======
ID#AAAAfWMv4bU
Carlos Ivan Rueda Blanco    (2022-08-31 15:51:05)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ID#AAAAfWMv4bo
Carlos Ivan Rueda Blanco    (2022-08-31 15:51:05)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ID#AAAAfWMv4b4
Carlos Ivan Rueda Blanco    (2022-08-31 15:51:05)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ID#AAAAfWMv4bc
Carlos Ivan Rueda Blanco    (2022-08-31 15:51:05)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ID#AAAAfWMv4bY
Carlos Ivan Rueda Blanco    (2022-08-31 15:51:05)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ID#AAAAfWMv4cI
Carlos Ivan Rueda Blanco    (2022-08-31 15:51:05)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ID#AAAAfWMv4cE
Carlos Ivan Rueda Blanco    (2022-08-31 15:51:05)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1">
      <go:sheetsCustomData xmlns:go="http://customooxmlschemas.google.com/" r:id="rId1" roundtripDataSignature="AMtx7mheJhjByLN3uZWbZKsv1gP1E8Wcr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ID#AAAAfWMv4bA
Carlos Ivan Rueda Blanco    (2022-08-31 15:51:05)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ID#AAAAfWMv4bw
Carlos Ivan Rueda Blanco    (2022-08-31 15:51:05)
Acción: se determina mediante verbos que indican la acción que deben realizar como parte del control.</t>
        </r>
      </text>
    </comment>
    <comment ref="G7" authorId="0" shapeId="0">
      <text>
        <r>
          <rPr>
            <sz val="11"/>
            <color theme="1"/>
            <rFont val="Calibri"/>
            <scheme val="minor"/>
          </rPr>
          <t>======
ID#AAAAfWMv4cQ
Carlos Ivan Rueda Blanco    (2022-08-31 15:51:05)
Complemento: corresponde a los detalles que permiten identificar claramente el objeto del control.</t>
        </r>
      </text>
    </comment>
    <comment ref="H7" authorId="0" shapeId="0">
      <text>
        <r>
          <rPr>
            <sz val="11"/>
            <color theme="1"/>
            <rFont val="Calibri"/>
            <scheme val="minor"/>
          </rPr>
          <t>======
ID#AAAAfWMv4b0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ID#AAAAfWMv4cU
Los tipos de controles son    (2022-08-31 15:51:05)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ID#AAAAfWMv4bI
Las maneras en que se ejecutan los controles son    (2022-08-31 15:51:05)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hN3+ggGOVblISkSqFFQ9sEh2z5Wg=="/>
    </ext>
  </extLst>
</comments>
</file>

<file path=xl/comments3.xml><?xml version="1.0" encoding="utf-8"?>
<comments xmlns="http://schemas.openxmlformats.org/spreadsheetml/2006/main">
  <authors>
    <author/>
  </authors>
  <commentList>
    <comment ref="E7" authorId="0" shapeId="0">
      <text>
        <r>
          <rPr>
            <sz val="11"/>
            <color theme="1"/>
            <rFont val="Calibri"/>
            <scheme val="minor"/>
          </rPr>
          <t>======
ID#AAAAfWMv4bE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extLst>
    <ext xmlns:r="http://schemas.openxmlformats.org/officeDocument/2006/relationships" uri="GoogleSheetsCustomDataVersion1">
      <go:sheetsCustomData xmlns:go="http://customooxmlschemas.google.com/" r:id="rId1" roundtripDataSignature="AMtx7miNhsU092/LjE1PUS6xefoZjgLh2g=="/>
    </ext>
  </extLst>
</comments>
</file>

<file path=xl/comments4.xml><?xml version="1.0" encoding="utf-8"?>
<comments xmlns="http://schemas.openxmlformats.org/spreadsheetml/2006/main">
  <authors>
    <author/>
  </authors>
  <commentList>
    <comment ref="C7" authorId="0" shapeId="0">
      <text>
        <r>
          <rPr>
            <sz val="11"/>
            <color theme="1"/>
            <rFont val="Calibri"/>
            <scheme val="minor"/>
          </rPr>
          <t>======
ID#AAAAfWMv4cA
Carlos Ivan Rueda Blanco    (2022-08-31 15:51:05)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ID#AAAAfWMv4bM
Carlos Ivan Rueda Blanco    (2022-08-31 15:51:05)
Impacto: las consecuencias que puede ocasionar a la organización la materialización del riesgo.</t>
        </r>
      </text>
    </comment>
    <comment ref="E7" authorId="0" shapeId="0">
      <text>
        <r>
          <rPr>
            <sz val="11"/>
            <color theme="1"/>
            <rFont val="Calibri"/>
            <scheme val="minor"/>
          </rPr>
          <t>======
ID#AAAAfWMv4bg
Carlos Ivan Rueda Blanco    (2022-08-31 15:51:05)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ID#AAAAfWMv4bs
Carlos Ivan Rueda Blanco    (2022-08-31 15:51:05)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ID#AAAAfWMv4b8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sz val="11"/>
            <color theme="1"/>
            <rFont val="Calibri"/>
            <scheme val="minor"/>
          </rPr>
          <t>======
ID#AAAAfWMv4cM
Los tipos de controles son    (2022-08-31 15:51:05)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sz val="11"/>
            <color theme="1"/>
            <rFont val="Calibri"/>
            <scheme val="minor"/>
          </rPr>
          <t>======
ID#AAAAfWMv4bQ
Las maneras en que se ejecutan los controles son    (2022-08-31 15:51:05)
* Control manual: controles que son ejecutados por personas.
* Control automático: son ejecutados por un sistema.</t>
        </r>
      </text>
    </comment>
  </commentList>
  <extLst>
    <ext xmlns:r="http://schemas.openxmlformats.org/officeDocument/2006/relationships" uri="GoogleSheetsCustomDataVersion1">
      <go:sheetsCustomData xmlns:go="http://customooxmlschemas.google.com/" r:id="rId1" roundtripDataSignature="AMtx7miJW8UadstHsiGyJB7ijobzso8yCQ=="/>
    </ext>
  </extLst>
</comments>
</file>

<file path=xl/sharedStrings.xml><?xml version="1.0" encoding="utf-8"?>
<sst xmlns="http://schemas.openxmlformats.org/spreadsheetml/2006/main" count="894" uniqueCount="559">
  <si>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</si>
  <si>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</si>
  <si>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</si>
  <si>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</si>
  <si>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08/06/2022</t>
    </r>
  </si>
  <si>
    <t>Proceso (Seleccione):</t>
  </si>
  <si>
    <t>Gestión Contractual</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</si>
  <si>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</si>
  <si>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</si>
  <si>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</si>
  <si>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</si>
  <si>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</si>
  <si>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</si>
  <si>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</si>
  <si>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</si>
  <si>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</si>
  <si>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</si>
  <si>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</si>
  <si>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</si>
  <si>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</si>
  <si>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</si>
  <si>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</si>
  <si>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</si>
  <si>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</si>
  <si>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</si>
  <si>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</si>
  <si>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</si>
  <si>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</si>
  <si>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</si>
  <si>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</si>
  <si>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</si>
  <si>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</si>
  <si>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</si>
  <si>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</si>
  <si>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</si>
  <si>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</si>
  <si>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</si>
  <si>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</si>
  <si>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</si>
  <si>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</si>
  <si>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</si>
  <si>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</si>
  <si>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</si>
  <si>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 Cambios constantes en  práctica  de los procedimientos</t>
  </si>
  <si>
    <t>1) Los asesores brindan el apoyo requerido (conocimiento técnico jurídico)en los temas de gestión contractual</t>
  </si>
  <si>
    <t>2) No se socializa de manera permanente las modificaciones en los  procedimientos y formatos (desconocimiento de los mismos)</t>
  </si>
  <si>
    <t>2) Se brinda apoyo por parte de los contratistas para los temas de gestion contractual</t>
  </si>
  <si>
    <t>3) Los tiempos que se llevan a cabo en la construccion de la etapa precontractual, en algunas ocasiones, son demorados, retrasando consecutivamente las entregas o productos finales y los procesos de planeacion</t>
  </si>
  <si>
    <t>3) Ajustar el o los procedimiento generando controles mas rigurosos y de acuerdo a la dinamica de la etapa prevcontractual</t>
  </si>
  <si>
    <t>4) Falta de calridad por parte de las areas, en las solicitudes de especificaciones y caracteristicas tecnicas del producto o servicios requerido,  para  solicitar las cotizacines por parte de la OAJ</t>
  </si>
  <si>
    <t>4)Se ha definido el proceso de estructuracion a partir de plantillas que permite garantizar que el proceso de estruturacion contractual sea agil, efectivo</t>
  </si>
  <si>
    <t>5) Falta de capacitacion a los servidores en el manejo de las plataformas de gestion contractual</t>
  </si>
  <si>
    <t>5) Se tienen  herramientas fisicas para llevar a cabo el desempeño de las obligaciones y funciones del personal de la OAJ</t>
  </si>
  <si>
    <t xml:space="preserve">6) Perdida de competencia para liquidar contratos por parte de la entidad </t>
  </si>
  <si>
    <t xml:space="preserve">6) Equipo de trabajo que realiza seguimiento a las liquidaciones </t>
  </si>
  <si>
    <t>7) Publicar extemporaneamente o no en el portal SECOP II de la información de la gestion contractual, correspondiete a la OAJ</t>
  </si>
  <si>
    <t>Factores Externos (Análisis DOFA)</t>
  </si>
  <si>
    <t>Amenazas</t>
  </si>
  <si>
    <t>Oportunidades</t>
  </si>
  <si>
    <t>1) Demora en la recepción y entrega de documentos para adelantar procesos contractuales</t>
  </si>
  <si>
    <t>1) Gestionar capacitaciones para actualizar los conocimientos juridicos y manejo de plataformas que se llevan en la gestion contractual</t>
  </si>
  <si>
    <t>2) Demoras en las respuestas de las cotizaciones solicitadas para estudios de mercado, y/o respuestas q no corresponden a lo solictado por la entidad que igualmente retrasa la elaboracion del estudio de mercado</t>
  </si>
  <si>
    <t>2) Gestionar mesas de trabajo con las áreas que permitan socializar permanentemente los cambios que se realicen en el proceso de gestión contractual</t>
  </si>
  <si>
    <t>3) Fallas tecnologicas externas para la publicacion de procesos</t>
  </si>
  <si>
    <t xml:space="preserve">3) 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
</t>
  </si>
  <si>
    <t>4) 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</si>
  <si>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Factores Externos (Análisis PESTEL)</t>
  </si>
  <si>
    <t>Factores Políticos</t>
  </si>
  <si>
    <t>Factores Económicos</t>
  </si>
  <si>
    <t>Las empresas o proveedores no cotizan dado que no hay credibilidad en los procesos e intenciones de las insntituciones  publicas</t>
  </si>
  <si>
    <t xml:space="preserve">choques estocasticaos en los mercados (comportamiento impredecibles) que afectan el comoprtamiento de los mercados tanto en la oferta como en la demanda </t>
  </si>
  <si>
    <t>variaciones en el tipo de cambio cuando se trata de  bienes y servicios importados (esto afecta los costos tanto de los estudios de mercado como de los procesos en marcha)</t>
  </si>
  <si>
    <t>Factores Sociales</t>
  </si>
  <si>
    <t>Factores Tecnológicos</t>
  </si>
  <si>
    <t>Fallas tecnologicas externas que son utilizadas por la OAJ para tramitar los diferentes procesos (Colombia compra, SECOP II)</t>
  </si>
  <si>
    <t>Fallas en SECOP II para la solicitud de cotizaciones (debo a a que este no funciona corectamente, se cae la plataforma)</t>
  </si>
  <si>
    <t>N/A</t>
  </si>
  <si>
    <t>Hay paginas sectoriales  ( externas) que son consultadas para estudio de sector, pero que no funcionan correctamente de manera esporadica, o algunas veces.</t>
  </si>
  <si>
    <t>Factores Ecológicos</t>
  </si>
  <si>
    <t>Factores Legales</t>
  </si>
  <si>
    <t xml:space="preserve">Los cambios normativos generan la necesidad de atualizaciones y modificaciones inmediatas, en el caso que aplique, igualente requiere de capacitacion o socializacion de la norma para dar una correcta aplicación. </t>
  </si>
  <si>
    <t xml:space="preserve">Actualizaciones constantes en las modificaciones legales y su aplicación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</si>
  <si>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</si>
  <si>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</si>
  <si>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</si>
  <si>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</si>
  <si>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</si>
  <si>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</si>
  <si>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</si>
  <si>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</si>
  <si>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</si>
  <si>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</si>
  <si>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</si>
  <si>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</si>
  <si>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</si>
  <si>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</si>
  <si>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</si>
  <si>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</si>
  <si>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</si>
  <si>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</si>
  <si>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</si>
  <si>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</si>
  <si>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</si>
  <si>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</si>
  <si>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</si>
  <si>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</si>
  <si>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</si>
  <si>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</si>
  <si>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</si>
  <si>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</si>
  <si>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contractuales </t>
  </si>
  <si>
    <t>Afectación Reputacional</t>
  </si>
  <si>
    <t>Incumplimiento legal, en la aplicación de requisitos juridicos que no son claros ni especificos</t>
  </si>
  <si>
    <t xml:space="preserve"> 
Desactualizacion legal relacionada con  conocimientos juridicos  por parte de los abogados encargados de llevar los  procesos</t>
  </si>
  <si>
    <t>Posibilidad de afectacion reputacional por el Incumplimiento legal, en la aplicación de requisitos juridicos que no son claros ni especificos, debido a la desactualizacion legal relacionada con  conocimientos juridicos  por parte de los abogados encargados de llevar los  procesos</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</si>
  <si>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</si>
  <si>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</si>
  <si>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</si>
  <si>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</si>
  <si>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1 a 6</t>
  </si>
  <si>
    <t>7 a 10</t>
  </si>
  <si>
    <t>Unidad (N contratos suscritos)</t>
  </si>
  <si>
    <t xml:space="preserve">Se tomo como referente  el N de contratos de todas las modalidaddes suscritos en 2021 correspondiente a  440 y se promedio para cada cuatrimestre en relacion al año, en relacion a los procesos que se han venido llevando en este año.
</t>
  </si>
  <si>
    <t>Publicacion de la informacion</t>
  </si>
  <si>
    <t>Publicacion extemporanea o no publicacion en el portal SECOP II de la informacion de la gestion contractual de responsabilidad de la OAJ</t>
  </si>
  <si>
    <t>Falta de control y seguimiento</t>
  </si>
  <si>
    <t>Posibilidad de afectacion reputacional por la Publicacion extemporanea o no publicacion en el portal SECOP II de la informacion de la gestion contractual de responsabilidad de la OAJ, debido a la falta de control y seguimiento</t>
  </si>
  <si>
    <t>1 a 4</t>
  </si>
  <si>
    <t>5 a 10</t>
  </si>
  <si>
    <t>Unidad (N contratos a cargo de la OAJ como supervision)</t>
  </si>
  <si>
    <t xml:space="preserve">Se tomo como referente el N de contratos suscritos en ejecucion con corte a 30 de junio 2022 y que estan a cargo de la OAJ como supervision 
</t>
  </si>
  <si>
    <t>Aprobacion de polizas de garantias</t>
  </si>
  <si>
    <t>Aprobacion de polizas que no cumplen con las condiciones legalmente establecidas</t>
  </si>
  <si>
    <t xml:space="preserve">Falta de herramientas de control </t>
  </si>
  <si>
    <t xml:space="preserve">Posibilidad de afectacion reputacional por la aprobacion de polizas que no cumplen con las condiciones legalmente establecidas debido a la Falta de herramientas de control </t>
  </si>
  <si>
    <t>7 a 12</t>
  </si>
  <si>
    <t>Unidad (N contratos aque se reviso poliza por por parte de OAJ )</t>
  </si>
  <si>
    <t xml:space="preserve">Se tomo como referente  el N de contratos suscritos de todas las modalidaddes que se revisaron poliza  en 2022 correspondiente a  294 y se promedio para cada cuatrimestre en relacion al año.
</t>
  </si>
  <si>
    <t>Contratos a liquidar</t>
  </si>
  <si>
    <t>Perdida de competencia para liquidar contratos por parte de la entidad</t>
  </si>
  <si>
    <t>Falta de herramientas de control y seguimiento de los plazos para liquidar</t>
  </si>
  <si>
    <t>Posibilidad de afectacion reputacional por la perdida de competencia para liquidar contratos por parte de la entidad debido a la Falta de herramientas de control y seguimiento de los plazos para liquidar</t>
  </si>
  <si>
    <t>1  a 2</t>
  </si>
  <si>
    <t>2 a 4</t>
  </si>
  <si>
    <t>Unidad (N contratos suscritos 2020)</t>
  </si>
  <si>
    <t xml:space="preserve">Se tomo como referente  el N de contratos suscritos en el año 2020, y que son suceptibles de liquidacion, cuya perdidda de competencia estan para 2022 segun la ley 1150 de 2007 arti 11 (termino de 30 meses para liquidadr contratos) </t>
  </si>
  <si>
    <t>Procedimeintos de la OAJ</t>
  </si>
  <si>
    <t>Afectación Económica (o presupuestal) y Reputacional</t>
  </si>
  <si>
    <t>Inadecuada revision juridica (de forma) de los estudios previos y documentos soportes que hace parte de los procesos de adquisicion de bienes y servicios que tiene a cargo la OAJ</t>
  </si>
  <si>
    <t>No hay rigurosidad en la revision por parte del abogado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</si>
  <si>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t>
  </si>
  <si>
    <t>Reputacional: El riesgo afecta la imagen de la entidad internamente, de conocimiento general, nivel interno, de junta directiva y accionistas y/o de proveedores</t>
  </si>
  <si>
    <t>1 a 5</t>
  </si>
  <si>
    <t xml:space="preserve">Se tomo como referente  el N de contratos de todas las modalidades suscritos en 2021 correspondiente a  440 y se promedio para cada cuatrimestre en relacion al año.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</si>
  <si>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</si>
  <si>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</si>
  <si>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</si>
  <si>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</si>
  <si>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</si>
  <si>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</si>
  <si>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</si>
  <si>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</si>
  <si>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</si>
  <si>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</si>
  <si>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</si>
  <si>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</si>
  <si>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</si>
  <si>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</si>
  <si>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</si>
  <si>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</si>
  <si>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</si>
  <si>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</si>
  <si>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</si>
  <si>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</si>
  <si>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</si>
  <si>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</si>
  <si>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</si>
  <si>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</si>
  <si>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</si>
  <si>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</si>
  <si>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</si>
  <si>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</si>
  <si>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</si>
  <si>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</si>
  <si>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</si>
  <si>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</si>
  <si>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</si>
  <si>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</si>
  <si>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</si>
  <si>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</si>
  <si>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</si>
  <si>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</si>
  <si>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</si>
  <si>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</si>
  <si>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</si>
  <si>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</si>
  <si>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</si>
  <si>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</si>
  <si>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</si>
  <si>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</si>
  <si>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</si>
  <si>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</si>
  <si>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</si>
  <si>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</si>
  <si>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</si>
  <si>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</si>
  <si>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</si>
  <si>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</si>
  <si>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</si>
  <si>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</si>
  <si>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</si>
  <si>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</si>
  <si>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</si>
  <si>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</si>
  <si>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</si>
  <si>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profesional  especializado 222-29 del grupo precontractual</t>
  </si>
  <si>
    <t xml:space="preserve">a través de acta y/o actas  de reunión  donde se socialice y permita hacer seguimiento  con el equipo contractual sobre los requisitos jurídicos solicitados  en los procesos que son publicados en el SECOP para la adquisicion de Bienes y Servicios. Este control se aplicara de maera cuatrimestral como minimo. </t>
  </si>
  <si>
    <t>Preventivo</t>
  </si>
  <si>
    <t>Manual</t>
  </si>
  <si>
    <t>Documentado</t>
  </si>
  <si>
    <t>Aleatoria</t>
  </si>
  <si>
    <t>Con registro</t>
  </si>
  <si>
    <t>Actas que se llevan con los equipos y se tienen en las carpetas digitales  del IDIGER la contratista de apoyo y la Profesional especilaizada 222-29</t>
  </si>
  <si>
    <t>La remite la contratista apoyo a planeacion de la OAJ y/o la profesional especializado 222-29</t>
  </si>
  <si>
    <t>revisa y verifica con el equipo contractual la actualización de los requisitos jurídicos cuando haya cambio normativo</t>
  </si>
  <si>
    <t xml:space="preserve">a través de acta y/o actas de reunión donde se socialice las modificaciones a realizar y tener en cuenta sobre los procesos que son publicados en el SECOP para la adquisicion de Bienes y Servicios. Este control se aplicara de manera cuatrimestral como minimo. </t>
  </si>
  <si>
    <t xml:space="preserve">coordinara las reuniones necesarias que permitan prevenir la publicación extemporánea, o no publicación, o publicación incorrecta de la información de la gestión contractual en la herramienta de SECOP II </t>
  </si>
  <si>
    <t>a través de capacitaciones o socializaciones relacionadas con los diferentes temas como: responsabilidades jurídicas, administrativas y/o los solicitados por los supervisores, de manera cuatrimestral.</t>
  </si>
  <si>
    <t>Soportes de audios y/o presentaciones y/o actas que se realicen  y se tienen en las carpetas digitales  del IDIGER la contratista de apoyo y la Profesional especilaizada 222-29</t>
  </si>
  <si>
    <t xml:space="preserve">coordina una revisión aleatoria  de los contratos v/s el formato de  aprobación de garantías </t>
  </si>
  <si>
    <t>verificando así la efectividad y correcta aplicación de dicho formato o herramienta de control a los contratos que se revisan la OAJ, de manera trimestral</t>
  </si>
  <si>
    <t>Formato excel del control aleatorio, y se tienen en las carpetas digitales  del IDIGER, la contratista de apoyo y la Profesional especilaizada 222-29</t>
  </si>
  <si>
    <t>coordina el seguimiento acompañamiento y control a las liquidaciones que se llevan en la entidad</t>
  </si>
  <si>
    <t>a través de cuadro excel de seguimiento que incluye la información necesaria que permite llevar un control sobre los contratos que tiene la entidad que requieren liquidación, cada dos meses.</t>
  </si>
  <si>
    <t>Continua</t>
  </si>
  <si>
    <t>Formato excel del control aleatorio, y se tienen en las carpetas digitales  del IDIGER, la contratista de designada para el seguimiento a las liquiudaciones  y la Profesional especilaizada 222-29</t>
  </si>
  <si>
    <t>a través de actas de reunión, que hacen seguimiento al proceso de liquidación entre supervisores y abogados encargados de la OAJ, lo anterior  permite un control sobre el cumplimiento de los tiempos de  liquidación, de manera trimestral.</t>
  </si>
  <si>
    <t>Actas de sgeuimiento del control, y se tienen en las carpetas digitales  del IDIGER, la contratista designada para segujmiento a las liquidaciones  y la Profesional especilaizada 222-29</t>
  </si>
  <si>
    <t>SE ESTA PLANTEANDO LA EJECUCION DEL CONTROL DEL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</si>
  <si>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</si>
  <si>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</si>
  <si>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</si>
  <si>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</si>
  <si>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</si>
  <si>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</si>
  <si>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</si>
  <si>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</si>
  <si>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</si>
  <si>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</si>
  <si>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</si>
  <si>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</si>
  <si>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</si>
  <si>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</si>
  <si>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</si>
  <si>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</si>
  <si>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</si>
  <si>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</si>
  <si>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</si>
  <si>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</si>
  <si>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</si>
  <si>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</si>
  <si>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</si>
  <si>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</si>
  <si>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</si>
  <si>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</si>
  <si>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</si>
  <si>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</si>
  <si>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</si>
  <si>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</si>
  <si>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</si>
  <si>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</si>
  <si>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</si>
  <si>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</si>
  <si>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</si>
  <si>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</si>
  <si>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</si>
  <si>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</si>
  <si>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</si>
  <si>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</si>
  <si>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</si>
  <si>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</si>
  <si>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</si>
  <si>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</si>
  <si>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</si>
  <si>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</si>
  <si>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</si>
  <si>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</si>
  <si>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</si>
  <si>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</si>
  <si>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</si>
  <si>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</si>
  <si>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</si>
  <si>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</si>
  <si>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</si>
  <si>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</si>
  <si>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</si>
  <si>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xml:space="preserve">1 CONTROL-El resultado del seguimiento nos permite verificar si hay o no cambios en los requisitos jurídicos, los cuales son insumo fundamental de los diversos procesos que se llevan en el área, este control no permite que se materialice el riesgo sobre la falta de claridad y especificidad de algún requisito. 
2 CONTROL-El resultado del seguimiento nos permite socializar y verificar si hay actualizaciones normativas a tener en cuenta sobre la modificación de algún requisito jurídico, insumo fundamental de los diversos procesos que se llevan en el área, este control no permite que se materialice el riesgo sobre una desactualización normativa en los requisitos jurídicos que se llevan en el área
</t>
  </si>
  <si>
    <t>ACTA N 1 Y ACTA N 2</t>
  </si>
  <si>
    <t>Se brindó una capacitación en el mes de agosto relacionada con: “El manejo y funcionamiento de la herramienta de secop ii para labores permanentes de la supervisión y responsabilidades jurídicas”</t>
  </si>
  <si>
    <t>Anexo 3-contiene: grabación, lista de asistencia y pantallazos de invitación</t>
  </si>
  <si>
    <t xml:space="preserve">Este seguimiento nos permite identificar la practicidad o no de la aplicación del formato de aprobación de garantías en el momento de revisar la póliza, este formato nos permite llevar un control que impide que se materialice el riesgo sobre una desactualización o incumplimiento de las normas que regulan las garantías. </t>
  </si>
  <si>
    <t>Anexo 4: 4 Formato de revisión aleatoria sobre los formatos, en los contratos (adjunto excel)</t>
  </si>
  <si>
    <t>1 CONTROL: El  seguimiento y control que se lleva en la herramienta (cuadro excel) permite evaluar la eficiencia y oportunidad  que se lleva en el área  sobre los contratos en liquidación, con el fin de mantener información actualizada, hacer seguimiento con oportunidad sobre los tiempos en las liquidaciones,  permite dar respuestas de manera  oportunas y actualizada a entes de control o cualquier entidad o área que solicite el sobre el estado de los contratos en proceso de liquidación; igualmente, este control, nos permite evitar que se materialice el riesgo sobre perdida de competencia para liquidar contratos. 
2 CONTROL: El control en las actas, permite realizar un seguimiento más efectivo sobre el avance en el proceso de liquidaciones por parte de la OAJ, dado que se realizan observaciones o sugerencias necesarias a las áreas que permiten dar celeridad a los procesos de liquidación, este control, coadyuda en la materialización del riesgo sobre perdida de competencia para liquidar contratos.</t>
  </si>
  <si>
    <t xml:space="preserve">ANEXO 5.1 HERRAMIENTA EXCEL
ANEXO 5.2 ACTAS DE SEGUIMIENTO Y/O LISTAS DE ASISTENCIAS ENTRE OAJ Y LAS AREAS </t>
  </si>
  <si>
    <t>PENDIENTE APROBACION DE CONTROL POR PARTE DEL OAJ</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</si>
  <si>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</si>
  <si>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</si>
  <si>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</si>
  <si>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</si>
  <si>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</si>
  <si>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</si>
  <si>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</si>
  <si>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</si>
  <si>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</si>
  <si>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</si>
  <si>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</si>
  <si>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</si>
  <si>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</si>
  <si>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</si>
  <si>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</si>
  <si>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</si>
  <si>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</si>
  <si>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</si>
  <si>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</si>
  <si>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</si>
  <si>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</si>
  <si>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</si>
  <si>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</si>
  <si>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</si>
  <si>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</si>
  <si>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</si>
  <si>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</si>
  <si>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</si>
  <si>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</si>
  <si>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</si>
  <si>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</si>
  <si>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</si>
  <si>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</si>
  <si>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</si>
  <si>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</si>
  <si>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</si>
  <si>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</si>
  <si>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</si>
  <si>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</si>
  <si>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</si>
  <si>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</si>
  <si>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</si>
  <si>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SI</t>
  </si>
  <si>
    <t>Información</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</si>
  <si>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</si>
  <si>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</si>
  <si>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</si>
  <si>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</si>
  <si>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</si>
  <si>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</si>
  <si>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</si>
  <si>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</si>
  <si>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</si>
  <si>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</si>
  <si>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</si>
  <si>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</si>
  <si>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</si>
  <si>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</si>
  <si>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</si>
  <si>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</si>
  <si>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</si>
  <si>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</si>
  <si>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</si>
  <si>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</si>
  <si>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</si>
  <si>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</si>
  <si>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</si>
  <si>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</si>
  <si>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</si>
  <si>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</si>
  <si>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</si>
  <si>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</si>
  <si>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</si>
  <si>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</si>
  <si>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</si>
  <si>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</si>
  <si>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</si>
  <si>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</si>
  <si>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</si>
  <si>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</si>
  <si>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</si>
  <si>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</si>
  <si>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</si>
  <si>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</si>
  <si>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</si>
  <si>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</si>
  <si>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</si>
  <si>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</si>
  <si>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</si>
  <si>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</si>
  <si>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</si>
  <si>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</si>
  <si>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</si>
  <si>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</si>
  <si>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</si>
  <si>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</si>
  <si>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</si>
  <si>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</si>
  <si>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</si>
  <si>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</si>
  <si>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</si>
  <si>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</si>
  <si>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</si>
  <si>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</si>
  <si>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</si>
  <si>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</si>
  <si>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</si>
  <si>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</si>
  <si>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</si>
  <si>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</si>
  <si>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</si>
  <si>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</si>
  <si>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</si>
  <si>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</si>
  <si>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</si>
  <si>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</si>
  <si>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</si>
  <si>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</si>
  <si>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</si>
  <si>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</si>
  <si>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</si>
  <si>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</si>
  <si>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</si>
  <si>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</si>
  <si>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</si>
  <si>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</si>
  <si>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</si>
  <si>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</si>
  <si>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</si>
  <si>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</si>
  <si>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</si>
  <si>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</si>
  <si>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</si>
  <si>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</si>
  <si>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</si>
  <si>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</si>
  <si>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</si>
  <si>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</si>
  <si>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</si>
  <si>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</si>
  <si>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</si>
  <si>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</si>
  <si>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</si>
  <si>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</si>
  <si>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</si>
  <si>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</si>
  <si>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</si>
  <si>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</si>
  <si>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</si>
  <si>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</si>
  <si>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</si>
  <si>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</si>
  <si>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</si>
  <si>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</si>
  <si>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</si>
  <si>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</si>
  <si>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</si>
  <si>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</si>
  <si>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</si>
  <si>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</si>
  <si>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</si>
  <si>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</si>
  <si>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</si>
  <si>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</si>
  <si>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</si>
  <si>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</si>
  <si>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</si>
  <si>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</si>
  <si>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</si>
  <si>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</si>
  <si>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</si>
  <si>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</si>
  <si>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 xml:space="preserve">revisa y verifica que el listado de requisitos jurídicos que se llevan en los procesos sean claros y específicos </t>
  </si>
  <si>
    <t>Las evidencias son coherentes con la descrpción del control, se verifica actas de reuniones en las que se verifica si hay o no cambios en los requisitos jurídicos</t>
  </si>
  <si>
    <t xml:space="preserve">Las evidencias son coherentes con la descrpción del control, se verifica que el día 04 de agosto se realizó la capacitación con tema prinicipal CAPACITACIÓN SOBRE MANEJO Y FUNCIONAMIENTO DE LA HERRAMIENTA DE SECOP II PARA LABORES PERMANENTES DE LA SUPERVISIÓN Y RESPONSABILIDADES JURÍDICAS
</t>
  </si>
  <si>
    <t>Las evidencias son coherentes con la descrpción del control, se verifica que el cuadro de control permite hacer seguimiento a la coincidencia de formatos vs la revisión de pólizas de cada uno de los contratos</t>
  </si>
  <si>
    <t>Las evidencias son coherentes con la descrpción del control, se constata que el cuadro de seguimiento indica la trazabilidad de cada proceso, permitiendo evaluar la eficiencia de los contratos en liquidación</t>
  </si>
  <si>
    <t>Se recomienda dar inicio al plan de acción para la implementación del control a partir del 01 de septiembre</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</si>
  <si>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</si>
  <si>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</si>
  <si>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</si>
  <si>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</si>
  <si>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</si>
  <si>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</si>
  <si>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</si>
  <si>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</si>
  <si>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</si>
  <si>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</si>
  <si>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</si>
  <si>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</si>
  <si>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</si>
  <si>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</si>
  <si>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</si>
  <si>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</si>
  <si>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</si>
  <si>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</si>
  <si>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</si>
  <si>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</si>
  <si>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</si>
  <si>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</si>
  <si>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</si>
  <si>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</si>
  <si>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</si>
  <si>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</si>
  <si>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</si>
  <si>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</si>
  <si>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</si>
  <si>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</si>
  <si>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</si>
  <si>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</si>
  <si>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</si>
  <si>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</si>
  <si>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</si>
  <si>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Debe establecer el plan de acción a implementar para mitigar el nivel del riesgo</t>
  </si>
  <si>
    <t>No amerita plan de acción. Asuma las consecuencias de la materialización del riesgo</t>
  </si>
  <si>
    <t>1) Identificación y diligenciamiento del mapa de conocimiento tacito y explicito por procesos (100%).</t>
  </si>
  <si>
    <t>1) 31/12/2022</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</si>
  <si>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</si>
  <si>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</si>
  <si>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</si>
  <si>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</si>
  <si>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</si>
  <si>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</si>
  <si>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</si>
  <si>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</si>
  <si>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</si>
  <si>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</si>
  <si>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</si>
  <si>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</si>
  <si>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</si>
  <si>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</si>
  <si>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</si>
  <si>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</si>
  <si>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</si>
  <si>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</si>
  <si>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</si>
  <si>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</si>
  <si>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Afecta probabilidad</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</si>
  <si>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</si>
  <si>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</si>
  <si>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</si>
  <si>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</si>
  <si>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</si>
  <si>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</si>
  <si>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t>Revisión de Documentos para suscribir contrato de prestación de servicios (Etapa Precontractual)</t>
  </si>
  <si>
    <t>El contratista presenta un conflicto de intereses pero no se declara impedido para desempeñar sus obligaciones, ante una situación en la que puede tener un interes particular o directo que afecte su regulación, gestión, control o decisiones.</t>
  </si>
  <si>
    <t>Falta de lineamientos que permitan tomar acciones o decisiones al momento en que se presente un conflicto de interes.</t>
  </si>
  <si>
    <t>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t>
  </si>
  <si>
    <t>Posible: Al menos una vez en los últimos dos años.</t>
  </si>
  <si>
    <t/>
  </si>
  <si>
    <t>El abogado encargado de llevar el proceso contractual, verifica el reporte realizado por el contratista en la herramienta SIDEAP. En caso de que se declare un conflicto de interes, el abogado procede a informarle al contratista, la no continuidad del proceso contractual e informa a los actores pertinentes la situación.</t>
  </si>
  <si>
    <t>Fuerte = El control se ejecuta de manera consistente por parte del responsable.</t>
  </si>
  <si>
    <t>1) 31/12/2022
2) 31/12/2022</t>
  </si>
  <si>
    <t>1) Establecer y documentar los lineamientos a ejecutar al momento en que se identifique un conflicto de intereses durante la etapa precontractual. (50%)
2) Sensibilizar a los contratistas de prestación de servicios en materia de conflicto de interes (fundamento legal, buenas practicas, concpetos, etc).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</si>
</sst>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11"/>
      <color theme="1"/>
      <name val="Arial Narrow"/>
      <family val="2"/>
    </font>
    <font>
      <sz val="11"/>
      <name val="Arial Narrow"/>
      <family val="2"/>
    </font>
    <font>
      <sz val="10"/>
      <color theme="1"/>
      <name val="Arial Narrow"/>
      <family val="2"/>
    </font>
    <font>
      <sz val="10"/>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7" fillId="0" borderId="19"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7" fillId="0" borderId="4" xfId="0" applyFont="1" applyBorder="1" applyAlignment="1">
      <alignment horizontal="left" vertical="center"/>
    </xf>
    <xf numFmtId="0" fontId="14" fillId="4" borderId="27"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8" fillId="4" borderId="4" xfId="0" applyNumberFormat="1" applyFont="1" applyFill="1" applyBorder="1" applyAlignment="1">
      <alignment horizontal="center" vertical="center"/>
    </xf>
    <xf numFmtId="10" fontId="28" fillId="4" borderId="4" xfId="0" applyNumberFormat="1"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29" fillId="4" borderId="4" xfId="0" applyFont="1" applyFill="1" applyBorder="1" applyAlignment="1">
      <alignment horizontal="center" vertical="center" wrapText="1"/>
    </xf>
    <xf numFmtId="0" fontId="29" fillId="4" borderId="4" xfId="0" applyFont="1" applyFill="1" applyBorder="1" applyAlignment="1">
      <alignment horizontal="center" vertical="center"/>
    </xf>
    <xf numFmtId="0" fontId="30" fillId="0" borderId="0" xfId="0" applyFont="1"/>
    <xf numFmtId="0" fontId="31" fillId="4"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0" fillId="0" borderId="0" xfId="0" applyFont="1" applyAlignment="1">
      <alignment horizontal="left"/>
    </xf>
    <xf numFmtId="0" fontId="31" fillId="0" borderId="4" xfId="0" applyFont="1" applyBorder="1" applyAlignment="1">
      <alignment horizontal="left" vertical="center"/>
    </xf>
    <xf numFmtId="0" fontId="30" fillId="0" borderId="0" xfId="0" applyFont="1" applyAlignment="1">
      <alignment wrapText="1"/>
    </xf>
    <xf numFmtId="0" fontId="34" fillId="0" borderId="32" xfId="0" applyFont="1" applyFill="1" applyBorder="1" applyAlignment="1" applyProtection="1">
      <alignment horizontal="justify" vertical="center" wrapText="1"/>
      <protection locked="0"/>
    </xf>
    <xf numFmtId="0" fontId="32" fillId="0" borderId="32" xfId="0" applyFont="1" applyFill="1" applyBorder="1" applyAlignment="1" applyProtection="1">
      <alignment horizontal="center" vertical="center" wrapText="1"/>
      <protection locked="0"/>
    </xf>
    <xf numFmtId="0" fontId="32" fillId="0" borderId="32" xfId="0" applyFont="1" applyFill="1" applyBorder="1" applyAlignment="1" applyProtection="1">
      <alignment horizontal="center" vertical="center" wrapText="1"/>
      <protection hidden="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33" fillId="0" borderId="32" xfId="0" applyFont="1" applyFill="1" applyBorder="1" applyAlignment="1" applyProtection="1">
      <alignment horizontal="center" vertical="center" wrapText="1"/>
      <protection locked="0"/>
    </xf>
    <xf numFmtId="49" fontId="33" fillId="0" borderId="32" xfId="0" applyNumberFormat="1" applyFont="1" applyFill="1" applyBorder="1" applyAlignment="1" applyProtection="1">
      <alignment horizontal="center" vertical="center" wrapText="1"/>
      <protection locked="0"/>
    </xf>
    <xf numFmtId="0" fontId="32" fillId="0" borderId="32" xfId="0" applyFont="1" applyFill="1" applyBorder="1" applyAlignment="1" applyProtection="1">
      <alignment horizontal="center" vertical="center" wrapText="1"/>
      <protection locked="0"/>
    </xf>
    <xf numFmtId="9" fontId="34" fillId="0" borderId="32" xfId="0" applyNumberFormat="1" applyFont="1" applyFill="1" applyBorder="1" applyAlignment="1" applyProtection="1">
      <alignment horizontal="center" vertical="center" wrapText="1"/>
      <protection locked="0"/>
    </xf>
    <xf numFmtId="0" fontId="33" fillId="0" borderId="31" xfId="0" applyFont="1" applyFill="1" applyBorder="1" applyAlignment="1" applyProtection="1">
      <alignment horizontal="center" vertical="center" wrapText="1"/>
      <protection locked="0"/>
    </xf>
    <xf numFmtId="0" fontId="33" fillId="0" borderId="33"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wrapText="1"/>
      <protection locked="0"/>
    </xf>
    <xf numFmtId="49" fontId="33" fillId="0" borderId="31" xfId="0" applyNumberFormat="1" applyFont="1" applyFill="1" applyBorder="1" applyAlignment="1" applyProtection="1">
      <alignment horizontal="center" vertical="center" wrapText="1"/>
      <protection locked="0"/>
    </xf>
    <xf numFmtId="49" fontId="33" fillId="0" borderId="33" xfId="0" applyNumberFormat="1" applyFont="1" applyFill="1" applyBorder="1" applyAlignment="1" applyProtection="1">
      <alignment horizontal="center" vertical="center" wrapText="1"/>
      <protection locked="0"/>
    </xf>
    <xf numFmtId="49" fontId="33" fillId="0" borderId="34" xfId="0" applyNumberFormat="1"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protection locked="0"/>
    </xf>
    <xf numFmtId="0" fontId="32" fillId="0" borderId="33" xfId="0" applyFont="1" applyFill="1" applyBorder="1" applyAlignment="1" applyProtection="1">
      <alignment horizontal="center" vertical="center" wrapText="1"/>
      <protection locked="0"/>
    </xf>
    <xf numFmtId="0" fontId="32" fillId="0" borderId="34" xfId="0" applyFont="1" applyFill="1" applyBorder="1" applyAlignment="1" applyProtection="1">
      <alignment horizontal="center" vertical="center" wrapText="1"/>
      <protection locked="0"/>
    </xf>
    <xf numFmtId="16" fontId="5" fillId="0" borderId="19" xfId="0" applyNumberFormat="1" applyFont="1" applyBorder="1" applyAlignment="1">
      <alignment horizontal="center" vertical="center" wrapText="1"/>
    </xf>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32" fillId="0" borderId="32" xfId="0" applyFont="1" applyFill="1" applyBorder="1" applyAlignment="1" applyProtection="1">
      <alignment horizontal="center" vertical="center" wrapText="1"/>
      <protection hidden="1"/>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5"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32" fillId="0" borderId="32" xfId="0" applyFont="1" applyFill="1" applyBorder="1" applyAlignment="1" applyProtection="1">
      <alignment horizontal="justify" vertical="center" wrapText="1"/>
      <protection locked="0"/>
    </xf>
    <xf numFmtId="0" fontId="0" fillId="0" borderId="32" xfId="0" applyFill="1" applyBorder="1" applyAlignment="1" applyProtection="1">
      <alignment horizontal="justify" vertical="center" wrapText="1"/>
      <protection locked="0"/>
    </xf>
    <xf numFmtId="14" fontId="32" fillId="0" borderId="32"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34" fillId="0" borderId="32" xfId="0" applyFont="1" applyFill="1" applyBorder="1" applyAlignment="1" applyProtection="1">
      <alignment horizontal="center" vertical="center" wrapText="1"/>
      <protection hidden="1"/>
    </xf>
    <xf numFmtId="0" fontId="35" fillId="0" borderId="32" xfId="0" applyFont="1" applyFill="1" applyBorder="1" applyAlignment="1" applyProtection="1">
      <alignment horizontal="center" vertical="center" wrapText="1"/>
      <protection hidden="1"/>
    </xf>
    <xf numFmtId="0" fontId="21" fillId="0" borderId="1" xfId="0" applyFont="1" applyBorder="1" applyAlignment="1">
      <alignment horizontal="center" vertical="center"/>
    </xf>
    <xf numFmtId="0" fontId="15" fillId="4" borderId="13" xfId="0" applyFont="1" applyFill="1" applyBorder="1" applyAlignment="1">
      <alignment horizontal="center" vertical="center" wrapText="1"/>
    </xf>
    <xf numFmtId="14" fontId="26"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17" fillId="0" borderId="19" xfId="0" applyFont="1" applyBorder="1" applyAlignment="1">
      <alignment horizontal="left" vertical="center" wrapText="1"/>
    </xf>
    <xf numFmtId="0" fontId="26"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0" fontId="23" fillId="3" borderId="13" xfId="0" applyFont="1" applyFill="1" applyBorder="1" applyAlignment="1">
      <alignment horizontal="center" vertical="center" wrapText="1"/>
    </xf>
    <xf numFmtId="0" fontId="25" fillId="6" borderId="13" xfId="0" applyFont="1" applyFill="1" applyBorder="1" applyAlignment="1">
      <alignment horizontal="center" vertical="center" wrapText="1"/>
    </xf>
    <xf numFmtId="14" fontId="26" fillId="0" borderId="20" xfId="0" applyNumberFormat="1" applyFont="1" applyBorder="1" applyAlignment="1">
      <alignment horizontal="center" vertical="center" wrapText="1"/>
    </xf>
    <xf numFmtId="0" fontId="22" fillId="4"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3" xfId="0" applyFont="1" applyFill="1" applyBorder="1" applyAlignment="1">
      <alignment horizontal="center" vertical="center" wrapText="1"/>
    </xf>
  </cellXfs>
  <cellStyles count="1">
    <cellStyle name="Normal" xfId="0" builtinId="0"/>
  </cellStyles>
  <dxfs count="360">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88232832"/>
        <c:axId val="388232048"/>
      </c:barChart>
      <c:catAx>
        <c:axId val="3882328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88232048"/>
        <c:crosses val="autoZero"/>
        <c:auto val="1"/>
        <c:lblAlgn val="ctr"/>
        <c:lblOffset val="100"/>
        <c:noMultiLvlLbl val="1"/>
      </c:catAx>
      <c:valAx>
        <c:axId val="388232048"/>
        <c:scaling>
          <c:orientation val="minMax"/>
        </c:scaling>
        <c:delete val="0"/>
        <c:axPos val="l"/>
        <c:numFmt formatCode="0%" sourceLinked="1"/>
        <c:majorTickMark val="cross"/>
        <c:minorTickMark val="cross"/>
        <c:tickLblPos val="nextTo"/>
        <c:spPr>
          <a:ln>
            <a:noFill/>
          </a:ln>
        </c:spPr>
        <c:crossAx val="3882328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88238712"/>
        <c:axId val="388235576"/>
      </c:barChart>
      <c:catAx>
        <c:axId val="3882387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88235576"/>
        <c:crosses val="autoZero"/>
        <c:auto val="1"/>
        <c:lblAlgn val="ctr"/>
        <c:lblOffset val="100"/>
        <c:noMultiLvlLbl val="1"/>
      </c:catAx>
      <c:valAx>
        <c:axId val="3882355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8823871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88233224"/>
        <c:axId val="388237536"/>
      </c:barChart>
      <c:catAx>
        <c:axId val="3882332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88237536"/>
        <c:crosses val="autoZero"/>
        <c:auto val="1"/>
        <c:lblAlgn val="ctr"/>
        <c:lblOffset val="100"/>
        <c:noMultiLvlLbl val="1"/>
      </c:catAx>
      <c:valAx>
        <c:axId val="388237536"/>
        <c:scaling>
          <c:orientation val="minMax"/>
        </c:scaling>
        <c:delete val="0"/>
        <c:axPos val="l"/>
        <c:numFmt formatCode="0%" sourceLinked="1"/>
        <c:majorTickMark val="cross"/>
        <c:minorTickMark val="cross"/>
        <c:tickLblPos val="nextTo"/>
        <c:spPr>
          <a:ln>
            <a:noFill/>
          </a:ln>
        </c:spPr>
        <c:crossAx val="38823322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1123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143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67469065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4763269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46945738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B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0"/>
      <c r="B1" s="71"/>
      <c r="C1" s="76" t="s">
        <v>0</v>
      </c>
      <c r="D1" s="77"/>
      <c r="E1" s="77"/>
      <c r="F1" s="77"/>
      <c r="G1" s="77"/>
      <c r="H1" s="77"/>
      <c r="I1" s="77"/>
      <c r="J1" s="77"/>
      <c r="K1" s="71"/>
      <c r="L1" s="1" t="s">
        <v>1</v>
      </c>
      <c r="M1" s="2"/>
      <c r="N1" s="3"/>
      <c r="O1" s="4"/>
      <c r="P1" s="4"/>
      <c r="Q1" s="4"/>
      <c r="R1" s="4"/>
      <c r="S1" s="4"/>
      <c r="T1" s="4"/>
      <c r="U1" s="4"/>
      <c r="V1" s="4"/>
      <c r="W1" s="4"/>
      <c r="X1" s="4"/>
      <c r="Y1" s="4"/>
      <c r="Z1" s="4"/>
    </row>
    <row r="2" spans="1:26" ht="15.75" customHeight="1">
      <c r="A2" s="72"/>
      <c r="B2" s="73"/>
      <c r="C2" s="72"/>
      <c r="D2" s="78"/>
      <c r="E2" s="78"/>
      <c r="F2" s="78"/>
      <c r="G2" s="78"/>
      <c r="H2" s="78"/>
      <c r="I2" s="78"/>
      <c r="J2" s="78"/>
      <c r="K2" s="73"/>
      <c r="L2" s="1" t="s">
        <v>2</v>
      </c>
      <c r="M2" s="2"/>
      <c r="N2" s="3"/>
      <c r="O2" s="4"/>
      <c r="P2" s="4"/>
      <c r="Q2" s="4"/>
      <c r="R2" s="4"/>
      <c r="S2" s="4"/>
      <c r="T2" s="4"/>
      <c r="U2" s="4"/>
      <c r="V2" s="4"/>
      <c r="W2" s="4"/>
      <c r="X2" s="4"/>
      <c r="Y2" s="4"/>
      <c r="Z2" s="4"/>
    </row>
    <row r="3" spans="1:26" ht="15.75" customHeight="1">
      <c r="A3" s="72"/>
      <c r="B3" s="73"/>
      <c r="C3" s="72"/>
      <c r="D3" s="78"/>
      <c r="E3" s="78"/>
      <c r="F3" s="78"/>
      <c r="G3" s="78"/>
      <c r="H3" s="78"/>
      <c r="I3" s="78"/>
      <c r="J3" s="78"/>
      <c r="K3" s="73"/>
      <c r="L3" s="5" t="s">
        <v>3</v>
      </c>
      <c r="M3" s="4"/>
      <c r="N3" s="2"/>
      <c r="O3" s="4"/>
      <c r="P3" s="4"/>
      <c r="Q3" s="4"/>
      <c r="R3" s="4"/>
      <c r="S3" s="4"/>
      <c r="T3" s="4"/>
      <c r="U3" s="4"/>
      <c r="V3" s="4"/>
      <c r="W3" s="4"/>
      <c r="X3" s="4"/>
      <c r="Y3" s="4"/>
      <c r="Z3" s="4"/>
    </row>
    <row r="4" spans="1:26" ht="15.75" customHeight="1">
      <c r="A4" s="74"/>
      <c r="B4" s="75"/>
      <c r="C4" s="74"/>
      <c r="D4" s="79"/>
      <c r="E4" s="79"/>
      <c r="F4" s="79"/>
      <c r="G4" s="79"/>
      <c r="H4" s="79"/>
      <c r="I4" s="79"/>
      <c r="J4" s="79"/>
      <c r="K4" s="75"/>
      <c r="L4" s="6" t="s">
        <v>4</v>
      </c>
      <c r="M4" s="4"/>
      <c r="N4" s="2"/>
      <c r="O4" s="4"/>
      <c r="P4" s="4"/>
      <c r="Q4" s="4"/>
      <c r="R4" s="4"/>
      <c r="S4" s="4"/>
      <c r="T4" s="4"/>
      <c r="U4" s="4"/>
      <c r="V4" s="4"/>
      <c r="W4" s="4"/>
      <c r="X4" s="4"/>
      <c r="Y4" s="4"/>
      <c r="Z4" s="4"/>
    </row>
    <row r="5" spans="1:26" ht="14.2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0" t="s">
        <v>5</v>
      </c>
      <c r="B6" s="71"/>
      <c r="C6" s="81" t="s">
        <v>6</v>
      </c>
      <c r="D6" s="77"/>
      <c r="E6" s="77"/>
      <c r="F6" s="77"/>
      <c r="G6" s="77"/>
      <c r="H6" s="71"/>
      <c r="I6" s="82" t="s">
        <v>7</v>
      </c>
      <c r="J6" s="77"/>
      <c r="K6" s="77"/>
      <c r="L6" s="71"/>
      <c r="M6" s="2"/>
      <c r="N6" s="2"/>
      <c r="O6" s="4"/>
      <c r="P6" s="4"/>
      <c r="Q6" s="4"/>
      <c r="R6" s="4"/>
      <c r="S6" s="4"/>
      <c r="T6" s="4"/>
      <c r="U6" s="4"/>
      <c r="V6" s="4"/>
      <c r="W6" s="4"/>
      <c r="X6" s="4"/>
      <c r="Y6" s="4"/>
      <c r="Z6" s="4"/>
    </row>
    <row r="7" spans="1:26" ht="12.75" customHeight="1">
      <c r="A7" s="74"/>
      <c r="B7" s="75"/>
      <c r="C7" s="74"/>
      <c r="D7" s="79"/>
      <c r="E7" s="79"/>
      <c r="F7" s="79"/>
      <c r="G7" s="79"/>
      <c r="H7" s="75"/>
      <c r="I7" s="74"/>
      <c r="J7" s="79"/>
      <c r="K7" s="79"/>
      <c r="L7" s="75"/>
      <c r="M7" s="2"/>
      <c r="N7" s="2"/>
      <c r="O7" s="4"/>
      <c r="P7" s="4"/>
      <c r="Q7" s="4"/>
      <c r="R7" s="4"/>
      <c r="S7" s="4"/>
      <c r="T7" s="4"/>
      <c r="U7" s="4"/>
      <c r="V7" s="4"/>
      <c r="W7" s="4"/>
      <c r="X7" s="4"/>
      <c r="Y7" s="4"/>
      <c r="Z7" s="4"/>
    </row>
    <row r="8" spans="1:26" ht="38.25" customHeight="1">
      <c r="A8" s="85" t="s">
        <v>8</v>
      </c>
      <c r="B8" s="71"/>
      <c r="C8" s="83" t="str">
        <f>IFERROR(VLOOKUP(C6,'Datos Hoja 1'!$A$1:$D$17,2,FALSE),"")</f>
        <v>Gestionar la adquisición de bienes y servicios para cumplir la misión y objetivos institucionales establecidos en los planes, programas y proyectos del IDIGER de acuerdo con la normatividad vigente.</v>
      </c>
      <c r="D8" s="77"/>
      <c r="E8" s="77"/>
      <c r="F8" s="77"/>
      <c r="G8" s="77"/>
      <c r="H8" s="71"/>
      <c r="I8" s="84" t="str">
        <f>IFERROR(VLOOKUP(C6,'Datos Hoja 1'!$A$1:$D$17,3,FALSE),"")</f>
        <v>Inicia con la planeación de la contratación, continua con la selección, contratación, ejecución y finaliza con el cierre del expediente.</v>
      </c>
      <c r="J8" s="77"/>
      <c r="K8" s="77"/>
      <c r="L8" s="71"/>
      <c r="M8" s="2"/>
      <c r="N8" s="2"/>
      <c r="O8" s="4"/>
      <c r="P8" s="4"/>
      <c r="Q8" s="4"/>
      <c r="R8" s="4"/>
      <c r="S8" s="4"/>
      <c r="T8" s="4"/>
      <c r="U8" s="4"/>
      <c r="V8" s="4"/>
      <c r="W8" s="4"/>
      <c r="X8" s="4"/>
      <c r="Y8" s="4"/>
      <c r="Z8" s="4"/>
    </row>
    <row r="9" spans="1:26" ht="42.75" customHeight="1">
      <c r="A9" s="74"/>
      <c r="B9" s="75"/>
      <c r="C9" s="74"/>
      <c r="D9" s="79"/>
      <c r="E9" s="79"/>
      <c r="F9" s="79"/>
      <c r="G9" s="79"/>
      <c r="H9" s="75"/>
      <c r="I9" s="72"/>
      <c r="J9" s="78"/>
      <c r="K9" s="78"/>
      <c r="L9" s="73"/>
      <c r="M9" s="2"/>
      <c r="N9" s="2"/>
      <c r="O9" s="4"/>
      <c r="P9" s="4"/>
      <c r="Q9" s="4"/>
      <c r="R9" s="4"/>
      <c r="S9" s="4"/>
      <c r="T9" s="4"/>
      <c r="U9" s="4"/>
      <c r="V9" s="4"/>
      <c r="W9" s="4"/>
      <c r="X9" s="4"/>
      <c r="Y9" s="4"/>
      <c r="Z9" s="4"/>
    </row>
    <row r="10" spans="1:26" ht="27.75" customHeight="1">
      <c r="A10" s="85" t="s">
        <v>9</v>
      </c>
      <c r="B10" s="71"/>
      <c r="C10" s="83"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7"/>
      <c r="E10" s="77"/>
      <c r="F10" s="77"/>
      <c r="G10" s="77"/>
      <c r="H10" s="71"/>
      <c r="I10" s="72"/>
      <c r="J10" s="78"/>
      <c r="K10" s="78"/>
      <c r="L10" s="73"/>
      <c r="M10" s="2"/>
      <c r="N10" s="2"/>
      <c r="O10" s="4"/>
      <c r="P10" s="4"/>
      <c r="Q10" s="4"/>
      <c r="R10" s="4"/>
      <c r="S10" s="4"/>
      <c r="T10" s="4"/>
      <c r="U10" s="4"/>
      <c r="V10" s="4"/>
      <c r="W10" s="4"/>
      <c r="X10" s="4"/>
      <c r="Y10" s="4"/>
      <c r="Z10" s="4"/>
    </row>
    <row r="11" spans="1:26" ht="27.75" customHeight="1">
      <c r="A11" s="86"/>
      <c r="B11" s="87"/>
      <c r="C11" s="74"/>
      <c r="D11" s="79"/>
      <c r="E11" s="79"/>
      <c r="F11" s="79"/>
      <c r="G11" s="79"/>
      <c r="H11" s="75"/>
      <c r="I11" s="74"/>
      <c r="J11" s="79"/>
      <c r="K11" s="79"/>
      <c r="L11" s="75"/>
      <c r="M11" s="2"/>
      <c r="N11" s="2"/>
      <c r="O11" s="4"/>
      <c r="P11" s="4"/>
      <c r="Q11" s="4"/>
      <c r="R11" s="4"/>
      <c r="S11" s="4"/>
      <c r="T11" s="4"/>
      <c r="U11" s="4"/>
      <c r="V11" s="4"/>
      <c r="W11" s="4"/>
      <c r="X11" s="4"/>
      <c r="Y11" s="4"/>
      <c r="Z11" s="4"/>
    </row>
    <row r="12" spans="1:26" ht="21" customHeight="1">
      <c r="A12" s="64" t="s">
        <v>10</v>
      </c>
      <c r="B12" s="62"/>
      <c r="C12" s="62"/>
      <c r="D12" s="62"/>
      <c r="E12" s="62"/>
      <c r="F12" s="62"/>
      <c r="G12" s="62"/>
      <c r="H12" s="62"/>
      <c r="I12" s="62"/>
      <c r="J12" s="62"/>
      <c r="K12" s="62"/>
      <c r="L12" s="63"/>
      <c r="M12" s="2"/>
      <c r="N12" s="2"/>
      <c r="O12" s="4"/>
      <c r="P12" s="4"/>
      <c r="Q12" s="4"/>
      <c r="R12" s="4"/>
      <c r="S12" s="4"/>
      <c r="T12" s="4"/>
      <c r="U12" s="4"/>
      <c r="V12" s="4"/>
      <c r="W12" s="4"/>
      <c r="X12" s="4"/>
      <c r="Y12" s="4"/>
      <c r="Z12" s="4"/>
    </row>
    <row r="13" spans="1:26" ht="14.25" customHeight="1">
      <c r="A13" s="9"/>
      <c r="B13" s="68" t="s">
        <v>11</v>
      </c>
      <c r="C13" s="63"/>
      <c r="D13" s="10" t="s">
        <v>12</v>
      </c>
      <c r="E13" s="68" t="s">
        <v>13</v>
      </c>
      <c r="F13" s="63"/>
      <c r="G13" s="9"/>
      <c r="H13" s="68" t="s">
        <v>14</v>
      </c>
      <c r="I13" s="63"/>
      <c r="J13" s="10" t="s">
        <v>12</v>
      </c>
      <c r="K13" s="68" t="s">
        <v>15</v>
      </c>
      <c r="L13" s="63"/>
      <c r="M13" s="2"/>
      <c r="N13" s="2"/>
      <c r="O13" s="4"/>
      <c r="P13" s="4"/>
      <c r="Q13" s="4"/>
      <c r="R13" s="4"/>
      <c r="S13" s="4"/>
      <c r="T13" s="4"/>
      <c r="U13" s="4"/>
      <c r="V13" s="4"/>
      <c r="W13" s="4"/>
      <c r="X13" s="4"/>
      <c r="Y13" s="4"/>
      <c r="Z13" s="4"/>
    </row>
    <row r="14" spans="1:26" ht="14.25" customHeight="1">
      <c r="A14" s="9"/>
      <c r="B14" s="68" t="s">
        <v>16</v>
      </c>
      <c r="C14" s="63"/>
      <c r="D14" s="10"/>
      <c r="E14" s="68" t="s">
        <v>17</v>
      </c>
      <c r="F14" s="63"/>
      <c r="G14" s="9"/>
      <c r="H14" s="68" t="s">
        <v>18</v>
      </c>
      <c r="I14" s="63"/>
      <c r="J14" s="10"/>
      <c r="K14" s="68" t="s">
        <v>19</v>
      </c>
      <c r="L14" s="63"/>
      <c r="M14" s="2"/>
      <c r="N14" s="2"/>
      <c r="O14" s="4"/>
      <c r="P14" s="4"/>
      <c r="Q14" s="4"/>
      <c r="R14" s="4"/>
      <c r="S14" s="4"/>
      <c r="T14" s="4"/>
      <c r="U14" s="4"/>
      <c r="V14" s="4"/>
      <c r="W14" s="4"/>
      <c r="X14" s="4"/>
      <c r="Y14" s="4"/>
      <c r="Z14" s="4"/>
    </row>
    <row r="15" spans="1:26" ht="25.5" customHeight="1">
      <c r="A15" s="9" t="s">
        <v>12</v>
      </c>
      <c r="B15" s="68" t="s">
        <v>20</v>
      </c>
      <c r="C15" s="63"/>
      <c r="D15" s="10"/>
      <c r="E15" s="69" t="s">
        <v>21</v>
      </c>
      <c r="F15" s="63"/>
      <c r="G15" s="9"/>
      <c r="H15" s="68" t="s">
        <v>22</v>
      </c>
      <c r="I15" s="63"/>
      <c r="J15" s="10"/>
      <c r="K15" s="69" t="s">
        <v>23</v>
      </c>
      <c r="L15" s="63"/>
      <c r="M15" s="2"/>
      <c r="N15" s="2"/>
      <c r="O15" s="4"/>
      <c r="P15" s="4"/>
      <c r="Q15" s="4"/>
      <c r="R15" s="4"/>
      <c r="S15" s="4"/>
      <c r="T15" s="4"/>
      <c r="U15" s="4"/>
      <c r="V15" s="4"/>
      <c r="W15" s="4"/>
      <c r="X15" s="4"/>
      <c r="Y15" s="4"/>
      <c r="Z15" s="4"/>
    </row>
    <row r="16" spans="1:26" ht="14.25" customHeight="1">
      <c r="A16" s="9"/>
      <c r="B16" s="68" t="s">
        <v>24</v>
      </c>
      <c r="C16" s="63"/>
      <c r="D16" s="10"/>
      <c r="E16" s="68" t="s">
        <v>25</v>
      </c>
      <c r="F16" s="63"/>
      <c r="G16" s="9"/>
      <c r="H16" s="68" t="s">
        <v>26</v>
      </c>
      <c r="I16" s="63"/>
      <c r="J16" s="10"/>
      <c r="K16" s="68" t="s">
        <v>27</v>
      </c>
      <c r="L16" s="63"/>
      <c r="M16" s="2"/>
      <c r="N16" s="2"/>
      <c r="O16" s="4"/>
      <c r="P16" s="4"/>
      <c r="Q16" s="4"/>
      <c r="R16" s="4"/>
      <c r="S16" s="4"/>
      <c r="T16" s="4"/>
      <c r="U16" s="4"/>
      <c r="V16" s="4"/>
      <c r="W16" s="4"/>
      <c r="X16" s="4"/>
      <c r="Y16" s="4"/>
      <c r="Z16" s="4"/>
    </row>
    <row r="17" spans="1:26" ht="14.25" customHeight="1">
      <c r="A17" s="9"/>
      <c r="B17" s="68" t="s">
        <v>28</v>
      </c>
      <c r="C17" s="63"/>
      <c r="D17" s="10"/>
      <c r="E17" s="68" t="s">
        <v>29</v>
      </c>
      <c r="F17" s="63"/>
      <c r="G17" s="9" t="s">
        <v>12</v>
      </c>
      <c r="H17" s="68" t="s">
        <v>30</v>
      </c>
      <c r="I17" s="63"/>
      <c r="J17" s="10"/>
      <c r="K17" s="68" t="s">
        <v>31</v>
      </c>
      <c r="L17" s="63"/>
      <c r="M17" s="2"/>
      <c r="N17" s="2"/>
      <c r="O17" s="4"/>
      <c r="P17" s="4"/>
      <c r="Q17" s="4"/>
      <c r="R17" s="4"/>
      <c r="S17" s="4"/>
      <c r="T17" s="4"/>
      <c r="U17" s="4"/>
      <c r="V17" s="4"/>
      <c r="W17" s="4"/>
      <c r="X17" s="4"/>
      <c r="Y17" s="4"/>
      <c r="Z17" s="4"/>
    </row>
    <row r="18" spans="1:26" ht="25.5" customHeight="1">
      <c r="A18" s="9"/>
      <c r="B18" s="68" t="s">
        <v>32</v>
      </c>
      <c r="C18" s="63"/>
      <c r="D18" s="10"/>
      <c r="E18" s="69" t="s">
        <v>33</v>
      </c>
      <c r="F18" s="63"/>
      <c r="G18" s="9"/>
      <c r="H18" s="69" t="s">
        <v>34</v>
      </c>
      <c r="I18" s="63"/>
      <c r="J18" s="10"/>
      <c r="K18" s="68" t="s">
        <v>35</v>
      </c>
      <c r="L18" s="63"/>
      <c r="M18" s="2"/>
      <c r="N18" s="2"/>
      <c r="O18" s="4"/>
      <c r="P18" s="4"/>
      <c r="Q18" s="4"/>
      <c r="R18" s="4"/>
      <c r="S18" s="4"/>
      <c r="T18" s="4"/>
      <c r="U18" s="4"/>
      <c r="V18" s="4"/>
      <c r="W18" s="4"/>
      <c r="X18" s="4"/>
      <c r="Y18" s="4"/>
      <c r="Z18" s="4"/>
    </row>
    <row r="19" spans="1:26" ht="14.25" customHeight="1">
      <c r="A19" s="9"/>
      <c r="B19" s="68" t="s">
        <v>36</v>
      </c>
      <c r="C19" s="63"/>
      <c r="D19" s="10"/>
      <c r="E19" s="69" t="s">
        <v>37</v>
      </c>
      <c r="F19" s="63"/>
      <c r="G19" s="9"/>
      <c r="H19" s="61" t="s">
        <v>38</v>
      </c>
      <c r="I19" s="63"/>
      <c r="J19" s="10"/>
      <c r="K19" s="61" t="s">
        <v>38</v>
      </c>
      <c r="L19" s="63"/>
      <c r="M19" s="2"/>
      <c r="N19" s="2"/>
      <c r="O19" s="4"/>
      <c r="P19" s="4"/>
      <c r="Q19" s="4"/>
      <c r="R19" s="4"/>
      <c r="S19" s="4"/>
      <c r="T19" s="4"/>
      <c r="U19" s="4"/>
      <c r="V19" s="4"/>
      <c r="W19" s="4"/>
      <c r="X19" s="4"/>
      <c r="Y19" s="4"/>
      <c r="Z19" s="4"/>
    </row>
    <row r="20" spans="1:26" ht="14.25" customHeight="1">
      <c r="A20" s="9"/>
      <c r="B20" s="61" t="s">
        <v>38</v>
      </c>
      <c r="C20" s="63"/>
      <c r="D20" s="10"/>
      <c r="E20" s="61" t="s">
        <v>38</v>
      </c>
      <c r="F20" s="63"/>
      <c r="G20" s="9"/>
      <c r="H20" s="61" t="s">
        <v>38</v>
      </c>
      <c r="I20" s="63"/>
      <c r="J20" s="10"/>
      <c r="K20" s="61" t="s">
        <v>39</v>
      </c>
      <c r="L20" s="63"/>
      <c r="M20" s="2"/>
      <c r="N20" s="2"/>
      <c r="O20" s="4"/>
      <c r="P20" s="4"/>
      <c r="Q20" s="4"/>
      <c r="R20" s="4"/>
      <c r="S20" s="4"/>
      <c r="T20" s="4"/>
      <c r="U20" s="4"/>
      <c r="V20" s="4"/>
      <c r="W20" s="4"/>
      <c r="X20" s="4"/>
      <c r="Y20" s="4"/>
      <c r="Z20" s="4"/>
    </row>
    <row r="21" spans="1:26" ht="21" customHeight="1">
      <c r="A21" s="64" t="s">
        <v>40</v>
      </c>
      <c r="B21" s="62"/>
      <c r="C21" s="62"/>
      <c r="D21" s="62"/>
      <c r="E21" s="62"/>
      <c r="F21" s="62"/>
      <c r="G21" s="62"/>
      <c r="H21" s="62"/>
      <c r="I21" s="62"/>
      <c r="J21" s="62"/>
      <c r="K21" s="62"/>
      <c r="L21" s="63"/>
      <c r="M21" s="2"/>
      <c r="N21" s="2"/>
      <c r="O21" s="4"/>
      <c r="P21" s="4"/>
      <c r="Q21" s="4"/>
      <c r="R21" s="4"/>
      <c r="S21" s="4"/>
      <c r="T21" s="4"/>
      <c r="U21" s="4"/>
      <c r="V21" s="4"/>
      <c r="W21" s="4"/>
      <c r="X21" s="4"/>
      <c r="Y21" s="4"/>
      <c r="Z21" s="4"/>
    </row>
    <row r="22" spans="1:26" ht="21" customHeight="1">
      <c r="A22" s="65" t="s">
        <v>41</v>
      </c>
      <c r="B22" s="66"/>
      <c r="C22" s="66"/>
      <c r="D22" s="66"/>
      <c r="E22" s="66"/>
      <c r="F22" s="67"/>
      <c r="G22" s="64" t="s">
        <v>42</v>
      </c>
      <c r="H22" s="62"/>
      <c r="I22" s="62"/>
      <c r="J22" s="62"/>
      <c r="K22" s="62"/>
      <c r="L22" s="63"/>
      <c r="M22" s="2"/>
      <c r="N22" s="2"/>
      <c r="O22" s="4"/>
      <c r="P22" s="4"/>
      <c r="Q22" s="4"/>
      <c r="R22" s="4"/>
      <c r="S22" s="4"/>
      <c r="T22" s="4"/>
      <c r="U22" s="4"/>
      <c r="V22" s="4"/>
      <c r="W22" s="4"/>
      <c r="X22" s="4"/>
      <c r="Y22" s="4"/>
      <c r="Z22" s="4"/>
    </row>
    <row r="23" spans="1:26" ht="14.25" customHeight="1">
      <c r="A23" s="11">
        <v>1</v>
      </c>
      <c r="B23" s="61" t="s">
        <v>43</v>
      </c>
      <c r="C23" s="62"/>
      <c r="D23" s="62"/>
      <c r="E23" s="62"/>
      <c r="F23" s="63"/>
      <c r="G23" s="11">
        <v>1</v>
      </c>
      <c r="H23" s="61" t="s">
        <v>44</v>
      </c>
      <c r="I23" s="62"/>
      <c r="J23" s="62"/>
      <c r="K23" s="62"/>
      <c r="L23" s="63"/>
      <c r="M23" s="2"/>
      <c r="N23" s="2"/>
      <c r="O23" s="4"/>
      <c r="P23" s="4"/>
      <c r="Q23" s="4"/>
      <c r="R23" s="4"/>
      <c r="S23" s="4"/>
      <c r="T23" s="4"/>
      <c r="U23" s="4"/>
      <c r="V23" s="4"/>
      <c r="W23" s="4"/>
      <c r="X23" s="4"/>
      <c r="Y23" s="4"/>
      <c r="Z23" s="4"/>
    </row>
    <row r="24" spans="1:26" ht="29.25" customHeight="1">
      <c r="A24" s="11">
        <v>2</v>
      </c>
      <c r="B24" s="61" t="s">
        <v>45</v>
      </c>
      <c r="C24" s="62"/>
      <c r="D24" s="62"/>
      <c r="E24" s="62"/>
      <c r="F24" s="63"/>
      <c r="G24" s="11">
        <v>2</v>
      </c>
      <c r="H24" s="61" t="s">
        <v>46</v>
      </c>
      <c r="I24" s="62"/>
      <c r="J24" s="62"/>
      <c r="K24" s="62"/>
      <c r="L24" s="63"/>
      <c r="M24" s="2"/>
      <c r="N24" s="2"/>
      <c r="O24" s="4"/>
      <c r="P24" s="4"/>
      <c r="Q24" s="4"/>
      <c r="R24" s="4"/>
      <c r="S24" s="4"/>
      <c r="T24" s="4"/>
      <c r="U24" s="4"/>
      <c r="V24" s="4"/>
      <c r="W24" s="4"/>
      <c r="X24" s="4"/>
      <c r="Y24" s="4"/>
      <c r="Z24" s="4"/>
    </row>
    <row r="25" spans="1:26" ht="31.5" customHeight="1">
      <c r="A25" s="11">
        <v>3</v>
      </c>
      <c r="B25" s="61" t="s">
        <v>47</v>
      </c>
      <c r="C25" s="62"/>
      <c r="D25" s="62"/>
      <c r="E25" s="62"/>
      <c r="F25" s="63"/>
      <c r="G25" s="11">
        <v>3</v>
      </c>
      <c r="H25" s="61" t="s">
        <v>48</v>
      </c>
      <c r="I25" s="62"/>
      <c r="J25" s="62"/>
      <c r="K25" s="62"/>
      <c r="L25" s="63"/>
      <c r="M25" s="2"/>
      <c r="N25" s="2"/>
      <c r="O25" s="4"/>
      <c r="P25" s="4"/>
      <c r="Q25" s="4"/>
      <c r="R25" s="4"/>
      <c r="S25" s="4"/>
      <c r="T25" s="4"/>
      <c r="U25" s="4"/>
      <c r="V25" s="4"/>
      <c r="W25" s="4"/>
      <c r="X25" s="4"/>
      <c r="Y25" s="4"/>
      <c r="Z25" s="4"/>
    </row>
    <row r="26" spans="1:26" ht="49.5" customHeight="1">
      <c r="A26" s="11">
        <v>4</v>
      </c>
      <c r="B26" s="61" t="s">
        <v>49</v>
      </c>
      <c r="C26" s="62"/>
      <c r="D26" s="62"/>
      <c r="E26" s="62"/>
      <c r="F26" s="63"/>
      <c r="G26" s="11">
        <v>4</v>
      </c>
      <c r="H26" s="61" t="s">
        <v>50</v>
      </c>
      <c r="I26" s="62"/>
      <c r="J26" s="62"/>
      <c r="K26" s="62"/>
      <c r="L26" s="63"/>
      <c r="M26" s="2"/>
      <c r="N26" s="2"/>
      <c r="O26" s="4"/>
      <c r="P26" s="4"/>
      <c r="Q26" s="4"/>
      <c r="R26" s="4"/>
      <c r="S26" s="4"/>
      <c r="T26" s="4"/>
      <c r="U26" s="4"/>
      <c r="V26" s="4"/>
      <c r="W26" s="4"/>
      <c r="X26" s="4"/>
      <c r="Y26" s="4"/>
      <c r="Z26" s="4"/>
    </row>
    <row r="27" spans="1:26" ht="14.25" customHeight="1">
      <c r="A27" s="11">
        <v>5</v>
      </c>
      <c r="B27" s="61" t="s">
        <v>51</v>
      </c>
      <c r="C27" s="62"/>
      <c r="D27" s="62"/>
      <c r="E27" s="62"/>
      <c r="F27" s="63"/>
      <c r="G27" s="11">
        <v>5</v>
      </c>
      <c r="H27" s="61" t="s">
        <v>52</v>
      </c>
      <c r="I27" s="62"/>
      <c r="J27" s="62"/>
      <c r="K27" s="62"/>
      <c r="L27" s="63"/>
      <c r="M27" s="2"/>
      <c r="N27" s="2"/>
      <c r="O27" s="4"/>
      <c r="P27" s="4"/>
      <c r="Q27" s="4"/>
      <c r="R27" s="4"/>
      <c r="S27" s="4"/>
      <c r="T27" s="4"/>
      <c r="U27" s="4"/>
      <c r="V27" s="4"/>
      <c r="W27" s="4"/>
      <c r="X27" s="4"/>
      <c r="Y27" s="4"/>
      <c r="Z27" s="4"/>
    </row>
    <row r="28" spans="1:26" ht="14.25" customHeight="1">
      <c r="A28" s="11">
        <v>6</v>
      </c>
      <c r="B28" s="61" t="s">
        <v>53</v>
      </c>
      <c r="C28" s="62"/>
      <c r="D28" s="62"/>
      <c r="E28" s="62"/>
      <c r="F28" s="63"/>
      <c r="G28" s="11">
        <v>6</v>
      </c>
      <c r="H28" s="61" t="s">
        <v>54</v>
      </c>
      <c r="I28" s="62"/>
      <c r="J28" s="62"/>
      <c r="K28" s="62"/>
      <c r="L28" s="63"/>
      <c r="M28" s="2"/>
      <c r="N28" s="2"/>
      <c r="O28" s="4"/>
      <c r="P28" s="4"/>
      <c r="Q28" s="4"/>
      <c r="R28" s="4"/>
      <c r="S28" s="4"/>
      <c r="T28" s="4"/>
      <c r="U28" s="4"/>
      <c r="V28" s="4"/>
      <c r="W28" s="4"/>
      <c r="X28" s="4"/>
      <c r="Y28" s="4"/>
      <c r="Z28" s="4"/>
    </row>
    <row r="29" spans="1:26" ht="14.25" customHeight="1">
      <c r="A29" s="11">
        <v>7</v>
      </c>
      <c r="B29" s="61" t="s">
        <v>55</v>
      </c>
      <c r="C29" s="62"/>
      <c r="D29" s="62"/>
      <c r="E29" s="62"/>
      <c r="F29" s="63"/>
      <c r="G29" s="11">
        <v>7</v>
      </c>
      <c r="H29" s="61"/>
      <c r="I29" s="62"/>
      <c r="J29" s="62"/>
      <c r="K29" s="62"/>
      <c r="L29" s="63"/>
      <c r="M29" s="2"/>
      <c r="N29" s="2"/>
      <c r="O29" s="4"/>
      <c r="P29" s="4"/>
      <c r="Q29" s="4"/>
      <c r="R29" s="4"/>
      <c r="S29" s="4"/>
      <c r="T29" s="4"/>
      <c r="U29" s="4"/>
      <c r="V29" s="4"/>
      <c r="W29" s="4"/>
      <c r="X29" s="4"/>
      <c r="Y29" s="4"/>
      <c r="Z29" s="4"/>
    </row>
    <row r="30" spans="1:26" ht="14.25" customHeight="1">
      <c r="A30" s="11">
        <v>8</v>
      </c>
      <c r="B30" s="61"/>
      <c r="C30" s="62"/>
      <c r="D30" s="62"/>
      <c r="E30" s="62"/>
      <c r="F30" s="63"/>
      <c r="G30" s="11">
        <v>8</v>
      </c>
      <c r="H30" s="61"/>
      <c r="I30" s="62"/>
      <c r="J30" s="62"/>
      <c r="K30" s="62"/>
      <c r="L30" s="63"/>
      <c r="M30" s="2"/>
      <c r="N30" s="2"/>
      <c r="O30" s="4"/>
      <c r="P30" s="4"/>
      <c r="Q30" s="4"/>
      <c r="R30" s="4"/>
      <c r="S30" s="4"/>
      <c r="T30" s="4"/>
      <c r="U30" s="4"/>
      <c r="V30" s="4"/>
      <c r="W30" s="4"/>
      <c r="X30" s="4"/>
      <c r="Y30" s="4"/>
      <c r="Z30" s="4"/>
    </row>
    <row r="31" spans="1:26" ht="14.25" customHeight="1">
      <c r="A31" s="11">
        <v>9</v>
      </c>
      <c r="B31" s="61"/>
      <c r="C31" s="62"/>
      <c r="D31" s="62"/>
      <c r="E31" s="62"/>
      <c r="F31" s="63"/>
      <c r="G31" s="11">
        <v>9</v>
      </c>
      <c r="H31" s="61"/>
      <c r="I31" s="62"/>
      <c r="J31" s="62"/>
      <c r="K31" s="62"/>
      <c r="L31" s="63"/>
      <c r="M31" s="2"/>
      <c r="N31" s="2"/>
      <c r="O31" s="4"/>
      <c r="P31" s="4"/>
      <c r="Q31" s="4"/>
      <c r="R31" s="4"/>
      <c r="S31" s="4"/>
      <c r="T31" s="4"/>
      <c r="U31" s="4"/>
      <c r="V31" s="4"/>
      <c r="W31" s="4"/>
      <c r="X31" s="4"/>
      <c r="Y31" s="4"/>
      <c r="Z31" s="4"/>
    </row>
    <row r="32" spans="1:26" ht="14.25" customHeight="1">
      <c r="A32" s="11">
        <v>10</v>
      </c>
      <c r="B32" s="61"/>
      <c r="C32" s="62"/>
      <c r="D32" s="62"/>
      <c r="E32" s="62"/>
      <c r="F32" s="63"/>
      <c r="G32" s="11">
        <v>10</v>
      </c>
      <c r="H32" s="61"/>
      <c r="I32" s="62"/>
      <c r="J32" s="62"/>
      <c r="K32" s="62"/>
      <c r="L32" s="63"/>
      <c r="M32" s="2"/>
      <c r="N32" s="2"/>
      <c r="O32" s="4"/>
      <c r="P32" s="4"/>
      <c r="Q32" s="4"/>
      <c r="R32" s="4"/>
      <c r="S32" s="4"/>
      <c r="T32" s="4"/>
      <c r="U32" s="4"/>
      <c r="V32" s="4"/>
      <c r="W32" s="4"/>
      <c r="X32" s="4"/>
      <c r="Y32" s="4"/>
      <c r="Z32" s="4"/>
    </row>
    <row r="33" spans="1:26" ht="20.25" customHeight="1">
      <c r="A33" s="11">
        <v>11</v>
      </c>
      <c r="B33" s="61"/>
      <c r="C33" s="62"/>
      <c r="D33" s="62"/>
      <c r="E33" s="62"/>
      <c r="F33" s="63"/>
      <c r="G33" s="11">
        <v>11</v>
      </c>
      <c r="H33" s="61"/>
      <c r="I33" s="62"/>
      <c r="J33" s="62"/>
      <c r="K33" s="62"/>
      <c r="L33" s="63"/>
      <c r="M33" s="2"/>
      <c r="N33" s="2"/>
      <c r="O33" s="4"/>
      <c r="P33" s="4"/>
      <c r="Q33" s="4"/>
      <c r="R33" s="4"/>
      <c r="S33" s="4"/>
      <c r="T33" s="4"/>
      <c r="U33" s="4"/>
      <c r="V33" s="4"/>
      <c r="W33" s="4"/>
      <c r="X33" s="4"/>
      <c r="Y33" s="4"/>
      <c r="Z33" s="4"/>
    </row>
    <row r="34" spans="1:26" ht="14.25" customHeight="1">
      <c r="A34" s="11">
        <v>12</v>
      </c>
      <c r="B34" s="61"/>
      <c r="C34" s="62"/>
      <c r="D34" s="62"/>
      <c r="E34" s="62"/>
      <c r="F34" s="63"/>
      <c r="G34" s="11">
        <v>12</v>
      </c>
      <c r="H34" s="61"/>
      <c r="I34" s="62"/>
      <c r="J34" s="62"/>
      <c r="K34" s="62"/>
      <c r="L34" s="63"/>
      <c r="M34" s="2"/>
      <c r="N34" s="2"/>
      <c r="O34" s="4"/>
      <c r="P34" s="4"/>
      <c r="Q34" s="4"/>
      <c r="R34" s="4"/>
      <c r="S34" s="4"/>
      <c r="T34" s="4"/>
      <c r="U34" s="4"/>
      <c r="V34" s="4"/>
      <c r="W34" s="4"/>
      <c r="X34" s="4"/>
      <c r="Y34" s="4"/>
      <c r="Z34" s="4"/>
    </row>
    <row r="35" spans="1:26" ht="14.25" customHeight="1">
      <c r="A35" s="11">
        <v>13</v>
      </c>
      <c r="B35" s="61"/>
      <c r="C35" s="62"/>
      <c r="D35" s="62"/>
      <c r="E35" s="62"/>
      <c r="F35" s="63"/>
      <c r="G35" s="11">
        <v>13</v>
      </c>
      <c r="H35" s="61"/>
      <c r="I35" s="62"/>
      <c r="J35" s="62"/>
      <c r="K35" s="62"/>
      <c r="L35" s="63"/>
      <c r="M35" s="2"/>
      <c r="N35" s="2"/>
      <c r="O35" s="4"/>
      <c r="P35" s="4"/>
      <c r="Q35" s="4"/>
      <c r="R35" s="4"/>
      <c r="S35" s="4"/>
      <c r="T35" s="4"/>
      <c r="U35" s="4"/>
      <c r="V35" s="4"/>
      <c r="W35" s="4"/>
      <c r="X35" s="4"/>
      <c r="Y35" s="4"/>
      <c r="Z35" s="4"/>
    </row>
    <row r="36" spans="1:26" ht="14.25" customHeight="1">
      <c r="A36" s="11">
        <v>14</v>
      </c>
      <c r="B36" s="61"/>
      <c r="C36" s="62"/>
      <c r="D36" s="62"/>
      <c r="E36" s="62"/>
      <c r="F36" s="63"/>
      <c r="G36" s="11">
        <v>14</v>
      </c>
      <c r="H36" s="61"/>
      <c r="I36" s="62"/>
      <c r="J36" s="62"/>
      <c r="K36" s="62"/>
      <c r="L36" s="63"/>
      <c r="M36" s="2"/>
      <c r="N36" s="2"/>
      <c r="O36" s="4"/>
      <c r="P36" s="4"/>
      <c r="Q36" s="4"/>
      <c r="R36" s="4"/>
      <c r="S36" s="4"/>
      <c r="T36" s="4"/>
      <c r="U36" s="4"/>
      <c r="V36" s="4"/>
      <c r="W36" s="4"/>
      <c r="X36" s="4"/>
      <c r="Y36" s="4"/>
      <c r="Z36" s="4"/>
    </row>
    <row r="37" spans="1:26" ht="14.25" customHeight="1">
      <c r="A37" s="11">
        <v>15</v>
      </c>
      <c r="B37" s="61"/>
      <c r="C37" s="62"/>
      <c r="D37" s="62"/>
      <c r="E37" s="62"/>
      <c r="F37" s="63"/>
      <c r="G37" s="11">
        <v>15</v>
      </c>
      <c r="H37" s="61"/>
      <c r="I37" s="62"/>
      <c r="J37" s="62"/>
      <c r="K37" s="62"/>
      <c r="L37" s="63"/>
      <c r="M37" s="2"/>
      <c r="N37" s="2"/>
      <c r="O37" s="4"/>
      <c r="P37" s="4"/>
      <c r="Q37" s="4"/>
      <c r="R37" s="4"/>
      <c r="S37" s="4"/>
      <c r="T37" s="4"/>
      <c r="U37" s="4"/>
      <c r="V37" s="4"/>
      <c r="W37" s="4"/>
      <c r="X37" s="4"/>
      <c r="Y37" s="4"/>
      <c r="Z37" s="4"/>
    </row>
    <row r="38" spans="1:26" ht="16.5" customHeight="1">
      <c r="A38" s="64" t="s">
        <v>56</v>
      </c>
      <c r="B38" s="62"/>
      <c r="C38" s="62"/>
      <c r="D38" s="62"/>
      <c r="E38" s="62"/>
      <c r="F38" s="62"/>
      <c r="G38" s="62"/>
      <c r="H38" s="62"/>
      <c r="I38" s="62"/>
      <c r="J38" s="62"/>
      <c r="K38" s="62"/>
      <c r="L38" s="63"/>
      <c r="M38" s="2"/>
      <c r="N38" s="2"/>
      <c r="O38" s="4"/>
      <c r="P38" s="4"/>
      <c r="Q38" s="4"/>
      <c r="R38" s="4"/>
      <c r="S38" s="4"/>
      <c r="T38" s="4"/>
      <c r="U38" s="4"/>
      <c r="V38" s="4"/>
      <c r="W38" s="4"/>
      <c r="X38" s="4"/>
      <c r="Y38" s="4"/>
      <c r="Z38" s="4"/>
    </row>
    <row r="39" spans="1:26" ht="21" customHeight="1">
      <c r="A39" s="65" t="s">
        <v>57</v>
      </c>
      <c r="B39" s="66"/>
      <c r="C39" s="66"/>
      <c r="D39" s="66"/>
      <c r="E39" s="66"/>
      <c r="F39" s="67"/>
      <c r="G39" s="64" t="s">
        <v>58</v>
      </c>
      <c r="H39" s="62"/>
      <c r="I39" s="62"/>
      <c r="J39" s="62"/>
      <c r="K39" s="62"/>
      <c r="L39" s="63"/>
      <c r="M39" s="2"/>
      <c r="N39" s="2"/>
      <c r="O39" s="4"/>
      <c r="P39" s="4"/>
      <c r="Q39" s="4"/>
      <c r="R39" s="4"/>
      <c r="S39" s="4"/>
      <c r="T39" s="4"/>
      <c r="U39" s="4"/>
      <c r="V39" s="4"/>
      <c r="W39" s="4"/>
      <c r="X39" s="4"/>
      <c r="Y39" s="4"/>
      <c r="Z39" s="4"/>
    </row>
    <row r="40" spans="1:26" ht="30.75" customHeight="1">
      <c r="A40" s="11">
        <v>1</v>
      </c>
      <c r="B40" s="61" t="s">
        <v>59</v>
      </c>
      <c r="C40" s="62"/>
      <c r="D40" s="62"/>
      <c r="E40" s="62"/>
      <c r="F40" s="63"/>
      <c r="G40" s="11">
        <v>1</v>
      </c>
      <c r="H40" s="61" t="s">
        <v>60</v>
      </c>
      <c r="I40" s="62"/>
      <c r="J40" s="62"/>
      <c r="K40" s="62"/>
      <c r="L40" s="63"/>
      <c r="M40" s="2"/>
      <c r="N40" s="2"/>
      <c r="O40" s="4"/>
      <c r="P40" s="4"/>
      <c r="Q40" s="4"/>
      <c r="R40" s="4"/>
      <c r="S40" s="4"/>
      <c r="T40" s="4"/>
      <c r="U40" s="4"/>
      <c r="V40" s="4"/>
      <c r="W40" s="4"/>
      <c r="X40" s="4"/>
      <c r="Y40" s="4"/>
      <c r="Z40" s="4"/>
    </row>
    <row r="41" spans="1:26" ht="33.75" customHeight="1">
      <c r="A41" s="11">
        <v>2</v>
      </c>
      <c r="B41" s="61" t="s">
        <v>61</v>
      </c>
      <c r="C41" s="62"/>
      <c r="D41" s="62"/>
      <c r="E41" s="62"/>
      <c r="F41" s="63"/>
      <c r="G41" s="11">
        <v>2</v>
      </c>
      <c r="H41" s="61" t="s">
        <v>62</v>
      </c>
      <c r="I41" s="62"/>
      <c r="J41" s="62"/>
      <c r="K41" s="62"/>
      <c r="L41" s="63"/>
      <c r="M41" s="2"/>
      <c r="N41" s="2"/>
      <c r="O41" s="4"/>
      <c r="P41" s="4"/>
      <c r="Q41" s="4"/>
      <c r="R41" s="4"/>
      <c r="S41" s="4"/>
      <c r="T41" s="4"/>
      <c r="U41" s="4"/>
      <c r="V41" s="4"/>
      <c r="W41" s="4"/>
      <c r="X41" s="4"/>
      <c r="Y41" s="4"/>
      <c r="Z41" s="4"/>
    </row>
    <row r="42" spans="1:26" ht="58.5" customHeight="1">
      <c r="A42" s="11">
        <v>3</v>
      </c>
      <c r="B42" s="61" t="s">
        <v>63</v>
      </c>
      <c r="C42" s="62"/>
      <c r="D42" s="62"/>
      <c r="E42" s="62"/>
      <c r="F42" s="63"/>
      <c r="G42" s="11">
        <v>3</v>
      </c>
      <c r="H42" s="61" t="s">
        <v>64</v>
      </c>
      <c r="I42" s="62"/>
      <c r="J42" s="62"/>
      <c r="K42" s="62"/>
      <c r="L42" s="63"/>
      <c r="M42" s="2"/>
      <c r="N42" s="2"/>
      <c r="O42" s="4"/>
      <c r="P42" s="4"/>
      <c r="Q42" s="4"/>
      <c r="R42" s="4"/>
      <c r="S42" s="4"/>
      <c r="T42" s="4"/>
      <c r="U42" s="4"/>
      <c r="V42" s="4"/>
      <c r="W42" s="4"/>
      <c r="X42" s="4"/>
      <c r="Y42" s="4"/>
      <c r="Z42" s="4"/>
    </row>
    <row r="43" spans="1:26" ht="51.75" customHeight="1">
      <c r="A43" s="11">
        <v>4</v>
      </c>
      <c r="B43" s="61" t="s">
        <v>65</v>
      </c>
      <c r="C43" s="62"/>
      <c r="D43" s="62"/>
      <c r="E43" s="62"/>
      <c r="F43" s="63"/>
      <c r="G43" s="11">
        <v>4</v>
      </c>
      <c r="H43" s="61"/>
      <c r="I43" s="62"/>
      <c r="J43" s="62"/>
      <c r="K43" s="62"/>
      <c r="L43" s="63"/>
      <c r="M43" s="2"/>
      <c r="N43" s="2"/>
      <c r="O43" s="4"/>
      <c r="P43" s="4"/>
      <c r="Q43" s="4"/>
      <c r="R43" s="4"/>
      <c r="S43" s="4"/>
      <c r="T43" s="4"/>
      <c r="U43" s="4"/>
      <c r="V43" s="4"/>
      <c r="W43" s="4"/>
      <c r="X43" s="4"/>
      <c r="Y43" s="4"/>
      <c r="Z43" s="4"/>
    </row>
    <row r="44" spans="1:26" ht="31.5" customHeight="1">
      <c r="A44" s="11">
        <v>5</v>
      </c>
      <c r="B44" s="61"/>
      <c r="C44" s="62"/>
      <c r="D44" s="62"/>
      <c r="E44" s="62"/>
      <c r="F44" s="63"/>
      <c r="G44" s="11">
        <v>5</v>
      </c>
      <c r="H44" s="61"/>
      <c r="I44" s="62"/>
      <c r="J44" s="62"/>
      <c r="K44" s="62"/>
      <c r="L44" s="63"/>
      <c r="M44" s="2"/>
      <c r="N44" s="2"/>
      <c r="O44" s="4"/>
      <c r="P44" s="4"/>
      <c r="Q44" s="4"/>
      <c r="R44" s="4"/>
      <c r="S44" s="4"/>
      <c r="T44" s="4"/>
      <c r="U44" s="4"/>
      <c r="V44" s="4"/>
      <c r="W44" s="4"/>
      <c r="X44" s="4"/>
      <c r="Y44" s="4"/>
      <c r="Z44" s="4"/>
    </row>
    <row r="45" spans="1:26" ht="38.25" customHeight="1">
      <c r="A45" s="11">
        <v>6</v>
      </c>
      <c r="B45" s="61"/>
      <c r="C45" s="62"/>
      <c r="D45" s="62"/>
      <c r="E45" s="62"/>
      <c r="F45" s="63"/>
      <c r="G45" s="11">
        <v>6</v>
      </c>
      <c r="H45" s="61"/>
      <c r="I45" s="62"/>
      <c r="J45" s="62"/>
      <c r="K45" s="62"/>
      <c r="L45" s="63"/>
      <c r="M45" s="2"/>
      <c r="N45" s="2"/>
      <c r="O45" s="4"/>
      <c r="P45" s="4"/>
      <c r="Q45" s="4"/>
      <c r="R45" s="4"/>
      <c r="S45" s="4"/>
      <c r="T45" s="4"/>
      <c r="U45" s="4"/>
      <c r="V45" s="4"/>
      <c r="W45" s="4"/>
      <c r="X45" s="4"/>
      <c r="Y45" s="4"/>
      <c r="Z45" s="4"/>
    </row>
    <row r="46" spans="1:26" ht="14.25" customHeight="1">
      <c r="A46" s="11">
        <v>7</v>
      </c>
      <c r="B46" s="61"/>
      <c r="C46" s="62"/>
      <c r="D46" s="62"/>
      <c r="E46" s="62"/>
      <c r="F46" s="63"/>
      <c r="G46" s="11">
        <v>7</v>
      </c>
      <c r="H46" s="61"/>
      <c r="I46" s="62"/>
      <c r="J46" s="62"/>
      <c r="K46" s="62"/>
      <c r="L46" s="63"/>
      <c r="M46" s="2"/>
      <c r="N46" s="2"/>
      <c r="O46" s="4"/>
      <c r="P46" s="4"/>
      <c r="Q46" s="4"/>
      <c r="R46" s="4"/>
      <c r="S46" s="4"/>
      <c r="T46" s="4"/>
      <c r="U46" s="4"/>
      <c r="V46" s="4"/>
      <c r="W46" s="4"/>
      <c r="X46" s="4"/>
      <c r="Y46" s="4"/>
      <c r="Z46" s="4"/>
    </row>
    <row r="47" spans="1:26" ht="54.75" customHeight="1">
      <c r="A47" s="11">
        <v>8</v>
      </c>
      <c r="B47" s="61"/>
      <c r="C47" s="62"/>
      <c r="D47" s="62"/>
      <c r="E47" s="62"/>
      <c r="F47" s="63"/>
      <c r="G47" s="11">
        <v>8</v>
      </c>
      <c r="H47" s="61"/>
      <c r="I47" s="62"/>
      <c r="J47" s="62"/>
      <c r="K47" s="62"/>
      <c r="L47" s="63"/>
      <c r="M47" s="2"/>
      <c r="N47" s="2"/>
      <c r="O47" s="4"/>
      <c r="P47" s="4"/>
      <c r="Q47" s="4"/>
      <c r="R47" s="4"/>
      <c r="S47" s="4"/>
      <c r="T47" s="4"/>
      <c r="U47" s="4"/>
      <c r="V47" s="4"/>
      <c r="W47" s="4"/>
      <c r="X47" s="4"/>
      <c r="Y47" s="4"/>
      <c r="Z47" s="4"/>
    </row>
    <row r="48" spans="1:26" ht="14.25" customHeight="1">
      <c r="A48" s="11">
        <v>9</v>
      </c>
      <c r="B48" s="61"/>
      <c r="C48" s="62"/>
      <c r="D48" s="62"/>
      <c r="E48" s="62"/>
      <c r="F48" s="63"/>
      <c r="G48" s="11">
        <v>9</v>
      </c>
      <c r="H48" s="61"/>
      <c r="I48" s="62"/>
      <c r="J48" s="62"/>
      <c r="K48" s="62"/>
      <c r="L48" s="63"/>
      <c r="M48" s="2"/>
      <c r="N48" s="2"/>
      <c r="O48" s="4"/>
      <c r="P48" s="4"/>
      <c r="Q48" s="4"/>
      <c r="R48" s="4"/>
      <c r="S48" s="4"/>
      <c r="T48" s="4"/>
      <c r="U48" s="4"/>
      <c r="V48" s="4"/>
      <c r="W48" s="4"/>
      <c r="X48" s="4"/>
      <c r="Y48" s="4"/>
      <c r="Z48" s="4"/>
    </row>
    <row r="49" spans="1:26" ht="14.25" customHeight="1">
      <c r="A49" s="11">
        <v>10</v>
      </c>
      <c r="B49" s="61"/>
      <c r="C49" s="62"/>
      <c r="D49" s="62"/>
      <c r="E49" s="62"/>
      <c r="F49" s="63"/>
      <c r="G49" s="11">
        <v>10</v>
      </c>
      <c r="H49" s="61"/>
      <c r="I49" s="62"/>
      <c r="J49" s="62"/>
      <c r="K49" s="62"/>
      <c r="L49" s="63"/>
      <c r="M49" s="2"/>
      <c r="N49" s="2"/>
      <c r="O49" s="4"/>
      <c r="P49" s="4"/>
      <c r="Q49" s="4"/>
      <c r="R49" s="4"/>
      <c r="S49" s="4"/>
      <c r="T49" s="4"/>
      <c r="U49" s="4"/>
      <c r="V49" s="4"/>
      <c r="W49" s="4"/>
      <c r="X49" s="4"/>
      <c r="Y49" s="4"/>
      <c r="Z49" s="4"/>
    </row>
    <row r="50" spans="1:26" ht="14.25" customHeight="1">
      <c r="A50" s="11">
        <v>11</v>
      </c>
      <c r="B50" s="61"/>
      <c r="C50" s="62"/>
      <c r="D50" s="62"/>
      <c r="E50" s="62"/>
      <c r="F50" s="63"/>
      <c r="G50" s="11">
        <v>11</v>
      </c>
      <c r="H50" s="61"/>
      <c r="I50" s="62"/>
      <c r="J50" s="62"/>
      <c r="K50" s="62"/>
      <c r="L50" s="63"/>
      <c r="M50" s="2"/>
      <c r="N50" s="2"/>
      <c r="O50" s="4"/>
      <c r="P50" s="4"/>
      <c r="Q50" s="4"/>
      <c r="R50" s="4"/>
      <c r="S50" s="4"/>
      <c r="T50" s="4"/>
      <c r="U50" s="4"/>
      <c r="V50" s="4"/>
      <c r="W50" s="4"/>
      <c r="X50" s="4"/>
      <c r="Y50" s="4"/>
      <c r="Z50" s="4"/>
    </row>
    <row r="51" spans="1:26" ht="14.25" customHeight="1">
      <c r="A51" s="11">
        <v>12</v>
      </c>
      <c r="B51" s="61"/>
      <c r="C51" s="62"/>
      <c r="D51" s="62"/>
      <c r="E51" s="62"/>
      <c r="F51" s="63"/>
      <c r="G51" s="11">
        <v>12</v>
      </c>
      <c r="H51" s="61"/>
      <c r="I51" s="62"/>
      <c r="J51" s="62"/>
      <c r="K51" s="62"/>
      <c r="L51" s="63"/>
      <c r="M51" s="2"/>
      <c r="N51" s="2"/>
      <c r="O51" s="4"/>
      <c r="P51" s="4"/>
      <c r="Q51" s="4"/>
      <c r="R51" s="4"/>
      <c r="S51" s="4"/>
      <c r="T51" s="4"/>
      <c r="U51" s="4"/>
      <c r="V51" s="4"/>
      <c r="W51" s="4"/>
      <c r="X51" s="4"/>
      <c r="Y51" s="4"/>
      <c r="Z51" s="4"/>
    </row>
    <row r="52" spans="1:26" ht="14.25" customHeight="1">
      <c r="A52" s="11">
        <v>13</v>
      </c>
      <c r="B52" s="61"/>
      <c r="C52" s="62"/>
      <c r="D52" s="62"/>
      <c r="E52" s="62"/>
      <c r="F52" s="63"/>
      <c r="G52" s="11">
        <v>13</v>
      </c>
      <c r="H52" s="61"/>
      <c r="I52" s="62"/>
      <c r="J52" s="62"/>
      <c r="K52" s="62"/>
      <c r="L52" s="63"/>
      <c r="M52" s="2"/>
      <c r="N52" s="2"/>
      <c r="O52" s="4"/>
      <c r="P52" s="4"/>
      <c r="Q52" s="4"/>
      <c r="R52" s="4"/>
      <c r="S52" s="4"/>
      <c r="T52" s="4"/>
      <c r="U52" s="4"/>
      <c r="V52" s="4"/>
      <c r="W52" s="4"/>
      <c r="X52" s="4"/>
      <c r="Y52" s="4"/>
      <c r="Z52" s="4"/>
    </row>
    <row r="53" spans="1:26" ht="14.25" customHeight="1">
      <c r="A53" s="11">
        <v>14</v>
      </c>
      <c r="B53" s="61"/>
      <c r="C53" s="62"/>
      <c r="D53" s="62"/>
      <c r="E53" s="62"/>
      <c r="F53" s="63"/>
      <c r="G53" s="11">
        <v>14</v>
      </c>
      <c r="H53" s="61"/>
      <c r="I53" s="62"/>
      <c r="J53" s="62"/>
      <c r="K53" s="62"/>
      <c r="L53" s="63"/>
      <c r="M53" s="2"/>
      <c r="N53" s="2"/>
      <c r="O53" s="4"/>
      <c r="P53" s="4"/>
      <c r="Q53" s="4"/>
      <c r="R53" s="4"/>
      <c r="S53" s="4"/>
      <c r="T53" s="4"/>
      <c r="U53" s="4"/>
      <c r="V53" s="4"/>
      <c r="W53" s="4"/>
      <c r="X53" s="4"/>
      <c r="Y53" s="4"/>
      <c r="Z53" s="4"/>
    </row>
    <row r="54" spans="1:26" ht="14.25" customHeight="1">
      <c r="A54" s="11">
        <v>15</v>
      </c>
      <c r="B54" s="61"/>
      <c r="C54" s="62"/>
      <c r="D54" s="62"/>
      <c r="E54" s="62"/>
      <c r="F54" s="63"/>
      <c r="G54" s="11">
        <v>15</v>
      </c>
      <c r="H54" s="61"/>
      <c r="I54" s="62"/>
      <c r="J54" s="62"/>
      <c r="K54" s="62"/>
      <c r="L54" s="63"/>
      <c r="M54" s="2"/>
      <c r="N54" s="2"/>
      <c r="O54" s="4"/>
      <c r="P54" s="4"/>
      <c r="Q54" s="4"/>
      <c r="R54" s="4"/>
      <c r="S54" s="4"/>
      <c r="T54" s="4"/>
      <c r="U54" s="4"/>
      <c r="V54" s="4"/>
      <c r="W54" s="4"/>
      <c r="X54" s="4"/>
      <c r="Y54" s="4"/>
      <c r="Z54" s="4"/>
    </row>
    <row r="55" spans="1:26" ht="16.5" customHeight="1">
      <c r="A55" s="64" t="s">
        <v>66</v>
      </c>
      <c r="B55" s="62"/>
      <c r="C55" s="62"/>
      <c r="D55" s="62"/>
      <c r="E55" s="62"/>
      <c r="F55" s="62"/>
      <c r="G55" s="62"/>
      <c r="H55" s="62"/>
      <c r="I55" s="62"/>
      <c r="J55" s="62"/>
      <c r="K55" s="62"/>
      <c r="L55" s="63"/>
      <c r="M55" s="2"/>
      <c r="N55" s="2"/>
      <c r="O55" s="4"/>
      <c r="P55" s="4"/>
      <c r="Q55" s="4"/>
      <c r="R55" s="4"/>
      <c r="S55" s="4"/>
      <c r="T55" s="4"/>
      <c r="U55" s="4"/>
      <c r="V55" s="4"/>
      <c r="W55" s="4"/>
      <c r="X55" s="4"/>
      <c r="Y55" s="4"/>
      <c r="Z55" s="4"/>
    </row>
    <row r="56" spans="1:26" ht="21" customHeight="1">
      <c r="A56" s="65" t="s">
        <v>67</v>
      </c>
      <c r="B56" s="66"/>
      <c r="C56" s="66"/>
      <c r="D56" s="66"/>
      <c r="E56" s="66"/>
      <c r="F56" s="67"/>
      <c r="G56" s="64" t="s">
        <v>68</v>
      </c>
      <c r="H56" s="62"/>
      <c r="I56" s="62"/>
      <c r="J56" s="62"/>
      <c r="K56" s="62"/>
      <c r="L56" s="63"/>
      <c r="M56" s="2"/>
      <c r="N56" s="2"/>
      <c r="O56" s="4"/>
      <c r="P56" s="4"/>
      <c r="Q56" s="4"/>
      <c r="R56" s="4"/>
      <c r="S56" s="4"/>
      <c r="T56" s="4"/>
      <c r="U56" s="4"/>
      <c r="V56" s="4"/>
      <c r="W56" s="4"/>
      <c r="X56" s="4"/>
      <c r="Y56" s="4"/>
      <c r="Z56" s="4"/>
    </row>
    <row r="57" spans="1:26" ht="14.25" customHeight="1">
      <c r="A57" s="11">
        <v>1</v>
      </c>
      <c r="B57" s="61"/>
      <c r="C57" s="62"/>
      <c r="D57" s="62"/>
      <c r="E57" s="62"/>
      <c r="F57" s="63"/>
      <c r="G57" s="11">
        <v>1</v>
      </c>
      <c r="H57" s="61"/>
      <c r="I57" s="62"/>
      <c r="J57" s="62"/>
      <c r="K57" s="62"/>
      <c r="L57" s="63"/>
      <c r="M57" s="2"/>
      <c r="N57" s="2"/>
      <c r="O57" s="4"/>
      <c r="P57" s="4"/>
      <c r="Q57" s="4"/>
      <c r="R57" s="4"/>
      <c r="S57" s="4"/>
      <c r="T57" s="4"/>
      <c r="U57" s="4"/>
      <c r="V57" s="4"/>
      <c r="W57" s="4"/>
      <c r="X57" s="4"/>
      <c r="Y57" s="4"/>
      <c r="Z57" s="4"/>
    </row>
    <row r="58" spans="1:26" ht="33" customHeight="1">
      <c r="A58" s="11">
        <v>2</v>
      </c>
      <c r="B58" s="61" t="s">
        <v>69</v>
      </c>
      <c r="C58" s="62"/>
      <c r="D58" s="62"/>
      <c r="E58" s="62"/>
      <c r="F58" s="63"/>
      <c r="G58" s="11">
        <v>2</v>
      </c>
      <c r="H58" s="61" t="s">
        <v>70</v>
      </c>
      <c r="I58" s="62"/>
      <c r="J58" s="62"/>
      <c r="K58" s="62"/>
      <c r="L58" s="63"/>
      <c r="M58" s="2"/>
      <c r="N58" s="2"/>
      <c r="O58" s="4"/>
      <c r="P58" s="4"/>
      <c r="Q58" s="4"/>
      <c r="R58" s="4"/>
      <c r="S58" s="4"/>
      <c r="T58" s="4"/>
      <c r="U58" s="4"/>
      <c r="V58" s="4"/>
      <c r="W58" s="4"/>
      <c r="X58" s="4"/>
      <c r="Y58" s="4"/>
      <c r="Z58" s="4"/>
    </row>
    <row r="59" spans="1:26" ht="45" customHeight="1">
      <c r="A59" s="11">
        <v>3</v>
      </c>
      <c r="B59" s="61"/>
      <c r="C59" s="62"/>
      <c r="D59" s="62"/>
      <c r="E59" s="62"/>
      <c r="F59" s="63"/>
      <c r="G59" s="11">
        <v>3</v>
      </c>
      <c r="H59" s="61" t="s">
        <v>71</v>
      </c>
      <c r="I59" s="62"/>
      <c r="J59" s="62"/>
      <c r="K59" s="62"/>
      <c r="L59" s="63"/>
      <c r="M59" s="2"/>
      <c r="N59" s="2"/>
      <c r="O59" s="4"/>
      <c r="P59" s="4"/>
      <c r="Q59" s="4"/>
      <c r="R59" s="4"/>
      <c r="S59" s="4"/>
      <c r="T59" s="4"/>
      <c r="U59" s="4"/>
      <c r="V59" s="4"/>
      <c r="W59" s="4"/>
      <c r="X59" s="4"/>
      <c r="Y59" s="4"/>
      <c r="Z59" s="4"/>
    </row>
    <row r="60" spans="1:26" ht="14.25" customHeight="1">
      <c r="A60" s="11">
        <v>4</v>
      </c>
      <c r="B60" s="61"/>
      <c r="C60" s="62"/>
      <c r="D60" s="62"/>
      <c r="E60" s="62"/>
      <c r="F60" s="63"/>
      <c r="G60" s="11">
        <v>4</v>
      </c>
      <c r="H60" s="61"/>
      <c r="I60" s="62"/>
      <c r="J60" s="62"/>
      <c r="K60" s="62"/>
      <c r="L60" s="63"/>
      <c r="M60" s="2"/>
      <c r="N60" s="2"/>
      <c r="O60" s="4"/>
      <c r="P60" s="4"/>
      <c r="Q60" s="4"/>
      <c r="R60" s="4"/>
      <c r="S60" s="4"/>
      <c r="T60" s="4"/>
      <c r="U60" s="4"/>
      <c r="V60" s="4"/>
      <c r="W60" s="4"/>
      <c r="X60" s="4"/>
      <c r="Y60" s="4"/>
      <c r="Z60" s="4"/>
    </row>
    <row r="61" spans="1:26" ht="14.25" customHeight="1">
      <c r="A61" s="11">
        <v>5</v>
      </c>
      <c r="B61" s="61"/>
      <c r="C61" s="62"/>
      <c r="D61" s="62"/>
      <c r="E61" s="62"/>
      <c r="F61" s="63"/>
      <c r="G61" s="11">
        <v>5</v>
      </c>
      <c r="H61" s="61"/>
      <c r="I61" s="62"/>
      <c r="J61" s="62"/>
      <c r="K61" s="62"/>
      <c r="L61" s="63"/>
      <c r="M61" s="2"/>
      <c r="N61" s="2"/>
      <c r="O61" s="4"/>
      <c r="P61" s="4"/>
      <c r="Q61" s="4"/>
      <c r="R61" s="4"/>
      <c r="S61" s="4"/>
      <c r="T61" s="4"/>
      <c r="U61" s="4"/>
      <c r="V61" s="4"/>
      <c r="W61" s="4"/>
      <c r="X61" s="4"/>
      <c r="Y61" s="4"/>
      <c r="Z61" s="4"/>
    </row>
    <row r="62" spans="1:26" ht="14.25" customHeight="1">
      <c r="A62" s="11">
        <v>6</v>
      </c>
      <c r="B62" s="61"/>
      <c r="C62" s="62"/>
      <c r="D62" s="62"/>
      <c r="E62" s="62"/>
      <c r="F62" s="63"/>
      <c r="G62" s="11">
        <v>6</v>
      </c>
      <c r="H62" s="61"/>
      <c r="I62" s="62"/>
      <c r="J62" s="62"/>
      <c r="K62" s="62"/>
      <c r="L62" s="63"/>
      <c r="M62" s="2"/>
      <c r="N62" s="2"/>
      <c r="O62" s="4"/>
      <c r="P62" s="4"/>
      <c r="Q62" s="4"/>
      <c r="R62" s="4"/>
      <c r="S62" s="4"/>
      <c r="T62" s="4"/>
      <c r="U62" s="4"/>
      <c r="V62" s="4"/>
      <c r="W62" s="4"/>
      <c r="X62" s="4"/>
      <c r="Y62" s="4"/>
      <c r="Z62" s="4"/>
    </row>
    <row r="63" spans="1:26" ht="21" customHeight="1">
      <c r="A63" s="65" t="s">
        <v>72</v>
      </c>
      <c r="B63" s="66"/>
      <c r="C63" s="66"/>
      <c r="D63" s="66"/>
      <c r="E63" s="66"/>
      <c r="F63" s="67"/>
      <c r="G63" s="64" t="s">
        <v>73</v>
      </c>
      <c r="H63" s="62"/>
      <c r="I63" s="62"/>
      <c r="J63" s="62"/>
      <c r="K63" s="62"/>
      <c r="L63" s="63"/>
      <c r="M63" s="2"/>
      <c r="N63" s="2"/>
      <c r="O63" s="4"/>
      <c r="P63" s="4"/>
      <c r="Q63" s="4"/>
      <c r="R63" s="4"/>
      <c r="S63" s="4"/>
      <c r="T63" s="4"/>
      <c r="U63" s="4"/>
      <c r="V63" s="4"/>
      <c r="W63" s="4"/>
      <c r="X63" s="4"/>
      <c r="Y63" s="4"/>
      <c r="Z63" s="4"/>
    </row>
    <row r="64" spans="1:26" ht="14.25" customHeight="1">
      <c r="A64" s="11">
        <v>1</v>
      </c>
      <c r="B64" s="61"/>
      <c r="C64" s="62"/>
      <c r="D64" s="62"/>
      <c r="E64" s="62"/>
      <c r="F64" s="63"/>
      <c r="G64" s="11">
        <v>1</v>
      </c>
      <c r="H64" s="61" t="s">
        <v>74</v>
      </c>
      <c r="I64" s="62"/>
      <c r="J64" s="62"/>
      <c r="K64" s="62"/>
      <c r="L64" s="63"/>
      <c r="M64" s="2"/>
      <c r="N64" s="2"/>
      <c r="O64" s="4"/>
      <c r="P64" s="4"/>
      <c r="Q64" s="4"/>
      <c r="R64" s="4"/>
      <c r="S64" s="4"/>
      <c r="T64" s="4"/>
      <c r="U64" s="4"/>
      <c r="V64" s="4"/>
      <c r="W64" s="4"/>
      <c r="X64" s="4"/>
      <c r="Y64" s="4"/>
      <c r="Z64" s="4"/>
    </row>
    <row r="65" spans="1:26" ht="39" customHeight="1">
      <c r="A65" s="11">
        <v>2</v>
      </c>
      <c r="B65" s="61"/>
      <c r="C65" s="62"/>
      <c r="D65" s="62"/>
      <c r="E65" s="62"/>
      <c r="F65" s="63"/>
      <c r="G65" s="11">
        <v>2</v>
      </c>
      <c r="H65" s="61" t="s">
        <v>75</v>
      </c>
      <c r="I65" s="62"/>
      <c r="J65" s="62"/>
      <c r="K65" s="62"/>
      <c r="L65" s="63"/>
      <c r="M65" s="2"/>
      <c r="N65" s="2"/>
      <c r="O65" s="4"/>
      <c r="P65" s="4"/>
      <c r="Q65" s="4"/>
      <c r="R65" s="4"/>
      <c r="S65" s="4"/>
      <c r="T65" s="4"/>
      <c r="U65" s="4"/>
      <c r="V65" s="4"/>
      <c r="W65" s="4"/>
      <c r="X65" s="4"/>
      <c r="Y65" s="4"/>
      <c r="Z65" s="4"/>
    </row>
    <row r="66" spans="1:26" ht="36.75" customHeight="1">
      <c r="A66" s="11">
        <v>3</v>
      </c>
      <c r="B66" s="61" t="s">
        <v>76</v>
      </c>
      <c r="C66" s="62"/>
      <c r="D66" s="62"/>
      <c r="E66" s="62"/>
      <c r="F66" s="63"/>
      <c r="G66" s="11">
        <v>3</v>
      </c>
      <c r="H66" s="61" t="s">
        <v>77</v>
      </c>
      <c r="I66" s="62"/>
      <c r="J66" s="62"/>
      <c r="K66" s="62"/>
      <c r="L66" s="63"/>
      <c r="M66" s="2"/>
      <c r="N66" s="2"/>
      <c r="O66" s="4"/>
      <c r="P66" s="4"/>
      <c r="Q66" s="4"/>
      <c r="R66" s="4"/>
      <c r="S66" s="4"/>
      <c r="T66" s="4"/>
      <c r="U66" s="4"/>
      <c r="V66" s="4"/>
      <c r="W66" s="4"/>
      <c r="X66" s="4"/>
      <c r="Y66" s="4"/>
      <c r="Z66" s="4"/>
    </row>
    <row r="67" spans="1:26" ht="14.25" customHeight="1">
      <c r="A67" s="11">
        <v>4</v>
      </c>
      <c r="B67" s="61"/>
      <c r="C67" s="62"/>
      <c r="D67" s="62"/>
      <c r="E67" s="62"/>
      <c r="F67" s="63"/>
      <c r="G67" s="11">
        <v>4</v>
      </c>
      <c r="H67" s="61"/>
      <c r="I67" s="62"/>
      <c r="J67" s="62"/>
      <c r="K67" s="62"/>
      <c r="L67" s="63"/>
      <c r="M67" s="2"/>
      <c r="N67" s="2"/>
      <c r="O67" s="4"/>
      <c r="P67" s="4"/>
      <c r="Q67" s="4"/>
      <c r="R67" s="4"/>
      <c r="S67" s="4"/>
      <c r="T67" s="4"/>
      <c r="U67" s="4"/>
      <c r="V67" s="4"/>
      <c r="W67" s="4"/>
      <c r="X67" s="4"/>
      <c r="Y67" s="4"/>
      <c r="Z67" s="4"/>
    </row>
    <row r="68" spans="1:26" ht="14.25" customHeight="1">
      <c r="A68" s="11">
        <v>5</v>
      </c>
      <c r="B68" s="61"/>
      <c r="C68" s="62"/>
      <c r="D68" s="62"/>
      <c r="E68" s="62"/>
      <c r="F68" s="63"/>
      <c r="G68" s="11">
        <v>5</v>
      </c>
      <c r="H68" s="61"/>
      <c r="I68" s="62"/>
      <c r="J68" s="62"/>
      <c r="K68" s="62"/>
      <c r="L68" s="63"/>
      <c r="M68" s="2"/>
      <c r="N68" s="2"/>
      <c r="O68" s="4"/>
      <c r="P68" s="4"/>
      <c r="Q68" s="4"/>
      <c r="R68" s="4"/>
      <c r="S68" s="4"/>
      <c r="T68" s="4"/>
      <c r="U68" s="4"/>
      <c r="V68" s="4"/>
      <c r="W68" s="4"/>
      <c r="X68" s="4"/>
      <c r="Y68" s="4"/>
      <c r="Z68" s="4"/>
    </row>
    <row r="69" spans="1:26" ht="14.25" customHeight="1">
      <c r="A69" s="11">
        <v>6</v>
      </c>
      <c r="B69" s="61"/>
      <c r="C69" s="62"/>
      <c r="D69" s="62"/>
      <c r="E69" s="62"/>
      <c r="F69" s="63"/>
      <c r="G69" s="11">
        <v>6</v>
      </c>
      <c r="H69" s="61"/>
      <c r="I69" s="62"/>
      <c r="J69" s="62"/>
      <c r="K69" s="62"/>
      <c r="L69" s="63"/>
      <c r="M69" s="2"/>
      <c r="N69" s="2"/>
      <c r="O69" s="4"/>
      <c r="P69" s="4"/>
      <c r="Q69" s="4"/>
      <c r="R69" s="4"/>
      <c r="S69" s="4"/>
      <c r="T69" s="4"/>
      <c r="U69" s="4"/>
      <c r="V69" s="4"/>
      <c r="W69" s="4"/>
      <c r="X69" s="4"/>
      <c r="Y69" s="4"/>
      <c r="Z69" s="4"/>
    </row>
    <row r="70" spans="1:26" ht="21" customHeight="1">
      <c r="A70" s="65" t="s">
        <v>78</v>
      </c>
      <c r="B70" s="66"/>
      <c r="C70" s="66"/>
      <c r="D70" s="66"/>
      <c r="E70" s="66"/>
      <c r="F70" s="67"/>
      <c r="G70" s="64" t="s">
        <v>79</v>
      </c>
      <c r="H70" s="62"/>
      <c r="I70" s="62"/>
      <c r="J70" s="62"/>
      <c r="K70" s="62"/>
      <c r="L70" s="63"/>
      <c r="M70" s="2"/>
      <c r="N70" s="2"/>
      <c r="O70" s="4"/>
      <c r="P70" s="4"/>
      <c r="Q70" s="4"/>
      <c r="R70" s="4"/>
      <c r="S70" s="4"/>
      <c r="T70" s="4"/>
      <c r="U70" s="4"/>
      <c r="V70" s="4"/>
      <c r="W70" s="4"/>
      <c r="X70" s="4"/>
      <c r="Y70" s="4"/>
      <c r="Z70" s="4"/>
    </row>
    <row r="71" spans="1:26" ht="14.25" customHeight="1">
      <c r="A71" s="11">
        <v>1</v>
      </c>
      <c r="B71" s="61"/>
      <c r="C71" s="62"/>
      <c r="D71" s="62"/>
      <c r="E71" s="62"/>
      <c r="F71" s="63"/>
      <c r="G71" s="11">
        <v>1</v>
      </c>
      <c r="H71" s="61"/>
      <c r="I71" s="62"/>
      <c r="J71" s="62"/>
      <c r="K71" s="62"/>
      <c r="L71" s="63"/>
      <c r="M71" s="2"/>
      <c r="N71" s="2"/>
      <c r="O71" s="4"/>
      <c r="P71" s="4"/>
      <c r="Q71" s="4"/>
      <c r="R71" s="4"/>
      <c r="S71" s="4"/>
      <c r="T71" s="4"/>
      <c r="U71" s="4"/>
      <c r="V71" s="4"/>
      <c r="W71" s="4"/>
      <c r="X71" s="4"/>
      <c r="Y71" s="4"/>
      <c r="Z71" s="4"/>
    </row>
    <row r="72" spans="1:26" ht="25.5" customHeight="1">
      <c r="A72" s="11">
        <v>2</v>
      </c>
      <c r="B72" s="61"/>
      <c r="C72" s="62"/>
      <c r="D72" s="62"/>
      <c r="E72" s="62"/>
      <c r="F72" s="63"/>
      <c r="G72" s="11">
        <v>2</v>
      </c>
      <c r="H72" s="61" t="s">
        <v>80</v>
      </c>
      <c r="I72" s="62"/>
      <c r="J72" s="62"/>
      <c r="K72" s="62"/>
      <c r="L72" s="63"/>
      <c r="M72" s="2"/>
      <c r="N72" s="2"/>
      <c r="O72" s="4"/>
      <c r="P72" s="4"/>
      <c r="Q72" s="4"/>
      <c r="R72" s="4"/>
      <c r="S72" s="4"/>
      <c r="T72" s="4"/>
      <c r="U72" s="4"/>
      <c r="V72" s="4"/>
      <c r="W72" s="4"/>
      <c r="X72" s="4"/>
      <c r="Y72" s="4"/>
      <c r="Z72" s="4"/>
    </row>
    <row r="73" spans="1:26" ht="14.25" customHeight="1">
      <c r="A73" s="11">
        <v>3</v>
      </c>
      <c r="B73" s="61" t="s">
        <v>76</v>
      </c>
      <c r="C73" s="62"/>
      <c r="D73" s="62"/>
      <c r="E73" s="62"/>
      <c r="F73" s="63"/>
      <c r="G73" s="11">
        <v>3</v>
      </c>
      <c r="H73" s="61" t="s">
        <v>81</v>
      </c>
      <c r="I73" s="62"/>
      <c r="J73" s="62"/>
      <c r="K73" s="62"/>
      <c r="L73" s="63"/>
      <c r="M73" s="2"/>
      <c r="N73" s="2"/>
      <c r="O73" s="4"/>
      <c r="P73" s="4"/>
      <c r="Q73" s="4"/>
      <c r="R73" s="4"/>
      <c r="S73" s="4"/>
      <c r="T73" s="4"/>
      <c r="U73" s="4"/>
      <c r="V73" s="4"/>
      <c r="W73" s="4"/>
      <c r="X73" s="4"/>
      <c r="Y73" s="4"/>
      <c r="Z73" s="4"/>
    </row>
    <row r="74" spans="1:26" ht="14.25" customHeight="1">
      <c r="A74" s="11">
        <v>4</v>
      </c>
      <c r="B74" s="61"/>
      <c r="C74" s="62"/>
      <c r="D74" s="62"/>
      <c r="E74" s="62"/>
      <c r="F74" s="63"/>
      <c r="G74" s="11">
        <v>4</v>
      </c>
      <c r="H74" s="61"/>
      <c r="I74" s="62"/>
      <c r="J74" s="62"/>
      <c r="K74" s="62"/>
      <c r="L74" s="63"/>
      <c r="M74" s="2"/>
      <c r="N74" s="2"/>
      <c r="O74" s="4"/>
      <c r="P74" s="4"/>
      <c r="Q74" s="4"/>
      <c r="R74" s="4"/>
      <c r="S74" s="4"/>
      <c r="T74" s="4"/>
      <c r="U74" s="4"/>
      <c r="V74" s="4"/>
      <c r="W74" s="4"/>
      <c r="X74" s="4"/>
      <c r="Y74" s="4"/>
      <c r="Z74" s="4"/>
    </row>
    <row r="75" spans="1:26" ht="14.25" customHeight="1">
      <c r="A75" s="11">
        <v>5</v>
      </c>
      <c r="B75" s="61"/>
      <c r="C75" s="62"/>
      <c r="D75" s="62"/>
      <c r="E75" s="62"/>
      <c r="F75" s="63"/>
      <c r="G75" s="11">
        <v>5</v>
      </c>
      <c r="H75" s="61"/>
      <c r="I75" s="62"/>
      <c r="J75" s="62"/>
      <c r="K75" s="62"/>
      <c r="L75" s="63"/>
      <c r="M75" s="2"/>
      <c r="N75" s="2"/>
      <c r="O75" s="4"/>
      <c r="P75" s="4"/>
      <c r="Q75" s="4"/>
      <c r="R75" s="4"/>
      <c r="S75" s="4"/>
      <c r="T75" s="4"/>
      <c r="U75" s="4"/>
      <c r="V75" s="4"/>
      <c r="W75" s="4"/>
      <c r="X75" s="4"/>
      <c r="Y75" s="4"/>
      <c r="Z75" s="4"/>
    </row>
    <row r="76" spans="1:26" ht="14.25" customHeight="1">
      <c r="A76" s="11">
        <v>6</v>
      </c>
      <c r="B76" s="61"/>
      <c r="C76" s="62"/>
      <c r="D76" s="62"/>
      <c r="E76" s="62"/>
      <c r="F76" s="63"/>
      <c r="G76" s="11">
        <v>6</v>
      </c>
      <c r="H76" s="61"/>
      <c r="I76" s="62"/>
      <c r="J76" s="62"/>
      <c r="K76" s="62"/>
      <c r="L76" s="63"/>
      <c r="M76" s="2"/>
      <c r="N76" s="2"/>
      <c r="O76" s="4"/>
      <c r="P76" s="4"/>
      <c r="Q76" s="4"/>
      <c r="R76" s="4"/>
      <c r="S76" s="4"/>
      <c r="T76" s="4"/>
      <c r="U76" s="4"/>
      <c r="V76" s="4"/>
      <c r="W76" s="4"/>
      <c r="X76" s="4"/>
      <c r="Y76" s="4"/>
      <c r="Z76" s="4"/>
    </row>
    <row r="77" spans="1:26" ht="14.25" customHeight="1">
      <c r="A77" s="7"/>
      <c r="B77" s="7"/>
      <c r="C77" s="7"/>
      <c r="D77" s="7"/>
      <c r="E77" s="2"/>
      <c r="F77" s="8"/>
      <c r="G77" s="2"/>
      <c r="H77" s="2"/>
      <c r="I77" s="2"/>
      <c r="J77" s="2"/>
      <c r="K77" s="2"/>
      <c r="L77" s="2"/>
      <c r="M77" s="2"/>
      <c r="N77" s="2"/>
      <c r="O77" s="4"/>
      <c r="P77" s="4"/>
      <c r="Q77" s="4"/>
      <c r="R77" s="4"/>
      <c r="S77" s="4"/>
      <c r="T77" s="4"/>
      <c r="U77" s="4"/>
      <c r="V77" s="4"/>
      <c r="W77" s="4"/>
      <c r="X77" s="4"/>
      <c r="Y77" s="4"/>
      <c r="Z77" s="4"/>
    </row>
    <row r="78" spans="1:26" ht="14.25" customHeight="1">
      <c r="A78" s="7"/>
      <c r="B78" s="7"/>
      <c r="C78" s="7"/>
      <c r="D78" s="7"/>
      <c r="E78" s="2"/>
      <c r="F78" s="8"/>
      <c r="G78" s="2"/>
      <c r="H78" s="2"/>
      <c r="I78" s="2"/>
      <c r="J78" s="2"/>
      <c r="K78" s="2"/>
      <c r="L78" s="2"/>
      <c r="M78" s="2"/>
      <c r="N78" s="2"/>
      <c r="O78" s="4"/>
      <c r="P78" s="4"/>
      <c r="Q78" s="4"/>
      <c r="R78" s="4"/>
      <c r="S78" s="4"/>
      <c r="T78" s="4"/>
      <c r="U78" s="4"/>
      <c r="V78" s="4"/>
      <c r="W78" s="4"/>
      <c r="X78" s="4"/>
      <c r="Y78" s="4"/>
      <c r="Z78" s="4"/>
    </row>
    <row r="79" spans="1:26" ht="14.25" customHeight="1">
      <c r="A79" s="7"/>
      <c r="B79" s="7"/>
      <c r="C79" s="7"/>
      <c r="D79" s="7"/>
      <c r="E79" s="2"/>
      <c r="F79" s="8"/>
      <c r="G79" s="2"/>
      <c r="H79" s="2"/>
      <c r="I79" s="2"/>
      <c r="J79" s="2"/>
      <c r="K79" s="2"/>
      <c r="L79" s="2"/>
      <c r="M79" s="2"/>
      <c r="N79" s="2"/>
      <c r="O79" s="4"/>
      <c r="P79" s="4"/>
      <c r="Q79" s="4"/>
      <c r="R79" s="4"/>
      <c r="S79" s="4"/>
      <c r="T79" s="4"/>
      <c r="U79" s="4"/>
      <c r="V79" s="4"/>
      <c r="W79" s="4"/>
      <c r="X79" s="4"/>
      <c r="Y79" s="4"/>
      <c r="Z79" s="4"/>
    </row>
    <row r="80" spans="1:26" ht="14.25" customHeight="1">
      <c r="A80" s="7"/>
      <c r="B80" s="7"/>
      <c r="C80" s="7"/>
      <c r="D80" s="7"/>
      <c r="E80" s="2"/>
      <c r="F80" s="8"/>
      <c r="G80" s="2"/>
      <c r="H80" s="2"/>
      <c r="I80" s="2"/>
      <c r="J80" s="2"/>
      <c r="K80" s="2"/>
      <c r="L80" s="2"/>
      <c r="M80" s="2"/>
      <c r="N80" s="2"/>
      <c r="O80" s="4"/>
      <c r="P80" s="4"/>
      <c r="Q80" s="4"/>
      <c r="R80" s="4"/>
      <c r="S80" s="4"/>
      <c r="T80" s="4"/>
      <c r="U80" s="4"/>
      <c r="V80" s="4"/>
      <c r="W80" s="4"/>
      <c r="X80" s="4"/>
      <c r="Y80" s="4"/>
      <c r="Z80" s="4"/>
    </row>
    <row r="81" spans="1:26" ht="14.25" customHeight="1">
      <c r="A81" s="7"/>
      <c r="B81" s="7"/>
      <c r="C81" s="7"/>
      <c r="D81" s="7"/>
      <c r="E81" s="2"/>
      <c r="F81" s="8"/>
      <c r="G81" s="2"/>
      <c r="H81" s="2"/>
      <c r="I81" s="2"/>
      <c r="J81" s="2"/>
      <c r="K81" s="2"/>
      <c r="L81" s="2"/>
      <c r="M81" s="2"/>
      <c r="N81" s="2"/>
      <c r="O81" s="4"/>
      <c r="P81" s="4"/>
      <c r="Q81" s="4"/>
      <c r="R81" s="4"/>
      <c r="S81" s="4"/>
      <c r="T81" s="4"/>
      <c r="U81" s="4"/>
      <c r="V81" s="4"/>
      <c r="W81" s="4"/>
      <c r="X81" s="4"/>
      <c r="Y81" s="4"/>
      <c r="Z81" s="4"/>
    </row>
    <row r="82" spans="1:26" ht="14.2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4.2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4.2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4.2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4.2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4.2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4.2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4.2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4.2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4.2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4.2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4.2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4.2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4.2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4.2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4.2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4.2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4.2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4.2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4.2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4.2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4.2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4.2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4.2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4.2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4.2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4.2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4.2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4.2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4.2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4.2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4.2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4.2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4.2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4.2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4.2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4.2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4.2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4.2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4.2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4.2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4.2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4.2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4.2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4.2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4.2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4.2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4.2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4.2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4.2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4.2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4.2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4.2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4.2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4.2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4.2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4.2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4.2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4.2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4.2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4.2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4.2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4.2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4.2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4.2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4.2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4.2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4.2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4.2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4.2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4.2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4.2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4.2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4.2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4.2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4.2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4.2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4.2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4.2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4.2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4.2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4.2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4.2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4.2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4.2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4.2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4.2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4.2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4.2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4.2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4.2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4.2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4.2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4.2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4.2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4.2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4.2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4.2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4.2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4.2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4.2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4.2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4.2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4.2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4.2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4.2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4.2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4.2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4.2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4.2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4.2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4.2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4.2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4.2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4.2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4.2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4.2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4.2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4.2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4.2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4.2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4.2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4.2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4.2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4.2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4.2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4.2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4.2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4.2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4.2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4.2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4.2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4.2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4.2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4.2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4.2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4.2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4.2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4.2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4.2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4.2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4.2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4.2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4.2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4.2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4.2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4.2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4.2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4.2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4.2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4.2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4.2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4.2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4.2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4.2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4.2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4.2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4.2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4.2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4.2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4.2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4.2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4.2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4.2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4.2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4.2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4.2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4.2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4.2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4.2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4.2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4.2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4.2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4.2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4.2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4.2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4.2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4.2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4.2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4.2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4.2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4.2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4.2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4.2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4.2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4.2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4.2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4.2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4.2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4.2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4.2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4.2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4.2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4.2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4.2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4.2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4.2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4.2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4.2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4.2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4.2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4.2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4.2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4.2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4.2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4.2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4.2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4.2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4.2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4.2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4.2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4.2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4.2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4.2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4.2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4.2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4.2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4.2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4.2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4.2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4.2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4.2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4.2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4.2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4.2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4.2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4.2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4.2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4.2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4.2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4.2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4.2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4.2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4.2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4.2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4.2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4.2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4.2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4.2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4.2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4.2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4.2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4.2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4.2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4.2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4.2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4.2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4.2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4.2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4.2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4.2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4.2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4.2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4.2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4.2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4.2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4.2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4.2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4.2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4.2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4.2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4.2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4.2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4.2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4.2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4.2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4.2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4.2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4.2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4.2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4.2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4.2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4.2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4.2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4.2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4.2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4.2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4.2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4.2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4.2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4.2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4.2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4.2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4.2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4.2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4.2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4.2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4.2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4.2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4.2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4.2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4.2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4.2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4.2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4.2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4.2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4.2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4.2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4.2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4.2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4.2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4.2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4.2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4.2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4.2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4.2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4.2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4.2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4.2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4.2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4.2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4.2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4.2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4.2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4.2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4.2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4.2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4.2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4.2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4.2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4.2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4.2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4.2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4.2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4.2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4.2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4.2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4.2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4.2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4.2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4.2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4.2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4.2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4.2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4.2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4.2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4.2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4.2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4.2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4.2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4.2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4.2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4.2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4.2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4.2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4.2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4.2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4.2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4.2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4.2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4.2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4.2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4.2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4.2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4.2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4.2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4.2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4.2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4.2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4.2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4.2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4.2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4.2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4.2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4.2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4.2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4.2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4.2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4.2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4.2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4.2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4.2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4.2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4.2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4.2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4.2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4.2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4.2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4.2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4.2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4.2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4.2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4.2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4.2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4.2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4.2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4.2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4.2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4.2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4.2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4.2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4.2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4.2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4.2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4.2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4.2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4.2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4.2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4.2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4.2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4.2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4.2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4.2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4.2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4.2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4.2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4.2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4.2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4.2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4.2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4.2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4.2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4.2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4.2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4.2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4.2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4.2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4.2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4.2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4.2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4.2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4.2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4.2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4.2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4.2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4.2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4.2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4.2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4.2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4.2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4.2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4.2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4.2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4.2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4.2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4.2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4.2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4.2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4.2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4.2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4.2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4.2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4.2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4.2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4.2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4.2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4.2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4.2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4.2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4.2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4.2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4.2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4.2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4.2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4.2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4.2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4.2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4.2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4.2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4.2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4.2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4.2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4.2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4.2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4.2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4.2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4.2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4.2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4.2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4.2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4.2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4.2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4.2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4.2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4.2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4.2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4.2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4.2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4.2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4.2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4.2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4.2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4.2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4.2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4.2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4.2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4.2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4.2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4.2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4.2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4.2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4.2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4.2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4.2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4.2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4.2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4.2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4.2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4.2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4.2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4.2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4.2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4.2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4.2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4.2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4.2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4.2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4.2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4.2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4.2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4.2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4.2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4.2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4.2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4.2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4.2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4.2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4.2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4.2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4.2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4.2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4.2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4.2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4.2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4.2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4.2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4.2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4.2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4.2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4.2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4.2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4.2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4.2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4.2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4.2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4.2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4.2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4.2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4.2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4.2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4.2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4.2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4.2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4.2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4.2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4.2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4.2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4.2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4.2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4.2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4.2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4.2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4.2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4.2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4.2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4.2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4.2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4.2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4.2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4.2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4.2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4.2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4.2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4.2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4.2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4.2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4.2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4.2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4.2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4.2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4.2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4.2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4.2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4.2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4.2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4.2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4.2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4.2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4.2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4.2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4.2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4.2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4.2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4.2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4.2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4.2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4.2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4.2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4.2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4.2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4.2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4.2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4.2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4.2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4.2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4.2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4.2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4.2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4.2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4.2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4.2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4.2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4.2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4.2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4.2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4.2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4.2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4.2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4.2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4.2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4.2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4.2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4.2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4.2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4.2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4.2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4.2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4.2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4.2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4.2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4.2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4.2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4.2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4.2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4.2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4.2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4.2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4.2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4.2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4.2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4.2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4.2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4.2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4.2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4.2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4.2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4.2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4.2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4.2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4.2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4.2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4.2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4.2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4.2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4.2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4.2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4.2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4.2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4.2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4.2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4.2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4.2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4.2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4.2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4.2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4.2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4.2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4.2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4.2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4.2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4.2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4.2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4.2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4.2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4.2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4.2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4.2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4.2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4.2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4.2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4.2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4.2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4.2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4.2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4.2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4.2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4.2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4.2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4.2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4.2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4.2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4.2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4.2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4.2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4.2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4.2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4.2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4.2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4.2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4.2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4.2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4.2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4.2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4.2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4.2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4.2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4.2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4.2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4.2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4.2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4.2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4.2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4.2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4.2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4.2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4.2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4.2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4.2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4.2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4.2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4.2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4.2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4.2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4.2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4.2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4.2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4.2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4.2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4.2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4.2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4.2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4.2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4.2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4.2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4.2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4.2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4.2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4.2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4.2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4.2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4.2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4.2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4.2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4.2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4.2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4.2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4.2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4.2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4.2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4.2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4.2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4.2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4.2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4.2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4.2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4.2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4.2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4.2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4.2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4.2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4.2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4.2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4.2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4.2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4.2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4.2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4.2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4.2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4.2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4.2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4.2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4.2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4.2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4.2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4.2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4.2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4.2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4.2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4.2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4.2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4.2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4.2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4.2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4.2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4.2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4.2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4.2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4.2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4.2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4.2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4.2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4.2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4.2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4.2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4.2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4.2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4.2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4.2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4.2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4.2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4.2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4.2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4.2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4.2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4.2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4.2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4.2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4.2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4.2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4.2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4.2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4.2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4.2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4.2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4.2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4.2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4.2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4.2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4.2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4.2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4.2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4.2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4.2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4.2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4.2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4.2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4.2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4.2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4.2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4.2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4.2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4.2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4.2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4.2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4.2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4.2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4.2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4.2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4.2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4.2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4.2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4.2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4.2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4.2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4.2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4.2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4.2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4.2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4.2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4.2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4.2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4.2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4.2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4.2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4.2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4.2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4.2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4.2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4.2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4.2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4.2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4.2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4.2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4.2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4.2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4.2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4.2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4.2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4.2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4.2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4.2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4.2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4.2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4.2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4.2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4.2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4.2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4.2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4.2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4.2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4.2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4.2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4.2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4.2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4.2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4.2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4.2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4.2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4.2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4.2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4.2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4.2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4.2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4.2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4.2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4.2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4.2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4.2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4.2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4.2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4.2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4.2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4.2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4.2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4.2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4.2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4.2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4.2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4.2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4.2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4.2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4.2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4.2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4.2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4.2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4.2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4.2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4.2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4.2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4.2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4.2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4.2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4.2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4.2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4.2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4.2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4.2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4.2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4.2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52">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H57:L57"/>
    <mergeCell ref="H58:L58"/>
    <mergeCell ref="H53:L53"/>
    <mergeCell ref="H54:L54"/>
    <mergeCell ref="A55:L55"/>
    <mergeCell ref="A56:F56"/>
    <mergeCell ref="G56:L56"/>
    <mergeCell ref="B57:F57"/>
    <mergeCell ref="B58:F58"/>
    <mergeCell ref="B53:F53"/>
    <mergeCell ref="B54:F54"/>
    <mergeCell ref="B59:F59"/>
    <mergeCell ref="H59:L59"/>
    <mergeCell ref="B60:F60"/>
    <mergeCell ref="H60:L60"/>
    <mergeCell ref="B61:F61"/>
    <mergeCell ref="H61:L61"/>
    <mergeCell ref="H62:L62"/>
    <mergeCell ref="B69:F69"/>
    <mergeCell ref="A70:F70"/>
    <mergeCell ref="G70:L70"/>
    <mergeCell ref="B71:F71"/>
    <mergeCell ref="B72:F72"/>
    <mergeCell ref="B73:F73"/>
    <mergeCell ref="B74:F74"/>
    <mergeCell ref="B75:F75"/>
    <mergeCell ref="B76:F76"/>
    <mergeCell ref="B62:F62"/>
    <mergeCell ref="A63:F63"/>
    <mergeCell ref="B64:F64"/>
    <mergeCell ref="B65:F65"/>
    <mergeCell ref="B66:F66"/>
    <mergeCell ref="B67:F67"/>
    <mergeCell ref="B68:F68"/>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51:L51"/>
    <mergeCell ref="H52:L52"/>
    <mergeCell ref="H43:L43"/>
    <mergeCell ref="B44:F44"/>
    <mergeCell ref="H44:L44"/>
    <mergeCell ref="H45:L45"/>
    <mergeCell ref="H46:L46"/>
    <mergeCell ref="H47:L47"/>
    <mergeCell ref="H48:L48"/>
    <mergeCell ref="H49:L49"/>
    <mergeCell ref="H50:L50"/>
    <mergeCell ref="B52:F52"/>
    <mergeCell ref="B45:F45"/>
    <mergeCell ref="B46:F46"/>
    <mergeCell ref="B47:F47"/>
    <mergeCell ref="B48:F48"/>
    <mergeCell ref="B49:F49"/>
    <mergeCell ref="B50:F50"/>
    <mergeCell ref="B51:F5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K1" workbookViewId="0">
      <pane ySplit="8" topLeftCell="A26" activePane="bottomLeft" state="frozen"/>
      <selection pane="bottomLeft" activeCell="U36" sqref="U36:U38"/>
    </sheetView>
  </sheetViews>
  <sheetFormatPr baseColWidth="10" defaultColWidth="14.42578125" defaultRowHeight="15" customHeight="1"/>
  <cols>
    <col min="1" max="1" width="4" customWidth="1"/>
    <col min="2" max="3" width="18.85546875" customWidth="1"/>
    <col min="4" max="4" width="17.85546875" customWidth="1"/>
    <col min="5" max="5" width="32.7109375" customWidth="1"/>
    <col min="6" max="6" width="34.42578125" customWidth="1"/>
    <col min="7" max="7" width="50.7109375" customWidth="1"/>
    <col min="8" max="8" width="21.425781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13"/>
      <c r="B1" s="71"/>
      <c r="C1" s="114" t="s">
        <v>0</v>
      </c>
      <c r="D1" s="77"/>
      <c r="E1" s="77"/>
      <c r="F1" s="77"/>
      <c r="G1" s="77"/>
      <c r="H1" s="77"/>
      <c r="I1" s="77"/>
      <c r="J1" s="77"/>
      <c r="K1" s="77"/>
      <c r="L1" s="77"/>
      <c r="M1" s="77"/>
      <c r="N1" s="77"/>
      <c r="O1" s="77"/>
      <c r="P1" s="77"/>
      <c r="Q1" s="77"/>
      <c r="R1" s="77"/>
      <c r="S1" s="77"/>
      <c r="T1" s="77"/>
      <c r="U1" s="71"/>
      <c r="V1" s="12" t="s">
        <v>82</v>
      </c>
      <c r="W1" s="4"/>
      <c r="X1" s="4"/>
      <c r="Y1" s="4"/>
      <c r="Z1" s="4"/>
    </row>
    <row r="2" spans="1:26" ht="16.5" customHeight="1">
      <c r="A2" s="72"/>
      <c r="B2" s="73"/>
      <c r="C2" s="72"/>
      <c r="D2" s="78"/>
      <c r="E2" s="78"/>
      <c r="F2" s="78"/>
      <c r="G2" s="78"/>
      <c r="H2" s="78"/>
      <c r="I2" s="78"/>
      <c r="J2" s="78"/>
      <c r="K2" s="78"/>
      <c r="L2" s="78"/>
      <c r="M2" s="78"/>
      <c r="N2" s="78"/>
      <c r="O2" s="78"/>
      <c r="P2" s="78"/>
      <c r="Q2" s="78"/>
      <c r="R2" s="78"/>
      <c r="S2" s="78"/>
      <c r="T2" s="78"/>
      <c r="U2" s="73"/>
      <c r="V2" s="12" t="s">
        <v>83</v>
      </c>
      <c r="W2" s="4"/>
      <c r="X2" s="4"/>
      <c r="Y2" s="4"/>
      <c r="Z2" s="4"/>
    </row>
    <row r="3" spans="1:26" ht="16.5" customHeight="1">
      <c r="A3" s="72"/>
      <c r="B3" s="73"/>
      <c r="C3" s="72"/>
      <c r="D3" s="78"/>
      <c r="E3" s="78"/>
      <c r="F3" s="78"/>
      <c r="G3" s="78"/>
      <c r="H3" s="78"/>
      <c r="I3" s="78"/>
      <c r="J3" s="78"/>
      <c r="K3" s="78"/>
      <c r="L3" s="78"/>
      <c r="M3" s="78"/>
      <c r="N3" s="78"/>
      <c r="O3" s="78"/>
      <c r="P3" s="78"/>
      <c r="Q3" s="78"/>
      <c r="R3" s="78"/>
      <c r="S3" s="78"/>
      <c r="T3" s="78"/>
      <c r="U3" s="73"/>
      <c r="V3" s="12" t="s">
        <v>84</v>
      </c>
      <c r="W3" s="4"/>
      <c r="X3" s="4"/>
      <c r="Y3" s="4"/>
      <c r="Z3" s="4"/>
    </row>
    <row r="4" spans="1:26" ht="15.75" customHeight="1">
      <c r="A4" s="74"/>
      <c r="B4" s="75"/>
      <c r="C4" s="74"/>
      <c r="D4" s="79"/>
      <c r="E4" s="79"/>
      <c r="F4" s="79"/>
      <c r="G4" s="79"/>
      <c r="H4" s="79"/>
      <c r="I4" s="79"/>
      <c r="J4" s="79"/>
      <c r="K4" s="79"/>
      <c r="L4" s="79"/>
      <c r="M4" s="79"/>
      <c r="N4" s="79"/>
      <c r="O4" s="79"/>
      <c r="P4" s="79"/>
      <c r="Q4" s="79"/>
      <c r="R4" s="79"/>
      <c r="S4" s="79"/>
      <c r="T4" s="79"/>
      <c r="U4" s="75"/>
      <c r="V4" s="12" t="s">
        <v>85</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15" t="s">
        <v>86</v>
      </c>
      <c r="B6" s="111" t="s">
        <v>87</v>
      </c>
      <c r="C6" s="116" t="s">
        <v>88</v>
      </c>
      <c r="D6" s="62"/>
      <c r="E6" s="62"/>
      <c r="F6" s="62"/>
      <c r="G6" s="62"/>
      <c r="H6" s="62"/>
      <c r="I6" s="62"/>
      <c r="J6" s="63"/>
      <c r="K6" s="116" t="s">
        <v>89</v>
      </c>
      <c r="L6" s="62"/>
      <c r="M6" s="62"/>
      <c r="N6" s="62"/>
      <c r="O6" s="62"/>
      <c r="P6" s="63"/>
      <c r="Q6" s="116" t="s">
        <v>90</v>
      </c>
      <c r="R6" s="62"/>
      <c r="S6" s="62"/>
      <c r="T6" s="62"/>
      <c r="U6" s="62"/>
      <c r="V6" s="63"/>
      <c r="W6" s="4"/>
      <c r="X6" s="4"/>
      <c r="Y6" s="4"/>
      <c r="Z6" s="4"/>
    </row>
    <row r="7" spans="1:26" ht="18" customHeight="1">
      <c r="A7" s="89"/>
      <c r="B7" s="89"/>
      <c r="C7" s="110" t="s">
        <v>91</v>
      </c>
      <c r="D7" s="110" t="s">
        <v>92</v>
      </c>
      <c r="E7" s="110" t="s">
        <v>93</v>
      </c>
      <c r="F7" s="110" t="s">
        <v>94</v>
      </c>
      <c r="G7" s="117" t="s">
        <v>95</v>
      </c>
      <c r="H7" s="110" t="s">
        <v>96</v>
      </c>
      <c r="I7" s="110" t="s">
        <v>97</v>
      </c>
      <c r="J7" s="110" t="s">
        <v>98</v>
      </c>
      <c r="K7" s="112" t="s">
        <v>99</v>
      </c>
      <c r="L7" s="111" t="s">
        <v>100</v>
      </c>
      <c r="M7" s="118" t="s">
        <v>101</v>
      </c>
      <c r="N7" s="112" t="s">
        <v>102</v>
      </c>
      <c r="O7" s="111" t="s">
        <v>100</v>
      </c>
      <c r="P7" s="112" t="s">
        <v>103</v>
      </c>
      <c r="Q7" s="110" t="s">
        <v>104</v>
      </c>
      <c r="R7" s="110" t="s">
        <v>105</v>
      </c>
      <c r="S7" s="110" t="s">
        <v>106</v>
      </c>
      <c r="T7" s="110" t="s">
        <v>107</v>
      </c>
      <c r="U7" s="112" t="s">
        <v>108</v>
      </c>
      <c r="V7" s="110" t="s">
        <v>109</v>
      </c>
      <c r="W7" s="4"/>
      <c r="X7" s="4"/>
      <c r="Y7" s="4"/>
      <c r="Z7" s="4"/>
    </row>
    <row r="8" spans="1:26" ht="66" customHeight="1">
      <c r="A8" s="90"/>
      <c r="B8" s="90"/>
      <c r="C8" s="90"/>
      <c r="D8" s="90"/>
      <c r="E8" s="90"/>
      <c r="F8" s="90"/>
      <c r="G8" s="90"/>
      <c r="H8" s="90"/>
      <c r="I8" s="90"/>
      <c r="J8" s="90"/>
      <c r="K8" s="90"/>
      <c r="L8" s="90"/>
      <c r="M8" s="90"/>
      <c r="N8" s="90"/>
      <c r="O8" s="90"/>
      <c r="P8" s="90"/>
      <c r="Q8" s="90"/>
      <c r="R8" s="90"/>
      <c r="S8" s="90"/>
      <c r="T8" s="90"/>
      <c r="U8" s="90"/>
      <c r="V8" s="90"/>
      <c r="W8" s="4"/>
      <c r="X8" s="4"/>
      <c r="Y8" s="4"/>
      <c r="Z8" s="4"/>
    </row>
    <row r="9" spans="1:26" ht="16.5" customHeight="1">
      <c r="A9" s="95">
        <v>1</v>
      </c>
      <c r="B9" s="91" t="str">
        <f>IF(C9="","",
IF('1. Punto de Partida'!$C$6="","",'1. Punto de Partida'!$C$6))</f>
        <v>Gestión Contractual</v>
      </c>
      <c r="C9" s="91" t="s">
        <v>110</v>
      </c>
      <c r="D9" s="91" t="s">
        <v>111</v>
      </c>
      <c r="E9" s="91" t="s">
        <v>112</v>
      </c>
      <c r="F9" s="91" t="s">
        <v>113</v>
      </c>
      <c r="G9" s="91" t="s">
        <v>114</v>
      </c>
      <c r="H9" s="91" t="s">
        <v>115</v>
      </c>
      <c r="I9" s="91" t="s">
        <v>116</v>
      </c>
      <c r="J9" s="91" t="s">
        <v>117</v>
      </c>
      <c r="K9" s="92" t="str">
        <f>IFERROR(MID(J9,1,SEARCH(":",J9,1)-1),"")</f>
        <v>Media</v>
      </c>
      <c r="L9" s="93">
        <f>IF(OR(K9="Rara vez",K9="Muy Baja"),0.2,
IF(OR(K9="Improbable",K9="Baja"),0.4,
IF(OR(K9="Posible",K9="Media"),0.6,
IF(OR(K9="Probable",K9="Alta"),0.8,
IF(OR(K9="Casi seguro",K9="Muy Alta"),1,"")))))</f>
        <v>0.6</v>
      </c>
      <c r="M9" s="94" t="s">
        <v>118</v>
      </c>
      <c r="N9" s="92"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3">
        <f>IF(N9="Leve",0.2,
IF(N9="Menor",0.4,
IF(N9="Moderado",0.6,
IF(N9="Mayor",0.8,
IF(N9="Catastrófico",1,"")))))</f>
        <v>0.6</v>
      </c>
      <c r="P9" s="8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1" t="s">
        <v>119</v>
      </c>
      <c r="R9" s="91" t="s">
        <v>120</v>
      </c>
      <c r="S9" s="91">
        <v>147</v>
      </c>
      <c r="T9" s="91" t="s">
        <v>121</v>
      </c>
      <c r="U9" s="91" t="str">
        <f>IF(S9="","","Cuatrimestral")</f>
        <v>Cuatrimestral</v>
      </c>
      <c r="V9" s="91" t="s">
        <v>122</v>
      </c>
      <c r="W9" s="4"/>
      <c r="X9" s="4"/>
      <c r="Y9" s="4"/>
      <c r="Z9" s="4"/>
    </row>
    <row r="10" spans="1:26" ht="16.5" customHeight="1">
      <c r="A10" s="89"/>
      <c r="B10" s="89"/>
      <c r="C10" s="89"/>
      <c r="D10" s="89"/>
      <c r="E10" s="89"/>
      <c r="F10" s="89"/>
      <c r="G10" s="89"/>
      <c r="H10" s="89"/>
      <c r="I10" s="89"/>
      <c r="J10" s="89"/>
      <c r="K10" s="89"/>
      <c r="L10" s="89"/>
      <c r="M10" s="89"/>
      <c r="N10" s="89"/>
      <c r="O10" s="89"/>
      <c r="P10" s="89"/>
      <c r="Q10" s="89"/>
      <c r="R10" s="89"/>
      <c r="S10" s="89"/>
      <c r="T10" s="89"/>
      <c r="U10" s="89"/>
      <c r="V10" s="89"/>
      <c r="W10" s="4"/>
      <c r="X10" s="4"/>
      <c r="Y10" s="4"/>
      <c r="Z10" s="4"/>
    </row>
    <row r="11" spans="1:26" ht="66" customHeight="1">
      <c r="A11" s="90"/>
      <c r="B11" s="90"/>
      <c r="C11" s="90"/>
      <c r="D11" s="90"/>
      <c r="E11" s="90"/>
      <c r="F11" s="90"/>
      <c r="G11" s="90"/>
      <c r="H11" s="90"/>
      <c r="I11" s="90"/>
      <c r="J11" s="90"/>
      <c r="K11" s="90"/>
      <c r="L11" s="90"/>
      <c r="M11" s="90"/>
      <c r="N11" s="90"/>
      <c r="O11" s="90"/>
      <c r="P11" s="90"/>
      <c r="Q11" s="90"/>
      <c r="R11" s="90"/>
      <c r="S11" s="90"/>
      <c r="T11" s="90"/>
      <c r="U11" s="90"/>
      <c r="V11" s="90"/>
      <c r="W11" s="4"/>
      <c r="X11" s="4"/>
      <c r="Y11" s="4"/>
      <c r="Z11" s="4"/>
    </row>
    <row r="12" spans="1:26" ht="16.5" customHeight="1">
      <c r="A12" s="95">
        <v>2</v>
      </c>
      <c r="B12" s="91" t="str">
        <f>IF(C12="","",
IF('1. Punto de Partida'!$C$6="","",'1. Punto de Partida'!$C$6))</f>
        <v>Gestión Contractual</v>
      </c>
      <c r="C12" s="91" t="s">
        <v>123</v>
      </c>
      <c r="D12" s="91" t="s">
        <v>111</v>
      </c>
      <c r="E12" s="91" t="s">
        <v>124</v>
      </c>
      <c r="F12" s="91" t="s">
        <v>125</v>
      </c>
      <c r="G12" s="91" t="s">
        <v>126</v>
      </c>
      <c r="H12" s="91" t="s">
        <v>115</v>
      </c>
      <c r="I12" s="91" t="s">
        <v>116</v>
      </c>
      <c r="J12" s="91" t="s">
        <v>117</v>
      </c>
      <c r="K12" s="92" t="str">
        <f>IFERROR(MID(J12,1,SEARCH(":",J12,1)-1),"")</f>
        <v>Media</v>
      </c>
      <c r="L12" s="93">
        <f>IF(OR(K12="Rara vez",K12="Muy Baja"),0.2,
IF(OR(K12="Improbable",K12="Baja"),0.4,
IF(OR(K12="Posible",K12="Media"),0.6,
IF(OR(K12="Probable",K12="Alta"),0.8,
IF(OR(K12="Casi seguro",K12="Muy Alta"),1,"")))))</f>
        <v>0.6</v>
      </c>
      <c r="M12" s="94" t="s">
        <v>118</v>
      </c>
      <c r="N12" s="92"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3">
        <f>IF(N12="Leve",0.2,
IF(N12="Menor",0.4,
IF(N12="Moderado",0.6,
IF(N12="Mayor",0.8,
IF(N12="Catastrófico",1,"")))))</f>
        <v>0.6</v>
      </c>
      <c r="P12" s="8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9" t="s">
        <v>127</v>
      </c>
      <c r="R12" s="109" t="s">
        <v>128</v>
      </c>
      <c r="S12" s="91">
        <v>34</v>
      </c>
      <c r="T12" s="91" t="s">
        <v>129</v>
      </c>
      <c r="U12" s="91" t="str">
        <f>IF(S12="","","Cuatrimestral")</f>
        <v>Cuatrimestral</v>
      </c>
      <c r="V12" s="91" t="s">
        <v>130</v>
      </c>
      <c r="W12" s="4"/>
      <c r="X12" s="4"/>
      <c r="Y12" s="4"/>
      <c r="Z12" s="4"/>
    </row>
    <row r="13" spans="1:26" ht="16.5" customHeight="1">
      <c r="A13" s="89"/>
      <c r="B13" s="89"/>
      <c r="C13" s="89"/>
      <c r="D13" s="89"/>
      <c r="E13" s="89"/>
      <c r="F13" s="89"/>
      <c r="G13" s="89"/>
      <c r="H13" s="89"/>
      <c r="I13" s="89"/>
      <c r="J13" s="89"/>
      <c r="K13" s="89"/>
      <c r="L13" s="89"/>
      <c r="M13" s="89"/>
      <c r="N13" s="89"/>
      <c r="O13" s="89"/>
      <c r="P13" s="89"/>
      <c r="Q13" s="89"/>
      <c r="R13" s="89"/>
      <c r="S13" s="89"/>
      <c r="T13" s="89"/>
      <c r="U13" s="89"/>
      <c r="V13" s="89"/>
      <c r="W13" s="4"/>
      <c r="X13" s="4"/>
      <c r="Y13" s="4"/>
      <c r="Z13" s="4"/>
    </row>
    <row r="14" spans="1:26" ht="42" customHeight="1">
      <c r="A14" s="90"/>
      <c r="B14" s="90"/>
      <c r="C14" s="90"/>
      <c r="D14" s="90"/>
      <c r="E14" s="90"/>
      <c r="F14" s="90"/>
      <c r="G14" s="90"/>
      <c r="H14" s="90"/>
      <c r="I14" s="90"/>
      <c r="J14" s="90"/>
      <c r="K14" s="90"/>
      <c r="L14" s="90"/>
      <c r="M14" s="90"/>
      <c r="N14" s="90"/>
      <c r="O14" s="90"/>
      <c r="P14" s="90"/>
      <c r="Q14" s="90"/>
      <c r="R14" s="90"/>
      <c r="S14" s="90"/>
      <c r="T14" s="90"/>
      <c r="U14" s="90"/>
      <c r="V14" s="90"/>
      <c r="W14" s="4"/>
      <c r="X14" s="4"/>
      <c r="Y14" s="4"/>
      <c r="Z14" s="4"/>
    </row>
    <row r="15" spans="1:26" ht="16.5" customHeight="1">
      <c r="A15" s="95">
        <v>3</v>
      </c>
      <c r="B15" s="91" t="str">
        <f>IF(C15="","",
IF('1. Punto de Partida'!$C$6="","",'1. Punto de Partida'!$C$6))</f>
        <v>Gestión Contractual</v>
      </c>
      <c r="C15" s="91" t="s">
        <v>131</v>
      </c>
      <c r="D15" s="91" t="s">
        <v>111</v>
      </c>
      <c r="E15" s="91" t="s">
        <v>132</v>
      </c>
      <c r="F15" s="91" t="s">
        <v>133</v>
      </c>
      <c r="G15" s="91" t="s">
        <v>134</v>
      </c>
      <c r="H15" s="91" t="s">
        <v>115</v>
      </c>
      <c r="I15" s="91" t="s">
        <v>116</v>
      </c>
      <c r="J15" s="91" t="s">
        <v>117</v>
      </c>
      <c r="K15" s="92" t="str">
        <f>IFERROR(MID(J15,1,SEARCH(":",J15,1)-1),"")</f>
        <v>Media</v>
      </c>
      <c r="L15" s="93">
        <f>IF(OR(K15="Rara vez",K15="Muy Baja"),0.2,
IF(OR(K15="Improbable",K15="Baja"),0.4,
IF(OR(K15="Posible",K15="Media"),0.6,
IF(OR(K15="Probable",K15="Alta"),0.8,
IF(OR(K15="Casi seguro",K15="Muy Alta"),1,"")))))</f>
        <v>0.6</v>
      </c>
      <c r="M15" s="94" t="s">
        <v>118</v>
      </c>
      <c r="N15" s="92"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93">
        <f>IF(N15="Leve",0.2,
IF(N15="Menor",0.4,
IF(N15="Moderado",0.6,
IF(N15="Mayor",0.8,
IF(N15="Catastrófico",1,"")))))</f>
        <v>0.6</v>
      </c>
      <c r="P15" s="8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91" t="s">
        <v>119</v>
      </c>
      <c r="R15" s="91" t="s">
        <v>135</v>
      </c>
      <c r="S15" s="91">
        <v>98</v>
      </c>
      <c r="T15" s="91" t="s">
        <v>136</v>
      </c>
      <c r="U15" s="91" t="str">
        <f>IF(S15="","","Cuatrimestral")</f>
        <v>Cuatrimestral</v>
      </c>
      <c r="V15" s="91" t="s">
        <v>137</v>
      </c>
      <c r="W15" s="4"/>
      <c r="X15" s="4"/>
      <c r="Y15" s="4"/>
      <c r="Z15" s="4"/>
    </row>
    <row r="16" spans="1:26" ht="16.5" customHeight="1">
      <c r="A16" s="89"/>
      <c r="B16" s="89"/>
      <c r="C16" s="89"/>
      <c r="D16" s="89"/>
      <c r="E16" s="89"/>
      <c r="F16" s="89"/>
      <c r="G16" s="89"/>
      <c r="H16" s="89"/>
      <c r="I16" s="89"/>
      <c r="J16" s="89"/>
      <c r="K16" s="89"/>
      <c r="L16" s="89"/>
      <c r="M16" s="89"/>
      <c r="N16" s="89"/>
      <c r="O16" s="89"/>
      <c r="P16" s="89"/>
      <c r="Q16" s="89"/>
      <c r="R16" s="89"/>
      <c r="S16" s="89"/>
      <c r="T16" s="89"/>
      <c r="U16" s="89"/>
      <c r="V16" s="89"/>
      <c r="W16" s="4"/>
      <c r="X16" s="4"/>
      <c r="Y16" s="4"/>
      <c r="Z16" s="4"/>
    </row>
    <row r="17" spans="1:26" ht="42.75" customHeight="1">
      <c r="A17" s="90"/>
      <c r="B17" s="90"/>
      <c r="C17" s="90"/>
      <c r="D17" s="90"/>
      <c r="E17" s="90"/>
      <c r="F17" s="90"/>
      <c r="G17" s="90"/>
      <c r="H17" s="90"/>
      <c r="I17" s="90"/>
      <c r="J17" s="90"/>
      <c r="K17" s="90"/>
      <c r="L17" s="90"/>
      <c r="M17" s="90"/>
      <c r="N17" s="90"/>
      <c r="O17" s="90"/>
      <c r="P17" s="90"/>
      <c r="Q17" s="90"/>
      <c r="R17" s="90"/>
      <c r="S17" s="90"/>
      <c r="T17" s="90"/>
      <c r="U17" s="90"/>
      <c r="V17" s="90"/>
      <c r="W17" s="4"/>
      <c r="X17" s="4"/>
      <c r="Y17" s="4"/>
      <c r="Z17" s="4"/>
    </row>
    <row r="18" spans="1:26" ht="59.25" customHeight="1">
      <c r="A18" s="95">
        <v>4</v>
      </c>
      <c r="B18" s="91" t="str">
        <f>IF(C18="","",
IF('1. Punto de Partida'!$C$6="","",'1. Punto de Partida'!$C$6))</f>
        <v>Gestión Contractual</v>
      </c>
      <c r="C18" s="91" t="s">
        <v>138</v>
      </c>
      <c r="D18" s="91" t="s">
        <v>111</v>
      </c>
      <c r="E18" s="91" t="s">
        <v>139</v>
      </c>
      <c r="F18" s="91" t="s">
        <v>140</v>
      </c>
      <c r="G18" s="91" t="s">
        <v>141</v>
      </c>
      <c r="H18" s="91" t="s">
        <v>115</v>
      </c>
      <c r="I18" s="91" t="s">
        <v>116</v>
      </c>
      <c r="J18" s="91" t="s">
        <v>117</v>
      </c>
      <c r="K18" s="92" t="str">
        <f>IFERROR(MID(J18,1,SEARCH(":",J18,1)-1),"")</f>
        <v>Media</v>
      </c>
      <c r="L18" s="93">
        <f>IF(OR(K18="Rara vez",K18="Muy Baja"),0.2,
IF(OR(K18="Improbable",K18="Baja"),0.4,
IF(OR(K18="Posible",K18="Media"),0.6,
IF(OR(K18="Probable",K18="Alta"),0.8,
IF(OR(K18="Casi seguro",K18="Muy Alta"),1,"")))))</f>
        <v>0.6</v>
      </c>
      <c r="M18" s="94" t="s">
        <v>118</v>
      </c>
      <c r="N18" s="92"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93">
        <f>IF(N18="Leve",0.2,
IF(N18="Menor",0.4,
IF(N18="Moderado",0.6,
IF(N18="Mayor",0.8,
IF(N18="Catastrófico",1,"")))))</f>
        <v>0.6</v>
      </c>
      <c r="P18" s="8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91" t="s">
        <v>142</v>
      </c>
      <c r="R18" s="91" t="s">
        <v>143</v>
      </c>
      <c r="S18" s="91">
        <v>103</v>
      </c>
      <c r="T18" s="91" t="s">
        <v>144</v>
      </c>
      <c r="U18" s="91" t="str">
        <f>IF(S18="","","Cuatrimestral")</f>
        <v>Cuatrimestral</v>
      </c>
      <c r="V18" s="91" t="s">
        <v>145</v>
      </c>
      <c r="W18" s="4"/>
      <c r="X18" s="4"/>
      <c r="Y18" s="4"/>
      <c r="Z18" s="4"/>
    </row>
    <row r="19" spans="1:26" ht="15" customHeight="1">
      <c r="A19" s="89"/>
      <c r="B19" s="89"/>
      <c r="C19" s="89"/>
      <c r="D19" s="89"/>
      <c r="E19" s="89"/>
      <c r="F19" s="89"/>
      <c r="G19" s="89"/>
      <c r="H19" s="89"/>
      <c r="I19" s="89"/>
      <c r="J19" s="89"/>
      <c r="K19" s="89"/>
      <c r="L19" s="89"/>
      <c r="M19" s="89"/>
      <c r="N19" s="89"/>
      <c r="O19" s="89"/>
      <c r="P19" s="89"/>
      <c r="Q19" s="89"/>
      <c r="R19" s="89"/>
      <c r="S19" s="89"/>
      <c r="T19" s="89"/>
      <c r="U19" s="89"/>
      <c r="V19" s="89"/>
      <c r="W19" s="4"/>
      <c r="X19" s="4"/>
      <c r="Y19" s="4"/>
      <c r="Z19" s="4"/>
    </row>
    <row r="20" spans="1:26" ht="0.75" customHeight="1">
      <c r="A20" s="90"/>
      <c r="B20" s="90"/>
      <c r="C20" s="90"/>
      <c r="D20" s="90"/>
      <c r="E20" s="90"/>
      <c r="F20" s="90"/>
      <c r="G20" s="90"/>
      <c r="H20" s="90"/>
      <c r="I20" s="90"/>
      <c r="J20" s="90"/>
      <c r="K20" s="90"/>
      <c r="L20" s="90"/>
      <c r="M20" s="90"/>
      <c r="N20" s="90"/>
      <c r="O20" s="90"/>
      <c r="P20" s="90"/>
      <c r="Q20" s="90"/>
      <c r="R20" s="90"/>
      <c r="S20" s="90"/>
      <c r="T20" s="90"/>
      <c r="U20" s="90"/>
      <c r="V20" s="90"/>
      <c r="W20" s="4"/>
      <c r="X20" s="4"/>
      <c r="Y20" s="4"/>
      <c r="Z20" s="4"/>
    </row>
    <row r="21" spans="1:26" ht="16.5" customHeight="1">
      <c r="A21" s="95">
        <v>5</v>
      </c>
      <c r="B21" s="91" t="str">
        <f>IF(C21="","",
IF('1. Punto de Partida'!$C$6="","",'1. Punto de Partida'!$C$6))</f>
        <v>Gestión Contractual</v>
      </c>
      <c r="C21" s="91" t="s">
        <v>146</v>
      </c>
      <c r="D21" s="91" t="s">
        <v>147</v>
      </c>
      <c r="E21" s="91" t="s">
        <v>148</v>
      </c>
      <c r="F21" s="91" t="s">
        <v>149</v>
      </c>
      <c r="G21" s="91" t="s">
        <v>150</v>
      </c>
      <c r="H21" s="91" t="s">
        <v>115</v>
      </c>
      <c r="I21" s="91" t="s">
        <v>116</v>
      </c>
      <c r="J21" s="91" t="s">
        <v>117</v>
      </c>
      <c r="K21" s="92" t="str">
        <f>IFERROR(MID(J21,1,SEARCH(":",J21,1)-1),"")</f>
        <v>Media</v>
      </c>
      <c r="L21" s="93">
        <f>IF(OR(K21="Rara vez",K21="Muy Baja"),0.2,
IF(OR(K21="Improbable",K21="Baja"),0.4,
IF(OR(K21="Posible",K21="Media"),0.6,
IF(OR(K21="Probable",K21="Alta"),0.8,
IF(OR(K21="Casi seguro",K21="Muy Alta"),1,"")))))</f>
        <v>0.6</v>
      </c>
      <c r="M21" s="94" t="s">
        <v>151</v>
      </c>
      <c r="N21" s="92"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3">
        <f>IF(N21="Leve",0.2,
IF(N21="Menor",0.4,
IF(N21="Moderado",0.6,
IF(N21="Mayor",0.8,
IF(N21="Catastrófico",1,"")))))</f>
        <v>0.4</v>
      </c>
      <c r="P21" s="8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09" t="s">
        <v>152</v>
      </c>
      <c r="R21" s="91" t="s">
        <v>128</v>
      </c>
      <c r="S21" s="91">
        <v>147</v>
      </c>
      <c r="T21" s="91" t="s">
        <v>121</v>
      </c>
      <c r="U21" s="91" t="str">
        <f>IF(S21="","","Cuatrimestral")</f>
        <v>Cuatrimestral</v>
      </c>
      <c r="V21" s="91" t="s">
        <v>153</v>
      </c>
      <c r="W21" s="4"/>
      <c r="X21" s="4"/>
      <c r="Y21" s="4"/>
      <c r="Z21" s="4"/>
    </row>
    <row r="22" spans="1:26" ht="15" customHeight="1">
      <c r="A22" s="89"/>
      <c r="B22" s="89"/>
      <c r="C22" s="89"/>
      <c r="D22" s="89"/>
      <c r="E22" s="89"/>
      <c r="F22" s="89"/>
      <c r="G22" s="89"/>
      <c r="H22" s="89"/>
      <c r="I22" s="89"/>
      <c r="J22" s="89"/>
      <c r="K22" s="89"/>
      <c r="L22" s="89"/>
      <c r="M22" s="89"/>
      <c r="N22" s="89"/>
      <c r="O22" s="89"/>
      <c r="P22" s="89"/>
      <c r="Q22" s="89"/>
      <c r="R22" s="89"/>
      <c r="S22" s="89"/>
      <c r="T22" s="89"/>
      <c r="U22" s="89"/>
      <c r="V22" s="89"/>
      <c r="W22" s="4"/>
      <c r="X22" s="4"/>
      <c r="Y22" s="4"/>
      <c r="Z22" s="4"/>
    </row>
    <row r="23" spans="1:26" ht="97.5" customHeight="1">
      <c r="A23" s="90"/>
      <c r="B23" s="90"/>
      <c r="C23" s="90"/>
      <c r="D23" s="90"/>
      <c r="E23" s="90"/>
      <c r="F23" s="90"/>
      <c r="G23" s="90"/>
      <c r="H23" s="90"/>
      <c r="I23" s="90"/>
      <c r="J23" s="90"/>
      <c r="K23" s="90"/>
      <c r="L23" s="90"/>
      <c r="M23" s="90"/>
      <c r="N23" s="90"/>
      <c r="O23" s="90"/>
      <c r="P23" s="90"/>
      <c r="Q23" s="90"/>
      <c r="R23" s="90"/>
      <c r="S23" s="90"/>
      <c r="T23" s="90"/>
      <c r="U23" s="90"/>
      <c r="V23" s="90"/>
      <c r="W23" s="4"/>
      <c r="X23" s="4"/>
      <c r="Y23" s="4"/>
      <c r="Z23" s="4"/>
    </row>
    <row r="24" spans="1:26" ht="16.5" customHeight="1">
      <c r="A24" s="95">
        <v>6</v>
      </c>
      <c r="B24" s="91" t="str">
        <f>IF(C24="","",
IF('1. Punto de Partida'!$C$6="","",'1. Punto de Partida'!$C$6))</f>
        <v>Gestión Contractual</v>
      </c>
      <c r="C24" s="106" t="s">
        <v>483</v>
      </c>
      <c r="D24" s="106" t="s">
        <v>147</v>
      </c>
      <c r="E24" s="106" t="s">
        <v>484</v>
      </c>
      <c r="F24" s="106" t="s">
        <v>485</v>
      </c>
      <c r="G24" s="96" t="s">
        <v>486</v>
      </c>
      <c r="H24" s="98" t="s">
        <v>429</v>
      </c>
      <c r="I24" s="98" t="s">
        <v>407</v>
      </c>
      <c r="J24" s="98" t="s">
        <v>117</v>
      </c>
      <c r="K24" s="92" t="str">
        <f>IFERROR(MID(J24,1,SEARCH(":",J24,1)-1),"")</f>
        <v>Media</v>
      </c>
      <c r="L24" s="93">
        <f>IF(OR(K24="Rara vez",K24="Muy Baja"),0.2,
IF(OR(K24="Improbable",K24="Baja"),0.4,
IF(OR(K24="Posible",K24="Media"),0.6,
IF(OR(K24="Probable",K24="Alta"),0.8,
IF(OR(K24="Casi seguro",K24="Muy Alta"),1,"")))))</f>
        <v>0.6</v>
      </c>
      <c r="M24" s="99" t="s">
        <v>491</v>
      </c>
      <c r="N24" s="92"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93">
        <f>IF(N24="Leve",0.2,
IF(N24="Menor",0.4,
IF(N24="Moderado",0.6,
IF(N24="Mayor",0.8,
IF(N24="Catastrófico",1,"")))))</f>
        <v>0.8</v>
      </c>
      <c r="P24" s="8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7" t="s">
        <v>492</v>
      </c>
      <c r="R24" s="97" t="s">
        <v>493</v>
      </c>
      <c r="S24" s="97" t="s">
        <v>494</v>
      </c>
      <c r="T24" s="97" t="s">
        <v>495</v>
      </c>
      <c r="U24" s="91" t="str">
        <f>IF(S24="","","Cuatrimestral")</f>
        <v>Cuatrimestral</v>
      </c>
      <c r="V24" s="100" t="s">
        <v>499</v>
      </c>
      <c r="W24" s="4"/>
      <c r="X24" s="4"/>
      <c r="Y24" s="4"/>
      <c r="Z24" s="4"/>
    </row>
    <row r="25" spans="1:26" ht="15" customHeight="1">
      <c r="A25" s="89"/>
      <c r="B25" s="89"/>
      <c r="C25" s="107"/>
      <c r="D25" s="107"/>
      <c r="E25" s="107"/>
      <c r="F25" s="107"/>
      <c r="G25" s="96"/>
      <c r="H25" s="98"/>
      <c r="I25" s="98"/>
      <c r="J25" s="98"/>
      <c r="K25" s="89"/>
      <c r="L25" s="89"/>
      <c r="M25" s="99"/>
      <c r="N25" s="89"/>
      <c r="O25" s="89"/>
      <c r="P25" s="89"/>
      <c r="Q25" s="97"/>
      <c r="R25" s="97"/>
      <c r="S25" s="97"/>
      <c r="T25" s="97"/>
      <c r="U25" s="89"/>
      <c r="V25" s="101"/>
      <c r="W25" s="4"/>
      <c r="X25" s="4"/>
      <c r="Y25" s="4"/>
      <c r="Z25" s="4"/>
    </row>
    <row r="26" spans="1:26" ht="15" customHeight="1">
      <c r="A26" s="90"/>
      <c r="B26" s="90"/>
      <c r="C26" s="108"/>
      <c r="D26" s="108"/>
      <c r="E26" s="108"/>
      <c r="F26" s="108"/>
      <c r="G26" s="96"/>
      <c r="H26" s="98"/>
      <c r="I26" s="98"/>
      <c r="J26" s="98"/>
      <c r="K26" s="90"/>
      <c r="L26" s="90"/>
      <c r="M26" s="99"/>
      <c r="N26" s="90"/>
      <c r="O26" s="90"/>
      <c r="P26" s="90"/>
      <c r="Q26" s="97"/>
      <c r="R26" s="97"/>
      <c r="S26" s="97"/>
      <c r="T26" s="97"/>
      <c r="U26" s="90"/>
      <c r="V26" s="102"/>
      <c r="W26" s="4"/>
      <c r="X26" s="4"/>
      <c r="Y26" s="4"/>
      <c r="Z26" s="4"/>
    </row>
    <row r="27" spans="1:26" ht="16.5" customHeight="1">
      <c r="A27" s="95">
        <v>7</v>
      </c>
      <c r="B27" s="91" t="str">
        <f>IF(C27="","",
IF('1. Punto de Partida'!$C$6="","",'1. Punto de Partida'!$C$6))</f>
        <v>Gestión Contractual</v>
      </c>
      <c r="C27" s="106" t="s">
        <v>487</v>
      </c>
      <c r="D27" s="106" t="s">
        <v>147</v>
      </c>
      <c r="E27" s="106" t="s">
        <v>488</v>
      </c>
      <c r="F27" s="106" t="s">
        <v>485</v>
      </c>
      <c r="G27" s="96" t="s">
        <v>489</v>
      </c>
      <c r="H27" s="98" t="s">
        <v>429</v>
      </c>
      <c r="I27" s="98" t="s">
        <v>407</v>
      </c>
      <c r="J27" s="98" t="s">
        <v>490</v>
      </c>
      <c r="K27" s="92" t="str">
        <f>IFERROR(MID(J27,1,SEARCH(":",J27,1)-1),"")</f>
        <v>Alta</v>
      </c>
      <c r="L27" s="93">
        <f>IF(OR(K27="Rara vez",K27="Muy Baja"),0.2,
IF(OR(K27="Improbable",K27="Baja"),0.4,
IF(OR(K27="Posible",K27="Media"),0.6,
IF(OR(K27="Probable",K27="Alta"),0.8,
IF(OR(K27="Casi seguro",K27="Muy Alta"),1,"")))))</f>
        <v>0.8</v>
      </c>
      <c r="M27" s="99" t="s">
        <v>151</v>
      </c>
      <c r="N27" s="92"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93">
        <f>IF(N27="Leve",0.2,
IF(N27="Menor",0.4,
IF(N27="Moderado",0.6,
IF(N27="Mayor",0.8,
IF(N27="Catastrófico",1,"")))))</f>
        <v>0.4</v>
      </c>
      <c r="P27" s="8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97" t="s">
        <v>496</v>
      </c>
      <c r="R27" s="97" t="s">
        <v>497</v>
      </c>
      <c r="S27" s="97" t="s">
        <v>498</v>
      </c>
      <c r="T27" s="97" t="s">
        <v>495</v>
      </c>
      <c r="U27" s="91" t="str">
        <f>IF(S27="","","Cuatrimestral")</f>
        <v>Cuatrimestral</v>
      </c>
      <c r="V27" s="96" t="s">
        <v>500</v>
      </c>
      <c r="W27" s="4"/>
      <c r="X27" s="4"/>
      <c r="Y27" s="4"/>
      <c r="Z27" s="4"/>
    </row>
    <row r="28" spans="1:26" ht="15" customHeight="1">
      <c r="A28" s="89"/>
      <c r="B28" s="89"/>
      <c r="C28" s="107"/>
      <c r="D28" s="107"/>
      <c r="E28" s="107"/>
      <c r="F28" s="107"/>
      <c r="G28" s="96"/>
      <c r="H28" s="98"/>
      <c r="I28" s="98"/>
      <c r="J28" s="98"/>
      <c r="K28" s="89"/>
      <c r="L28" s="89"/>
      <c r="M28" s="99"/>
      <c r="N28" s="89"/>
      <c r="O28" s="89"/>
      <c r="P28" s="89"/>
      <c r="Q28" s="97"/>
      <c r="R28" s="97"/>
      <c r="S28" s="97"/>
      <c r="T28" s="97"/>
      <c r="U28" s="89"/>
      <c r="V28" s="96"/>
      <c r="W28" s="4"/>
      <c r="X28" s="4"/>
      <c r="Y28" s="4"/>
      <c r="Z28" s="4"/>
    </row>
    <row r="29" spans="1:26" ht="15" customHeight="1">
      <c r="A29" s="90"/>
      <c r="B29" s="90"/>
      <c r="C29" s="108"/>
      <c r="D29" s="108"/>
      <c r="E29" s="108"/>
      <c r="F29" s="108"/>
      <c r="G29" s="96"/>
      <c r="H29" s="98"/>
      <c r="I29" s="98"/>
      <c r="J29" s="98"/>
      <c r="K29" s="90"/>
      <c r="L29" s="90"/>
      <c r="M29" s="99"/>
      <c r="N29" s="90"/>
      <c r="O29" s="90"/>
      <c r="P29" s="90"/>
      <c r="Q29" s="97"/>
      <c r="R29" s="97"/>
      <c r="S29" s="97"/>
      <c r="T29" s="97"/>
      <c r="U29" s="90"/>
      <c r="V29" s="96"/>
      <c r="W29" s="4"/>
      <c r="X29" s="4"/>
      <c r="Y29" s="4"/>
      <c r="Z29" s="4"/>
    </row>
    <row r="30" spans="1:26" ht="16.5" customHeight="1">
      <c r="A30" s="95">
        <v>8</v>
      </c>
      <c r="B30" s="91" t="str">
        <f>IF(C30="","",
IF('1. Punto de Partida'!$C$6="","",'1. Punto de Partida'!$C$6))</f>
        <v>Gestión Contractual</v>
      </c>
      <c r="C30" s="106" t="s">
        <v>522</v>
      </c>
      <c r="D30" s="106" t="s">
        <v>341</v>
      </c>
      <c r="E30" s="98" t="s">
        <v>523</v>
      </c>
      <c r="F30" s="98" t="s">
        <v>524</v>
      </c>
      <c r="G30" s="96" t="s">
        <v>525</v>
      </c>
      <c r="H30" s="98" t="s">
        <v>361</v>
      </c>
      <c r="I30" s="98" t="s">
        <v>407</v>
      </c>
      <c r="J30" s="98" t="s">
        <v>526</v>
      </c>
      <c r="K30" s="92" t="str">
        <f>IFERROR(MID(J30,1,SEARCH(":",J30,1)-1),"")</f>
        <v>Muy Alta</v>
      </c>
      <c r="L30" s="93">
        <f>IF(OR(K30="Rara vez",K30="Muy Baja"),0.2,
IF(OR(K30="Improbable",K30="Baja"),0.4,
IF(OR(K30="Posible",K30="Media"),0.6,
IF(OR(K30="Probable",K30="Alta"),0.8,
IF(OR(K30="Casi seguro",K30="Muy Alta"),1,"")))))</f>
        <v>1</v>
      </c>
      <c r="M30" s="99" t="s">
        <v>491</v>
      </c>
      <c r="N30" s="92"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93">
        <f>IF(N30="Leve",0.2,
IF(N30="Menor",0.4,
IF(N30="Moderado",0.6,
IF(N30="Mayor",0.8,
IF(N30="Catastrófico",1,"")))))</f>
        <v>0.8</v>
      </c>
      <c r="P30" s="8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97" t="s">
        <v>531</v>
      </c>
      <c r="R30" s="97" t="s">
        <v>532</v>
      </c>
      <c r="S30" s="97" t="s">
        <v>533</v>
      </c>
      <c r="T30" s="97" t="s">
        <v>534</v>
      </c>
      <c r="U30" s="91" t="str">
        <f>IF(S30="","","Cuatrimestral")</f>
        <v>Cuatrimestral</v>
      </c>
      <c r="V30" s="100" t="s">
        <v>536</v>
      </c>
      <c r="W30" s="4"/>
      <c r="X30" s="4"/>
      <c r="Y30" s="4"/>
      <c r="Z30" s="4"/>
    </row>
    <row r="31" spans="1:26" ht="15" customHeight="1">
      <c r="A31" s="89"/>
      <c r="B31" s="89"/>
      <c r="C31" s="107"/>
      <c r="D31" s="107"/>
      <c r="E31" s="98"/>
      <c r="F31" s="98"/>
      <c r="G31" s="96"/>
      <c r="H31" s="98"/>
      <c r="I31" s="98"/>
      <c r="J31" s="98"/>
      <c r="K31" s="89"/>
      <c r="L31" s="89"/>
      <c r="M31" s="99"/>
      <c r="N31" s="89"/>
      <c r="O31" s="89"/>
      <c r="P31" s="89"/>
      <c r="Q31" s="97"/>
      <c r="R31" s="97"/>
      <c r="S31" s="97"/>
      <c r="T31" s="97"/>
      <c r="U31" s="89"/>
      <c r="V31" s="101"/>
      <c r="W31" s="4"/>
      <c r="X31" s="4"/>
      <c r="Y31" s="4"/>
      <c r="Z31" s="4"/>
    </row>
    <row r="32" spans="1:26" ht="15" customHeight="1">
      <c r="A32" s="90"/>
      <c r="B32" s="90"/>
      <c r="C32" s="108"/>
      <c r="D32" s="108"/>
      <c r="E32" s="98"/>
      <c r="F32" s="98"/>
      <c r="G32" s="96"/>
      <c r="H32" s="98"/>
      <c r="I32" s="98"/>
      <c r="J32" s="98"/>
      <c r="K32" s="90"/>
      <c r="L32" s="90"/>
      <c r="M32" s="99"/>
      <c r="N32" s="90"/>
      <c r="O32" s="90"/>
      <c r="P32" s="90"/>
      <c r="Q32" s="97"/>
      <c r="R32" s="97"/>
      <c r="S32" s="97"/>
      <c r="T32" s="97"/>
      <c r="U32" s="90"/>
      <c r="V32" s="102"/>
      <c r="W32" s="4"/>
      <c r="X32" s="4"/>
      <c r="Y32" s="4"/>
      <c r="Z32" s="4"/>
    </row>
    <row r="33" spans="1:26" ht="16.5" customHeight="1">
      <c r="A33" s="95">
        <v>9</v>
      </c>
      <c r="B33" s="91" t="str">
        <f>IF(C33="","",
IF('1. Punto de Partida'!$C$6="","",'1. Punto de Partida'!$C$6))</f>
        <v>Gestión Contractual</v>
      </c>
      <c r="C33" s="106" t="s">
        <v>527</v>
      </c>
      <c r="D33" s="106" t="s">
        <v>147</v>
      </c>
      <c r="E33" s="106" t="s">
        <v>528</v>
      </c>
      <c r="F33" s="106" t="s">
        <v>529</v>
      </c>
      <c r="G33" s="96" t="s">
        <v>530</v>
      </c>
      <c r="H33" s="98" t="s">
        <v>383</v>
      </c>
      <c r="I33" s="98" t="s">
        <v>407</v>
      </c>
      <c r="J33" s="98" t="s">
        <v>526</v>
      </c>
      <c r="K33" s="92" t="str">
        <f>IFERROR(MID(J33,1,SEARCH(":",J33,1)-1),"")</f>
        <v>Muy Alta</v>
      </c>
      <c r="L33" s="93">
        <f>IF(OR(K33="Rara vez",K33="Muy Baja"),0.2,
IF(OR(K33="Improbable",K33="Baja"),0.4,
IF(OR(K33="Posible",K33="Media"),0.6,
IF(OR(K33="Probable",K33="Alta"),0.8,
IF(OR(K33="Casi seguro",K33="Muy Alta"),1,"")))))</f>
        <v>1</v>
      </c>
      <c r="M33" s="99" t="s">
        <v>491</v>
      </c>
      <c r="N33" s="92"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93">
        <f>IF(N33="Leve",0.2,
IF(N33="Menor",0.4,
IF(N33="Moderado",0.6,
IF(N33="Mayor",0.8,
IF(N33="Catastrófico",1,"")))))</f>
        <v>0.8</v>
      </c>
      <c r="P33" s="8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03" t="s">
        <v>531</v>
      </c>
      <c r="R33" s="103" t="s">
        <v>532</v>
      </c>
      <c r="S33" s="97" t="s">
        <v>533</v>
      </c>
      <c r="T33" s="97" t="s">
        <v>535</v>
      </c>
      <c r="U33" s="91" t="str">
        <f>IF(S33="","","Cuatrimestral")</f>
        <v>Cuatrimestral</v>
      </c>
      <c r="V33" s="96" t="s">
        <v>536</v>
      </c>
      <c r="W33" s="4"/>
      <c r="X33" s="4"/>
      <c r="Y33" s="4"/>
      <c r="Z33" s="4"/>
    </row>
    <row r="34" spans="1:26" ht="15" customHeight="1">
      <c r="A34" s="89"/>
      <c r="B34" s="89"/>
      <c r="C34" s="107"/>
      <c r="D34" s="107"/>
      <c r="E34" s="107"/>
      <c r="F34" s="107"/>
      <c r="G34" s="96"/>
      <c r="H34" s="98"/>
      <c r="I34" s="98"/>
      <c r="J34" s="98"/>
      <c r="K34" s="89"/>
      <c r="L34" s="89"/>
      <c r="M34" s="99"/>
      <c r="N34" s="89"/>
      <c r="O34" s="89"/>
      <c r="P34" s="89"/>
      <c r="Q34" s="104"/>
      <c r="R34" s="104"/>
      <c r="S34" s="97"/>
      <c r="T34" s="97"/>
      <c r="U34" s="89"/>
      <c r="V34" s="96"/>
      <c r="W34" s="4"/>
      <c r="X34" s="4"/>
      <c r="Y34" s="4"/>
      <c r="Z34" s="4"/>
    </row>
    <row r="35" spans="1:26" ht="15" customHeight="1">
      <c r="A35" s="90"/>
      <c r="B35" s="90"/>
      <c r="C35" s="108"/>
      <c r="D35" s="108"/>
      <c r="E35" s="108"/>
      <c r="F35" s="108"/>
      <c r="G35" s="96"/>
      <c r="H35" s="98"/>
      <c r="I35" s="98"/>
      <c r="J35" s="98"/>
      <c r="K35" s="90"/>
      <c r="L35" s="90"/>
      <c r="M35" s="99"/>
      <c r="N35" s="90"/>
      <c r="O35" s="90"/>
      <c r="P35" s="90"/>
      <c r="Q35" s="105"/>
      <c r="R35" s="105"/>
      <c r="S35" s="97"/>
      <c r="T35" s="97"/>
      <c r="U35" s="90"/>
      <c r="V35" s="96"/>
      <c r="W35" s="4"/>
      <c r="X35" s="4"/>
      <c r="Y35" s="4"/>
      <c r="Z35" s="4"/>
    </row>
    <row r="36" spans="1:26" ht="16.5" customHeight="1">
      <c r="A36" s="95">
        <v>10</v>
      </c>
      <c r="B36" s="91" t="str">
        <f>IF(C36="","",
IF('1. Punto de Partida'!$C$6="","",'1. Punto de Partida'!$C$6))</f>
        <v>Gestión Contractual</v>
      </c>
      <c r="C36" s="91" t="s">
        <v>549</v>
      </c>
      <c r="D36" s="91" t="s">
        <v>341</v>
      </c>
      <c r="E36" s="91" t="s">
        <v>550</v>
      </c>
      <c r="F36" s="91" t="s">
        <v>551</v>
      </c>
      <c r="G36" s="91" t="s">
        <v>552</v>
      </c>
      <c r="H36" s="91" t="s">
        <v>328</v>
      </c>
      <c r="I36" s="91" t="s">
        <v>407</v>
      </c>
      <c r="J36" s="91" t="s">
        <v>553</v>
      </c>
      <c r="K36" s="92" t="str">
        <f>IFERROR(MID(J36,1,SEARCH(":",J36,1)-1),"")</f>
        <v>Posible</v>
      </c>
      <c r="L36" s="93">
        <f>IF(OR(K36="Rara vez",K36="Muy Baja"),0.2,
IF(OR(K36="Improbable",K36="Baja"),0.4,
IF(OR(K36="Posible",K36="Media"),0.6,
IF(OR(K36="Probable",K36="Alta"),0.8,
IF(OR(K36="Casi seguro",K36="Muy Alta"),1,"")))))</f>
        <v>0.6</v>
      </c>
      <c r="M36" s="94" t="s">
        <v>554</v>
      </c>
      <c r="N36" s="92"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Catastrófico</v>
      </c>
      <c r="O36" s="93">
        <f>IF(N36="Leve",0.2,
IF(N36="Menor",0.4,
IF(N36="Moderado",0.6,
IF(N36="Mayor",0.8,
IF(N36="Catastrófico",1,"")))))</f>
        <v>1</v>
      </c>
      <c r="P36" s="8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91"/>
      <c r="R36" s="91"/>
      <c r="S36" s="91"/>
      <c r="T36" s="91"/>
      <c r="U36" s="91" t="str">
        <f>IF(S36="","","Cuatrimestral")</f>
        <v/>
      </c>
      <c r="V36" s="91"/>
      <c r="W36" s="4"/>
      <c r="X36" s="4"/>
      <c r="Y36" s="4"/>
      <c r="Z36" s="4"/>
    </row>
    <row r="37" spans="1:26" ht="15" customHeight="1">
      <c r="A37" s="89"/>
      <c r="B37" s="89"/>
      <c r="C37" s="89"/>
      <c r="D37" s="89"/>
      <c r="E37" s="89"/>
      <c r="F37" s="89"/>
      <c r="G37" s="89"/>
      <c r="H37" s="89"/>
      <c r="I37" s="89"/>
      <c r="J37" s="89"/>
      <c r="K37" s="89"/>
      <c r="L37" s="89"/>
      <c r="M37" s="89"/>
      <c r="N37" s="89"/>
      <c r="O37" s="89"/>
      <c r="P37" s="89"/>
      <c r="Q37" s="89"/>
      <c r="R37" s="89"/>
      <c r="S37" s="89"/>
      <c r="T37" s="89"/>
      <c r="U37" s="89"/>
      <c r="V37" s="89"/>
      <c r="W37" s="4"/>
      <c r="X37" s="4"/>
      <c r="Y37" s="4"/>
      <c r="Z37" s="4"/>
    </row>
    <row r="38" spans="1:26" ht="15" customHeight="1">
      <c r="A38" s="90"/>
      <c r="B38" s="90"/>
      <c r="C38" s="90"/>
      <c r="D38" s="90"/>
      <c r="E38" s="90"/>
      <c r="F38" s="90"/>
      <c r="G38" s="90"/>
      <c r="H38" s="90"/>
      <c r="I38" s="90"/>
      <c r="J38" s="90"/>
      <c r="K38" s="90"/>
      <c r="L38" s="90"/>
      <c r="M38" s="90"/>
      <c r="N38" s="90"/>
      <c r="O38" s="90"/>
      <c r="P38" s="90"/>
      <c r="Q38" s="90"/>
      <c r="R38" s="90"/>
      <c r="S38" s="90"/>
      <c r="T38" s="90"/>
      <c r="U38" s="90"/>
      <c r="V38" s="90"/>
      <c r="W38" s="4"/>
      <c r="X38" s="4"/>
      <c r="Y38" s="4"/>
      <c r="Z38" s="4"/>
    </row>
    <row r="39" spans="1:26" ht="16.5" customHeight="1">
      <c r="A39" s="95">
        <v>11</v>
      </c>
      <c r="B39" s="91" t="str">
        <f>IF(C39="","",
IF('1. Punto de Partida'!$C$6="","",'1. Punto de Partida'!$C$6))</f>
        <v/>
      </c>
      <c r="C39" s="91"/>
      <c r="D39" s="91"/>
      <c r="E39" s="91"/>
      <c r="F39" s="91"/>
      <c r="G39" s="91"/>
      <c r="H39" s="91"/>
      <c r="I39" s="91"/>
      <c r="J39" s="91"/>
      <c r="K39" s="92" t="str">
        <f>IFERROR(MID(J39,1,SEARCH(":",J39,1)-1),"")</f>
        <v/>
      </c>
      <c r="L39" s="93" t="str">
        <f>IF(OR(K39="Rara vez",K39="Muy Baja"),0.2,
IF(OR(K39="Improbable",K39="Baja"),0.4,
IF(OR(K39="Posible",K39="Media"),0.6,
IF(OR(K39="Probable",K39="Alta"),0.8,
IF(OR(K39="Casi seguro",K39="Muy Alta"),1,"")))))</f>
        <v/>
      </c>
      <c r="M39" s="94"/>
      <c r="N39" s="92"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3" t="str">
        <f>IF(N39="Leve",0.2,
IF(N39="Menor",0.4,
IF(N39="Moderado",0.6,
IF(N39="Mayor",0.8,
IF(N39="Catastrófico",1,"")))))</f>
        <v/>
      </c>
      <c r="P39" s="8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1"/>
      <c r="R39" s="91"/>
      <c r="S39" s="91"/>
      <c r="T39" s="91"/>
      <c r="U39" s="91" t="str">
        <f>IF(S39="","","Cuatrimestral")</f>
        <v/>
      </c>
      <c r="V39" s="91"/>
      <c r="W39" s="4"/>
      <c r="X39" s="4"/>
      <c r="Y39" s="4"/>
      <c r="Z39" s="4"/>
    </row>
    <row r="40" spans="1:26" ht="15" customHeight="1">
      <c r="A40" s="89"/>
      <c r="B40" s="89"/>
      <c r="C40" s="89"/>
      <c r="D40" s="89"/>
      <c r="E40" s="89"/>
      <c r="F40" s="89"/>
      <c r="G40" s="89"/>
      <c r="H40" s="89"/>
      <c r="I40" s="89"/>
      <c r="J40" s="89"/>
      <c r="K40" s="89"/>
      <c r="L40" s="89"/>
      <c r="M40" s="89"/>
      <c r="N40" s="89"/>
      <c r="O40" s="89"/>
      <c r="P40" s="89"/>
      <c r="Q40" s="89"/>
      <c r="R40" s="89"/>
      <c r="S40" s="89"/>
      <c r="T40" s="89"/>
      <c r="U40" s="89"/>
      <c r="V40" s="89"/>
      <c r="W40" s="4"/>
      <c r="X40" s="4"/>
      <c r="Y40" s="4"/>
      <c r="Z40" s="4"/>
    </row>
    <row r="41" spans="1:26" ht="15" customHeight="1">
      <c r="A41" s="90"/>
      <c r="B41" s="90"/>
      <c r="C41" s="90"/>
      <c r="D41" s="90"/>
      <c r="E41" s="90"/>
      <c r="F41" s="90"/>
      <c r="G41" s="90"/>
      <c r="H41" s="90"/>
      <c r="I41" s="90"/>
      <c r="J41" s="90"/>
      <c r="K41" s="90"/>
      <c r="L41" s="90"/>
      <c r="M41" s="90"/>
      <c r="N41" s="90"/>
      <c r="O41" s="90"/>
      <c r="P41" s="90"/>
      <c r="Q41" s="90"/>
      <c r="R41" s="90"/>
      <c r="S41" s="90"/>
      <c r="T41" s="90"/>
      <c r="U41" s="90"/>
      <c r="V41" s="90"/>
      <c r="W41" s="4"/>
      <c r="X41" s="4"/>
      <c r="Y41" s="4"/>
      <c r="Z41" s="4"/>
    </row>
    <row r="42" spans="1:26" ht="16.5" customHeight="1">
      <c r="A42" s="95">
        <v>12</v>
      </c>
      <c r="B42" s="91" t="str">
        <f>IF(C42="","",
IF('1. Punto de Partida'!$C$6="","",'1. Punto de Partida'!$C$6))</f>
        <v/>
      </c>
      <c r="C42" s="91"/>
      <c r="D42" s="91"/>
      <c r="E42" s="91"/>
      <c r="F42" s="91"/>
      <c r="G42" s="91"/>
      <c r="H42" s="91"/>
      <c r="I42" s="91"/>
      <c r="J42" s="91"/>
      <c r="K42" s="92" t="str">
        <f>IFERROR(MID(J42,1,SEARCH(":",J42,1)-1),"")</f>
        <v/>
      </c>
      <c r="L42" s="93" t="str">
        <f>IF(OR(K42="Rara vez",K42="Muy Baja"),0.2,
IF(OR(K42="Improbable",K42="Baja"),0.4,
IF(OR(K42="Posible",K42="Media"),0.6,
IF(OR(K42="Probable",K42="Alta"),0.8,
IF(OR(K42="Casi seguro",K42="Muy Alta"),1,"")))))</f>
        <v/>
      </c>
      <c r="M42" s="94"/>
      <c r="N42" s="92"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3" t="str">
        <f>IF(N42="Leve",0.2,
IF(N42="Menor",0.4,
IF(N42="Moderado",0.6,
IF(N42="Mayor",0.8,
IF(N42="Catastrófico",1,"")))))</f>
        <v/>
      </c>
      <c r="P42" s="8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1"/>
      <c r="R42" s="91"/>
      <c r="S42" s="91"/>
      <c r="T42" s="91"/>
      <c r="U42" s="91" t="str">
        <f>IF(S42="","","Cuatrimestral")</f>
        <v/>
      </c>
      <c r="V42" s="91"/>
      <c r="W42" s="4"/>
      <c r="X42" s="4"/>
      <c r="Y42" s="4"/>
      <c r="Z42" s="4"/>
    </row>
    <row r="43" spans="1:26" ht="15" customHeight="1">
      <c r="A43" s="89"/>
      <c r="B43" s="89"/>
      <c r="C43" s="89"/>
      <c r="D43" s="89"/>
      <c r="E43" s="89"/>
      <c r="F43" s="89"/>
      <c r="G43" s="89"/>
      <c r="H43" s="89"/>
      <c r="I43" s="89"/>
      <c r="J43" s="89"/>
      <c r="K43" s="89"/>
      <c r="L43" s="89"/>
      <c r="M43" s="89"/>
      <c r="N43" s="89"/>
      <c r="O43" s="89"/>
      <c r="P43" s="89"/>
      <c r="Q43" s="89"/>
      <c r="R43" s="89"/>
      <c r="S43" s="89"/>
      <c r="T43" s="89"/>
      <c r="U43" s="89"/>
      <c r="V43" s="89"/>
      <c r="W43" s="4"/>
      <c r="X43" s="4"/>
      <c r="Y43" s="4"/>
      <c r="Z43" s="4"/>
    </row>
    <row r="44" spans="1:26" ht="15" customHeight="1">
      <c r="A44" s="90"/>
      <c r="B44" s="90"/>
      <c r="C44" s="90"/>
      <c r="D44" s="90"/>
      <c r="E44" s="90"/>
      <c r="F44" s="90"/>
      <c r="G44" s="90"/>
      <c r="H44" s="90"/>
      <c r="I44" s="90"/>
      <c r="J44" s="90"/>
      <c r="K44" s="90"/>
      <c r="L44" s="90"/>
      <c r="M44" s="90"/>
      <c r="N44" s="90"/>
      <c r="O44" s="90"/>
      <c r="P44" s="90"/>
      <c r="Q44" s="90"/>
      <c r="R44" s="90"/>
      <c r="S44" s="90"/>
      <c r="T44" s="90"/>
      <c r="U44" s="90"/>
      <c r="V44" s="90"/>
      <c r="W44" s="4"/>
      <c r="X44" s="4"/>
      <c r="Y44" s="4"/>
      <c r="Z44" s="4"/>
    </row>
    <row r="45" spans="1:26" ht="16.5" customHeight="1">
      <c r="A45" s="95">
        <v>13</v>
      </c>
      <c r="B45" s="91" t="str">
        <f>IF(C45="","",
IF('1. Punto de Partida'!$C$6="","",'1. Punto de Partida'!$C$6))</f>
        <v/>
      </c>
      <c r="C45" s="91"/>
      <c r="D45" s="91"/>
      <c r="E45" s="91"/>
      <c r="F45" s="91"/>
      <c r="G45" s="91"/>
      <c r="H45" s="91"/>
      <c r="I45" s="91"/>
      <c r="J45" s="91"/>
      <c r="K45" s="92" t="str">
        <f>IFERROR(MID(J45,1,SEARCH(":",J45,1)-1),"")</f>
        <v/>
      </c>
      <c r="L45" s="93" t="str">
        <f>IF(OR(K45="Rara vez",K45="Muy Baja"),0.2,
IF(OR(K45="Improbable",K45="Baja"),0.4,
IF(OR(K45="Posible",K45="Media"),0.6,
IF(OR(K45="Probable",K45="Alta"),0.8,
IF(OR(K45="Casi seguro",K45="Muy Alta"),1,"")))))</f>
        <v/>
      </c>
      <c r="M45" s="94"/>
      <c r="N45" s="92"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3" t="str">
        <f>IF(N45="Leve",0.2,
IF(N45="Menor",0.4,
IF(N45="Moderado",0.6,
IF(N45="Mayor",0.8,
IF(N45="Catastrófico",1,"")))))</f>
        <v/>
      </c>
      <c r="P45" s="8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1"/>
      <c r="R45" s="91"/>
      <c r="S45" s="91"/>
      <c r="T45" s="91"/>
      <c r="U45" s="91" t="str">
        <f>IF(S45="","","Cuatrimestral")</f>
        <v/>
      </c>
      <c r="V45" s="91"/>
      <c r="W45" s="4"/>
      <c r="X45" s="4"/>
      <c r="Y45" s="4"/>
      <c r="Z45" s="4"/>
    </row>
    <row r="46" spans="1:26" ht="15" customHeight="1">
      <c r="A46" s="89"/>
      <c r="B46" s="89"/>
      <c r="C46" s="89"/>
      <c r="D46" s="89"/>
      <c r="E46" s="89"/>
      <c r="F46" s="89"/>
      <c r="G46" s="89"/>
      <c r="H46" s="89"/>
      <c r="I46" s="89"/>
      <c r="J46" s="89"/>
      <c r="K46" s="89"/>
      <c r="L46" s="89"/>
      <c r="M46" s="89"/>
      <c r="N46" s="89"/>
      <c r="O46" s="89"/>
      <c r="P46" s="89"/>
      <c r="Q46" s="89"/>
      <c r="R46" s="89"/>
      <c r="S46" s="89"/>
      <c r="T46" s="89"/>
      <c r="U46" s="89"/>
      <c r="V46" s="89"/>
      <c r="W46" s="4"/>
      <c r="X46" s="4"/>
      <c r="Y46" s="4"/>
      <c r="Z46" s="4"/>
    </row>
    <row r="47" spans="1:26" ht="15" customHeight="1">
      <c r="A47" s="90"/>
      <c r="B47" s="90"/>
      <c r="C47" s="90"/>
      <c r="D47" s="90"/>
      <c r="E47" s="90"/>
      <c r="F47" s="90"/>
      <c r="G47" s="90"/>
      <c r="H47" s="90"/>
      <c r="I47" s="90"/>
      <c r="J47" s="90"/>
      <c r="K47" s="90"/>
      <c r="L47" s="90"/>
      <c r="M47" s="90"/>
      <c r="N47" s="90"/>
      <c r="O47" s="90"/>
      <c r="P47" s="90"/>
      <c r="Q47" s="90"/>
      <c r="R47" s="90"/>
      <c r="S47" s="90"/>
      <c r="T47" s="90"/>
      <c r="U47" s="90"/>
      <c r="V47" s="90"/>
      <c r="W47" s="4"/>
      <c r="X47" s="4"/>
      <c r="Y47" s="4"/>
      <c r="Z47" s="4"/>
    </row>
    <row r="48" spans="1:26" ht="16.5" customHeight="1">
      <c r="A48" s="95">
        <v>14</v>
      </c>
      <c r="B48" s="91" t="str">
        <f>IF(C48="","",
IF('1. Punto de Partida'!$C$6="","",'1. Punto de Partida'!$C$6))</f>
        <v/>
      </c>
      <c r="C48" s="91"/>
      <c r="D48" s="91"/>
      <c r="E48" s="91"/>
      <c r="F48" s="91"/>
      <c r="G48" s="91"/>
      <c r="H48" s="91"/>
      <c r="I48" s="91"/>
      <c r="J48" s="91"/>
      <c r="K48" s="92" t="str">
        <f>IFERROR(MID(J48,1,SEARCH(":",J48,1)-1),"")</f>
        <v/>
      </c>
      <c r="L48" s="93" t="str">
        <f>IF(OR(K48="Rara vez",K48="Muy Baja"),0.2,
IF(OR(K48="Improbable",K48="Baja"),0.4,
IF(OR(K48="Posible",K48="Media"),0.6,
IF(OR(K48="Probable",K48="Alta"),0.8,
IF(OR(K48="Casi seguro",K48="Muy Alta"),1,"")))))</f>
        <v/>
      </c>
      <c r="M48" s="94"/>
      <c r="N48" s="92"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3" t="str">
        <f>IF(N48="Leve",0.2,
IF(N48="Menor",0.4,
IF(N48="Moderado",0.6,
IF(N48="Mayor",0.8,
IF(N48="Catastrófico",1,"")))))</f>
        <v/>
      </c>
      <c r="P48" s="8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1"/>
      <c r="R48" s="91"/>
      <c r="S48" s="91"/>
      <c r="T48" s="91"/>
      <c r="U48" s="91" t="str">
        <f>IF(S48="","","Cuatrimestral")</f>
        <v/>
      </c>
      <c r="V48" s="91"/>
      <c r="W48" s="4"/>
      <c r="X48" s="4"/>
      <c r="Y48" s="4"/>
      <c r="Z48" s="4"/>
    </row>
    <row r="49" spans="1:26" ht="15" customHeight="1">
      <c r="A49" s="89"/>
      <c r="B49" s="89"/>
      <c r="C49" s="89"/>
      <c r="D49" s="89"/>
      <c r="E49" s="89"/>
      <c r="F49" s="89"/>
      <c r="G49" s="89"/>
      <c r="H49" s="89"/>
      <c r="I49" s="89"/>
      <c r="J49" s="89"/>
      <c r="K49" s="89"/>
      <c r="L49" s="89"/>
      <c r="M49" s="89"/>
      <c r="N49" s="89"/>
      <c r="O49" s="89"/>
      <c r="P49" s="89"/>
      <c r="Q49" s="89"/>
      <c r="R49" s="89"/>
      <c r="S49" s="89"/>
      <c r="T49" s="89"/>
      <c r="U49" s="89"/>
      <c r="V49" s="89"/>
      <c r="W49" s="4"/>
      <c r="X49" s="4"/>
      <c r="Y49" s="4"/>
      <c r="Z49" s="4"/>
    </row>
    <row r="50" spans="1:26" ht="15" customHeight="1">
      <c r="A50" s="90"/>
      <c r="B50" s="90"/>
      <c r="C50" s="90"/>
      <c r="D50" s="90"/>
      <c r="E50" s="90"/>
      <c r="F50" s="90"/>
      <c r="G50" s="90"/>
      <c r="H50" s="90"/>
      <c r="I50" s="90"/>
      <c r="J50" s="90"/>
      <c r="K50" s="90"/>
      <c r="L50" s="90"/>
      <c r="M50" s="90"/>
      <c r="N50" s="90"/>
      <c r="O50" s="90"/>
      <c r="P50" s="90"/>
      <c r="Q50" s="90"/>
      <c r="R50" s="90"/>
      <c r="S50" s="90"/>
      <c r="T50" s="90"/>
      <c r="U50" s="90"/>
      <c r="V50" s="90"/>
      <c r="W50" s="4"/>
      <c r="X50" s="4"/>
      <c r="Y50" s="4"/>
      <c r="Z50" s="4"/>
    </row>
    <row r="51" spans="1:26" ht="16.5" customHeight="1">
      <c r="A51" s="95">
        <v>15</v>
      </c>
      <c r="B51" s="91" t="str">
        <f>IF(C51="","",
IF('1. Punto de Partida'!$C$6="","",'1. Punto de Partida'!$C$6))</f>
        <v/>
      </c>
      <c r="C51" s="91"/>
      <c r="D51" s="91"/>
      <c r="E51" s="91"/>
      <c r="F51" s="91"/>
      <c r="G51" s="91"/>
      <c r="H51" s="91"/>
      <c r="I51" s="91"/>
      <c r="J51" s="91"/>
      <c r="K51" s="92" t="str">
        <f>IFERROR(MID(J51,1,SEARCH(":",J51,1)-1),"")</f>
        <v/>
      </c>
      <c r="L51" s="93" t="str">
        <f>IF(OR(K51="Rara vez",K51="Muy Baja"),0.2,
IF(OR(K51="Improbable",K51="Baja"),0.4,
IF(OR(K51="Posible",K51="Media"),0.6,
IF(OR(K51="Probable",K51="Alta"),0.8,
IF(OR(K51="Casi seguro",K51="Muy Alta"),1,"")))))</f>
        <v/>
      </c>
      <c r="M51" s="94"/>
      <c r="N51" s="92"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3" t="str">
        <f>IF(N51="Leve",0.2,
IF(N51="Menor",0.4,
IF(N51="Moderado",0.6,
IF(N51="Mayor",0.8,
IF(N51="Catastrófico",1,"")))))</f>
        <v/>
      </c>
      <c r="P51" s="8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1"/>
      <c r="R51" s="91"/>
      <c r="S51" s="91"/>
      <c r="T51" s="91"/>
      <c r="U51" s="91" t="str">
        <f>IF(S51="","","Cuatrimestral")</f>
        <v/>
      </c>
      <c r="V51" s="91"/>
      <c r="W51" s="4"/>
      <c r="X51" s="4"/>
      <c r="Y51" s="4"/>
      <c r="Z51" s="4"/>
    </row>
    <row r="52" spans="1:26" ht="15" customHeight="1">
      <c r="A52" s="89"/>
      <c r="B52" s="89"/>
      <c r="C52" s="89"/>
      <c r="D52" s="89"/>
      <c r="E52" s="89"/>
      <c r="F52" s="89"/>
      <c r="G52" s="89"/>
      <c r="H52" s="89"/>
      <c r="I52" s="89"/>
      <c r="J52" s="89"/>
      <c r="K52" s="89"/>
      <c r="L52" s="89"/>
      <c r="M52" s="89"/>
      <c r="N52" s="89"/>
      <c r="O52" s="89"/>
      <c r="P52" s="89"/>
      <c r="Q52" s="89"/>
      <c r="R52" s="89"/>
      <c r="S52" s="89"/>
      <c r="T52" s="89"/>
      <c r="U52" s="89"/>
      <c r="V52" s="89"/>
      <c r="W52" s="4"/>
      <c r="X52" s="4"/>
      <c r="Y52" s="4"/>
      <c r="Z52" s="4"/>
    </row>
    <row r="53" spans="1:26" ht="15" customHeight="1">
      <c r="A53" s="90"/>
      <c r="B53" s="90"/>
      <c r="C53" s="90"/>
      <c r="D53" s="90"/>
      <c r="E53" s="90"/>
      <c r="F53" s="90"/>
      <c r="G53" s="90"/>
      <c r="H53" s="90"/>
      <c r="I53" s="90"/>
      <c r="J53" s="90"/>
      <c r="K53" s="90"/>
      <c r="L53" s="90"/>
      <c r="M53" s="90"/>
      <c r="N53" s="90"/>
      <c r="O53" s="90"/>
      <c r="P53" s="90"/>
      <c r="Q53" s="90"/>
      <c r="R53" s="90"/>
      <c r="S53" s="90"/>
      <c r="T53" s="90"/>
      <c r="U53" s="90"/>
      <c r="V53" s="90"/>
      <c r="W53" s="4"/>
      <c r="X53" s="4"/>
      <c r="Y53" s="4"/>
      <c r="Z53" s="4"/>
    </row>
    <row r="54" spans="1:26" ht="16.5" customHeight="1">
      <c r="A54" s="95">
        <v>16</v>
      </c>
      <c r="B54" s="91" t="str">
        <f>IF(C54="","",
IF('1. Punto de Partida'!$C$6="","",'1. Punto de Partida'!$C$6))</f>
        <v/>
      </c>
      <c r="C54" s="91"/>
      <c r="D54" s="91"/>
      <c r="E54" s="91"/>
      <c r="F54" s="91"/>
      <c r="G54" s="91"/>
      <c r="H54" s="91"/>
      <c r="I54" s="91"/>
      <c r="J54" s="91"/>
      <c r="K54" s="92" t="str">
        <f>IFERROR(MID(J54,1,SEARCH(":",J54,1)-1),"")</f>
        <v/>
      </c>
      <c r="L54" s="93" t="str">
        <f>IF(OR(K54="Rara vez",K54="Muy Baja"),0.2,
IF(OR(K54="Improbable",K54="Baja"),0.4,
IF(OR(K54="Posible",K54="Media"),0.6,
IF(OR(K54="Probable",K54="Alta"),0.8,
IF(OR(K54="Casi seguro",K54="Muy Alta"),1,"")))))</f>
        <v/>
      </c>
      <c r="M54" s="94"/>
      <c r="N54" s="92"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3" t="str">
        <f>IF(N54="Leve",0.2,
IF(N54="Menor",0.4,
IF(N54="Moderado",0.6,
IF(N54="Mayor",0.8,
IF(N54="Catastrófico",1,"")))))</f>
        <v/>
      </c>
      <c r="P54" s="8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1"/>
      <c r="R54" s="91"/>
      <c r="S54" s="91"/>
      <c r="T54" s="91"/>
      <c r="U54" s="91" t="str">
        <f>IF(S54="","","Cuatrimestral")</f>
        <v/>
      </c>
      <c r="V54" s="91"/>
      <c r="W54" s="4"/>
      <c r="X54" s="4"/>
      <c r="Y54" s="4"/>
      <c r="Z54" s="4"/>
    </row>
    <row r="55" spans="1:26" ht="15" customHeight="1">
      <c r="A55" s="89"/>
      <c r="B55" s="89"/>
      <c r="C55" s="89"/>
      <c r="D55" s="89"/>
      <c r="E55" s="89"/>
      <c r="F55" s="89"/>
      <c r="G55" s="89"/>
      <c r="H55" s="89"/>
      <c r="I55" s="89"/>
      <c r="J55" s="89"/>
      <c r="K55" s="89"/>
      <c r="L55" s="89"/>
      <c r="M55" s="89"/>
      <c r="N55" s="89"/>
      <c r="O55" s="89"/>
      <c r="P55" s="89"/>
      <c r="Q55" s="89"/>
      <c r="R55" s="89"/>
      <c r="S55" s="89"/>
      <c r="T55" s="89"/>
      <c r="U55" s="89"/>
      <c r="V55" s="89"/>
      <c r="W55" s="4"/>
      <c r="X55" s="4"/>
      <c r="Y55" s="4"/>
      <c r="Z55" s="4"/>
    </row>
    <row r="56" spans="1:26" ht="15" customHeight="1">
      <c r="A56" s="90"/>
      <c r="B56" s="90"/>
      <c r="C56" s="90"/>
      <c r="D56" s="90"/>
      <c r="E56" s="90"/>
      <c r="F56" s="90"/>
      <c r="G56" s="90"/>
      <c r="H56" s="90"/>
      <c r="I56" s="90"/>
      <c r="J56" s="90"/>
      <c r="K56" s="90"/>
      <c r="L56" s="90"/>
      <c r="M56" s="90"/>
      <c r="N56" s="90"/>
      <c r="O56" s="90"/>
      <c r="P56" s="90"/>
      <c r="Q56" s="90"/>
      <c r="R56" s="90"/>
      <c r="S56" s="90"/>
      <c r="T56" s="90"/>
      <c r="U56" s="90"/>
      <c r="V56" s="90"/>
      <c r="W56" s="4"/>
      <c r="X56" s="4"/>
      <c r="Y56" s="4"/>
      <c r="Z56" s="4"/>
    </row>
    <row r="57" spans="1:26" ht="16.5" customHeight="1">
      <c r="A57" s="95">
        <v>17</v>
      </c>
      <c r="B57" s="91" t="str">
        <f>IF(C57="","",
IF('1. Punto de Partida'!$C$6="","",'1. Punto de Partida'!$C$6))</f>
        <v/>
      </c>
      <c r="C57" s="91"/>
      <c r="D57" s="91"/>
      <c r="E57" s="91"/>
      <c r="F57" s="91"/>
      <c r="G57" s="91"/>
      <c r="H57" s="91"/>
      <c r="I57" s="91"/>
      <c r="J57" s="91"/>
      <c r="K57" s="92" t="str">
        <f>IFERROR(MID(J57,1,SEARCH(":",J57,1)-1),"")</f>
        <v/>
      </c>
      <c r="L57" s="93" t="str">
        <f>IF(OR(K57="Rara vez",K57="Muy Baja"),0.2,
IF(OR(K57="Improbable",K57="Baja"),0.4,
IF(OR(K57="Posible",K57="Media"),0.6,
IF(OR(K57="Probable",K57="Alta"),0.8,
IF(OR(K57="Casi seguro",K57="Muy Alta"),1,"")))))</f>
        <v/>
      </c>
      <c r="M57" s="94"/>
      <c r="N57" s="92"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3" t="str">
        <f>IF(N57="Leve",0.2,
IF(N57="Menor",0.4,
IF(N57="Moderado",0.6,
IF(N57="Mayor",0.8,
IF(N57="Catastrófico",1,"")))))</f>
        <v/>
      </c>
      <c r="P57" s="8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1"/>
      <c r="R57" s="91"/>
      <c r="S57" s="91"/>
      <c r="T57" s="91"/>
      <c r="U57" s="91" t="str">
        <f>IF(S57="","","Cuatrimestral")</f>
        <v/>
      </c>
      <c r="V57" s="91"/>
      <c r="W57" s="4"/>
      <c r="X57" s="4"/>
      <c r="Y57" s="4"/>
      <c r="Z57" s="4"/>
    </row>
    <row r="58" spans="1:26" ht="15" customHeight="1">
      <c r="A58" s="89"/>
      <c r="B58" s="89"/>
      <c r="C58" s="89"/>
      <c r="D58" s="89"/>
      <c r="E58" s="89"/>
      <c r="F58" s="89"/>
      <c r="G58" s="89"/>
      <c r="H58" s="89"/>
      <c r="I58" s="89"/>
      <c r="J58" s="89"/>
      <c r="K58" s="89"/>
      <c r="L58" s="89"/>
      <c r="M58" s="89"/>
      <c r="N58" s="89"/>
      <c r="O58" s="89"/>
      <c r="P58" s="89"/>
      <c r="Q58" s="89"/>
      <c r="R58" s="89"/>
      <c r="S58" s="89"/>
      <c r="T58" s="89"/>
      <c r="U58" s="89"/>
      <c r="V58" s="89"/>
      <c r="W58" s="4"/>
      <c r="X58" s="4"/>
      <c r="Y58" s="4"/>
      <c r="Z58" s="4"/>
    </row>
    <row r="59" spans="1:26" ht="15" customHeight="1">
      <c r="A59" s="90"/>
      <c r="B59" s="90"/>
      <c r="C59" s="90"/>
      <c r="D59" s="90"/>
      <c r="E59" s="90"/>
      <c r="F59" s="90"/>
      <c r="G59" s="90"/>
      <c r="H59" s="90"/>
      <c r="I59" s="90"/>
      <c r="J59" s="90"/>
      <c r="K59" s="90"/>
      <c r="L59" s="90"/>
      <c r="M59" s="90"/>
      <c r="N59" s="90"/>
      <c r="O59" s="90"/>
      <c r="P59" s="90"/>
      <c r="Q59" s="90"/>
      <c r="R59" s="90"/>
      <c r="S59" s="90"/>
      <c r="T59" s="90"/>
      <c r="U59" s="90"/>
      <c r="V59" s="90"/>
      <c r="W59" s="4"/>
      <c r="X59" s="4"/>
      <c r="Y59" s="4"/>
      <c r="Z59" s="4"/>
    </row>
    <row r="60" spans="1:26" ht="16.5" customHeight="1">
      <c r="A60" s="95">
        <v>18</v>
      </c>
      <c r="B60" s="91" t="str">
        <f>IF(C60="","",
IF('1. Punto de Partida'!$C$6="","",'1. Punto de Partida'!$C$6))</f>
        <v/>
      </c>
      <c r="C60" s="91"/>
      <c r="D60" s="91"/>
      <c r="E60" s="91"/>
      <c r="F60" s="91"/>
      <c r="G60" s="91"/>
      <c r="H60" s="91"/>
      <c r="I60" s="91"/>
      <c r="J60" s="91"/>
      <c r="K60" s="92" t="str">
        <f>IFERROR(MID(J60,1,SEARCH(":",J60,1)-1),"")</f>
        <v/>
      </c>
      <c r="L60" s="93" t="str">
        <f>IF(OR(K60="Rara vez",K60="Muy Baja"),0.2,
IF(OR(K60="Improbable",K60="Baja"),0.4,
IF(OR(K60="Posible",K60="Media"),0.6,
IF(OR(K60="Probable",K60="Alta"),0.8,
IF(OR(K60="Casi seguro",K60="Muy Alta"),1,"")))))</f>
        <v/>
      </c>
      <c r="M60" s="94"/>
      <c r="N60" s="92"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3" t="str">
        <f>IF(N60="Leve",0.2,
IF(N60="Menor",0.4,
IF(N60="Moderado",0.6,
IF(N60="Mayor",0.8,
IF(N60="Catastrófico",1,"")))))</f>
        <v/>
      </c>
      <c r="P60" s="8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1"/>
      <c r="R60" s="91"/>
      <c r="S60" s="91"/>
      <c r="T60" s="91"/>
      <c r="U60" s="91" t="str">
        <f>IF(S60="","","Cuatrimestral")</f>
        <v/>
      </c>
      <c r="V60" s="91"/>
      <c r="W60" s="4"/>
      <c r="X60" s="4"/>
      <c r="Y60" s="4"/>
      <c r="Z60" s="4"/>
    </row>
    <row r="61" spans="1:26" ht="15" customHeight="1">
      <c r="A61" s="89"/>
      <c r="B61" s="89"/>
      <c r="C61" s="89"/>
      <c r="D61" s="89"/>
      <c r="E61" s="89"/>
      <c r="F61" s="89"/>
      <c r="G61" s="89"/>
      <c r="H61" s="89"/>
      <c r="I61" s="89"/>
      <c r="J61" s="89"/>
      <c r="K61" s="89"/>
      <c r="L61" s="89"/>
      <c r="M61" s="89"/>
      <c r="N61" s="89"/>
      <c r="O61" s="89"/>
      <c r="P61" s="89"/>
      <c r="Q61" s="89"/>
      <c r="R61" s="89"/>
      <c r="S61" s="89"/>
      <c r="T61" s="89"/>
      <c r="U61" s="89"/>
      <c r="V61" s="89"/>
      <c r="W61" s="4"/>
      <c r="X61" s="4"/>
      <c r="Y61" s="4"/>
      <c r="Z61" s="4"/>
    </row>
    <row r="62" spans="1:26" ht="15" customHeight="1">
      <c r="A62" s="90"/>
      <c r="B62" s="90"/>
      <c r="C62" s="90"/>
      <c r="D62" s="90"/>
      <c r="E62" s="90"/>
      <c r="F62" s="90"/>
      <c r="G62" s="90"/>
      <c r="H62" s="90"/>
      <c r="I62" s="90"/>
      <c r="J62" s="90"/>
      <c r="K62" s="90"/>
      <c r="L62" s="90"/>
      <c r="M62" s="90"/>
      <c r="N62" s="90"/>
      <c r="O62" s="90"/>
      <c r="P62" s="90"/>
      <c r="Q62" s="90"/>
      <c r="R62" s="90"/>
      <c r="S62" s="90"/>
      <c r="T62" s="90"/>
      <c r="U62" s="90"/>
      <c r="V62" s="90"/>
      <c r="W62" s="4"/>
      <c r="X62" s="4"/>
      <c r="Y62" s="4"/>
      <c r="Z62" s="4"/>
    </row>
    <row r="63" spans="1:26" ht="16.5" customHeight="1">
      <c r="A63" s="95">
        <v>19</v>
      </c>
      <c r="B63" s="91" t="str">
        <f>IF(C63="","",
IF('1. Punto de Partida'!$C$6="","",'1. Punto de Partida'!$C$6))</f>
        <v/>
      </c>
      <c r="C63" s="91"/>
      <c r="D63" s="91"/>
      <c r="E63" s="91"/>
      <c r="F63" s="91"/>
      <c r="G63" s="91"/>
      <c r="H63" s="91"/>
      <c r="I63" s="91"/>
      <c r="J63" s="91"/>
      <c r="K63" s="92" t="str">
        <f>IFERROR(MID(J63,1,SEARCH(":",J63,1)-1),"")</f>
        <v/>
      </c>
      <c r="L63" s="93" t="str">
        <f>IF(OR(K63="Rara vez",K63="Muy Baja"),0.2,
IF(OR(K63="Improbable",K63="Baja"),0.4,
IF(OR(K63="Posible",K63="Media"),0.6,
IF(OR(K63="Probable",K63="Alta"),0.8,
IF(OR(K63="Casi seguro",K63="Muy Alta"),1,"")))))</f>
        <v/>
      </c>
      <c r="M63" s="94"/>
      <c r="N63" s="92"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3" t="str">
        <f>IF(N63="Leve",0.2,
IF(N63="Menor",0.4,
IF(N63="Moderado",0.6,
IF(N63="Mayor",0.8,
IF(N63="Catastrófico",1,"")))))</f>
        <v/>
      </c>
      <c r="P63" s="8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1"/>
      <c r="R63" s="91"/>
      <c r="S63" s="91"/>
      <c r="T63" s="91"/>
      <c r="U63" s="91" t="str">
        <f>IF(S63="","","Cuatrimestral")</f>
        <v/>
      </c>
      <c r="V63" s="91"/>
      <c r="W63" s="4"/>
      <c r="X63" s="4"/>
      <c r="Y63" s="4"/>
      <c r="Z63" s="4"/>
    </row>
    <row r="64" spans="1:26" ht="15" customHeight="1">
      <c r="A64" s="89"/>
      <c r="B64" s="89"/>
      <c r="C64" s="89"/>
      <c r="D64" s="89"/>
      <c r="E64" s="89"/>
      <c r="F64" s="89"/>
      <c r="G64" s="89"/>
      <c r="H64" s="89"/>
      <c r="I64" s="89"/>
      <c r="J64" s="89"/>
      <c r="K64" s="89"/>
      <c r="L64" s="89"/>
      <c r="M64" s="89"/>
      <c r="N64" s="89"/>
      <c r="O64" s="89"/>
      <c r="P64" s="89"/>
      <c r="Q64" s="89"/>
      <c r="R64" s="89"/>
      <c r="S64" s="89"/>
      <c r="T64" s="89"/>
      <c r="U64" s="89"/>
      <c r="V64" s="89"/>
      <c r="W64" s="4"/>
      <c r="X64" s="4"/>
      <c r="Y64" s="4"/>
      <c r="Z64" s="4"/>
    </row>
    <row r="65" spans="1:26" ht="15" customHeight="1">
      <c r="A65" s="90"/>
      <c r="B65" s="90"/>
      <c r="C65" s="90"/>
      <c r="D65" s="90"/>
      <c r="E65" s="90"/>
      <c r="F65" s="90"/>
      <c r="G65" s="90"/>
      <c r="H65" s="90"/>
      <c r="I65" s="90"/>
      <c r="J65" s="90"/>
      <c r="K65" s="90"/>
      <c r="L65" s="90"/>
      <c r="M65" s="90"/>
      <c r="N65" s="90"/>
      <c r="O65" s="90"/>
      <c r="P65" s="90"/>
      <c r="Q65" s="90"/>
      <c r="R65" s="90"/>
      <c r="S65" s="90"/>
      <c r="T65" s="90"/>
      <c r="U65" s="90"/>
      <c r="V65" s="90"/>
      <c r="W65" s="4"/>
      <c r="X65" s="4"/>
      <c r="Y65" s="4"/>
      <c r="Z65" s="4"/>
    </row>
    <row r="66" spans="1:26" ht="16.5" customHeight="1">
      <c r="A66" s="95">
        <v>20</v>
      </c>
      <c r="B66" s="91" t="str">
        <f>IF(C66="","",
IF('1. Punto de Partida'!$C$6="","",'1. Punto de Partida'!$C$6))</f>
        <v/>
      </c>
      <c r="C66" s="91"/>
      <c r="D66" s="91"/>
      <c r="E66" s="91"/>
      <c r="F66" s="91"/>
      <c r="G66" s="91"/>
      <c r="H66" s="91"/>
      <c r="I66" s="91"/>
      <c r="J66" s="91"/>
      <c r="K66" s="92" t="str">
        <f>IFERROR(MID(J66,1,SEARCH(":",J66,1)-1),"")</f>
        <v/>
      </c>
      <c r="L66" s="93" t="str">
        <f>IF(OR(K66="Rara vez",K66="Muy Baja"),0.2,
IF(OR(K66="Improbable",K66="Baja"),0.4,
IF(OR(K66="Posible",K66="Media"),0.6,
IF(OR(K66="Probable",K66="Alta"),0.8,
IF(OR(K66="Casi seguro",K66="Muy Alta"),1,"")))))</f>
        <v/>
      </c>
      <c r="M66" s="94"/>
      <c r="N66" s="92"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3" t="str">
        <f>IF(N66="Leve",0.2,
IF(N66="Menor",0.4,
IF(N66="Moderado",0.6,
IF(N66="Mayor",0.8,
IF(N66="Catastrófico",1,"")))))</f>
        <v/>
      </c>
      <c r="P66" s="8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1"/>
      <c r="R66" s="91"/>
      <c r="S66" s="91"/>
      <c r="T66" s="91"/>
      <c r="U66" s="91" t="str">
        <f>IF(S66="","","Cuatrimestral")</f>
        <v/>
      </c>
      <c r="V66" s="91"/>
      <c r="W66" s="4"/>
      <c r="X66" s="4"/>
      <c r="Y66" s="4"/>
      <c r="Z66" s="4"/>
    </row>
    <row r="67" spans="1:26" ht="15" customHeight="1">
      <c r="A67" s="89"/>
      <c r="B67" s="89"/>
      <c r="C67" s="89"/>
      <c r="D67" s="89"/>
      <c r="E67" s="89"/>
      <c r="F67" s="89"/>
      <c r="G67" s="89"/>
      <c r="H67" s="89"/>
      <c r="I67" s="89"/>
      <c r="J67" s="89"/>
      <c r="K67" s="89"/>
      <c r="L67" s="89"/>
      <c r="M67" s="89"/>
      <c r="N67" s="89"/>
      <c r="O67" s="89"/>
      <c r="P67" s="89"/>
      <c r="Q67" s="89"/>
      <c r="R67" s="89"/>
      <c r="S67" s="89"/>
      <c r="T67" s="89"/>
      <c r="U67" s="89"/>
      <c r="V67" s="89"/>
      <c r="W67" s="4"/>
      <c r="X67" s="4"/>
      <c r="Y67" s="4"/>
      <c r="Z67" s="4"/>
    </row>
    <row r="68" spans="1:26" ht="15" customHeight="1">
      <c r="A68" s="90"/>
      <c r="B68" s="90"/>
      <c r="C68" s="90"/>
      <c r="D68" s="90"/>
      <c r="E68" s="90"/>
      <c r="F68" s="90"/>
      <c r="G68" s="90"/>
      <c r="H68" s="90"/>
      <c r="I68" s="90"/>
      <c r="J68" s="90"/>
      <c r="K68" s="90"/>
      <c r="L68" s="90"/>
      <c r="M68" s="90"/>
      <c r="N68" s="90"/>
      <c r="O68" s="90"/>
      <c r="P68" s="90"/>
      <c r="Q68" s="90"/>
      <c r="R68" s="90"/>
      <c r="S68" s="90"/>
      <c r="T68" s="90"/>
      <c r="U68" s="90"/>
      <c r="V68" s="90"/>
      <c r="W68" s="4"/>
      <c r="X68" s="4"/>
      <c r="Y68" s="4"/>
      <c r="Z68" s="4"/>
    </row>
    <row r="69" spans="1:26" ht="14.2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4.2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4.2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4.2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4.2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4.2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4.2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4.2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4.2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4.2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4.2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4.2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4.2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4.2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4.2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4.2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4.2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4.2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4.2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4.2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4.2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4.2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4.2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4.2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4.2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4.2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4.2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4.2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4.2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4.2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4.2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59" priority="7" operator="equal">
      <formula>"Muy Alta"</formula>
    </cfRule>
  </conditionalFormatting>
  <conditionalFormatting sqref="K9">
    <cfRule type="cellIs" dxfId="358" priority="8" operator="equal">
      <formula>"Alta"</formula>
    </cfRule>
  </conditionalFormatting>
  <conditionalFormatting sqref="K9">
    <cfRule type="cellIs" dxfId="357" priority="9" operator="equal">
      <formula>"Media"</formula>
    </cfRule>
  </conditionalFormatting>
  <conditionalFormatting sqref="K9">
    <cfRule type="cellIs" dxfId="356" priority="10" operator="equal">
      <formula>"Baja"</formula>
    </cfRule>
  </conditionalFormatting>
  <conditionalFormatting sqref="K9">
    <cfRule type="cellIs" dxfId="355" priority="11" operator="equal">
      <formula>"Muy Baja"</formula>
    </cfRule>
  </conditionalFormatting>
  <conditionalFormatting sqref="N9">
    <cfRule type="cellIs" dxfId="354" priority="12" operator="equal">
      <formula>"Catastrófico"</formula>
    </cfRule>
  </conditionalFormatting>
  <conditionalFormatting sqref="N9">
    <cfRule type="cellIs" dxfId="353" priority="13" operator="equal">
      <formula>"Mayor"</formula>
    </cfRule>
  </conditionalFormatting>
  <conditionalFormatting sqref="N9">
    <cfRule type="cellIs" dxfId="352" priority="14" operator="equal">
      <formula>"Moderado"</formula>
    </cfRule>
  </conditionalFormatting>
  <conditionalFormatting sqref="N9">
    <cfRule type="cellIs" dxfId="351" priority="15" operator="equal">
      <formula>"Menor"</formula>
    </cfRule>
  </conditionalFormatting>
  <conditionalFormatting sqref="N9">
    <cfRule type="cellIs" dxfId="350" priority="16" operator="equal">
      <formula>"Leve"</formula>
    </cfRule>
  </conditionalFormatting>
  <conditionalFormatting sqref="P9">
    <cfRule type="cellIs" dxfId="349" priority="17" operator="equal">
      <formula>"Extremo"</formula>
    </cfRule>
  </conditionalFormatting>
  <conditionalFormatting sqref="P9">
    <cfRule type="cellIs" dxfId="348" priority="18" operator="equal">
      <formula>"Alto"</formula>
    </cfRule>
  </conditionalFormatting>
  <conditionalFormatting sqref="P9">
    <cfRule type="cellIs" dxfId="347" priority="19" operator="equal">
      <formula>"Moderado"</formula>
    </cfRule>
  </conditionalFormatting>
  <conditionalFormatting sqref="P9">
    <cfRule type="cellIs" dxfId="346" priority="20" operator="equal">
      <formula>"Bajo"</formula>
    </cfRule>
  </conditionalFormatting>
  <conditionalFormatting sqref="K12 K15 K18 K21 K24 K27 K30 K33 K36">
    <cfRule type="cellIs" dxfId="345" priority="21" operator="equal">
      <formula>"Muy Alta"</formula>
    </cfRule>
  </conditionalFormatting>
  <conditionalFormatting sqref="K12 K15 K18 K21 K24 K27 K30 K33 K36">
    <cfRule type="cellIs" dxfId="344" priority="22" operator="equal">
      <formula>"Alta"</formula>
    </cfRule>
  </conditionalFormatting>
  <conditionalFormatting sqref="K12 K15 K18 K21 K24 K27 K30 K33 K36">
    <cfRule type="cellIs" dxfId="343" priority="23" operator="equal">
      <formula>"Media"</formula>
    </cfRule>
  </conditionalFormatting>
  <conditionalFormatting sqref="K12 K15 K18 K21 K24 K27 K30 K33 K36">
    <cfRule type="cellIs" dxfId="342" priority="24" operator="equal">
      <formula>"Baja"</formula>
    </cfRule>
  </conditionalFormatting>
  <conditionalFormatting sqref="K12 K15 K18 K21 K24 K27 K30 K33 K36">
    <cfRule type="cellIs" dxfId="341" priority="25" operator="equal">
      <formula>"Muy Baja"</formula>
    </cfRule>
  </conditionalFormatting>
  <conditionalFormatting sqref="K39 K42 K45 K48 K51">
    <cfRule type="cellIs" dxfId="340" priority="26" operator="equal">
      <formula>"Muy Alta"</formula>
    </cfRule>
  </conditionalFormatting>
  <conditionalFormatting sqref="K39 K42 K45 K48 K51">
    <cfRule type="cellIs" dxfId="339" priority="27" operator="equal">
      <formula>"Alta"</formula>
    </cfRule>
  </conditionalFormatting>
  <conditionalFormatting sqref="K39 K42 K45 K48 K51">
    <cfRule type="cellIs" dxfId="338" priority="28" operator="equal">
      <formula>"Media"</formula>
    </cfRule>
  </conditionalFormatting>
  <conditionalFormatting sqref="K39 K42 K45 K48 K51">
    <cfRule type="cellIs" dxfId="337" priority="29" operator="equal">
      <formula>"Baja"</formula>
    </cfRule>
  </conditionalFormatting>
  <conditionalFormatting sqref="K39 K42 K45 K48 K51">
    <cfRule type="cellIs" dxfId="336" priority="30" operator="equal">
      <formula>"Muy Baja"</formula>
    </cfRule>
  </conditionalFormatting>
  <conditionalFormatting sqref="K9:K53">
    <cfRule type="expression" dxfId="335" priority="31">
      <formula>IF($K9="Casi seguro",1,0)</formula>
    </cfRule>
  </conditionalFormatting>
  <conditionalFormatting sqref="K9:K53">
    <cfRule type="expression" dxfId="334" priority="32">
      <formula>IF($K9="Probable",1,0)</formula>
    </cfRule>
  </conditionalFormatting>
  <conditionalFormatting sqref="K9:K53">
    <cfRule type="expression" dxfId="333" priority="33">
      <formula>IF($K9="Posible",1,0)</formula>
    </cfRule>
  </conditionalFormatting>
  <conditionalFormatting sqref="K9:K53">
    <cfRule type="expression" dxfId="332" priority="34">
      <formula>IF($K9="Improbable",1,0)</formula>
    </cfRule>
  </conditionalFormatting>
  <conditionalFormatting sqref="K9:K53">
    <cfRule type="expression" dxfId="331" priority="35">
      <formula>IF($K9="Rara vez",1,0)</formula>
    </cfRule>
  </conditionalFormatting>
  <conditionalFormatting sqref="K12 K15 K18 K21 K24 K27 K30 K33 K36 K39 K42 K45 K48 K51">
    <cfRule type="cellIs" dxfId="330" priority="36" operator="equal">
      <formula>"Muy Alta"</formula>
    </cfRule>
  </conditionalFormatting>
  <conditionalFormatting sqref="K12 K15 K18 K21 K24 K27 K30 K33 K36 K39 K42 K45 K48 K51">
    <cfRule type="cellIs" dxfId="329" priority="37" operator="equal">
      <formula>"Alta"</formula>
    </cfRule>
  </conditionalFormatting>
  <conditionalFormatting sqref="K12 K15 K18 K21 K24 K27 K30 K33 K36 K39 K42 K45 K48 K51">
    <cfRule type="cellIs" dxfId="328" priority="38" operator="equal">
      <formula>"Media"</formula>
    </cfRule>
  </conditionalFormatting>
  <conditionalFormatting sqref="K12 K15 K18 K21 K24 K27 K30 K33 K36 K39 K42 K45 K48 K51">
    <cfRule type="cellIs" dxfId="327" priority="39" operator="equal">
      <formula>"Baja"</formula>
    </cfRule>
  </conditionalFormatting>
  <conditionalFormatting sqref="K12 K15 K18 K21 K24 K27 K30 K33 K36 K39 K42 K45 K48 K51">
    <cfRule type="cellIs" dxfId="326" priority="40" operator="equal">
      <formula>"Muy Baja"</formula>
    </cfRule>
  </conditionalFormatting>
  <conditionalFormatting sqref="K54 K57 K60 K63 K66">
    <cfRule type="cellIs" dxfId="325" priority="41" operator="equal">
      <formula>"Muy Alta"</formula>
    </cfRule>
  </conditionalFormatting>
  <conditionalFormatting sqref="K54 K57 K60 K63 K66">
    <cfRule type="cellIs" dxfId="324" priority="42" operator="equal">
      <formula>"Alta"</formula>
    </cfRule>
  </conditionalFormatting>
  <conditionalFormatting sqref="K54 K57 K60 K63 K66">
    <cfRule type="cellIs" dxfId="323" priority="43" operator="equal">
      <formula>"Media"</formula>
    </cfRule>
  </conditionalFormatting>
  <conditionalFormatting sqref="K54 K57 K60 K63 K66">
    <cfRule type="cellIs" dxfId="322" priority="44" operator="equal">
      <formula>"Baja"</formula>
    </cfRule>
  </conditionalFormatting>
  <conditionalFormatting sqref="K54 K57 K60 K63 K66">
    <cfRule type="cellIs" dxfId="321" priority="45" operator="equal">
      <formula>"Muy Baja"</formula>
    </cfRule>
  </conditionalFormatting>
  <conditionalFormatting sqref="K54:K68">
    <cfRule type="expression" dxfId="320" priority="46">
      <formula>IF($K54="Casi seguro",1,0)</formula>
    </cfRule>
  </conditionalFormatting>
  <conditionalFormatting sqref="K54:K68">
    <cfRule type="expression" dxfId="319" priority="47">
      <formula>IF($K54="Probable",1,0)</formula>
    </cfRule>
  </conditionalFormatting>
  <conditionalFormatting sqref="K54:K68">
    <cfRule type="expression" dxfId="318" priority="48">
      <formula>IF($K54="Posible",1,0)</formula>
    </cfRule>
  </conditionalFormatting>
  <conditionalFormatting sqref="K54:K68">
    <cfRule type="expression" dxfId="317" priority="49">
      <formula>IF($K54="Improbable",1,0)</formula>
    </cfRule>
  </conditionalFormatting>
  <conditionalFormatting sqref="K54:K68">
    <cfRule type="expression" dxfId="316" priority="50">
      <formula>IF($K54="Rara vez",1,0)</formula>
    </cfRule>
  </conditionalFormatting>
  <conditionalFormatting sqref="K54 K57 K60 K63 K66">
    <cfRule type="cellIs" dxfId="315" priority="51" operator="equal">
      <formula>"Muy Alta"</formula>
    </cfRule>
  </conditionalFormatting>
  <conditionalFormatting sqref="K54 K57 K60 K63 K66">
    <cfRule type="cellIs" dxfId="314" priority="52" operator="equal">
      <formula>"Alta"</formula>
    </cfRule>
  </conditionalFormatting>
  <conditionalFormatting sqref="K54 K57 K60 K63 K66">
    <cfRule type="cellIs" dxfId="313" priority="53" operator="equal">
      <formula>"Media"</formula>
    </cfRule>
  </conditionalFormatting>
  <conditionalFormatting sqref="K54 K57 K60 K63 K66">
    <cfRule type="cellIs" dxfId="312" priority="54" operator="equal">
      <formula>"Baja"</formula>
    </cfRule>
  </conditionalFormatting>
  <conditionalFormatting sqref="K54 K57 K60 K63 K66">
    <cfRule type="cellIs" dxfId="311" priority="55" operator="equal">
      <formula>"Muy Baja"</formula>
    </cfRule>
  </conditionalFormatting>
  <conditionalFormatting sqref="P12 P15 P18 P21 P24 P27 P30 P33 P36 P39 P42 P45 P48 P51 P54 P57 P60 P63 P66">
    <cfRule type="cellIs" dxfId="310" priority="56" operator="equal">
      <formula>"Extremo"</formula>
    </cfRule>
  </conditionalFormatting>
  <conditionalFormatting sqref="P12 P15 P18 P21 P24 P27 P30 P33 P36 P39 P42 P45 P48 P51 P54 P57 P60 P63 P66">
    <cfRule type="cellIs" dxfId="309" priority="57" operator="equal">
      <formula>"Alto"</formula>
    </cfRule>
  </conditionalFormatting>
  <conditionalFormatting sqref="P12 P15 P18 P21 P24 P27 P30 P33 P36 P39 P42 P45 P48 P51 P54 P57 P60 P63 P66">
    <cfRule type="cellIs" dxfId="308" priority="58" operator="equal">
      <formula>"Moderado"</formula>
    </cfRule>
  </conditionalFormatting>
  <conditionalFormatting sqref="P12 P15 P18 P21 P24 P27 P30 P33 P36 P39 P42 P45 P48 P51 P54 P57 P60 P63 P66">
    <cfRule type="cellIs" dxfId="307" priority="59" operator="equal">
      <formula>"Bajo"</formula>
    </cfRule>
  </conditionalFormatting>
  <conditionalFormatting sqref="N12 N15 N18 N21 N24 N27 N30 N33 N36 N39 N42 N45 N48 N51 N54 N57 N60 N63 N66">
    <cfRule type="cellIs" dxfId="306" priority="60" operator="equal">
      <formula>"Catastrófico"</formula>
    </cfRule>
  </conditionalFormatting>
  <conditionalFormatting sqref="N12 N15 N18 N21 N24 N27 N30 N33 N36 N39 N42 N45 N48 N51 N54 N57 N60 N63 N66">
    <cfRule type="cellIs" dxfId="305" priority="61" operator="equal">
      <formula>"Mayor"</formula>
    </cfRule>
  </conditionalFormatting>
  <conditionalFormatting sqref="N12 N15 N18 N21 N24 N27 N30 N33 N36 N39 N42 N45 N48 N51 N54 N57 N60 N63 N66">
    <cfRule type="cellIs" dxfId="304" priority="62" operator="equal">
      <formula>"Moderado"</formula>
    </cfRule>
  </conditionalFormatting>
  <conditionalFormatting sqref="N12 N15 N18 N21 N24 N27 N30 N33 N36 N39 N42 N45 N48 N51 N54 N57 N60 N63 N66">
    <cfRule type="cellIs" dxfId="303" priority="63" operator="equal">
      <formula>"Menor"</formula>
    </cfRule>
  </conditionalFormatting>
  <conditionalFormatting sqref="N12 N15 N18 N21 N24 N27 N30 N33 N36 N39 N42 N45 N48 N51 N54 N57 N60 N63 N66">
    <cfRule type="cellIs" dxfId="302" priority="64" operator="equal">
      <formula>"Leve"</formula>
    </cfRule>
  </conditionalFormatting>
  <conditionalFormatting sqref="Q9:T23 V9:V23 Q36:T68 V36:V68">
    <cfRule type="expression" dxfId="301" priority="65">
      <formula>IF(OR($H9="Corrupción",$H9="Lavado de Activos",$H9="Trámites, OPAs y Consultas de Acceso a la Información Pública",$H9="Financiación del Terrorismo"),1,0)</formula>
    </cfRule>
  </conditionalFormatting>
  <conditionalFormatting sqref="U9:U68">
    <cfRule type="expression" dxfId="300" priority="66">
      <formula>IF(OR($H9="Corrupción",$H9="Lavado de Activos",$H9="Trámites, OPAs y Consultas de Acceso a la Información Pública",$H9="Financiación del Terrorismo"),1,0)</formula>
    </cfRule>
  </conditionalFormatting>
  <conditionalFormatting sqref="Q24:T29">
    <cfRule type="expression" dxfId="299" priority="6">
      <formula>IF(OR($H24="Corrupción",$H24="Lavado de Activos",$H24="Trámites, OPAs y Consultas de Acceso a la Información Pública",$H24="Financiación del Terrorismo"),1,0)</formula>
    </cfRule>
  </conditionalFormatting>
  <conditionalFormatting sqref="V24:V29">
    <cfRule type="expression" dxfId="298" priority="5">
      <formula>IF(OR($H24="Corrupción",$H24="Lavado de Activos",$H24="Trámites, OPAs y Consultas de Acceso a la Información Pública",$H24="Financiación del Terrorismo"),1,0)</formula>
    </cfRule>
  </conditionalFormatting>
  <conditionalFormatting sqref="F30:F32">
    <cfRule type="expression" dxfId="297" priority="4">
      <formula>IF($E30="No aplica",1,0)</formula>
    </cfRule>
  </conditionalFormatting>
  <conditionalFormatting sqref="E30:E32">
    <cfRule type="expression" dxfId="296" priority="3">
      <formula>IF($E30="No aplica",1,0)</formula>
    </cfRule>
  </conditionalFormatting>
  <conditionalFormatting sqref="Q30:T35">
    <cfRule type="expression" dxfId="295" priority="2">
      <formula>IF(OR($H30="Corrupción",$H30="Lavado de Activos",$H30="Trámites, OPAs y Consultas de Acceso a la Información Pública",$H30="Financiación del Terrorismo"),1,0)</formula>
    </cfRule>
  </conditionalFormatting>
  <conditionalFormatting sqref="V30:V35">
    <cfRule type="expression" dxfId="294" priority="1">
      <formula>IF(OR($H30="Corrupción",$H30="Lavado de Activos",$H30="Trámites, OPAs y Consultas de Acceso a la Información Pública",$H30="Financiación del Terrorismo"),1,0)</formula>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opLeftCell="R1" workbookViewId="0">
      <pane ySplit="8" topLeftCell="A30" activePane="bottomLeft" state="frozen"/>
      <selection pane="bottomLeft" activeCell="S36" sqref="S36:S38"/>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21"/>
      <c r="B1" s="71"/>
      <c r="C1" s="76" t="s">
        <v>0</v>
      </c>
      <c r="D1" s="77"/>
      <c r="E1" s="77"/>
      <c r="F1" s="77"/>
      <c r="G1" s="77"/>
      <c r="H1" s="77"/>
      <c r="I1" s="77"/>
      <c r="J1" s="77"/>
      <c r="K1" s="77"/>
      <c r="L1" s="77"/>
      <c r="M1" s="77"/>
      <c r="N1" s="77"/>
      <c r="O1" s="77"/>
      <c r="P1" s="77"/>
      <c r="Q1" s="77"/>
      <c r="R1" s="77"/>
      <c r="S1" s="77"/>
      <c r="T1" s="77"/>
      <c r="U1" s="77"/>
      <c r="V1" s="77"/>
      <c r="W1" s="71"/>
      <c r="X1" s="120" t="s">
        <v>154</v>
      </c>
      <c r="Y1" s="62"/>
      <c r="Z1" s="63"/>
      <c r="AA1" s="3"/>
      <c r="AB1" s="3"/>
      <c r="AC1" s="3"/>
      <c r="AD1" s="3"/>
      <c r="AE1" s="3"/>
      <c r="AF1" s="3"/>
      <c r="AG1" s="3"/>
      <c r="AH1" s="3"/>
      <c r="AI1" s="3"/>
      <c r="AJ1" s="3"/>
      <c r="AK1" s="3"/>
    </row>
    <row r="2" spans="1:37" ht="19.5" customHeight="1">
      <c r="A2" s="72"/>
      <c r="B2" s="73"/>
      <c r="C2" s="72"/>
      <c r="D2" s="78"/>
      <c r="E2" s="78"/>
      <c r="F2" s="78"/>
      <c r="G2" s="78"/>
      <c r="H2" s="78"/>
      <c r="I2" s="78"/>
      <c r="J2" s="78"/>
      <c r="K2" s="78"/>
      <c r="L2" s="78"/>
      <c r="M2" s="78"/>
      <c r="N2" s="78"/>
      <c r="O2" s="78"/>
      <c r="P2" s="78"/>
      <c r="Q2" s="78"/>
      <c r="R2" s="78"/>
      <c r="S2" s="78"/>
      <c r="T2" s="78"/>
      <c r="U2" s="78"/>
      <c r="V2" s="78"/>
      <c r="W2" s="73"/>
      <c r="X2" s="120" t="s">
        <v>155</v>
      </c>
      <c r="Y2" s="62"/>
      <c r="Z2" s="63"/>
      <c r="AA2" s="3"/>
      <c r="AB2" s="3"/>
      <c r="AC2" s="3"/>
      <c r="AD2" s="3"/>
      <c r="AE2" s="3"/>
      <c r="AF2" s="3"/>
      <c r="AG2" s="3"/>
      <c r="AH2" s="3"/>
      <c r="AI2" s="3"/>
      <c r="AJ2" s="3"/>
      <c r="AK2" s="3"/>
    </row>
    <row r="3" spans="1:37" ht="19.5" customHeight="1">
      <c r="A3" s="72"/>
      <c r="B3" s="73"/>
      <c r="C3" s="72"/>
      <c r="D3" s="78"/>
      <c r="E3" s="78"/>
      <c r="F3" s="78"/>
      <c r="G3" s="78"/>
      <c r="H3" s="78"/>
      <c r="I3" s="78"/>
      <c r="J3" s="78"/>
      <c r="K3" s="78"/>
      <c r="L3" s="78"/>
      <c r="M3" s="78"/>
      <c r="N3" s="78"/>
      <c r="O3" s="78"/>
      <c r="P3" s="78"/>
      <c r="Q3" s="78"/>
      <c r="R3" s="78"/>
      <c r="S3" s="78"/>
      <c r="T3" s="78"/>
      <c r="U3" s="78"/>
      <c r="V3" s="78"/>
      <c r="W3" s="73"/>
      <c r="X3" s="120" t="s">
        <v>156</v>
      </c>
      <c r="Y3" s="62"/>
      <c r="Z3" s="63"/>
      <c r="AA3" s="3"/>
      <c r="AB3" s="3"/>
      <c r="AC3" s="3"/>
      <c r="AD3" s="3"/>
      <c r="AE3" s="3"/>
      <c r="AF3" s="3"/>
      <c r="AG3" s="3"/>
      <c r="AH3" s="3"/>
      <c r="AI3" s="3"/>
      <c r="AJ3" s="3"/>
      <c r="AK3" s="3"/>
    </row>
    <row r="4" spans="1:37" ht="19.5" customHeight="1">
      <c r="A4" s="74"/>
      <c r="B4" s="75"/>
      <c r="C4" s="74"/>
      <c r="D4" s="79"/>
      <c r="E4" s="79"/>
      <c r="F4" s="79"/>
      <c r="G4" s="79"/>
      <c r="H4" s="79"/>
      <c r="I4" s="79"/>
      <c r="J4" s="79"/>
      <c r="K4" s="79"/>
      <c r="L4" s="79"/>
      <c r="M4" s="79"/>
      <c r="N4" s="79"/>
      <c r="O4" s="79"/>
      <c r="P4" s="79"/>
      <c r="Q4" s="79"/>
      <c r="R4" s="79"/>
      <c r="S4" s="79"/>
      <c r="T4" s="79"/>
      <c r="U4" s="79"/>
      <c r="V4" s="79"/>
      <c r="W4" s="75"/>
      <c r="X4" s="120" t="s">
        <v>157</v>
      </c>
      <c r="Y4" s="62"/>
      <c r="Z4" s="63"/>
      <c r="AA4" s="3"/>
      <c r="AB4" s="3"/>
      <c r="AC4" s="3"/>
      <c r="AD4" s="3"/>
      <c r="AE4" s="3"/>
      <c r="AF4" s="3"/>
      <c r="AG4" s="3"/>
      <c r="AH4" s="3"/>
      <c r="AI4" s="3"/>
      <c r="AJ4" s="3"/>
      <c r="AK4" s="3"/>
    </row>
    <row r="5" spans="1:37" ht="14.2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16" t="s">
        <v>88</v>
      </c>
      <c r="B6" s="62"/>
      <c r="C6" s="62"/>
      <c r="D6" s="62"/>
      <c r="E6" s="63"/>
      <c r="F6" s="116" t="s">
        <v>158</v>
      </c>
      <c r="G6" s="62"/>
      <c r="H6" s="62"/>
      <c r="I6" s="62"/>
      <c r="J6" s="62"/>
      <c r="K6" s="62"/>
      <c r="L6" s="62"/>
      <c r="M6" s="62"/>
      <c r="N6" s="62"/>
      <c r="O6" s="62"/>
      <c r="P6" s="62"/>
      <c r="Q6" s="62"/>
      <c r="R6" s="62"/>
      <c r="S6" s="62"/>
      <c r="T6" s="62"/>
      <c r="U6" s="62"/>
      <c r="V6" s="62"/>
      <c r="W6" s="62"/>
      <c r="X6" s="63"/>
      <c r="Y6" s="112" t="s">
        <v>159</v>
      </c>
      <c r="Z6" s="112" t="s">
        <v>102</v>
      </c>
      <c r="AA6" s="3"/>
      <c r="AB6" s="3"/>
      <c r="AC6" s="3"/>
      <c r="AD6" s="3"/>
      <c r="AE6" s="3"/>
      <c r="AF6" s="3"/>
      <c r="AG6" s="3"/>
      <c r="AH6" s="3"/>
      <c r="AI6" s="3"/>
      <c r="AJ6" s="3"/>
      <c r="AK6" s="3"/>
    </row>
    <row r="7" spans="1:37" ht="18" customHeight="1">
      <c r="A7" s="115" t="s">
        <v>86</v>
      </c>
      <c r="B7" s="111" t="s">
        <v>87</v>
      </c>
      <c r="C7" s="111" t="s">
        <v>91</v>
      </c>
      <c r="D7" s="111" t="s">
        <v>95</v>
      </c>
      <c r="E7" s="111" t="s">
        <v>96</v>
      </c>
      <c r="F7" s="119" t="s">
        <v>160</v>
      </c>
      <c r="G7" s="119" t="s">
        <v>161</v>
      </c>
      <c r="H7" s="119" t="s">
        <v>162</v>
      </c>
      <c r="I7" s="119" t="s">
        <v>163</v>
      </c>
      <c r="J7" s="119" t="s">
        <v>164</v>
      </c>
      <c r="K7" s="119" t="s">
        <v>165</v>
      </c>
      <c r="L7" s="119" t="s">
        <v>166</v>
      </c>
      <c r="M7" s="119" t="s">
        <v>167</v>
      </c>
      <c r="N7" s="119" t="s">
        <v>168</v>
      </c>
      <c r="O7" s="119" t="s">
        <v>169</v>
      </c>
      <c r="P7" s="119" t="s">
        <v>170</v>
      </c>
      <c r="Q7" s="119" t="s">
        <v>171</v>
      </c>
      <c r="R7" s="119" t="s">
        <v>172</v>
      </c>
      <c r="S7" s="119" t="s">
        <v>173</v>
      </c>
      <c r="T7" s="119" t="s">
        <v>174</v>
      </c>
      <c r="U7" s="119" t="s">
        <v>175</v>
      </c>
      <c r="V7" s="119" t="s">
        <v>176</v>
      </c>
      <c r="W7" s="119" t="s">
        <v>177</v>
      </c>
      <c r="X7" s="119" t="s">
        <v>178</v>
      </c>
      <c r="Y7" s="89"/>
      <c r="Z7" s="89"/>
      <c r="AA7" s="3"/>
      <c r="AB7" s="3"/>
      <c r="AC7" s="3"/>
      <c r="AD7" s="3"/>
      <c r="AE7" s="3"/>
      <c r="AF7" s="3"/>
      <c r="AG7" s="3"/>
      <c r="AH7" s="3"/>
      <c r="AI7" s="3"/>
      <c r="AJ7" s="3"/>
      <c r="AK7" s="3"/>
    </row>
    <row r="8" spans="1:37" ht="35.25"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16"/>
      <c r="AB8" s="16"/>
      <c r="AC8" s="16"/>
      <c r="AD8" s="16"/>
      <c r="AE8" s="16"/>
      <c r="AF8" s="16"/>
      <c r="AG8" s="16"/>
      <c r="AH8" s="16"/>
      <c r="AI8" s="16"/>
      <c r="AJ8" s="16"/>
      <c r="AK8" s="16"/>
    </row>
    <row r="9" spans="1:37" ht="16.5" customHeight="1">
      <c r="A9" s="95">
        <v>1</v>
      </c>
      <c r="B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91"/>
      <c r="G9" s="91"/>
      <c r="H9" s="91"/>
      <c r="I9" s="91"/>
      <c r="J9" s="91"/>
      <c r="K9" s="91"/>
      <c r="L9" s="91"/>
      <c r="M9" s="91"/>
      <c r="N9" s="91"/>
      <c r="O9" s="91"/>
      <c r="P9" s="91"/>
      <c r="Q9" s="91"/>
      <c r="R9" s="91"/>
      <c r="S9" s="91"/>
      <c r="T9" s="91"/>
      <c r="U9" s="91"/>
      <c r="V9" s="91"/>
      <c r="W9" s="91"/>
      <c r="X9" s="91"/>
      <c r="Y9" s="91" t="str">
        <f>IF(OR(E9="",E9="No Aplica"),"",COUNTIF(F9:X11,"SI"))</f>
        <v/>
      </c>
      <c r="Z9" s="92"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7"/>
      <c r="AB9" s="17"/>
      <c r="AC9" s="17"/>
      <c r="AD9" s="17"/>
      <c r="AE9" s="17"/>
      <c r="AF9" s="17"/>
      <c r="AG9" s="17"/>
      <c r="AH9" s="17"/>
      <c r="AI9" s="17"/>
      <c r="AJ9" s="17"/>
      <c r="AK9" s="17"/>
    </row>
    <row r="10" spans="1:37" ht="14.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4.2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3"/>
      <c r="AB11" s="3"/>
      <c r="AC11" s="3"/>
      <c r="AD11" s="3"/>
      <c r="AE11" s="3"/>
      <c r="AF11" s="3"/>
      <c r="AG11" s="3"/>
      <c r="AH11" s="3"/>
      <c r="AI11" s="3"/>
      <c r="AJ11" s="3"/>
      <c r="AK11" s="3"/>
    </row>
    <row r="12" spans="1:37" ht="16.5" customHeight="1">
      <c r="A12" s="95">
        <v>2</v>
      </c>
      <c r="B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1"/>
      <c r="G12" s="91"/>
      <c r="H12" s="91"/>
      <c r="I12" s="91"/>
      <c r="J12" s="91"/>
      <c r="K12" s="91"/>
      <c r="L12" s="91"/>
      <c r="M12" s="91"/>
      <c r="N12" s="91"/>
      <c r="O12" s="91"/>
      <c r="P12" s="91"/>
      <c r="Q12" s="91"/>
      <c r="R12" s="91"/>
      <c r="S12" s="91"/>
      <c r="T12" s="91"/>
      <c r="U12" s="91"/>
      <c r="V12" s="91"/>
      <c r="W12" s="91"/>
      <c r="X12" s="91"/>
      <c r="Y12" s="91" t="str">
        <f>IF(OR(E12="",E12="No Aplica"),"",COUNTIF(F12:X14,"SI"))</f>
        <v/>
      </c>
      <c r="Z12" s="92"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4.2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4.2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3"/>
      <c r="AB14" s="3"/>
      <c r="AC14" s="3"/>
      <c r="AD14" s="3"/>
      <c r="AE14" s="3"/>
      <c r="AF14" s="3"/>
      <c r="AG14" s="3"/>
      <c r="AH14" s="3"/>
      <c r="AI14" s="3"/>
      <c r="AJ14" s="3"/>
      <c r="AK14" s="3"/>
    </row>
    <row r="15" spans="1:37" ht="16.5" customHeight="1">
      <c r="A15" s="95">
        <v>3</v>
      </c>
      <c r="B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91"/>
      <c r="G15" s="91"/>
      <c r="H15" s="91"/>
      <c r="I15" s="91"/>
      <c r="J15" s="91"/>
      <c r="K15" s="91"/>
      <c r="L15" s="91"/>
      <c r="M15" s="91"/>
      <c r="N15" s="91"/>
      <c r="O15" s="91"/>
      <c r="P15" s="91"/>
      <c r="Q15" s="91"/>
      <c r="R15" s="91"/>
      <c r="S15" s="91"/>
      <c r="T15" s="91"/>
      <c r="U15" s="91"/>
      <c r="V15" s="91"/>
      <c r="W15" s="91"/>
      <c r="X15" s="91"/>
      <c r="Y15" s="91" t="str">
        <f>IF(OR(E15="",E15="No Aplica"),"",COUNTIF(F15:X17,"SI"))</f>
        <v/>
      </c>
      <c r="Z15" s="92"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ht="14.2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4.2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3"/>
      <c r="AB17" s="3"/>
      <c r="AC17" s="3"/>
      <c r="AD17" s="3"/>
      <c r="AE17" s="3"/>
      <c r="AF17" s="3"/>
      <c r="AG17" s="3"/>
      <c r="AH17" s="3"/>
      <c r="AI17" s="3"/>
      <c r="AJ17" s="3"/>
      <c r="AK17" s="3"/>
    </row>
    <row r="18" spans="1:37" ht="16.5" customHeight="1">
      <c r="A18" s="95">
        <v>4</v>
      </c>
      <c r="B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91"/>
      <c r="G18" s="91"/>
      <c r="H18" s="91"/>
      <c r="I18" s="91"/>
      <c r="J18" s="91"/>
      <c r="K18" s="91"/>
      <c r="L18" s="91"/>
      <c r="M18" s="91"/>
      <c r="N18" s="91"/>
      <c r="O18" s="91"/>
      <c r="P18" s="91"/>
      <c r="Q18" s="91"/>
      <c r="R18" s="91"/>
      <c r="S18" s="91"/>
      <c r="T18" s="91"/>
      <c r="U18" s="91"/>
      <c r="V18" s="91"/>
      <c r="W18" s="91"/>
      <c r="X18" s="91"/>
      <c r="Y18" s="91" t="str">
        <f>IF(OR(E18="",E18="No Aplica"),"",COUNTIF(F18:X20,"SI"))</f>
        <v/>
      </c>
      <c r="Z18" s="92"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ht="14.2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4.2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3"/>
      <c r="AB20" s="3"/>
      <c r="AC20" s="3"/>
      <c r="AD20" s="3"/>
      <c r="AE20" s="3"/>
      <c r="AF20" s="3"/>
      <c r="AG20" s="3"/>
      <c r="AH20" s="3"/>
      <c r="AI20" s="3"/>
      <c r="AJ20" s="3"/>
      <c r="AK20" s="3"/>
    </row>
    <row r="21" spans="1:37" ht="16.5" customHeight="1">
      <c r="A21" s="95">
        <v>5</v>
      </c>
      <c r="B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91"/>
      <c r="G21" s="91"/>
      <c r="H21" s="91"/>
      <c r="I21" s="91"/>
      <c r="J21" s="91"/>
      <c r="K21" s="91"/>
      <c r="L21" s="91"/>
      <c r="M21" s="91"/>
      <c r="N21" s="91"/>
      <c r="O21" s="91"/>
      <c r="P21" s="91"/>
      <c r="Q21" s="91"/>
      <c r="R21" s="91"/>
      <c r="S21" s="91"/>
      <c r="T21" s="91"/>
      <c r="U21" s="91"/>
      <c r="V21" s="91"/>
      <c r="W21" s="91"/>
      <c r="X21" s="91"/>
      <c r="Y21" s="91" t="str">
        <f>IF(OR(E21="",E21="No Aplica"),"",COUNTIF(F21:X23,"SI"))</f>
        <v/>
      </c>
      <c r="Z21" s="92"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4.2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4.2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3"/>
      <c r="AB23" s="3"/>
      <c r="AC23" s="3"/>
      <c r="AD23" s="3"/>
      <c r="AE23" s="3"/>
      <c r="AF23" s="3"/>
      <c r="AG23" s="3"/>
      <c r="AH23" s="3"/>
      <c r="AI23" s="3"/>
      <c r="AJ23" s="3"/>
      <c r="AK23" s="3"/>
    </row>
    <row r="24" spans="1:37" ht="16.5" customHeight="1">
      <c r="A24" s="95">
        <v>6</v>
      </c>
      <c r="B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91"/>
      <c r="G24" s="91"/>
      <c r="H24" s="91"/>
      <c r="I24" s="91"/>
      <c r="J24" s="91"/>
      <c r="K24" s="91"/>
      <c r="L24" s="91"/>
      <c r="M24" s="91"/>
      <c r="N24" s="91"/>
      <c r="O24" s="91"/>
      <c r="P24" s="91"/>
      <c r="Q24" s="91"/>
      <c r="R24" s="91"/>
      <c r="S24" s="91"/>
      <c r="T24" s="91"/>
      <c r="U24" s="91"/>
      <c r="V24" s="91"/>
      <c r="W24" s="91"/>
      <c r="X24" s="91"/>
      <c r="Y24" s="91" t="str">
        <f>IF(OR(E24="",E24="No Aplica"),"",COUNTIF(F24:X26,"SI"))</f>
        <v/>
      </c>
      <c r="Z24" s="92"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4.2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4.2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3"/>
      <c r="AB26" s="3"/>
      <c r="AC26" s="3"/>
      <c r="AD26" s="3"/>
      <c r="AE26" s="3"/>
      <c r="AF26" s="3"/>
      <c r="AG26" s="3"/>
      <c r="AH26" s="3"/>
      <c r="AI26" s="3"/>
      <c r="AJ26" s="3"/>
      <c r="AK26" s="3"/>
    </row>
    <row r="27" spans="1:37" ht="16.5" customHeight="1">
      <c r="A27" s="95">
        <v>7</v>
      </c>
      <c r="B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91"/>
      <c r="G27" s="91"/>
      <c r="H27" s="91"/>
      <c r="I27" s="91"/>
      <c r="J27" s="91"/>
      <c r="K27" s="91"/>
      <c r="L27" s="91"/>
      <c r="M27" s="91"/>
      <c r="N27" s="91"/>
      <c r="O27" s="91"/>
      <c r="P27" s="91"/>
      <c r="Q27" s="91"/>
      <c r="R27" s="91"/>
      <c r="S27" s="91"/>
      <c r="T27" s="91"/>
      <c r="U27" s="91"/>
      <c r="V27" s="91"/>
      <c r="W27" s="91"/>
      <c r="X27" s="91"/>
      <c r="Y27" s="91" t="str">
        <f>IF(OR(E27="",E27="No Aplica"),"",COUNTIF(F27:X29,"SI"))</f>
        <v/>
      </c>
      <c r="Z27" s="92"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4.2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4.2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3"/>
      <c r="AB29" s="3"/>
      <c r="AC29" s="3"/>
      <c r="AD29" s="3"/>
      <c r="AE29" s="3"/>
      <c r="AF29" s="3"/>
      <c r="AG29" s="3"/>
      <c r="AH29" s="3"/>
      <c r="AI29" s="3"/>
      <c r="AJ29" s="3"/>
      <c r="AK29" s="3"/>
    </row>
    <row r="30" spans="1:37" ht="16.5" customHeight="1">
      <c r="A30" s="95">
        <v>8</v>
      </c>
      <c r="B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91"/>
      <c r="G30" s="91"/>
      <c r="H30" s="91"/>
      <c r="I30" s="91"/>
      <c r="J30" s="91"/>
      <c r="K30" s="91"/>
      <c r="L30" s="91"/>
      <c r="M30" s="91"/>
      <c r="N30" s="91"/>
      <c r="O30" s="91"/>
      <c r="P30" s="91"/>
      <c r="Q30" s="91"/>
      <c r="R30" s="91"/>
      <c r="S30" s="91"/>
      <c r="T30" s="91"/>
      <c r="U30" s="91"/>
      <c r="V30" s="91"/>
      <c r="W30" s="91"/>
      <c r="X30" s="91"/>
      <c r="Y30" s="91" t="str">
        <f>IF(OR(E30="",E30="No Aplica"),"",COUNTIF(F30:X32,"SI"))</f>
        <v/>
      </c>
      <c r="Z30" s="92"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4.2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4.2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3"/>
      <c r="AB32" s="3"/>
      <c r="AC32" s="3"/>
      <c r="AD32" s="3"/>
      <c r="AE32" s="3"/>
      <c r="AF32" s="3"/>
      <c r="AG32" s="3"/>
      <c r="AH32" s="3"/>
      <c r="AI32" s="3"/>
      <c r="AJ32" s="3"/>
      <c r="AK32" s="3"/>
    </row>
    <row r="33" spans="1:37" ht="16.5" customHeight="1">
      <c r="A33" s="95">
        <v>9</v>
      </c>
      <c r="B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91"/>
      <c r="G33" s="91"/>
      <c r="H33" s="91"/>
      <c r="I33" s="91"/>
      <c r="J33" s="91"/>
      <c r="K33" s="91"/>
      <c r="L33" s="91"/>
      <c r="M33" s="91"/>
      <c r="N33" s="91"/>
      <c r="O33" s="91"/>
      <c r="P33" s="91"/>
      <c r="Q33" s="91"/>
      <c r="R33" s="91"/>
      <c r="S33" s="91"/>
      <c r="T33" s="91"/>
      <c r="U33" s="91"/>
      <c r="V33" s="91"/>
      <c r="W33" s="91"/>
      <c r="X33" s="91"/>
      <c r="Y33" s="91" t="str">
        <f>IF(OR(E33="",E33="No Aplica"),"",COUNTIF(F33:X35,"SI"))</f>
        <v/>
      </c>
      <c r="Z33" s="92"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4.2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4.2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3"/>
      <c r="AB35" s="3"/>
      <c r="AC35" s="3"/>
      <c r="AD35" s="3"/>
      <c r="AE35" s="3"/>
      <c r="AF35" s="3"/>
      <c r="AG35" s="3"/>
      <c r="AH35" s="3"/>
      <c r="AI35" s="3"/>
      <c r="AJ35" s="3"/>
      <c r="AK35" s="3"/>
    </row>
    <row r="36" spans="1:37" ht="16.5" customHeight="1">
      <c r="A36" s="95">
        <v>10</v>
      </c>
      <c r="B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Gestión Contractual</v>
      </c>
      <c r="C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Revisión de Documentos para suscribir contrato de prestación de servicios (Etapa Precontractual)</v>
      </c>
      <c r="D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E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Corrupción</v>
      </c>
      <c r="F36" s="98" t="s">
        <v>347</v>
      </c>
      <c r="G36" s="98" t="s">
        <v>347</v>
      </c>
      <c r="H36" s="98" t="s">
        <v>347</v>
      </c>
      <c r="I36" s="98" t="s">
        <v>369</v>
      </c>
      <c r="J36" s="98" t="s">
        <v>347</v>
      </c>
      <c r="K36" s="98" t="s">
        <v>347</v>
      </c>
      <c r="L36" s="98" t="s">
        <v>347</v>
      </c>
      <c r="M36" s="98" t="s">
        <v>347</v>
      </c>
      <c r="N36" s="98" t="s">
        <v>347</v>
      </c>
      <c r="O36" s="98" t="s">
        <v>347</v>
      </c>
      <c r="P36" s="98" t="s">
        <v>347</v>
      </c>
      <c r="Q36" s="98" t="s">
        <v>347</v>
      </c>
      <c r="R36" s="98" t="s">
        <v>347</v>
      </c>
      <c r="S36" s="98" t="s">
        <v>369</v>
      </c>
      <c r="T36" s="98" t="s">
        <v>369</v>
      </c>
      <c r="U36" s="98" t="s">
        <v>369</v>
      </c>
      <c r="V36" s="98" t="s">
        <v>369</v>
      </c>
      <c r="W36" s="98" t="s">
        <v>369</v>
      </c>
      <c r="X36" s="98" t="s">
        <v>369</v>
      </c>
      <c r="Y36" s="122">
        <v>12</v>
      </c>
      <c r="Z36" s="92"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Catastrófico</v>
      </c>
      <c r="AA36" s="3"/>
      <c r="AB36" s="3"/>
      <c r="AC36" s="3"/>
      <c r="AD36" s="3"/>
      <c r="AE36" s="3"/>
      <c r="AF36" s="3"/>
      <c r="AG36" s="3"/>
      <c r="AH36" s="3"/>
      <c r="AI36" s="3"/>
      <c r="AJ36" s="3"/>
      <c r="AK36" s="3"/>
    </row>
    <row r="37" spans="1:37" ht="14.25" customHeight="1">
      <c r="A37" s="89"/>
      <c r="B37" s="89"/>
      <c r="C37" s="89"/>
      <c r="D37" s="89"/>
      <c r="E37" s="89"/>
      <c r="F37" s="98"/>
      <c r="G37" s="98"/>
      <c r="H37" s="98"/>
      <c r="I37" s="98"/>
      <c r="J37" s="98"/>
      <c r="K37" s="98"/>
      <c r="L37" s="98"/>
      <c r="M37" s="98"/>
      <c r="N37" s="98"/>
      <c r="O37" s="98"/>
      <c r="P37" s="98"/>
      <c r="Q37" s="98"/>
      <c r="R37" s="98"/>
      <c r="S37" s="98"/>
      <c r="T37" s="98"/>
      <c r="U37" s="98"/>
      <c r="V37" s="98"/>
      <c r="W37" s="98"/>
      <c r="X37" s="98"/>
      <c r="Y37" s="122"/>
      <c r="Z37" s="89"/>
      <c r="AA37" s="2"/>
      <c r="AB37" s="2"/>
      <c r="AC37" s="2"/>
      <c r="AD37" s="2"/>
      <c r="AE37" s="2"/>
      <c r="AF37" s="2"/>
      <c r="AG37" s="2"/>
      <c r="AH37" s="2"/>
      <c r="AI37" s="2"/>
      <c r="AJ37" s="2"/>
      <c r="AK37" s="2"/>
    </row>
    <row r="38" spans="1:37" ht="14.25" customHeight="1">
      <c r="A38" s="90"/>
      <c r="B38" s="90"/>
      <c r="C38" s="90"/>
      <c r="D38" s="90"/>
      <c r="E38" s="90"/>
      <c r="F38" s="98"/>
      <c r="G38" s="98"/>
      <c r="H38" s="98"/>
      <c r="I38" s="98"/>
      <c r="J38" s="98"/>
      <c r="K38" s="98"/>
      <c r="L38" s="98"/>
      <c r="M38" s="98"/>
      <c r="N38" s="98"/>
      <c r="O38" s="98"/>
      <c r="P38" s="98"/>
      <c r="Q38" s="98"/>
      <c r="R38" s="98"/>
      <c r="S38" s="98"/>
      <c r="T38" s="98"/>
      <c r="U38" s="98"/>
      <c r="V38" s="98"/>
      <c r="W38" s="98"/>
      <c r="X38" s="98"/>
      <c r="Y38" s="122"/>
      <c r="Z38" s="90"/>
      <c r="AA38" s="2"/>
      <c r="AB38" s="2"/>
      <c r="AC38" s="2"/>
      <c r="AD38" s="2"/>
      <c r="AE38" s="2"/>
      <c r="AF38" s="2"/>
      <c r="AG38" s="2"/>
      <c r="AH38" s="2"/>
      <c r="AI38" s="2"/>
      <c r="AJ38" s="2"/>
      <c r="AK38" s="2"/>
    </row>
    <row r="39" spans="1:37" ht="16.5" customHeight="1">
      <c r="A39" s="95">
        <v>11</v>
      </c>
      <c r="B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91"/>
      <c r="G39" s="91"/>
      <c r="H39" s="91"/>
      <c r="I39" s="91"/>
      <c r="J39" s="91"/>
      <c r="K39" s="91"/>
      <c r="L39" s="91"/>
      <c r="M39" s="91"/>
      <c r="N39" s="91"/>
      <c r="O39" s="91"/>
      <c r="P39" s="91"/>
      <c r="Q39" s="91"/>
      <c r="R39" s="91"/>
      <c r="S39" s="91"/>
      <c r="T39" s="91"/>
      <c r="U39" s="91"/>
      <c r="V39" s="91"/>
      <c r="W39" s="91"/>
      <c r="X39" s="91"/>
      <c r="Y39" s="91" t="str">
        <f>IF(OR(E39="",E39="No Aplica"),"",COUNTIF(F39:X41,"SI"))</f>
        <v/>
      </c>
      <c r="Z39" s="92"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4.2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4.2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2"/>
      <c r="AB41" s="2"/>
      <c r="AC41" s="2"/>
      <c r="AD41" s="2"/>
      <c r="AE41" s="2"/>
      <c r="AF41" s="2"/>
      <c r="AG41" s="2"/>
      <c r="AH41" s="2"/>
      <c r="AI41" s="2"/>
      <c r="AJ41" s="2"/>
      <c r="AK41" s="2"/>
    </row>
    <row r="42" spans="1:37" ht="16.5" customHeight="1">
      <c r="A42" s="95">
        <v>12</v>
      </c>
      <c r="B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91"/>
      <c r="G42" s="91"/>
      <c r="H42" s="91"/>
      <c r="I42" s="91"/>
      <c r="J42" s="91"/>
      <c r="K42" s="91"/>
      <c r="L42" s="91"/>
      <c r="M42" s="91"/>
      <c r="N42" s="91"/>
      <c r="O42" s="91"/>
      <c r="P42" s="91"/>
      <c r="Q42" s="91"/>
      <c r="R42" s="91"/>
      <c r="S42" s="91"/>
      <c r="T42" s="91"/>
      <c r="U42" s="91"/>
      <c r="V42" s="91"/>
      <c r="W42" s="91"/>
      <c r="X42" s="91"/>
      <c r="Y42" s="91" t="str">
        <f>IF(OR(E42="",E42="No Aplica"),"",COUNTIF(F42:X44,"SI"))</f>
        <v/>
      </c>
      <c r="Z42" s="92"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4.2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4.2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2"/>
      <c r="AB44" s="2"/>
      <c r="AC44" s="2"/>
      <c r="AD44" s="2"/>
      <c r="AE44" s="2"/>
      <c r="AF44" s="2"/>
      <c r="AG44" s="2"/>
      <c r="AH44" s="2"/>
      <c r="AI44" s="2"/>
      <c r="AJ44" s="2"/>
      <c r="AK44" s="2"/>
    </row>
    <row r="45" spans="1:37" ht="16.5" customHeight="1">
      <c r="A45" s="95">
        <v>13</v>
      </c>
      <c r="B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1"/>
      <c r="G45" s="91"/>
      <c r="H45" s="91"/>
      <c r="I45" s="91"/>
      <c r="J45" s="91"/>
      <c r="K45" s="91"/>
      <c r="L45" s="91"/>
      <c r="M45" s="91"/>
      <c r="N45" s="91"/>
      <c r="O45" s="91"/>
      <c r="P45" s="91"/>
      <c r="Q45" s="91"/>
      <c r="R45" s="91"/>
      <c r="S45" s="91"/>
      <c r="T45" s="91"/>
      <c r="U45" s="91"/>
      <c r="V45" s="91"/>
      <c r="W45" s="91"/>
      <c r="X45" s="91"/>
      <c r="Y45" s="91" t="str">
        <f>IF(OR(E45="",E45="No Aplica"),"",COUNTIF(F45:X47,"SI"))</f>
        <v/>
      </c>
      <c r="Z45" s="92"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4.2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4.2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2"/>
      <c r="AB47" s="2"/>
      <c r="AC47" s="2"/>
      <c r="AD47" s="2"/>
      <c r="AE47" s="2"/>
      <c r="AF47" s="2"/>
      <c r="AG47" s="2"/>
      <c r="AH47" s="2"/>
      <c r="AI47" s="2"/>
      <c r="AJ47" s="2"/>
      <c r="AK47" s="2"/>
    </row>
    <row r="48" spans="1:37" ht="16.5" customHeight="1">
      <c r="A48" s="95">
        <v>14</v>
      </c>
      <c r="B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1"/>
      <c r="G48" s="91"/>
      <c r="H48" s="91"/>
      <c r="I48" s="91"/>
      <c r="J48" s="91"/>
      <c r="K48" s="91"/>
      <c r="L48" s="91"/>
      <c r="M48" s="91"/>
      <c r="N48" s="91"/>
      <c r="O48" s="91"/>
      <c r="P48" s="91"/>
      <c r="Q48" s="91"/>
      <c r="R48" s="91"/>
      <c r="S48" s="91"/>
      <c r="T48" s="91"/>
      <c r="U48" s="91"/>
      <c r="V48" s="91"/>
      <c r="W48" s="91"/>
      <c r="X48" s="91"/>
      <c r="Y48" s="91" t="str">
        <f>IF(OR(E48="",E48="No Aplica"),"",COUNTIF(F48:X50,"SI"))</f>
        <v/>
      </c>
      <c r="Z48" s="92"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4.2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4.2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2"/>
      <c r="AB50" s="2"/>
      <c r="AC50" s="2"/>
      <c r="AD50" s="2"/>
      <c r="AE50" s="2"/>
      <c r="AF50" s="2"/>
      <c r="AG50" s="2"/>
      <c r="AH50" s="2"/>
      <c r="AI50" s="2"/>
      <c r="AJ50" s="2"/>
      <c r="AK50" s="2"/>
    </row>
    <row r="51" spans="1:37" ht="16.5" customHeight="1">
      <c r="A51" s="95">
        <v>15</v>
      </c>
      <c r="B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1"/>
      <c r="G51" s="91"/>
      <c r="H51" s="91"/>
      <c r="I51" s="91"/>
      <c r="J51" s="91"/>
      <c r="K51" s="91"/>
      <c r="L51" s="91"/>
      <c r="M51" s="91"/>
      <c r="N51" s="91"/>
      <c r="O51" s="91"/>
      <c r="P51" s="91"/>
      <c r="Q51" s="91"/>
      <c r="R51" s="91"/>
      <c r="S51" s="91"/>
      <c r="T51" s="91"/>
      <c r="U51" s="91"/>
      <c r="V51" s="91"/>
      <c r="W51" s="91"/>
      <c r="X51" s="91"/>
      <c r="Y51" s="91" t="str">
        <f>IF(OR(E51="",E51="No Aplica"),"",COUNTIF(F51:X53,"SI"))</f>
        <v/>
      </c>
      <c r="Z51" s="92"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4.2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4.2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2"/>
      <c r="AB53" s="2"/>
      <c r="AC53" s="2"/>
      <c r="AD53" s="2"/>
      <c r="AE53" s="2"/>
      <c r="AF53" s="2"/>
      <c r="AG53" s="2"/>
      <c r="AH53" s="2"/>
      <c r="AI53" s="2"/>
      <c r="AJ53" s="2"/>
      <c r="AK53" s="2"/>
    </row>
    <row r="54" spans="1:37" ht="16.5" customHeight="1">
      <c r="A54" s="95">
        <v>16</v>
      </c>
      <c r="B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1"/>
      <c r="G54" s="91"/>
      <c r="H54" s="91"/>
      <c r="I54" s="91"/>
      <c r="J54" s="91"/>
      <c r="K54" s="91"/>
      <c r="L54" s="91"/>
      <c r="M54" s="91"/>
      <c r="N54" s="91"/>
      <c r="O54" s="91"/>
      <c r="P54" s="91"/>
      <c r="Q54" s="91"/>
      <c r="R54" s="91"/>
      <c r="S54" s="91"/>
      <c r="T54" s="91"/>
      <c r="U54" s="91"/>
      <c r="V54" s="91"/>
      <c r="W54" s="91"/>
      <c r="X54" s="91"/>
      <c r="Y54" s="91" t="str">
        <f>IF(OR(E54="",E54="No Aplica"),"",COUNTIF(F54:X56,"SI"))</f>
        <v/>
      </c>
      <c r="Z54" s="92"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4.2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4.2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2"/>
      <c r="AB56" s="2"/>
      <c r="AC56" s="2"/>
      <c r="AD56" s="2"/>
      <c r="AE56" s="2"/>
      <c r="AF56" s="2"/>
      <c r="AG56" s="2"/>
      <c r="AH56" s="2"/>
      <c r="AI56" s="2"/>
      <c r="AJ56" s="2"/>
      <c r="AK56" s="2"/>
    </row>
    <row r="57" spans="1:37" ht="16.5" customHeight="1">
      <c r="A57" s="95">
        <v>17</v>
      </c>
      <c r="B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1"/>
      <c r="G57" s="91"/>
      <c r="H57" s="91"/>
      <c r="I57" s="91"/>
      <c r="J57" s="91"/>
      <c r="K57" s="91"/>
      <c r="L57" s="91"/>
      <c r="M57" s="91"/>
      <c r="N57" s="91"/>
      <c r="O57" s="91"/>
      <c r="P57" s="91"/>
      <c r="Q57" s="91"/>
      <c r="R57" s="91"/>
      <c r="S57" s="91"/>
      <c r="T57" s="91"/>
      <c r="U57" s="91"/>
      <c r="V57" s="91"/>
      <c r="W57" s="91"/>
      <c r="X57" s="91"/>
      <c r="Y57" s="91" t="str">
        <f>IF(OR(E57="",E57="No Aplica"),"",COUNTIF(F57:X59,"SI"))</f>
        <v/>
      </c>
      <c r="Z57" s="92"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4.2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4.2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2"/>
      <c r="AB59" s="2"/>
      <c r="AC59" s="2"/>
      <c r="AD59" s="2"/>
      <c r="AE59" s="2"/>
      <c r="AF59" s="2"/>
      <c r="AG59" s="2"/>
      <c r="AH59" s="2"/>
      <c r="AI59" s="2"/>
      <c r="AJ59" s="2"/>
      <c r="AK59" s="2"/>
    </row>
    <row r="60" spans="1:37" ht="16.5" customHeight="1">
      <c r="A60" s="95">
        <v>18</v>
      </c>
      <c r="B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1"/>
      <c r="G60" s="91"/>
      <c r="H60" s="91"/>
      <c r="I60" s="91"/>
      <c r="J60" s="91"/>
      <c r="K60" s="91"/>
      <c r="L60" s="91"/>
      <c r="M60" s="91"/>
      <c r="N60" s="91"/>
      <c r="O60" s="91"/>
      <c r="P60" s="91"/>
      <c r="Q60" s="91"/>
      <c r="R60" s="91"/>
      <c r="S60" s="91"/>
      <c r="T60" s="91"/>
      <c r="U60" s="91"/>
      <c r="V60" s="91"/>
      <c r="W60" s="91"/>
      <c r="X60" s="91"/>
      <c r="Y60" s="91" t="str">
        <f>IF(OR(E60="",E60="No Aplica"),"",COUNTIF(F60:X62,"SI"))</f>
        <v/>
      </c>
      <c r="Z60" s="92"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4.2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4.2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2"/>
      <c r="AB62" s="2"/>
      <c r="AC62" s="2"/>
      <c r="AD62" s="2"/>
      <c r="AE62" s="2"/>
      <c r="AF62" s="2"/>
      <c r="AG62" s="2"/>
      <c r="AH62" s="2"/>
      <c r="AI62" s="2"/>
      <c r="AJ62" s="2"/>
      <c r="AK62" s="2"/>
    </row>
    <row r="63" spans="1:37" ht="16.5" customHeight="1">
      <c r="A63" s="95">
        <v>19</v>
      </c>
      <c r="B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1"/>
      <c r="G63" s="91"/>
      <c r="H63" s="91"/>
      <c r="I63" s="91"/>
      <c r="J63" s="91"/>
      <c r="K63" s="91"/>
      <c r="L63" s="91"/>
      <c r="M63" s="91"/>
      <c r="N63" s="91"/>
      <c r="O63" s="91"/>
      <c r="P63" s="91"/>
      <c r="Q63" s="91"/>
      <c r="R63" s="91"/>
      <c r="S63" s="91"/>
      <c r="T63" s="91"/>
      <c r="U63" s="91"/>
      <c r="V63" s="91"/>
      <c r="W63" s="91"/>
      <c r="X63" s="91"/>
      <c r="Y63" s="91" t="str">
        <f>IF(OR(E63="",E63="No Aplica"),"",COUNTIF(F63:X65,"SI"))</f>
        <v/>
      </c>
      <c r="Z63" s="92"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4.2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4.2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2"/>
      <c r="AB65" s="2"/>
      <c r="AC65" s="2"/>
      <c r="AD65" s="2"/>
      <c r="AE65" s="2"/>
      <c r="AF65" s="2"/>
      <c r="AG65" s="2"/>
      <c r="AH65" s="2"/>
      <c r="AI65" s="2"/>
      <c r="AJ65" s="2"/>
      <c r="AK65" s="2"/>
    </row>
    <row r="66" spans="1:37" ht="16.5" customHeight="1">
      <c r="A66" s="95">
        <v>20</v>
      </c>
      <c r="B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1"/>
      <c r="G66" s="91"/>
      <c r="H66" s="91"/>
      <c r="I66" s="91"/>
      <c r="J66" s="91"/>
      <c r="K66" s="91"/>
      <c r="L66" s="91"/>
      <c r="M66" s="91"/>
      <c r="N66" s="91"/>
      <c r="O66" s="91"/>
      <c r="P66" s="91"/>
      <c r="Q66" s="91"/>
      <c r="R66" s="91"/>
      <c r="S66" s="91"/>
      <c r="T66" s="91"/>
      <c r="U66" s="91"/>
      <c r="V66" s="91"/>
      <c r="W66" s="91"/>
      <c r="X66" s="91"/>
      <c r="Y66" s="91" t="str">
        <f>IF(OR(E66="",E66="No Aplica"),"",COUNTIF(F66:X68,"SI"))</f>
        <v/>
      </c>
      <c r="Z66" s="92"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4.2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4.2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2"/>
      <c r="AB68" s="2"/>
      <c r="AC68" s="2"/>
      <c r="AD68" s="2"/>
      <c r="AE68" s="2"/>
      <c r="AF68" s="2"/>
      <c r="AG68" s="2"/>
      <c r="AH68" s="2"/>
      <c r="AI68" s="2"/>
      <c r="AJ68" s="2"/>
      <c r="AK68" s="2"/>
    </row>
    <row r="69" spans="1:37" ht="14.2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4.2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4.2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4.2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4.2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4.2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4.2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4.2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4.2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4.2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4.2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4.2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4.2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4.2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4.2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4.2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4.2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4.2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4.2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4.2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4.2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4.2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4.2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4.2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4.2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4.2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4.2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4.2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4.2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4.2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4.2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93" priority="2">
      <formula>IF($E9="No aplica",1,0)</formula>
    </cfRule>
  </conditionalFormatting>
  <conditionalFormatting sqref="Z9">
    <cfRule type="cellIs" dxfId="292" priority="3" operator="equal">
      <formula>"Catastrófico"</formula>
    </cfRule>
  </conditionalFormatting>
  <conditionalFormatting sqref="Z9">
    <cfRule type="cellIs" dxfId="291" priority="4" operator="equal">
      <formula>"Mayor"</formula>
    </cfRule>
  </conditionalFormatting>
  <conditionalFormatting sqref="Z9">
    <cfRule type="cellIs" dxfId="290" priority="5" operator="equal">
      <formula>"Moderado"</formula>
    </cfRule>
  </conditionalFormatting>
  <conditionalFormatting sqref="Z9">
    <cfRule type="cellIs" dxfId="289" priority="6" operator="equal">
      <formula>"Menor"</formula>
    </cfRule>
  </conditionalFormatting>
  <conditionalFormatting sqref="Z9">
    <cfRule type="cellIs" dxfId="288" priority="7" operator="equal">
      <formula>"Leve"</formula>
    </cfRule>
  </conditionalFormatting>
  <conditionalFormatting sqref="Z9:Z11">
    <cfRule type="expression" dxfId="287" priority="8">
      <formula>IF($E9="No aplica",1,0)</formula>
    </cfRule>
  </conditionalFormatting>
  <conditionalFormatting sqref="B12:B68 D12:X35 D39:X68 D36:E38">
    <cfRule type="expression" dxfId="286" priority="9">
      <formula>IF($E12="No aplica",1,0)</formula>
    </cfRule>
  </conditionalFormatting>
  <conditionalFormatting sqref="C9:C11">
    <cfRule type="expression" dxfId="285" priority="10">
      <formula>IF($E9="No aplica",1,0)</formula>
    </cfRule>
  </conditionalFormatting>
  <conditionalFormatting sqref="C12:C14">
    <cfRule type="expression" dxfId="284" priority="11">
      <formula>IF($E12="No aplica",1,0)</formula>
    </cfRule>
  </conditionalFormatting>
  <conditionalFormatting sqref="C15:C68">
    <cfRule type="expression" dxfId="283" priority="12">
      <formula>IF($E15="No aplica",1,0)</formula>
    </cfRule>
  </conditionalFormatting>
  <conditionalFormatting sqref="Y12:Y35 Y39:Y68">
    <cfRule type="expression" dxfId="282" priority="13">
      <formula>IF($E12="No aplica",1,0)</formula>
    </cfRule>
  </conditionalFormatting>
  <conditionalFormatting sqref="Z12 Z15 Z18 Z21 Z24 Z27 Z30 Z33 Z36 Z39 Z42 Z45 Z48 Z51 Z54 Z57 Z60 Z63 Z66">
    <cfRule type="cellIs" dxfId="281" priority="14" operator="equal">
      <formula>"Catastrófico"</formula>
    </cfRule>
  </conditionalFormatting>
  <conditionalFormatting sqref="Z12 Z15 Z18 Z21 Z24 Z27 Z30 Z33 Z36 Z39 Z42 Z45 Z48 Z51 Z54 Z57 Z60 Z63 Z66">
    <cfRule type="cellIs" dxfId="280" priority="15" operator="equal">
      <formula>"Mayor"</formula>
    </cfRule>
  </conditionalFormatting>
  <conditionalFormatting sqref="Z12 Z15 Z18 Z21 Z24 Z27 Z30 Z33 Z36 Z39 Z42 Z45 Z48 Z51 Z54 Z57 Z60 Z63 Z66">
    <cfRule type="cellIs" dxfId="279" priority="16" operator="equal">
      <formula>"Moderado"</formula>
    </cfRule>
  </conditionalFormatting>
  <conditionalFormatting sqref="Z12 Z15 Z18 Z21 Z24 Z27 Z30 Z33 Z36 Z39 Z42 Z45 Z48 Z51 Z54 Z57 Z60 Z63 Z66">
    <cfRule type="cellIs" dxfId="278" priority="17" operator="equal">
      <formula>"Menor"</formula>
    </cfRule>
  </conditionalFormatting>
  <conditionalFormatting sqref="Z12 Z15 Z18 Z21 Z24 Z27 Z30 Z33 Z36 Z39 Z42 Z45 Z48 Z51 Z54 Z57 Z60 Z63 Z66">
    <cfRule type="cellIs" dxfId="277" priority="18" operator="equal">
      <formula>"Leve"</formula>
    </cfRule>
  </conditionalFormatting>
  <conditionalFormatting sqref="Z12:Z68">
    <cfRule type="expression" dxfId="276" priority="19">
      <formula>IF($E12="No aplica",1,0)</formula>
    </cfRule>
  </conditionalFormatting>
  <conditionalFormatting sqref="F36:Y38">
    <cfRule type="expression" dxfId="275" priority="1">
      <formula>IF($E36="No aplica",1,0)</formula>
    </cfRule>
  </conditionalFormatting>
  <dataValidations count="2">
    <dataValidation type="list" allowBlank="1" showErrorMessage="1" sqref="F9:X9 F12:X12 F15:X15 F18:X18 F21:X21 F24:X24 F27:X27 F30:X30 F33:X33 F66:X66 F39:X39 F42:X42 F45:X45 F48:X48 F51:X51 F54:X54 F57:X57 F60:X60 F63:X63">
      <formula1>IF(OR($D9="No aplica",$D9=""),"",SI_NO)</formula1>
    </dataValidation>
    <dataValidation type="list" allowBlank="1" showInputMessage="1" showErrorMessage="1" sqref="F36:X38">
      <formula1>IF(OR($D36="No aplica",$D36=""),"",SI_NO)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23" activePane="bottomLeft" state="frozen"/>
      <selection pane="bottomLeft" activeCell="A33" sqref="A33:A35"/>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21"/>
      <c r="B1" s="71"/>
      <c r="C1" s="76" t="s">
        <v>0</v>
      </c>
      <c r="D1" s="77"/>
      <c r="E1" s="77"/>
      <c r="F1" s="77"/>
      <c r="G1" s="77"/>
      <c r="H1" s="77"/>
      <c r="I1" s="77"/>
      <c r="J1" s="71"/>
      <c r="K1" s="120" t="s">
        <v>179</v>
      </c>
      <c r="L1" s="63"/>
      <c r="M1" s="3"/>
      <c r="N1" s="3"/>
      <c r="O1" s="3"/>
      <c r="P1" s="3"/>
      <c r="Q1" s="4"/>
      <c r="R1" s="4"/>
      <c r="S1" s="4"/>
      <c r="T1" s="4"/>
      <c r="U1" s="4"/>
      <c r="V1" s="4"/>
      <c r="W1" s="4"/>
      <c r="X1" s="4"/>
      <c r="Y1" s="4"/>
      <c r="Z1" s="4"/>
    </row>
    <row r="2" spans="1:26" ht="15.75" customHeight="1">
      <c r="A2" s="72"/>
      <c r="B2" s="73"/>
      <c r="C2" s="72"/>
      <c r="D2" s="78"/>
      <c r="E2" s="78"/>
      <c r="F2" s="78"/>
      <c r="G2" s="78"/>
      <c r="H2" s="78"/>
      <c r="I2" s="78"/>
      <c r="J2" s="73"/>
      <c r="K2" s="120" t="s">
        <v>180</v>
      </c>
      <c r="L2" s="63"/>
      <c r="M2" s="3"/>
      <c r="N2" s="3"/>
      <c r="O2" s="3"/>
      <c r="P2" s="3"/>
      <c r="Q2" s="4"/>
      <c r="R2" s="4"/>
      <c r="S2" s="4"/>
      <c r="T2" s="4"/>
      <c r="U2" s="4"/>
      <c r="V2" s="4"/>
      <c r="W2" s="4"/>
      <c r="X2" s="4"/>
      <c r="Y2" s="4"/>
      <c r="Z2" s="4"/>
    </row>
    <row r="3" spans="1:26" ht="15.75" customHeight="1">
      <c r="A3" s="72"/>
      <c r="B3" s="73"/>
      <c r="C3" s="72"/>
      <c r="D3" s="78"/>
      <c r="E3" s="78"/>
      <c r="F3" s="78"/>
      <c r="G3" s="78"/>
      <c r="H3" s="78"/>
      <c r="I3" s="78"/>
      <c r="J3" s="73"/>
      <c r="K3" s="120" t="s">
        <v>181</v>
      </c>
      <c r="L3" s="63"/>
      <c r="M3" s="3"/>
      <c r="N3" s="3"/>
      <c r="O3" s="3"/>
      <c r="P3" s="3"/>
      <c r="Q3" s="4"/>
      <c r="R3" s="4"/>
      <c r="S3" s="4"/>
      <c r="T3" s="4"/>
      <c r="U3" s="4"/>
      <c r="V3" s="4"/>
      <c r="W3" s="4"/>
      <c r="X3" s="4"/>
      <c r="Y3" s="4"/>
      <c r="Z3" s="4"/>
    </row>
    <row r="4" spans="1:26" ht="15.75" customHeight="1">
      <c r="A4" s="74"/>
      <c r="B4" s="75"/>
      <c r="C4" s="74"/>
      <c r="D4" s="79"/>
      <c r="E4" s="79"/>
      <c r="F4" s="79"/>
      <c r="G4" s="79"/>
      <c r="H4" s="79"/>
      <c r="I4" s="79"/>
      <c r="J4" s="75"/>
      <c r="K4" s="120" t="s">
        <v>182</v>
      </c>
      <c r="L4" s="63"/>
      <c r="M4" s="3"/>
      <c r="N4" s="3"/>
      <c r="O4" s="3"/>
      <c r="P4" s="3"/>
      <c r="Q4" s="4"/>
      <c r="R4" s="4"/>
      <c r="S4" s="4"/>
      <c r="T4" s="4"/>
      <c r="U4" s="4"/>
      <c r="V4" s="4"/>
      <c r="W4" s="4"/>
      <c r="X4" s="4"/>
      <c r="Y4" s="4"/>
      <c r="Z4" s="4"/>
    </row>
    <row r="5" spans="1:26" ht="14.2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16" t="s">
        <v>88</v>
      </c>
      <c r="B6" s="62"/>
      <c r="C6" s="62"/>
      <c r="D6" s="62"/>
      <c r="E6" s="62"/>
      <c r="F6" s="62"/>
      <c r="G6" s="63"/>
      <c r="H6" s="116" t="s">
        <v>183</v>
      </c>
      <c r="I6" s="62"/>
      <c r="J6" s="62"/>
      <c r="K6" s="62"/>
      <c r="L6" s="63"/>
      <c r="M6" s="3"/>
      <c r="N6" s="3"/>
      <c r="O6" s="3"/>
      <c r="P6" s="3"/>
      <c r="Q6" s="4"/>
      <c r="R6" s="4"/>
      <c r="S6" s="4"/>
      <c r="T6" s="4"/>
      <c r="U6" s="4"/>
      <c r="V6" s="4"/>
      <c r="W6" s="4"/>
      <c r="X6" s="4"/>
      <c r="Y6" s="4"/>
      <c r="Z6" s="4"/>
    </row>
    <row r="7" spans="1:26" ht="18" customHeight="1">
      <c r="A7" s="115" t="s">
        <v>86</v>
      </c>
      <c r="B7" s="111" t="s">
        <v>87</v>
      </c>
      <c r="C7" s="111" t="s">
        <v>91</v>
      </c>
      <c r="D7" s="111" t="s">
        <v>95</v>
      </c>
      <c r="E7" s="111" t="s">
        <v>96</v>
      </c>
      <c r="F7" s="112" t="s">
        <v>97</v>
      </c>
      <c r="G7" s="112" t="s">
        <v>184</v>
      </c>
      <c r="H7" s="119" t="s">
        <v>185</v>
      </c>
      <c r="I7" s="119" t="s">
        <v>186</v>
      </c>
      <c r="J7" s="111" t="s">
        <v>187</v>
      </c>
      <c r="K7" s="119" t="s">
        <v>188</v>
      </c>
      <c r="L7" s="119" t="s">
        <v>189</v>
      </c>
      <c r="M7" s="3"/>
      <c r="N7" s="3"/>
      <c r="O7" s="3"/>
      <c r="P7" s="3"/>
      <c r="Q7" s="4"/>
      <c r="R7" s="4"/>
      <c r="S7" s="4"/>
      <c r="T7" s="4"/>
      <c r="U7" s="4"/>
      <c r="V7" s="4"/>
      <c r="W7" s="4"/>
      <c r="X7" s="4"/>
      <c r="Y7" s="4"/>
      <c r="Z7" s="4"/>
    </row>
    <row r="8" spans="1:26" ht="35.25" customHeight="1">
      <c r="A8" s="90"/>
      <c r="B8" s="90"/>
      <c r="C8" s="90"/>
      <c r="D8" s="90"/>
      <c r="E8" s="90"/>
      <c r="F8" s="90"/>
      <c r="G8" s="90"/>
      <c r="H8" s="90"/>
      <c r="I8" s="90"/>
      <c r="J8" s="90"/>
      <c r="K8" s="90"/>
      <c r="L8" s="90"/>
      <c r="M8" s="16"/>
      <c r="N8" s="16"/>
      <c r="O8" s="16"/>
      <c r="P8" s="16"/>
      <c r="Q8" s="4"/>
      <c r="R8" s="4"/>
      <c r="S8" s="4"/>
      <c r="T8" s="4"/>
      <c r="U8" s="4"/>
      <c r="V8" s="4"/>
      <c r="W8" s="4"/>
      <c r="X8" s="4"/>
      <c r="Y8" s="4"/>
      <c r="Z8" s="4"/>
    </row>
    <row r="9" spans="1:26" ht="16.5" customHeight="1">
      <c r="A9" s="95">
        <v>1</v>
      </c>
      <c r="B9" s="91" t="str">
        <f>IF(MID('2. Identificación del Riesgo'!H9:H11,1,27)="Seguridad de la Información",'2. Identificación del Riesgo'!B9:B11,
IF('2. Identificación del Riesgo'!H9:H11="","",
IF(MID('2. Identificación del Riesgo'!H9:H11,1,27)&lt;&gt;"Seguridad de la Información","No aplica")))</f>
        <v>No aplica</v>
      </c>
      <c r="C9" s="91" t="str">
        <f>IF(MID('2. Identificación del Riesgo'!H9:H11,1,27)="Seguridad de la Información",'2. Identificación del Riesgo'!C9:C11,
IF('2. Identificación del Riesgo'!H9:H11="","",
IF(MID('2. Identificación del Riesgo'!H9:H11,1,27)&lt;&gt;"Seguridad de la Información","No aplica")))</f>
        <v>No aplica</v>
      </c>
      <c r="D9" s="91" t="str">
        <f>IF(MID('2. Identificación del Riesgo'!H9:H11,1,27)="Seguridad de la Información",'2. Identificación del Riesgo'!G9:G11,
IF('2. Identificación del Riesgo'!H9:H11="","",
IF(MID('2. Identificación del Riesgo'!H9:H11,1,27)&lt;&gt;"Seguridad de la Información","No aplica")))</f>
        <v>No aplica</v>
      </c>
      <c r="E9" s="91" t="str">
        <f>IF(MID('2. Identificación del Riesgo'!H9:H11,1,27)="Seguridad de la Información",'2. Identificación del Riesgo'!H9:H11,
IF('2. Identificación del Riesgo'!H9:H11="","",
IF(MID('2. Identificación del Riesgo'!H9:H11,1,27)&lt;&gt;"Seguridad de la Información","No aplica")))</f>
        <v>No aplica</v>
      </c>
      <c r="F9" s="91" t="str">
        <f>IF(MID('2. Identificación del Riesgo'!H9:H11,1,27)="Seguridad de la Información",'2. Identificación del Riesgo'!I9:I11,
IF('2. Identificación del Riesgo'!H9:H11="","",
IF(MID('2. Identificación del Riesgo'!H9:H11,1,27)&lt;&gt;"Seguridad de la Información","No aplica")))</f>
        <v>No aplica</v>
      </c>
      <c r="G9" s="9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1"/>
      <c r="I9" s="91"/>
      <c r="J9" s="12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1"/>
      <c r="L9" s="91"/>
      <c r="M9" s="17"/>
      <c r="N9" s="17"/>
      <c r="O9" s="17"/>
      <c r="P9" s="17"/>
      <c r="Q9" s="4"/>
      <c r="R9" s="4"/>
      <c r="S9" s="4"/>
      <c r="T9" s="4"/>
      <c r="U9" s="4"/>
      <c r="V9" s="4"/>
      <c r="W9" s="4"/>
      <c r="X9" s="4"/>
      <c r="Y9" s="4"/>
      <c r="Z9" s="4"/>
    </row>
    <row r="10" spans="1:26" ht="14.25" customHeight="1">
      <c r="A10" s="89"/>
      <c r="B10" s="89"/>
      <c r="C10" s="89"/>
      <c r="D10" s="89"/>
      <c r="E10" s="89"/>
      <c r="F10" s="89"/>
      <c r="G10" s="89"/>
      <c r="H10" s="89"/>
      <c r="I10" s="89"/>
      <c r="J10" s="89"/>
      <c r="K10" s="89"/>
      <c r="L10" s="89"/>
      <c r="M10" s="3"/>
      <c r="N10" s="3"/>
      <c r="O10" s="3"/>
      <c r="P10" s="3"/>
      <c r="Q10" s="4"/>
      <c r="R10" s="4"/>
      <c r="S10" s="4"/>
      <c r="T10" s="4"/>
      <c r="U10" s="4"/>
      <c r="V10" s="4"/>
      <c r="W10" s="4"/>
      <c r="X10" s="4"/>
      <c r="Y10" s="4"/>
      <c r="Z10" s="4"/>
    </row>
    <row r="11" spans="1:26" ht="14.25" customHeight="1">
      <c r="A11" s="90"/>
      <c r="B11" s="90"/>
      <c r="C11" s="90"/>
      <c r="D11" s="90"/>
      <c r="E11" s="90"/>
      <c r="F11" s="90"/>
      <c r="G11" s="90"/>
      <c r="H11" s="90"/>
      <c r="I11" s="90"/>
      <c r="J11" s="90"/>
      <c r="K11" s="90"/>
      <c r="L11" s="90"/>
      <c r="M11" s="3"/>
      <c r="N11" s="3"/>
      <c r="O11" s="3"/>
      <c r="P11" s="3"/>
      <c r="Q11" s="4"/>
      <c r="R11" s="4"/>
      <c r="S11" s="4"/>
      <c r="T11" s="4"/>
      <c r="U11" s="4"/>
      <c r="V11" s="4"/>
      <c r="W11" s="4"/>
      <c r="X11" s="4"/>
      <c r="Y11" s="4"/>
      <c r="Z11" s="4"/>
    </row>
    <row r="12" spans="1:26" ht="16.5" customHeight="1">
      <c r="A12" s="95">
        <v>2</v>
      </c>
      <c r="B12" s="91" t="str">
        <f>IF(MID('2. Identificación del Riesgo'!H12:H14,1,27)="Seguridad de la Información",'2. Identificación del Riesgo'!B12:B14,
IF('2. Identificación del Riesgo'!H12:H14="","",
IF(MID('2. Identificación del Riesgo'!H12:H14,1,27)&lt;&gt;"Seguridad de la Información","No aplica")))</f>
        <v>No aplica</v>
      </c>
      <c r="C12" s="91" t="str">
        <f>IF(MID('2. Identificación del Riesgo'!H12:H14,1,27)="Seguridad de la Información",'2. Identificación del Riesgo'!C12:C14,
IF('2. Identificación del Riesgo'!H12:H14="","",
IF(MID('2. Identificación del Riesgo'!H12:H14,1,27)&lt;&gt;"Seguridad de la Información","No aplica")))</f>
        <v>No aplica</v>
      </c>
      <c r="D12" s="91" t="str">
        <f>IF(MID('2. Identificación del Riesgo'!H12:H14,1,27)="Seguridad de la Información",'2. Identificación del Riesgo'!G12:G14,
IF('2. Identificación del Riesgo'!H12:H14="","",
IF(MID('2. Identificación del Riesgo'!H12:H14,1,27)&lt;&gt;"Seguridad de la Información","No aplica")))</f>
        <v>No aplica</v>
      </c>
      <c r="E12" s="91" t="str">
        <f>IF(MID('2. Identificación del Riesgo'!H12:H14,1,27)="Seguridad de la Información",'2. Identificación del Riesgo'!H12:H14,
IF('2. Identificación del Riesgo'!H12:H14="","",
IF(MID('2. Identificación del Riesgo'!H12:H14,1,27)&lt;&gt;"Seguridad de la Información","No aplica")))</f>
        <v>No aplica</v>
      </c>
      <c r="F12" s="91" t="str">
        <f>IF(MID('2. Identificación del Riesgo'!H12:H14,1,27)="Seguridad de la Información",'2. Identificación del Riesgo'!I12:I14,
IF('2. Identificación del Riesgo'!H12:H14="","",
IF(MID('2. Identificación del Riesgo'!H12:H14,1,27)&lt;&gt;"Seguridad de la Información","No aplica")))</f>
        <v>No aplica</v>
      </c>
      <c r="G12" s="9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1"/>
      <c r="I12" s="91"/>
      <c r="J12" s="12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1"/>
      <c r="L12" s="91"/>
      <c r="M12" s="3"/>
      <c r="N12" s="3"/>
      <c r="O12" s="3"/>
      <c r="P12" s="3"/>
      <c r="Q12" s="4"/>
      <c r="R12" s="4"/>
      <c r="S12" s="4"/>
      <c r="T12" s="4"/>
      <c r="U12" s="4"/>
      <c r="V12" s="4"/>
      <c r="W12" s="4"/>
      <c r="X12" s="4"/>
      <c r="Y12" s="4"/>
      <c r="Z12" s="4"/>
    </row>
    <row r="13" spans="1:26" ht="14.25" customHeight="1">
      <c r="A13" s="89"/>
      <c r="B13" s="89"/>
      <c r="C13" s="89"/>
      <c r="D13" s="89"/>
      <c r="E13" s="89"/>
      <c r="F13" s="89"/>
      <c r="G13" s="89"/>
      <c r="H13" s="89"/>
      <c r="I13" s="89"/>
      <c r="J13" s="89"/>
      <c r="K13" s="89"/>
      <c r="L13" s="89"/>
      <c r="M13" s="3"/>
      <c r="N13" s="3"/>
      <c r="O13" s="3"/>
      <c r="P13" s="3"/>
      <c r="Q13" s="4"/>
      <c r="R13" s="4"/>
      <c r="S13" s="4"/>
      <c r="T13" s="4"/>
      <c r="U13" s="4"/>
      <c r="V13" s="4"/>
      <c r="W13" s="4"/>
      <c r="X13" s="4"/>
      <c r="Y13" s="4"/>
      <c r="Z13" s="4"/>
    </row>
    <row r="14" spans="1:26" ht="14.25" customHeight="1">
      <c r="A14" s="90"/>
      <c r="B14" s="90"/>
      <c r="C14" s="90"/>
      <c r="D14" s="90"/>
      <c r="E14" s="90"/>
      <c r="F14" s="90"/>
      <c r="G14" s="90"/>
      <c r="H14" s="90"/>
      <c r="I14" s="90"/>
      <c r="J14" s="90"/>
      <c r="K14" s="90"/>
      <c r="L14" s="90"/>
      <c r="M14" s="3"/>
      <c r="N14" s="3"/>
      <c r="O14" s="3"/>
      <c r="P14" s="3"/>
      <c r="Q14" s="4"/>
      <c r="R14" s="4"/>
      <c r="S14" s="4"/>
      <c r="T14" s="4"/>
      <c r="U14" s="4"/>
      <c r="V14" s="4"/>
      <c r="W14" s="4"/>
      <c r="X14" s="4"/>
      <c r="Y14" s="4"/>
      <c r="Z14" s="4"/>
    </row>
    <row r="15" spans="1:26" ht="16.5" customHeight="1">
      <c r="A15" s="95">
        <v>3</v>
      </c>
      <c r="B15" s="91" t="str">
        <f>IF(MID('2. Identificación del Riesgo'!H15:H17,1,27)="Seguridad de la Información",'2. Identificación del Riesgo'!B15:B17,
IF('2. Identificación del Riesgo'!H15:H17="","",
IF(MID('2. Identificación del Riesgo'!H15:H17,1,27)&lt;&gt;"Seguridad de la Información","No aplica")))</f>
        <v>No aplica</v>
      </c>
      <c r="C15" s="91" t="str">
        <f>IF(MID('2. Identificación del Riesgo'!H15:H17,1,27)="Seguridad de la Información",'2. Identificación del Riesgo'!C15:C17,
IF('2. Identificación del Riesgo'!H15:H17="","",
IF(MID('2. Identificación del Riesgo'!H15:H17,1,27)&lt;&gt;"Seguridad de la Información","No aplica")))</f>
        <v>No aplica</v>
      </c>
      <c r="D15" s="91" t="str">
        <f>IF(MID('2. Identificación del Riesgo'!H15:H17,1,27)="Seguridad de la Información",'2. Identificación del Riesgo'!G15:G17,
IF('2. Identificación del Riesgo'!H15:H17="","",
IF(MID('2. Identificación del Riesgo'!H15:H17,1,27)&lt;&gt;"Seguridad de la Información","No aplica")))</f>
        <v>No aplica</v>
      </c>
      <c r="E15" s="91" t="str">
        <f>IF(MID('2. Identificación del Riesgo'!H15:H17,1,27)="Seguridad de la Información",'2. Identificación del Riesgo'!H15:H17,
IF('2. Identificación del Riesgo'!H15:H17="","",
IF(MID('2. Identificación del Riesgo'!H15:H17,1,27)&lt;&gt;"Seguridad de la Información","No aplica")))</f>
        <v>No aplica</v>
      </c>
      <c r="F15" s="91" t="str">
        <f>IF(MID('2. Identificación del Riesgo'!H15:H17,1,27)="Seguridad de la Información",'2. Identificación del Riesgo'!I15:I17,
IF('2. Identificación del Riesgo'!H15:H17="","",
IF(MID('2. Identificación del Riesgo'!H15:H17,1,27)&lt;&gt;"Seguridad de la Información","No aplica")))</f>
        <v>No aplica</v>
      </c>
      <c r="G15" s="9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1"/>
      <c r="I15" s="91"/>
      <c r="J15" s="12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1"/>
      <c r="L15" s="91"/>
      <c r="M15" s="3"/>
      <c r="N15" s="3"/>
      <c r="O15" s="3"/>
      <c r="P15" s="3"/>
      <c r="Q15" s="4"/>
      <c r="R15" s="4"/>
      <c r="S15" s="4"/>
      <c r="T15" s="4"/>
      <c r="U15" s="4"/>
      <c r="V15" s="4"/>
      <c r="W15" s="4"/>
      <c r="X15" s="4"/>
      <c r="Y15" s="4"/>
      <c r="Z15" s="4"/>
    </row>
    <row r="16" spans="1:26" ht="14.25" customHeight="1">
      <c r="A16" s="89"/>
      <c r="B16" s="89"/>
      <c r="C16" s="89"/>
      <c r="D16" s="89"/>
      <c r="E16" s="89"/>
      <c r="F16" s="89"/>
      <c r="G16" s="89"/>
      <c r="H16" s="89"/>
      <c r="I16" s="89"/>
      <c r="J16" s="89"/>
      <c r="K16" s="89"/>
      <c r="L16" s="89"/>
      <c r="M16" s="3"/>
      <c r="N16" s="3"/>
      <c r="O16" s="3"/>
      <c r="P16" s="3"/>
      <c r="Q16" s="4"/>
      <c r="R16" s="4"/>
      <c r="S16" s="4"/>
      <c r="T16" s="4"/>
      <c r="U16" s="4"/>
      <c r="V16" s="4"/>
      <c r="W16" s="4"/>
      <c r="X16" s="4"/>
      <c r="Y16" s="4"/>
      <c r="Z16" s="4"/>
    </row>
    <row r="17" spans="1:26" ht="14.25" customHeight="1">
      <c r="A17" s="90"/>
      <c r="B17" s="90"/>
      <c r="C17" s="90"/>
      <c r="D17" s="90"/>
      <c r="E17" s="90"/>
      <c r="F17" s="90"/>
      <c r="G17" s="90"/>
      <c r="H17" s="90"/>
      <c r="I17" s="90"/>
      <c r="J17" s="90"/>
      <c r="K17" s="90"/>
      <c r="L17" s="90"/>
      <c r="M17" s="3"/>
      <c r="N17" s="3"/>
      <c r="O17" s="3"/>
      <c r="P17" s="3"/>
      <c r="Q17" s="4"/>
      <c r="R17" s="4"/>
      <c r="S17" s="4"/>
      <c r="T17" s="4"/>
      <c r="U17" s="4"/>
      <c r="V17" s="4"/>
      <c r="W17" s="4"/>
      <c r="X17" s="4"/>
      <c r="Y17" s="4"/>
      <c r="Z17" s="4"/>
    </row>
    <row r="18" spans="1:26" ht="16.5" customHeight="1">
      <c r="A18" s="95">
        <v>4</v>
      </c>
      <c r="B18" s="91" t="str">
        <f>IF(MID('2. Identificación del Riesgo'!H18:H20,1,27)="Seguridad de la Información",'2. Identificación del Riesgo'!B18:B20,
IF('2. Identificación del Riesgo'!H18:H20="","",
IF(MID('2. Identificación del Riesgo'!H18:H20,1,27)&lt;&gt;"Seguridad de la Información","No aplica")))</f>
        <v>No aplica</v>
      </c>
      <c r="C18" s="91" t="str">
        <f>IF(MID('2. Identificación del Riesgo'!H18:H20,1,27)="Seguridad de la Información",'2. Identificación del Riesgo'!C18:C20,
IF('2. Identificación del Riesgo'!H18:H20="","",
IF(MID('2. Identificación del Riesgo'!H18:H20,1,27)&lt;&gt;"Seguridad de la Información","No aplica")))</f>
        <v>No aplica</v>
      </c>
      <c r="D18" s="91" t="str">
        <f>IF(MID('2. Identificación del Riesgo'!H18:H20,1,27)="Seguridad de la Información",'2. Identificación del Riesgo'!G18:G20,
IF('2. Identificación del Riesgo'!H18:H20="","",
IF(MID('2. Identificación del Riesgo'!H18:H20,1,27)&lt;&gt;"Seguridad de la Información","No aplica")))</f>
        <v>No aplica</v>
      </c>
      <c r="E18" s="91" t="str">
        <f>IF(MID('2. Identificación del Riesgo'!H18:H20,1,27)="Seguridad de la Información",'2. Identificación del Riesgo'!H18:H20,
IF('2. Identificación del Riesgo'!H18:H20="","",
IF(MID('2. Identificación del Riesgo'!H18:H20,1,27)&lt;&gt;"Seguridad de la Información","No aplica")))</f>
        <v>No aplica</v>
      </c>
      <c r="F18" s="91" t="str">
        <f>IF(MID('2. Identificación del Riesgo'!H18:H20,1,27)="Seguridad de la Información",'2. Identificación del Riesgo'!I18:I20,
IF('2. Identificación del Riesgo'!H18:H20="","",
IF(MID('2. Identificación del Riesgo'!H18:H20,1,27)&lt;&gt;"Seguridad de la Información","No aplica")))</f>
        <v>No aplica</v>
      </c>
      <c r="G18" s="9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1"/>
      <c r="I18" s="91"/>
      <c r="J18" s="12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1"/>
      <c r="L18" s="91"/>
      <c r="M18" s="3"/>
      <c r="N18" s="3"/>
      <c r="O18" s="3"/>
      <c r="P18" s="3"/>
      <c r="Q18" s="4"/>
      <c r="R18" s="4"/>
      <c r="S18" s="4"/>
      <c r="T18" s="4"/>
      <c r="U18" s="4"/>
      <c r="V18" s="4"/>
      <c r="W18" s="4"/>
      <c r="X18" s="4"/>
      <c r="Y18" s="4"/>
      <c r="Z18" s="4"/>
    </row>
    <row r="19" spans="1:26" ht="14.25" customHeight="1">
      <c r="A19" s="89"/>
      <c r="B19" s="89"/>
      <c r="C19" s="89"/>
      <c r="D19" s="89"/>
      <c r="E19" s="89"/>
      <c r="F19" s="89"/>
      <c r="G19" s="89"/>
      <c r="H19" s="89"/>
      <c r="I19" s="89"/>
      <c r="J19" s="89"/>
      <c r="K19" s="89"/>
      <c r="L19" s="89"/>
      <c r="M19" s="3"/>
      <c r="N19" s="3"/>
      <c r="O19" s="3"/>
      <c r="P19" s="3"/>
      <c r="Q19" s="4"/>
      <c r="R19" s="4"/>
      <c r="S19" s="4"/>
      <c r="T19" s="4"/>
      <c r="U19" s="4"/>
      <c r="V19" s="4"/>
      <c r="W19" s="4"/>
      <c r="X19" s="4"/>
      <c r="Y19" s="4"/>
      <c r="Z19" s="4"/>
    </row>
    <row r="20" spans="1:26" ht="14.25" customHeight="1">
      <c r="A20" s="90"/>
      <c r="B20" s="90"/>
      <c r="C20" s="90"/>
      <c r="D20" s="90"/>
      <c r="E20" s="90"/>
      <c r="F20" s="90"/>
      <c r="G20" s="90"/>
      <c r="H20" s="90"/>
      <c r="I20" s="90"/>
      <c r="J20" s="90"/>
      <c r="K20" s="90"/>
      <c r="L20" s="90"/>
      <c r="M20" s="3"/>
      <c r="N20" s="3"/>
      <c r="O20" s="3"/>
      <c r="P20" s="3"/>
      <c r="Q20" s="4"/>
      <c r="R20" s="4"/>
      <c r="S20" s="4"/>
      <c r="T20" s="4"/>
      <c r="U20" s="4"/>
      <c r="V20" s="4"/>
      <c r="W20" s="4"/>
      <c r="X20" s="4"/>
      <c r="Y20" s="4"/>
      <c r="Z20" s="4"/>
    </row>
    <row r="21" spans="1:26" ht="16.5" customHeight="1">
      <c r="A21" s="95">
        <v>5</v>
      </c>
      <c r="B21" s="91" t="str">
        <f>IF(MID('2. Identificación del Riesgo'!H21:H23,1,27)="Seguridad de la Información",'2. Identificación del Riesgo'!B21:B23,
IF('2. Identificación del Riesgo'!H21:H23="","",
IF(MID('2. Identificación del Riesgo'!H21:H23,1,27)&lt;&gt;"Seguridad de la Información","No aplica")))</f>
        <v>No aplica</v>
      </c>
      <c r="C21" s="91" t="str">
        <f>IF(MID('2. Identificación del Riesgo'!H21:H23,1,27)="Seguridad de la Información",'2. Identificación del Riesgo'!C21:C23,
IF('2. Identificación del Riesgo'!H21:H23="","",
IF(MID('2. Identificación del Riesgo'!H21:H23,1,27)&lt;&gt;"Seguridad de la Información","No aplica")))</f>
        <v>No aplica</v>
      </c>
      <c r="D21" s="91" t="str">
        <f>IF(MID('2. Identificación del Riesgo'!H21:H23,1,27)="Seguridad de la Información",'2. Identificación del Riesgo'!G21:G23,
IF('2. Identificación del Riesgo'!H21:H23="","",
IF(MID('2. Identificación del Riesgo'!H21:H23,1,27)&lt;&gt;"Seguridad de la Información","No aplica")))</f>
        <v>No aplica</v>
      </c>
      <c r="E21" s="91" t="str">
        <f>IF(MID('2. Identificación del Riesgo'!H21:H23,1,27)="Seguridad de la Información",'2. Identificación del Riesgo'!H21:H23,
IF('2. Identificación del Riesgo'!H21:H23="","",
IF(MID('2. Identificación del Riesgo'!H21:H23,1,27)&lt;&gt;"Seguridad de la Información","No aplica")))</f>
        <v>No aplica</v>
      </c>
      <c r="F21" s="91" t="str">
        <f>IF(MID('2. Identificación del Riesgo'!H21:H23,1,27)="Seguridad de la Información",'2. Identificación del Riesgo'!I21:I23,
IF('2. Identificación del Riesgo'!H21:H23="","",
IF(MID('2. Identificación del Riesgo'!H21:H23,1,27)&lt;&gt;"Seguridad de la Información","No aplica")))</f>
        <v>No aplica</v>
      </c>
      <c r="G21" s="9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1"/>
      <c r="I21" s="91"/>
      <c r="J21" s="12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1"/>
      <c r="L21" s="91"/>
      <c r="M21" s="3"/>
      <c r="N21" s="3"/>
      <c r="O21" s="3"/>
      <c r="P21" s="3"/>
      <c r="Q21" s="4"/>
      <c r="R21" s="4"/>
      <c r="S21" s="4"/>
      <c r="T21" s="4"/>
      <c r="U21" s="4"/>
      <c r="V21" s="4"/>
      <c r="W21" s="4"/>
      <c r="X21" s="4"/>
      <c r="Y21" s="4"/>
      <c r="Z21" s="4"/>
    </row>
    <row r="22" spans="1:26" ht="14.25" customHeight="1">
      <c r="A22" s="89"/>
      <c r="B22" s="89"/>
      <c r="C22" s="89"/>
      <c r="D22" s="89"/>
      <c r="E22" s="89"/>
      <c r="F22" s="89"/>
      <c r="G22" s="89"/>
      <c r="H22" s="89"/>
      <c r="I22" s="89"/>
      <c r="J22" s="89"/>
      <c r="K22" s="89"/>
      <c r="L22" s="89"/>
      <c r="M22" s="3"/>
      <c r="N22" s="3"/>
      <c r="O22" s="3"/>
      <c r="P22" s="3"/>
      <c r="Q22" s="4"/>
      <c r="R22" s="4"/>
      <c r="S22" s="4"/>
      <c r="T22" s="4"/>
      <c r="U22" s="4"/>
      <c r="V22" s="4"/>
      <c r="W22" s="4"/>
      <c r="X22" s="4"/>
      <c r="Y22" s="4"/>
      <c r="Z22" s="4"/>
    </row>
    <row r="23" spans="1:26" ht="14.25" customHeight="1">
      <c r="A23" s="90"/>
      <c r="B23" s="90"/>
      <c r="C23" s="90"/>
      <c r="D23" s="90"/>
      <c r="E23" s="90"/>
      <c r="F23" s="90"/>
      <c r="G23" s="90"/>
      <c r="H23" s="90"/>
      <c r="I23" s="90"/>
      <c r="J23" s="90"/>
      <c r="K23" s="90"/>
      <c r="L23" s="90"/>
      <c r="M23" s="3"/>
      <c r="N23" s="3"/>
      <c r="O23" s="3"/>
      <c r="P23" s="3"/>
      <c r="Q23" s="4"/>
      <c r="R23" s="4"/>
      <c r="S23" s="4"/>
      <c r="T23" s="4"/>
      <c r="U23" s="4"/>
      <c r="V23" s="4"/>
      <c r="W23" s="4"/>
      <c r="X23" s="4"/>
      <c r="Y23" s="4"/>
      <c r="Z23" s="4"/>
    </row>
    <row r="24" spans="1:26" ht="16.5" customHeight="1">
      <c r="A24" s="95">
        <v>6</v>
      </c>
      <c r="B24" s="91" t="str">
        <f>IF(MID('2. Identificación del Riesgo'!H24:H26,1,27)="Seguridad de la Información",'2. Identificación del Riesgo'!B24:B26,
IF('2. Identificación del Riesgo'!H24:H26="","",
IF(MID('2. Identificación del Riesgo'!H24:H26,1,27)&lt;&gt;"Seguridad de la Información","No aplica")))</f>
        <v>No aplica</v>
      </c>
      <c r="C24" s="91" t="str">
        <f>IF(MID('2. Identificación del Riesgo'!H24:H26,1,27)="Seguridad de la Información",'2. Identificación del Riesgo'!C24:C26,
IF('2. Identificación del Riesgo'!H24:H26="","",
IF(MID('2. Identificación del Riesgo'!H24:H26,1,27)&lt;&gt;"Seguridad de la Información","No aplica")))</f>
        <v>No aplica</v>
      </c>
      <c r="D24" s="91" t="str">
        <f>IF(MID('2. Identificación del Riesgo'!H24:H26,1,27)="Seguridad de la Información",'2. Identificación del Riesgo'!G24:G26,
IF('2. Identificación del Riesgo'!H24:H26="","",
IF(MID('2. Identificación del Riesgo'!H24:H26,1,27)&lt;&gt;"Seguridad de la Información","No aplica")))</f>
        <v>No aplica</v>
      </c>
      <c r="E24" s="91" t="str">
        <f>IF(MID('2. Identificación del Riesgo'!H24:H26,1,27)="Seguridad de la Información",'2. Identificación del Riesgo'!H24:H26,
IF('2. Identificación del Riesgo'!H24:H26="","",
IF(MID('2. Identificación del Riesgo'!H24:H26,1,27)&lt;&gt;"Seguridad de la Información","No aplica")))</f>
        <v>No aplica</v>
      </c>
      <c r="F24" s="91" t="str">
        <f>IF(MID('2. Identificación del Riesgo'!H24:H26,1,27)="Seguridad de la Información",'2. Identificación del Riesgo'!I24:I26,
IF('2. Identificación del Riesgo'!H24:H26="","",
IF(MID('2. Identificación del Riesgo'!H24:H26,1,27)&lt;&gt;"Seguridad de la Información","No aplica")))</f>
        <v>No aplica</v>
      </c>
      <c r="G24" s="9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1"/>
      <c r="I24" s="91"/>
      <c r="J24" s="12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1"/>
      <c r="L24" s="91"/>
      <c r="M24" s="3"/>
      <c r="N24" s="3"/>
      <c r="O24" s="3"/>
      <c r="P24" s="3"/>
      <c r="Q24" s="4"/>
      <c r="R24" s="4"/>
      <c r="S24" s="4"/>
      <c r="T24" s="4"/>
      <c r="U24" s="4"/>
      <c r="V24" s="4"/>
      <c r="W24" s="4"/>
      <c r="X24" s="4"/>
      <c r="Y24" s="4"/>
      <c r="Z24" s="4"/>
    </row>
    <row r="25" spans="1:26" ht="14.25" customHeight="1">
      <c r="A25" s="89"/>
      <c r="B25" s="89"/>
      <c r="C25" s="89"/>
      <c r="D25" s="89"/>
      <c r="E25" s="89"/>
      <c r="F25" s="89"/>
      <c r="G25" s="89"/>
      <c r="H25" s="89"/>
      <c r="I25" s="89"/>
      <c r="J25" s="89"/>
      <c r="K25" s="89"/>
      <c r="L25" s="89"/>
      <c r="M25" s="3"/>
      <c r="N25" s="3"/>
      <c r="O25" s="3"/>
      <c r="P25" s="3"/>
      <c r="Q25" s="4"/>
      <c r="R25" s="4"/>
      <c r="S25" s="4"/>
      <c r="T25" s="4"/>
      <c r="U25" s="4"/>
      <c r="V25" s="4"/>
      <c r="W25" s="4"/>
      <c r="X25" s="4"/>
      <c r="Y25" s="4"/>
      <c r="Z25" s="4"/>
    </row>
    <row r="26" spans="1:26" ht="14.25" customHeight="1">
      <c r="A26" s="90"/>
      <c r="B26" s="90"/>
      <c r="C26" s="90"/>
      <c r="D26" s="90"/>
      <c r="E26" s="90"/>
      <c r="F26" s="90"/>
      <c r="G26" s="90"/>
      <c r="H26" s="90"/>
      <c r="I26" s="90"/>
      <c r="J26" s="90"/>
      <c r="K26" s="90"/>
      <c r="L26" s="90"/>
      <c r="M26" s="3"/>
      <c r="N26" s="3"/>
      <c r="O26" s="3"/>
      <c r="P26" s="3"/>
      <c r="Q26" s="4"/>
      <c r="R26" s="4"/>
      <c r="S26" s="4"/>
      <c r="T26" s="4"/>
      <c r="U26" s="4"/>
      <c r="V26" s="4"/>
      <c r="W26" s="4"/>
      <c r="X26" s="4"/>
      <c r="Y26" s="4"/>
      <c r="Z26" s="4"/>
    </row>
    <row r="27" spans="1:26" ht="16.5" customHeight="1">
      <c r="A27" s="95">
        <v>7</v>
      </c>
      <c r="B27" s="91" t="str">
        <f>IF(MID('2. Identificación del Riesgo'!H27:H29,1,27)="Seguridad de la Información",'2. Identificación del Riesgo'!B27:B29,
IF('2. Identificación del Riesgo'!H27:H29="","",
IF(MID('2. Identificación del Riesgo'!H27:H29,1,27)&lt;&gt;"Seguridad de la Información","No aplica")))</f>
        <v>No aplica</v>
      </c>
      <c r="C27" s="91" t="str">
        <f>IF(MID('2. Identificación del Riesgo'!H27:H29,1,27)="Seguridad de la Información",'2. Identificación del Riesgo'!C27:C29,
IF('2. Identificación del Riesgo'!H27:H29="","",
IF(MID('2. Identificación del Riesgo'!H27:H29,1,27)&lt;&gt;"Seguridad de la Información","No aplica")))</f>
        <v>No aplica</v>
      </c>
      <c r="D27" s="91" t="str">
        <f>IF(MID('2. Identificación del Riesgo'!H27:H29,1,27)="Seguridad de la Información",'2. Identificación del Riesgo'!G27:G29,
IF('2. Identificación del Riesgo'!H27:H29="","",
IF(MID('2. Identificación del Riesgo'!H27:H29,1,27)&lt;&gt;"Seguridad de la Información","No aplica")))</f>
        <v>No aplica</v>
      </c>
      <c r="E27" s="91" t="str">
        <f>IF(MID('2. Identificación del Riesgo'!H27:H29,1,27)="Seguridad de la Información",'2. Identificación del Riesgo'!H27:H29,
IF('2. Identificación del Riesgo'!H27:H29="","",
IF(MID('2. Identificación del Riesgo'!H27:H29,1,27)&lt;&gt;"Seguridad de la Información","No aplica")))</f>
        <v>No aplica</v>
      </c>
      <c r="F27" s="91" t="str">
        <f>IF(MID('2. Identificación del Riesgo'!H27:H29,1,27)="Seguridad de la Información",'2. Identificación del Riesgo'!I27:I29,
IF('2. Identificación del Riesgo'!H27:H29="","",
IF(MID('2. Identificación del Riesgo'!H27:H29,1,27)&lt;&gt;"Seguridad de la Información","No aplica")))</f>
        <v>No aplica</v>
      </c>
      <c r="G27" s="9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1"/>
      <c r="I27" s="91"/>
      <c r="J27" s="12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1"/>
      <c r="L27" s="91"/>
      <c r="M27" s="3"/>
      <c r="N27" s="3"/>
      <c r="O27" s="3"/>
      <c r="P27" s="3"/>
      <c r="Q27" s="4"/>
      <c r="R27" s="4"/>
      <c r="S27" s="4"/>
      <c r="T27" s="4"/>
      <c r="U27" s="4"/>
      <c r="V27" s="4"/>
      <c r="W27" s="4"/>
      <c r="X27" s="4"/>
      <c r="Y27" s="4"/>
      <c r="Z27" s="4"/>
    </row>
    <row r="28" spans="1:26" ht="14.25" customHeight="1">
      <c r="A28" s="89"/>
      <c r="B28" s="89"/>
      <c r="C28" s="89"/>
      <c r="D28" s="89"/>
      <c r="E28" s="89"/>
      <c r="F28" s="89"/>
      <c r="G28" s="89"/>
      <c r="H28" s="89"/>
      <c r="I28" s="89"/>
      <c r="J28" s="89"/>
      <c r="K28" s="89"/>
      <c r="L28" s="89"/>
      <c r="M28" s="3"/>
      <c r="N28" s="3"/>
      <c r="O28" s="3"/>
      <c r="P28" s="3"/>
      <c r="Q28" s="4"/>
      <c r="R28" s="4"/>
      <c r="S28" s="4"/>
      <c r="T28" s="4"/>
      <c r="U28" s="4"/>
      <c r="V28" s="4"/>
      <c r="W28" s="4"/>
      <c r="X28" s="4"/>
      <c r="Y28" s="4"/>
      <c r="Z28" s="4"/>
    </row>
    <row r="29" spans="1:26" ht="14.25" customHeight="1">
      <c r="A29" s="90"/>
      <c r="B29" s="90"/>
      <c r="C29" s="90"/>
      <c r="D29" s="90"/>
      <c r="E29" s="90"/>
      <c r="F29" s="90"/>
      <c r="G29" s="90"/>
      <c r="H29" s="90"/>
      <c r="I29" s="90"/>
      <c r="J29" s="90"/>
      <c r="K29" s="90"/>
      <c r="L29" s="90"/>
      <c r="M29" s="3"/>
      <c r="N29" s="3"/>
      <c r="O29" s="3"/>
      <c r="P29" s="3"/>
      <c r="Q29" s="4"/>
      <c r="R29" s="4"/>
      <c r="S29" s="4"/>
      <c r="T29" s="4"/>
      <c r="U29" s="4"/>
      <c r="V29" s="4"/>
      <c r="W29" s="4"/>
      <c r="X29" s="4"/>
      <c r="Y29" s="4"/>
      <c r="Z29" s="4"/>
    </row>
    <row r="30" spans="1:26" ht="16.5" customHeight="1">
      <c r="A30" s="95">
        <v>8</v>
      </c>
      <c r="B30" s="91" t="str">
        <f>IF(MID('2. Identificación del Riesgo'!H30:H32,1,27)="Seguridad de la Información",'2. Identificación del Riesgo'!B30:B32,
IF('2. Identificación del Riesgo'!H30:H32="","",
IF(MID('2. Identificación del Riesgo'!H30:H32,1,27)&lt;&gt;"Seguridad de la Información","No aplica")))</f>
        <v>Gestión Contractual</v>
      </c>
      <c r="C30" s="91" t="str">
        <f>IF(MID('2. Identificación del Riesgo'!H30:H32,1,27)="Seguridad de la Información",'2. Identificación del Riesgo'!C30:C32,
IF('2. Identificación del Riesgo'!H30:H32="","",
IF(MID('2. Identificación del Riesgo'!H30:H32,1,27)&lt;&gt;"Seguridad de la Información","No aplica")))</f>
        <v>Administración de carpetas compartidas y gestión de usuarios</v>
      </c>
      <c r="D30" s="91" t="str">
        <f>IF(MID('2. Identificación del Riesgo'!H30:H32,1,27)="Seguridad de la Información",'2. Identificación del Riesgo'!G30:G32,
IF('2. Identificación del Riesgo'!H30:H32="","",
IF(MID('2. Identificación del Riesgo'!H30:H32,1,27)&lt;&gt;"Seguridad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0" s="91" t="str">
        <f>IF(MID('2. Identificación del Riesgo'!H30:H32,1,27)="Seguridad de la Información",'2. Identificación del Riesgo'!H30:H32,
IF('2. Identificación del Riesgo'!H30:H32="","",
IF(MID('2. Identificación del Riesgo'!H30:H32,1,27)&lt;&gt;"Seguridad de la Información","No aplica")))</f>
        <v>Seguridad de la Información (Pérdida de Confidencialidad)</v>
      </c>
      <c r="F30" s="91"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9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98" t="s">
        <v>537</v>
      </c>
      <c r="I30" s="98" t="s">
        <v>348</v>
      </c>
      <c r="J30" s="12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98" t="s">
        <v>523</v>
      </c>
      <c r="L30" s="98" t="s">
        <v>524</v>
      </c>
      <c r="M30" s="3"/>
      <c r="N30" s="3"/>
      <c r="O30" s="3"/>
      <c r="P30" s="3"/>
      <c r="Q30" s="4"/>
      <c r="R30" s="4"/>
      <c r="S30" s="4"/>
      <c r="T30" s="4"/>
      <c r="U30" s="4"/>
      <c r="V30" s="4"/>
      <c r="W30" s="4"/>
      <c r="X30" s="4"/>
      <c r="Y30" s="4"/>
      <c r="Z30" s="4"/>
    </row>
    <row r="31" spans="1:26" ht="14.25" customHeight="1">
      <c r="A31" s="89"/>
      <c r="B31" s="89"/>
      <c r="C31" s="89"/>
      <c r="D31" s="89"/>
      <c r="E31" s="89"/>
      <c r="F31" s="89"/>
      <c r="G31" s="89"/>
      <c r="H31" s="98"/>
      <c r="I31" s="98"/>
      <c r="J31" s="89"/>
      <c r="K31" s="98"/>
      <c r="L31" s="98"/>
      <c r="M31" s="3"/>
      <c r="N31" s="3"/>
      <c r="O31" s="3"/>
      <c r="P31" s="3"/>
      <c r="Q31" s="4"/>
      <c r="R31" s="4"/>
      <c r="S31" s="4"/>
      <c r="T31" s="4"/>
      <c r="U31" s="4"/>
      <c r="V31" s="4"/>
      <c r="W31" s="4"/>
      <c r="X31" s="4"/>
      <c r="Y31" s="4"/>
      <c r="Z31" s="4"/>
    </row>
    <row r="32" spans="1:26" ht="14.25" customHeight="1">
      <c r="A32" s="90"/>
      <c r="B32" s="90"/>
      <c r="C32" s="90"/>
      <c r="D32" s="90"/>
      <c r="E32" s="90"/>
      <c r="F32" s="90"/>
      <c r="G32" s="90"/>
      <c r="H32" s="98"/>
      <c r="I32" s="98"/>
      <c r="J32" s="90"/>
      <c r="K32" s="98"/>
      <c r="L32" s="98"/>
      <c r="M32" s="3"/>
      <c r="N32" s="3"/>
      <c r="O32" s="3"/>
      <c r="P32" s="3"/>
      <c r="Q32" s="4"/>
      <c r="R32" s="4"/>
      <c r="S32" s="4"/>
      <c r="T32" s="4"/>
      <c r="U32" s="4"/>
      <c r="V32" s="4"/>
      <c r="W32" s="4"/>
      <c r="X32" s="4"/>
      <c r="Y32" s="4"/>
      <c r="Z32" s="4"/>
    </row>
    <row r="33" spans="1:26" ht="16.5" customHeight="1">
      <c r="A33" s="95">
        <v>9</v>
      </c>
      <c r="B33" s="91" t="str">
        <f>IF(MID('2. Identificación del Riesgo'!H33:H35,1,27)="Seguridad de la Información",'2. Identificación del Riesgo'!B33:B35,
IF('2. Identificación del Riesgo'!H33:H35="","",
IF(MID('2. Identificación del Riesgo'!H33:H35,1,27)&lt;&gt;"Seguridad de la Información","No aplica")))</f>
        <v>Gestión Contractual</v>
      </c>
      <c r="C33" s="91" t="str">
        <f>IF(MID('2. Identificación del Riesgo'!H33:H35,1,27)="Seguridad de la Información",'2. Identificación del Riesgo'!C33:C35,
IF('2. Identificación del Riesgo'!H33:H35="","",
IF(MID('2. Identificación del Riesgo'!H33:H35,1,27)&lt;&gt;"Seguridad de la Información","No aplica")))</f>
        <v>Trabajo en Casa y Teletrabajo</v>
      </c>
      <c r="D33" s="91" t="str">
        <f>IF(MID('2. Identificación del Riesgo'!H33:H35,1,27)="Seguridad de la Información",'2. Identificación del Riesgo'!G33:G35,
IF('2. Identificación del Riesgo'!H33:H35="","",
IF(MID('2. Identificación del Riesgo'!H33:H35,1,27)&lt;&gt;"Seguridad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3" s="91" t="str">
        <f>IF(MID('2. Identificación del Riesgo'!H33:H35,1,27)="Seguridad de la Información",'2. Identificación del Riesgo'!H33:H35,
IF('2. Identificación del Riesgo'!H33:H35="","",
IF(MID('2. Identificación del Riesgo'!H33:H35,1,27)&lt;&gt;"Seguridad de la Información","No aplica")))</f>
        <v>Seguridad de la Información (Pérdida de la Integridad)</v>
      </c>
      <c r="F33" s="91"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9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98" t="s">
        <v>538</v>
      </c>
      <c r="I33" s="98" t="s">
        <v>348</v>
      </c>
      <c r="J33" s="12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98" t="s">
        <v>528</v>
      </c>
      <c r="L33" s="98" t="s">
        <v>529</v>
      </c>
      <c r="M33" s="3"/>
      <c r="N33" s="3"/>
      <c r="O33" s="3"/>
      <c r="P33" s="3"/>
      <c r="Q33" s="4"/>
      <c r="R33" s="4"/>
      <c r="S33" s="4"/>
      <c r="T33" s="4"/>
      <c r="U33" s="4"/>
      <c r="V33" s="4"/>
      <c r="W33" s="4"/>
      <c r="X33" s="4"/>
      <c r="Y33" s="4"/>
      <c r="Z33" s="4"/>
    </row>
    <row r="34" spans="1:26" ht="14.25" customHeight="1">
      <c r="A34" s="89"/>
      <c r="B34" s="89"/>
      <c r="C34" s="89"/>
      <c r="D34" s="89"/>
      <c r="E34" s="89"/>
      <c r="F34" s="89"/>
      <c r="G34" s="89"/>
      <c r="H34" s="98"/>
      <c r="I34" s="98"/>
      <c r="J34" s="89"/>
      <c r="K34" s="98"/>
      <c r="L34" s="98"/>
      <c r="M34" s="3"/>
      <c r="N34" s="3"/>
      <c r="O34" s="3"/>
      <c r="P34" s="3"/>
      <c r="Q34" s="4"/>
      <c r="R34" s="4"/>
      <c r="S34" s="4"/>
      <c r="T34" s="4"/>
      <c r="U34" s="4"/>
      <c r="V34" s="4"/>
      <c r="W34" s="4"/>
      <c r="X34" s="4"/>
      <c r="Y34" s="4"/>
      <c r="Z34" s="4"/>
    </row>
    <row r="35" spans="1:26" ht="14.25" customHeight="1">
      <c r="A35" s="90"/>
      <c r="B35" s="90"/>
      <c r="C35" s="90"/>
      <c r="D35" s="90"/>
      <c r="E35" s="90"/>
      <c r="F35" s="90"/>
      <c r="G35" s="90"/>
      <c r="H35" s="98"/>
      <c r="I35" s="98"/>
      <c r="J35" s="90"/>
      <c r="K35" s="98"/>
      <c r="L35" s="98"/>
      <c r="M35" s="3"/>
      <c r="N35" s="3"/>
      <c r="O35" s="3"/>
      <c r="P35" s="3"/>
      <c r="Q35" s="4"/>
      <c r="R35" s="4"/>
      <c r="S35" s="4"/>
      <c r="T35" s="4"/>
      <c r="U35" s="4"/>
      <c r="V35" s="4"/>
      <c r="W35" s="4"/>
      <c r="X35" s="4"/>
      <c r="Y35" s="4"/>
      <c r="Z35" s="4"/>
    </row>
    <row r="36" spans="1:26" ht="16.5" customHeight="1">
      <c r="A36" s="95">
        <v>10</v>
      </c>
      <c r="B36" s="91" t="str">
        <f>IF(MID('2. Identificación del Riesgo'!H36:H38,1,27)="Seguridad de la Información",'2. Identificación del Riesgo'!B36:B38,
IF('2. Identificación del Riesgo'!H36:H38="","",
IF(MID('2. Identificación del Riesgo'!H36:H38,1,27)&lt;&gt;"Seguridad de la Información","No aplica")))</f>
        <v>No aplica</v>
      </c>
      <c r="C36" s="91" t="str">
        <f>IF(MID('2. Identificación del Riesgo'!H36:H38,1,27)="Seguridad de la Información",'2. Identificación del Riesgo'!C36:C38,
IF('2. Identificación del Riesgo'!H36:H38="","",
IF(MID('2. Identificación del Riesgo'!H36:H38,1,27)&lt;&gt;"Seguridad de la Información","No aplica")))</f>
        <v>No aplica</v>
      </c>
      <c r="D36" s="91" t="str">
        <f>IF(MID('2. Identificación del Riesgo'!H36:H38,1,27)="Seguridad de la Información",'2. Identificación del Riesgo'!G36:G38,
IF('2. Identificación del Riesgo'!H36:H38="","",
IF(MID('2. Identificación del Riesgo'!H36:H38,1,27)&lt;&gt;"Seguridad de la Información","No aplica")))</f>
        <v>No aplica</v>
      </c>
      <c r="E36" s="91" t="str">
        <f>IF(MID('2. Identificación del Riesgo'!H36:H38,1,27)="Seguridad de la Información",'2. Identificación del Riesgo'!H36:H38,
IF('2. Identificación del Riesgo'!H36:H38="","",
IF(MID('2. Identificación del Riesgo'!H36:H38,1,27)&lt;&gt;"Seguridad de la Información","No aplica")))</f>
        <v>No aplica</v>
      </c>
      <c r="F36" s="91" t="str">
        <f>IF(MID('2. Identificación del Riesgo'!H36:H38,1,27)="Seguridad de la Información",'2. Identificación del Riesgo'!I36:I38,
IF('2. Identificación del Riesgo'!H36:H38="","",
IF(MID('2. Identificación del Riesgo'!H36:H38,1,27)&lt;&gt;"Seguridad de la Información","No aplica")))</f>
        <v>No aplica</v>
      </c>
      <c r="G36" s="9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91"/>
      <c r="I36" s="91"/>
      <c r="J36" s="12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1"/>
      <c r="L36" s="91"/>
      <c r="M36" s="3"/>
      <c r="N36" s="3"/>
      <c r="O36" s="3"/>
      <c r="P36" s="3"/>
      <c r="Q36" s="4"/>
      <c r="R36" s="4"/>
      <c r="S36" s="4"/>
      <c r="T36" s="4"/>
      <c r="U36" s="4"/>
      <c r="V36" s="4"/>
      <c r="W36" s="4"/>
      <c r="X36" s="4"/>
      <c r="Y36" s="4"/>
      <c r="Z36" s="4"/>
    </row>
    <row r="37" spans="1:26" ht="14.25" customHeight="1">
      <c r="A37" s="89"/>
      <c r="B37" s="89"/>
      <c r="C37" s="89"/>
      <c r="D37" s="89"/>
      <c r="E37" s="89"/>
      <c r="F37" s="89"/>
      <c r="G37" s="89"/>
      <c r="H37" s="89"/>
      <c r="I37" s="89"/>
      <c r="J37" s="89"/>
      <c r="K37" s="89"/>
      <c r="L37" s="89"/>
      <c r="M37" s="2"/>
      <c r="N37" s="2"/>
      <c r="O37" s="2"/>
      <c r="P37" s="2"/>
      <c r="Q37" s="4"/>
      <c r="R37" s="4"/>
      <c r="S37" s="4"/>
      <c r="T37" s="4"/>
      <c r="U37" s="4"/>
      <c r="V37" s="4"/>
      <c r="W37" s="4"/>
      <c r="X37" s="4"/>
      <c r="Y37" s="4"/>
      <c r="Z37" s="4"/>
    </row>
    <row r="38" spans="1:26" ht="14.25" customHeight="1">
      <c r="A38" s="90"/>
      <c r="B38" s="90"/>
      <c r="C38" s="90"/>
      <c r="D38" s="90"/>
      <c r="E38" s="90"/>
      <c r="F38" s="90"/>
      <c r="G38" s="90"/>
      <c r="H38" s="90"/>
      <c r="I38" s="90"/>
      <c r="J38" s="90"/>
      <c r="K38" s="90"/>
      <c r="L38" s="90"/>
      <c r="M38" s="2"/>
      <c r="N38" s="2"/>
      <c r="O38" s="2"/>
      <c r="P38" s="2"/>
      <c r="Q38" s="4"/>
      <c r="R38" s="4"/>
      <c r="S38" s="4"/>
      <c r="T38" s="4"/>
      <c r="U38" s="4"/>
      <c r="V38" s="4"/>
      <c r="W38" s="4"/>
      <c r="X38" s="4"/>
      <c r="Y38" s="4"/>
      <c r="Z38" s="4"/>
    </row>
    <row r="39" spans="1:26" ht="16.5" customHeight="1">
      <c r="A39" s="95">
        <v>11</v>
      </c>
      <c r="B39" s="91" t="str">
        <f>IF(MID('2. Identificación del Riesgo'!H39:H41,1,27)="Seguridad de la Información",'2. Identificación del Riesgo'!B39:B41,
IF('2. Identificación del Riesgo'!H39:H41="","",
IF(MID('2. Identificación del Riesgo'!H39:H41,1,27)&lt;&gt;"Seguridad de la Información","No aplica")))</f>
        <v/>
      </c>
      <c r="C39" s="91" t="str">
        <f>IF(MID('2. Identificación del Riesgo'!H39:H41,1,27)="Seguridad de la Información",'2. Identificación del Riesgo'!C39:C41,
IF('2. Identificación del Riesgo'!H39:H41="","",
IF(MID('2. Identificación del Riesgo'!H39:H41,1,27)&lt;&gt;"Seguridad de la Información","No aplica")))</f>
        <v/>
      </c>
      <c r="D39" s="91" t="str">
        <f>IF(MID('2. Identificación del Riesgo'!H39:H41,1,27)="Seguridad de la Información",'2. Identificación del Riesgo'!G39:G41,
IF('2. Identificación del Riesgo'!H39:H41="","",
IF(MID('2. Identificación del Riesgo'!H39:H41,1,27)&lt;&gt;"Seguridad de la Información","No aplica")))</f>
        <v/>
      </c>
      <c r="E39" s="91" t="str">
        <f>IF(MID('2. Identificación del Riesgo'!H39:H41,1,27)="Seguridad de la Información",'2. Identificación del Riesgo'!H39:H41,
IF('2. Identificación del Riesgo'!H39:H41="","",
IF(MID('2. Identificación del Riesgo'!H39:H41,1,27)&lt;&gt;"Seguridad de la Información","No aplica")))</f>
        <v/>
      </c>
      <c r="F39" s="91" t="str">
        <f>IF(MID('2. Identificación del Riesgo'!H39:H41,1,27)="Seguridad de la Información",'2. Identificación del Riesgo'!I39:I41,
IF('2. Identificación del Riesgo'!H39:H41="","",
IF(MID('2. Identificación del Riesgo'!H39:H41,1,27)&lt;&gt;"Seguridad de la Información","No aplica")))</f>
        <v/>
      </c>
      <c r="G39" s="9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1"/>
      <c r="I39" s="91"/>
      <c r="J39" s="12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1"/>
      <c r="L39" s="91"/>
      <c r="M39" s="3"/>
      <c r="N39" s="3"/>
      <c r="O39" s="3"/>
      <c r="P39" s="3"/>
      <c r="Q39" s="4"/>
      <c r="R39" s="4"/>
      <c r="S39" s="4"/>
      <c r="T39" s="4"/>
      <c r="U39" s="4"/>
      <c r="V39" s="4"/>
      <c r="W39" s="4"/>
      <c r="X39" s="4"/>
      <c r="Y39" s="4"/>
      <c r="Z39" s="4"/>
    </row>
    <row r="40" spans="1:26" ht="14.25" customHeight="1">
      <c r="A40" s="89"/>
      <c r="B40" s="89"/>
      <c r="C40" s="89"/>
      <c r="D40" s="89"/>
      <c r="E40" s="89"/>
      <c r="F40" s="89"/>
      <c r="G40" s="89"/>
      <c r="H40" s="89"/>
      <c r="I40" s="89"/>
      <c r="J40" s="89"/>
      <c r="K40" s="89"/>
      <c r="L40" s="89"/>
      <c r="M40" s="2"/>
      <c r="N40" s="2"/>
      <c r="O40" s="2"/>
      <c r="P40" s="2"/>
      <c r="Q40" s="4"/>
      <c r="R40" s="4"/>
      <c r="S40" s="4"/>
      <c r="T40" s="4"/>
      <c r="U40" s="4"/>
      <c r="V40" s="4"/>
      <c r="W40" s="4"/>
      <c r="X40" s="4"/>
      <c r="Y40" s="4"/>
      <c r="Z40" s="4"/>
    </row>
    <row r="41" spans="1:26" ht="14.25" customHeight="1">
      <c r="A41" s="90"/>
      <c r="B41" s="90"/>
      <c r="C41" s="90"/>
      <c r="D41" s="90"/>
      <c r="E41" s="90"/>
      <c r="F41" s="90"/>
      <c r="G41" s="90"/>
      <c r="H41" s="90"/>
      <c r="I41" s="90"/>
      <c r="J41" s="90"/>
      <c r="K41" s="90"/>
      <c r="L41" s="90"/>
      <c r="M41" s="2"/>
      <c r="N41" s="2"/>
      <c r="O41" s="2"/>
      <c r="P41" s="2"/>
      <c r="Q41" s="4"/>
      <c r="R41" s="4"/>
      <c r="S41" s="4"/>
      <c r="T41" s="4"/>
      <c r="U41" s="4"/>
      <c r="V41" s="4"/>
      <c r="W41" s="4"/>
      <c r="X41" s="4"/>
      <c r="Y41" s="4"/>
      <c r="Z41" s="4"/>
    </row>
    <row r="42" spans="1:26" ht="16.5" customHeight="1">
      <c r="A42" s="95">
        <v>12</v>
      </c>
      <c r="B42" s="91" t="str">
        <f>IF(MID('2. Identificación del Riesgo'!H42:H44,1,27)="Seguridad de la Información",'2. Identificación del Riesgo'!B42:B44,
IF('2. Identificación del Riesgo'!H42:H44="","",
IF(MID('2. Identificación del Riesgo'!H42:H44,1,27)&lt;&gt;"Seguridad de la Información","No aplica")))</f>
        <v/>
      </c>
      <c r="C42" s="91" t="str">
        <f>IF(MID('2. Identificación del Riesgo'!H42:H44,1,27)="Seguridad de la Información",'2. Identificación del Riesgo'!C42:C44,
IF('2. Identificación del Riesgo'!H42:H44="","",
IF(MID('2. Identificación del Riesgo'!H42:H44,1,27)&lt;&gt;"Seguridad de la Información","No aplica")))</f>
        <v/>
      </c>
      <c r="D42" s="91" t="str">
        <f>IF(MID('2. Identificación del Riesgo'!H42:H44,1,27)="Seguridad de la Información",'2. Identificación del Riesgo'!G42:G44,
IF('2. Identificación del Riesgo'!H42:H44="","",
IF(MID('2. Identificación del Riesgo'!H42:H44,1,27)&lt;&gt;"Seguridad de la Información","No aplica")))</f>
        <v/>
      </c>
      <c r="E42" s="91" t="str">
        <f>IF(MID('2. Identificación del Riesgo'!H42:H44,1,27)="Seguridad de la Información",'2. Identificación del Riesgo'!H42:H44,
IF('2. Identificación del Riesgo'!H42:H44="","",
IF(MID('2. Identificación del Riesgo'!H42:H44,1,27)&lt;&gt;"Seguridad de la Información","No aplica")))</f>
        <v/>
      </c>
      <c r="F42" s="91" t="str">
        <f>IF(MID('2. Identificación del Riesgo'!H42:H44,1,27)="Seguridad de la Información",'2. Identificación del Riesgo'!I42:I44,
IF('2. Identificación del Riesgo'!H42:H44="","",
IF(MID('2. Identificación del Riesgo'!H42:H44,1,27)&lt;&gt;"Seguridad de la Información","No aplica")))</f>
        <v/>
      </c>
      <c r="G42" s="9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1"/>
      <c r="I42" s="91"/>
      <c r="J42" s="12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1"/>
      <c r="L42" s="91"/>
      <c r="M42" s="3"/>
      <c r="N42" s="3"/>
      <c r="O42" s="3"/>
      <c r="P42" s="3"/>
      <c r="Q42" s="4"/>
      <c r="R42" s="4"/>
      <c r="S42" s="4"/>
      <c r="T42" s="4"/>
      <c r="U42" s="4"/>
      <c r="V42" s="4"/>
      <c r="W42" s="4"/>
      <c r="X42" s="4"/>
      <c r="Y42" s="4"/>
      <c r="Z42" s="4"/>
    </row>
    <row r="43" spans="1:26" ht="14.25" customHeight="1">
      <c r="A43" s="89"/>
      <c r="B43" s="89"/>
      <c r="C43" s="89"/>
      <c r="D43" s="89"/>
      <c r="E43" s="89"/>
      <c r="F43" s="89"/>
      <c r="G43" s="89"/>
      <c r="H43" s="89"/>
      <c r="I43" s="89"/>
      <c r="J43" s="89"/>
      <c r="K43" s="89"/>
      <c r="L43" s="89"/>
      <c r="M43" s="2"/>
      <c r="N43" s="2"/>
      <c r="O43" s="2"/>
      <c r="P43" s="2"/>
      <c r="Q43" s="4"/>
      <c r="R43" s="4"/>
      <c r="S43" s="4"/>
      <c r="T43" s="4"/>
      <c r="U43" s="4"/>
      <c r="V43" s="4"/>
      <c r="W43" s="4"/>
      <c r="X43" s="4"/>
      <c r="Y43" s="4"/>
      <c r="Z43" s="4"/>
    </row>
    <row r="44" spans="1:26" ht="14.25" customHeight="1">
      <c r="A44" s="90"/>
      <c r="B44" s="90"/>
      <c r="C44" s="90"/>
      <c r="D44" s="90"/>
      <c r="E44" s="90"/>
      <c r="F44" s="90"/>
      <c r="G44" s="90"/>
      <c r="H44" s="90"/>
      <c r="I44" s="90"/>
      <c r="J44" s="90"/>
      <c r="K44" s="90"/>
      <c r="L44" s="90"/>
      <c r="M44" s="2"/>
      <c r="N44" s="2"/>
      <c r="O44" s="2"/>
      <c r="P44" s="2"/>
      <c r="Q44" s="4"/>
      <c r="R44" s="4"/>
      <c r="S44" s="4"/>
      <c r="T44" s="4"/>
      <c r="U44" s="4"/>
      <c r="V44" s="4"/>
      <c r="W44" s="4"/>
      <c r="X44" s="4"/>
      <c r="Y44" s="4"/>
      <c r="Z44" s="4"/>
    </row>
    <row r="45" spans="1:26" ht="16.5" customHeight="1">
      <c r="A45" s="95">
        <v>13</v>
      </c>
      <c r="B45" s="91" t="str">
        <f>IF(MID('2. Identificación del Riesgo'!H45:H47,1,27)="Seguridad de la Información",'2. Identificación del Riesgo'!B45:B47,
IF('2. Identificación del Riesgo'!H45:H47="","",
IF(MID('2. Identificación del Riesgo'!H45:H47,1,27)&lt;&gt;"Seguridad de la Información","No aplica")))</f>
        <v/>
      </c>
      <c r="C45" s="91" t="str">
        <f>IF(MID('2. Identificación del Riesgo'!H45:H47,1,27)="Seguridad de la Información",'2. Identificación del Riesgo'!C45:C47,
IF('2. Identificación del Riesgo'!H45:H47="","",
IF(MID('2. Identificación del Riesgo'!H45:H47,1,27)&lt;&gt;"Seguridad de la Información","No aplica")))</f>
        <v/>
      </c>
      <c r="D45" s="91" t="str">
        <f>IF(MID('2. Identificación del Riesgo'!H45:H47,1,27)="Seguridad de la Información",'2. Identificación del Riesgo'!G45:G47,
IF('2. Identificación del Riesgo'!H45:H47="","",
IF(MID('2. Identificación del Riesgo'!H45:H47,1,27)&lt;&gt;"Seguridad de la Información","No aplica")))</f>
        <v/>
      </c>
      <c r="E45" s="91" t="str">
        <f>IF(MID('2. Identificación del Riesgo'!H45:H47,1,27)="Seguridad de la Información",'2. Identificación del Riesgo'!H45:H47,
IF('2. Identificación del Riesgo'!H45:H47="","",
IF(MID('2. Identificación del Riesgo'!H45:H47,1,27)&lt;&gt;"Seguridad de la Información","No aplica")))</f>
        <v/>
      </c>
      <c r="F45" s="91" t="str">
        <f>IF(MID('2. Identificación del Riesgo'!H45:H47,1,27)="Seguridad de la Información",'2. Identificación del Riesgo'!I45:I47,
IF('2. Identificación del Riesgo'!H45:H47="","",
IF(MID('2. Identificación del Riesgo'!H45:H47,1,27)&lt;&gt;"Seguridad de la Información","No aplica")))</f>
        <v/>
      </c>
      <c r="G45" s="9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1"/>
      <c r="I45" s="91"/>
      <c r="J45" s="12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1"/>
      <c r="L45" s="91"/>
      <c r="M45" s="3"/>
      <c r="N45" s="3"/>
      <c r="O45" s="3"/>
      <c r="P45" s="3"/>
      <c r="Q45" s="4"/>
      <c r="R45" s="4"/>
      <c r="S45" s="4"/>
      <c r="T45" s="4"/>
      <c r="U45" s="4"/>
      <c r="V45" s="4"/>
      <c r="W45" s="4"/>
      <c r="X45" s="4"/>
      <c r="Y45" s="4"/>
      <c r="Z45" s="4"/>
    </row>
    <row r="46" spans="1:26" ht="14.25" customHeight="1">
      <c r="A46" s="89"/>
      <c r="B46" s="89"/>
      <c r="C46" s="89"/>
      <c r="D46" s="89"/>
      <c r="E46" s="89"/>
      <c r="F46" s="89"/>
      <c r="G46" s="89"/>
      <c r="H46" s="89"/>
      <c r="I46" s="89"/>
      <c r="J46" s="89"/>
      <c r="K46" s="89"/>
      <c r="L46" s="89"/>
      <c r="M46" s="2"/>
      <c r="N46" s="2"/>
      <c r="O46" s="2"/>
      <c r="P46" s="2"/>
      <c r="Q46" s="4"/>
      <c r="R46" s="4"/>
      <c r="S46" s="4"/>
      <c r="T46" s="4"/>
      <c r="U46" s="4"/>
      <c r="V46" s="4"/>
      <c r="W46" s="4"/>
      <c r="X46" s="4"/>
      <c r="Y46" s="4"/>
      <c r="Z46" s="4"/>
    </row>
    <row r="47" spans="1:26" ht="14.25" customHeight="1">
      <c r="A47" s="90"/>
      <c r="B47" s="90"/>
      <c r="C47" s="90"/>
      <c r="D47" s="90"/>
      <c r="E47" s="90"/>
      <c r="F47" s="90"/>
      <c r="G47" s="90"/>
      <c r="H47" s="90"/>
      <c r="I47" s="90"/>
      <c r="J47" s="90"/>
      <c r="K47" s="90"/>
      <c r="L47" s="90"/>
      <c r="M47" s="2"/>
      <c r="N47" s="2"/>
      <c r="O47" s="2"/>
      <c r="P47" s="2"/>
      <c r="Q47" s="4"/>
      <c r="R47" s="4"/>
      <c r="S47" s="4"/>
      <c r="T47" s="4"/>
      <c r="U47" s="4"/>
      <c r="V47" s="4"/>
      <c r="W47" s="4"/>
      <c r="X47" s="4"/>
      <c r="Y47" s="4"/>
      <c r="Z47" s="4"/>
    </row>
    <row r="48" spans="1:26" ht="16.5" customHeight="1">
      <c r="A48" s="95">
        <v>14</v>
      </c>
      <c r="B48" s="91" t="str">
        <f>IF(MID('2. Identificación del Riesgo'!H48:H50,1,27)="Seguridad de la Información",'2. Identificación del Riesgo'!B48:B50,
IF('2. Identificación del Riesgo'!H48:H50="","",
IF(MID('2. Identificación del Riesgo'!H48:H50,1,27)&lt;&gt;"Seguridad de la Información","No aplica")))</f>
        <v/>
      </c>
      <c r="C48" s="91" t="str">
        <f>IF(MID('2. Identificación del Riesgo'!H48:H50,1,27)="Seguridad de la Información",'2. Identificación del Riesgo'!C48:C50,
IF('2. Identificación del Riesgo'!H48:H50="","",
IF(MID('2. Identificación del Riesgo'!H48:H50,1,27)&lt;&gt;"Seguridad de la Información","No aplica")))</f>
        <v/>
      </c>
      <c r="D48" s="91" t="str">
        <f>IF(MID('2. Identificación del Riesgo'!H48:H50,1,27)="Seguridad de la Información",'2. Identificación del Riesgo'!G48:G50,
IF('2. Identificación del Riesgo'!H48:H50="","",
IF(MID('2. Identificación del Riesgo'!H48:H50,1,27)&lt;&gt;"Seguridad de la Información","No aplica")))</f>
        <v/>
      </c>
      <c r="E48" s="91" t="str">
        <f>IF(MID('2. Identificación del Riesgo'!H48:H50,1,27)="Seguridad de la Información",'2. Identificación del Riesgo'!H48:H50,
IF('2. Identificación del Riesgo'!H48:H50="","",
IF(MID('2. Identificación del Riesgo'!H48:H50,1,27)&lt;&gt;"Seguridad de la Información","No aplica")))</f>
        <v/>
      </c>
      <c r="F48" s="91" t="str">
        <f>IF(MID('2. Identificación del Riesgo'!H48:H50,1,27)="Seguridad de la Información",'2. Identificación del Riesgo'!I48:I50,
IF('2. Identificación del Riesgo'!H48:H50="","",
IF(MID('2. Identificación del Riesgo'!H48:H50,1,27)&lt;&gt;"Seguridad de la Información","No aplica")))</f>
        <v/>
      </c>
      <c r="G48" s="9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1"/>
      <c r="I48" s="91"/>
      <c r="J48" s="12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1"/>
      <c r="L48" s="91"/>
      <c r="M48" s="3"/>
      <c r="N48" s="3"/>
      <c r="O48" s="3"/>
      <c r="P48" s="3"/>
      <c r="Q48" s="4"/>
      <c r="R48" s="4"/>
      <c r="S48" s="4"/>
      <c r="T48" s="4"/>
      <c r="U48" s="4"/>
      <c r="V48" s="4"/>
      <c r="W48" s="4"/>
      <c r="X48" s="4"/>
      <c r="Y48" s="4"/>
      <c r="Z48" s="4"/>
    </row>
    <row r="49" spans="1:26" ht="14.25" customHeight="1">
      <c r="A49" s="89"/>
      <c r="B49" s="89"/>
      <c r="C49" s="89"/>
      <c r="D49" s="89"/>
      <c r="E49" s="89"/>
      <c r="F49" s="89"/>
      <c r="G49" s="89"/>
      <c r="H49" s="89"/>
      <c r="I49" s="89"/>
      <c r="J49" s="89"/>
      <c r="K49" s="89"/>
      <c r="L49" s="89"/>
      <c r="M49" s="2"/>
      <c r="N49" s="2"/>
      <c r="O49" s="2"/>
      <c r="P49" s="2"/>
      <c r="Q49" s="4"/>
      <c r="R49" s="4"/>
      <c r="S49" s="4"/>
      <c r="T49" s="4"/>
      <c r="U49" s="4"/>
      <c r="V49" s="4"/>
      <c r="W49" s="4"/>
      <c r="X49" s="4"/>
      <c r="Y49" s="4"/>
      <c r="Z49" s="4"/>
    </row>
    <row r="50" spans="1:26" ht="14.25" customHeight="1">
      <c r="A50" s="90"/>
      <c r="B50" s="90"/>
      <c r="C50" s="90"/>
      <c r="D50" s="90"/>
      <c r="E50" s="90"/>
      <c r="F50" s="90"/>
      <c r="G50" s="90"/>
      <c r="H50" s="90"/>
      <c r="I50" s="90"/>
      <c r="J50" s="90"/>
      <c r="K50" s="90"/>
      <c r="L50" s="90"/>
      <c r="M50" s="2"/>
      <c r="N50" s="2"/>
      <c r="O50" s="2"/>
      <c r="P50" s="2"/>
      <c r="Q50" s="4"/>
      <c r="R50" s="4"/>
      <c r="S50" s="4"/>
      <c r="T50" s="4"/>
      <c r="U50" s="4"/>
      <c r="V50" s="4"/>
      <c r="W50" s="4"/>
      <c r="X50" s="4"/>
      <c r="Y50" s="4"/>
      <c r="Z50" s="4"/>
    </row>
    <row r="51" spans="1:26" ht="16.5" customHeight="1">
      <c r="A51" s="95">
        <v>15</v>
      </c>
      <c r="B51" s="91" t="str">
        <f>IF(MID('2. Identificación del Riesgo'!H51:H53,1,27)="Seguridad de la Información",'2. Identificación del Riesgo'!B51:B53,
IF('2. Identificación del Riesgo'!H51:H53="","",
IF(MID('2. Identificación del Riesgo'!H51:H53,1,27)&lt;&gt;"Seguridad de la Información","No aplica")))</f>
        <v/>
      </c>
      <c r="C51" s="91" t="str">
        <f>IF(MID('2. Identificación del Riesgo'!H51:H53,1,27)="Seguridad de la Información",'2. Identificación del Riesgo'!C51:C53,
IF('2. Identificación del Riesgo'!H51:H53="","",
IF(MID('2. Identificación del Riesgo'!H51:H53,1,27)&lt;&gt;"Seguridad de la Información","No aplica")))</f>
        <v/>
      </c>
      <c r="D51" s="91" t="str">
        <f>IF(MID('2. Identificación del Riesgo'!H51:H53,1,27)="Seguridad de la Información",'2. Identificación del Riesgo'!G51:G53,
IF('2. Identificación del Riesgo'!H51:H53="","",
IF(MID('2. Identificación del Riesgo'!H51:H53,1,27)&lt;&gt;"Seguridad de la Información","No aplica")))</f>
        <v/>
      </c>
      <c r="E51" s="91" t="str">
        <f>IF(MID('2. Identificación del Riesgo'!H51:H53,1,27)="Seguridad de la Información",'2. Identificación del Riesgo'!H51:H53,
IF('2. Identificación del Riesgo'!H51:H53="","",
IF(MID('2. Identificación del Riesgo'!H51:H53,1,27)&lt;&gt;"Seguridad de la Información","No aplica")))</f>
        <v/>
      </c>
      <c r="F51" s="91" t="str">
        <f>IF(MID('2. Identificación del Riesgo'!H51:H53,1,27)="Seguridad de la Información",'2. Identificación del Riesgo'!I51:I53,
IF('2. Identificación del Riesgo'!H51:H53="","",
IF(MID('2. Identificación del Riesgo'!H51:H53,1,27)&lt;&gt;"Seguridad de la Información","No aplica")))</f>
        <v/>
      </c>
      <c r="G51" s="9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1"/>
      <c r="I51" s="91"/>
      <c r="J51" s="12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1"/>
      <c r="L51" s="91"/>
      <c r="M51" s="3"/>
      <c r="N51" s="3"/>
      <c r="O51" s="3"/>
      <c r="P51" s="3"/>
      <c r="Q51" s="4"/>
      <c r="R51" s="4"/>
      <c r="S51" s="4"/>
      <c r="T51" s="4"/>
      <c r="U51" s="4"/>
      <c r="V51" s="4"/>
      <c r="W51" s="4"/>
      <c r="X51" s="4"/>
      <c r="Y51" s="4"/>
      <c r="Z51" s="4"/>
    </row>
    <row r="52" spans="1:26" ht="14.25" customHeight="1">
      <c r="A52" s="89"/>
      <c r="B52" s="89"/>
      <c r="C52" s="89"/>
      <c r="D52" s="89"/>
      <c r="E52" s="89"/>
      <c r="F52" s="89"/>
      <c r="G52" s="89"/>
      <c r="H52" s="89"/>
      <c r="I52" s="89"/>
      <c r="J52" s="89"/>
      <c r="K52" s="89"/>
      <c r="L52" s="89"/>
      <c r="M52" s="2"/>
      <c r="N52" s="2"/>
      <c r="O52" s="2"/>
      <c r="P52" s="2"/>
      <c r="Q52" s="4"/>
      <c r="R52" s="4"/>
      <c r="S52" s="4"/>
      <c r="T52" s="4"/>
      <c r="U52" s="4"/>
      <c r="V52" s="4"/>
      <c r="W52" s="4"/>
      <c r="X52" s="4"/>
      <c r="Y52" s="4"/>
      <c r="Z52" s="4"/>
    </row>
    <row r="53" spans="1:26" ht="14.25" customHeight="1">
      <c r="A53" s="90"/>
      <c r="B53" s="90"/>
      <c r="C53" s="90"/>
      <c r="D53" s="90"/>
      <c r="E53" s="90"/>
      <c r="F53" s="90"/>
      <c r="G53" s="90"/>
      <c r="H53" s="90"/>
      <c r="I53" s="90"/>
      <c r="J53" s="90"/>
      <c r="K53" s="90"/>
      <c r="L53" s="90"/>
      <c r="M53" s="2"/>
      <c r="N53" s="2"/>
      <c r="O53" s="2"/>
      <c r="P53" s="2"/>
      <c r="Q53" s="4"/>
      <c r="R53" s="4"/>
      <c r="S53" s="4"/>
      <c r="T53" s="4"/>
      <c r="U53" s="4"/>
      <c r="V53" s="4"/>
      <c r="W53" s="4"/>
      <c r="X53" s="4"/>
      <c r="Y53" s="4"/>
      <c r="Z53" s="4"/>
    </row>
    <row r="54" spans="1:26" ht="16.5" customHeight="1">
      <c r="A54" s="95">
        <v>16</v>
      </c>
      <c r="B54" s="91" t="str">
        <f>IF(MID('2. Identificación del Riesgo'!H54:H56,1,27)="Seguridad de la Información",'2. Identificación del Riesgo'!B54:B56,
IF('2. Identificación del Riesgo'!H54:H56="","",
IF(MID('2. Identificación del Riesgo'!H54:H56,1,27)&lt;&gt;"Seguridad de la Información","No aplica")))</f>
        <v/>
      </c>
      <c r="C54" s="91" t="str">
        <f>IF(MID('2. Identificación del Riesgo'!H54:H56,1,27)="Seguridad de la Información",'2. Identificación del Riesgo'!C54:C56,
IF('2. Identificación del Riesgo'!H54:H56="","",
IF(MID('2. Identificación del Riesgo'!H54:H56,1,27)&lt;&gt;"Seguridad de la Información","No aplica")))</f>
        <v/>
      </c>
      <c r="D54" s="91" t="str">
        <f>IF(MID('2. Identificación del Riesgo'!H54:H56,1,27)="Seguridad de la Información",'2. Identificación del Riesgo'!G54:G56,
IF('2. Identificación del Riesgo'!H54:H56="","",
IF(MID('2. Identificación del Riesgo'!H54:H56,1,27)&lt;&gt;"Seguridad de la Información","No aplica")))</f>
        <v/>
      </c>
      <c r="E54" s="91" t="str">
        <f>IF(MID('2. Identificación del Riesgo'!H54:H56,1,27)="Seguridad de la Información",'2. Identificación del Riesgo'!H54:H56,
IF('2. Identificación del Riesgo'!H54:H56="","",
IF(MID('2. Identificación del Riesgo'!H54:H56,1,27)&lt;&gt;"Seguridad de la Información","No aplica")))</f>
        <v/>
      </c>
      <c r="F54" s="91" t="str">
        <f>IF(MID('2. Identificación del Riesgo'!H54:H56,1,27)="Seguridad de la Información",'2. Identificación del Riesgo'!I54:I56,
IF('2. Identificación del Riesgo'!H54:H56="","",
IF(MID('2. Identificación del Riesgo'!H54:H56,1,27)&lt;&gt;"Seguridad de la Información","No aplica")))</f>
        <v/>
      </c>
      <c r="G54" s="9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1"/>
      <c r="I54" s="91"/>
      <c r="J54" s="12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1"/>
      <c r="L54" s="91"/>
      <c r="M54" s="3"/>
      <c r="N54" s="3"/>
      <c r="O54" s="3"/>
      <c r="P54" s="3"/>
      <c r="Q54" s="4"/>
      <c r="R54" s="4"/>
      <c r="S54" s="4"/>
      <c r="T54" s="4"/>
      <c r="U54" s="4"/>
      <c r="V54" s="4"/>
      <c r="W54" s="4"/>
      <c r="X54" s="4"/>
      <c r="Y54" s="4"/>
      <c r="Z54" s="4"/>
    </row>
    <row r="55" spans="1:26" ht="14.25" customHeight="1">
      <c r="A55" s="89"/>
      <c r="B55" s="89"/>
      <c r="C55" s="89"/>
      <c r="D55" s="89"/>
      <c r="E55" s="89"/>
      <c r="F55" s="89"/>
      <c r="G55" s="89"/>
      <c r="H55" s="89"/>
      <c r="I55" s="89"/>
      <c r="J55" s="89"/>
      <c r="K55" s="89"/>
      <c r="L55" s="89"/>
      <c r="M55" s="2"/>
      <c r="N55" s="2"/>
      <c r="O55" s="2"/>
      <c r="P55" s="2"/>
      <c r="Q55" s="4"/>
      <c r="R55" s="4"/>
      <c r="S55" s="4"/>
      <c r="T55" s="4"/>
      <c r="U55" s="4"/>
      <c r="V55" s="4"/>
      <c r="W55" s="4"/>
      <c r="X55" s="4"/>
      <c r="Y55" s="4"/>
      <c r="Z55" s="4"/>
    </row>
    <row r="56" spans="1:26" ht="14.25" customHeight="1">
      <c r="A56" s="90"/>
      <c r="B56" s="90"/>
      <c r="C56" s="90"/>
      <c r="D56" s="90"/>
      <c r="E56" s="90"/>
      <c r="F56" s="90"/>
      <c r="G56" s="90"/>
      <c r="H56" s="90"/>
      <c r="I56" s="90"/>
      <c r="J56" s="90"/>
      <c r="K56" s="90"/>
      <c r="L56" s="90"/>
      <c r="M56" s="2"/>
      <c r="N56" s="2"/>
      <c r="O56" s="2"/>
      <c r="P56" s="2"/>
      <c r="Q56" s="4"/>
      <c r="R56" s="4"/>
      <c r="S56" s="4"/>
      <c r="T56" s="4"/>
      <c r="U56" s="4"/>
      <c r="V56" s="4"/>
      <c r="W56" s="4"/>
      <c r="X56" s="4"/>
      <c r="Y56" s="4"/>
      <c r="Z56" s="4"/>
    </row>
    <row r="57" spans="1:26" ht="16.5" customHeight="1">
      <c r="A57" s="95">
        <v>17</v>
      </c>
      <c r="B57" s="91" t="str">
        <f>IF(MID('2. Identificación del Riesgo'!H57:H59,1,27)="Seguridad de la Información",'2. Identificación del Riesgo'!B57:B59,
IF('2. Identificación del Riesgo'!H57:H59="","",
IF(MID('2. Identificación del Riesgo'!H57:H59,1,27)&lt;&gt;"Seguridad de la Información","No aplica")))</f>
        <v/>
      </c>
      <c r="C57" s="91" t="str">
        <f>IF(MID('2. Identificación del Riesgo'!H57:H59,1,27)="Seguridad de la Información",'2. Identificación del Riesgo'!C57:C59,
IF('2. Identificación del Riesgo'!H57:H59="","",
IF(MID('2. Identificación del Riesgo'!H57:H59,1,27)&lt;&gt;"Seguridad de la Información","No aplica")))</f>
        <v/>
      </c>
      <c r="D57" s="91" t="str">
        <f>IF(MID('2. Identificación del Riesgo'!H57:H59,1,27)="Seguridad de la Información",'2. Identificación del Riesgo'!G57:G59,
IF('2. Identificación del Riesgo'!H57:H59="","",
IF(MID('2. Identificación del Riesgo'!H57:H59,1,27)&lt;&gt;"Seguridad de la Información","No aplica")))</f>
        <v/>
      </c>
      <c r="E57" s="91" t="str">
        <f>IF(MID('2. Identificación del Riesgo'!H57:H59,1,27)="Seguridad de la Información",'2. Identificación del Riesgo'!H57:H59,
IF('2. Identificación del Riesgo'!H57:H59="","",
IF(MID('2. Identificación del Riesgo'!H57:H59,1,27)&lt;&gt;"Seguridad de la Información","No aplica")))</f>
        <v/>
      </c>
      <c r="F57" s="91" t="str">
        <f>IF(MID('2. Identificación del Riesgo'!H57:H59,1,27)="Seguridad de la Información",'2. Identificación del Riesgo'!I57:I59,
IF('2. Identificación del Riesgo'!H57:H59="","",
IF(MID('2. Identificación del Riesgo'!H57:H59,1,27)&lt;&gt;"Seguridad de la Información","No aplica")))</f>
        <v/>
      </c>
      <c r="G57" s="9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1"/>
      <c r="I57" s="91"/>
      <c r="J57" s="12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1"/>
      <c r="L57" s="91"/>
      <c r="M57" s="3"/>
      <c r="N57" s="3"/>
      <c r="O57" s="3"/>
      <c r="P57" s="3"/>
      <c r="Q57" s="4"/>
      <c r="R57" s="4"/>
      <c r="S57" s="4"/>
      <c r="T57" s="4"/>
      <c r="U57" s="4"/>
      <c r="V57" s="4"/>
      <c r="W57" s="4"/>
      <c r="X57" s="4"/>
      <c r="Y57" s="4"/>
      <c r="Z57" s="4"/>
    </row>
    <row r="58" spans="1:26" ht="14.25" customHeight="1">
      <c r="A58" s="89"/>
      <c r="B58" s="89"/>
      <c r="C58" s="89"/>
      <c r="D58" s="89"/>
      <c r="E58" s="89"/>
      <c r="F58" s="89"/>
      <c r="G58" s="89"/>
      <c r="H58" s="89"/>
      <c r="I58" s="89"/>
      <c r="J58" s="89"/>
      <c r="K58" s="89"/>
      <c r="L58" s="89"/>
      <c r="M58" s="2"/>
      <c r="N58" s="2"/>
      <c r="O58" s="2"/>
      <c r="P58" s="2"/>
      <c r="Q58" s="4"/>
      <c r="R58" s="4"/>
      <c r="S58" s="4"/>
      <c r="T58" s="4"/>
      <c r="U58" s="4"/>
      <c r="V58" s="4"/>
      <c r="W58" s="4"/>
      <c r="X58" s="4"/>
      <c r="Y58" s="4"/>
      <c r="Z58" s="4"/>
    </row>
    <row r="59" spans="1:26" ht="14.25" customHeight="1">
      <c r="A59" s="90"/>
      <c r="B59" s="90"/>
      <c r="C59" s="90"/>
      <c r="D59" s="90"/>
      <c r="E59" s="90"/>
      <c r="F59" s="90"/>
      <c r="G59" s="90"/>
      <c r="H59" s="90"/>
      <c r="I59" s="90"/>
      <c r="J59" s="90"/>
      <c r="K59" s="90"/>
      <c r="L59" s="90"/>
      <c r="M59" s="2"/>
      <c r="N59" s="2"/>
      <c r="O59" s="2"/>
      <c r="P59" s="2"/>
      <c r="Q59" s="4"/>
      <c r="R59" s="4"/>
      <c r="S59" s="4"/>
      <c r="T59" s="4"/>
      <c r="U59" s="4"/>
      <c r="V59" s="4"/>
      <c r="W59" s="4"/>
      <c r="X59" s="4"/>
      <c r="Y59" s="4"/>
      <c r="Z59" s="4"/>
    </row>
    <row r="60" spans="1:26" ht="16.5" customHeight="1">
      <c r="A60" s="95">
        <v>18</v>
      </c>
      <c r="B60" s="91" t="str">
        <f>IF(MID('2. Identificación del Riesgo'!H60:H62,1,27)="Seguridad de la Información",'2. Identificación del Riesgo'!B60:B62,
IF('2. Identificación del Riesgo'!H60:H62="","",
IF(MID('2. Identificación del Riesgo'!H60:H62,1,27)&lt;&gt;"Seguridad de la Información","No aplica")))</f>
        <v/>
      </c>
      <c r="C60" s="91" t="str">
        <f>IF(MID('2. Identificación del Riesgo'!H60:H62,1,27)="Seguridad de la Información",'2. Identificación del Riesgo'!C60:C62,
IF('2. Identificación del Riesgo'!H60:H62="","",
IF(MID('2. Identificación del Riesgo'!H60:H62,1,27)&lt;&gt;"Seguridad de la Información","No aplica")))</f>
        <v/>
      </c>
      <c r="D60" s="91" t="str">
        <f>IF(MID('2. Identificación del Riesgo'!H60:H62,1,27)="Seguridad de la Información",'2. Identificación del Riesgo'!G60:G62,
IF('2. Identificación del Riesgo'!H60:H62="","",
IF(MID('2. Identificación del Riesgo'!H60:H62,1,27)&lt;&gt;"Seguridad de la Información","No aplica")))</f>
        <v/>
      </c>
      <c r="E60" s="91" t="str">
        <f>IF(MID('2. Identificación del Riesgo'!H60:H62,1,27)="Seguridad de la Información",'2. Identificación del Riesgo'!H60:H62,
IF('2. Identificación del Riesgo'!H60:H62="","",
IF(MID('2. Identificación del Riesgo'!H60:H62,1,27)&lt;&gt;"Seguridad de la Información","No aplica")))</f>
        <v/>
      </c>
      <c r="F60" s="91" t="str">
        <f>IF(MID('2. Identificación del Riesgo'!H60:H62,1,27)="Seguridad de la Información",'2. Identificación del Riesgo'!I60:I62,
IF('2. Identificación del Riesgo'!H60:H62="","",
IF(MID('2. Identificación del Riesgo'!H60:H62,1,27)&lt;&gt;"Seguridad de la Información","No aplica")))</f>
        <v/>
      </c>
      <c r="G60" s="9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1"/>
      <c r="I60" s="91"/>
      <c r="J60" s="12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1"/>
      <c r="L60" s="91"/>
      <c r="M60" s="3"/>
      <c r="N60" s="3"/>
      <c r="O60" s="3"/>
      <c r="P60" s="3"/>
      <c r="Q60" s="4"/>
      <c r="R60" s="4"/>
      <c r="S60" s="4"/>
      <c r="T60" s="4"/>
      <c r="U60" s="4"/>
      <c r="V60" s="4"/>
      <c r="W60" s="4"/>
      <c r="X60" s="4"/>
      <c r="Y60" s="4"/>
      <c r="Z60" s="4"/>
    </row>
    <row r="61" spans="1:26" ht="14.25" customHeight="1">
      <c r="A61" s="89"/>
      <c r="B61" s="89"/>
      <c r="C61" s="89"/>
      <c r="D61" s="89"/>
      <c r="E61" s="89"/>
      <c r="F61" s="89"/>
      <c r="G61" s="89"/>
      <c r="H61" s="89"/>
      <c r="I61" s="89"/>
      <c r="J61" s="89"/>
      <c r="K61" s="89"/>
      <c r="L61" s="89"/>
      <c r="M61" s="2"/>
      <c r="N61" s="2"/>
      <c r="O61" s="2"/>
      <c r="P61" s="2"/>
      <c r="Q61" s="4"/>
      <c r="R61" s="4"/>
      <c r="S61" s="4"/>
      <c r="T61" s="4"/>
      <c r="U61" s="4"/>
      <c r="V61" s="4"/>
      <c r="W61" s="4"/>
      <c r="X61" s="4"/>
      <c r="Y61" s="4"/>
      <c r="Z61" s="4"/>
    </row>
    <row r="62" spans="1:26" ht="14.25" customHeight="1">
      <c r="A62" s="90"/>
      <c r="B62" s="90"/>
      <c r="C62" s="90"/>
      <c r="D62" s="90"/>
      <c r="E62" s="90"/>
      <c r="F62" s="90"/>
      <c r="G62" s="90"/>
      <c r="H62" s="90"/>
      <c r="I62" s="90"/>
      <c r="J62" s="90"/>
      <c r="K62" s="90"/>
      <c r="L62" s="90"/>
      <c r="M62" s="2"/>
      <c r="N62" s="2"/>
      <c r="O62" s="2"/>
      <c r="P62" s="2"/>
      <c r="Q62" s="4"/>
      <c r="R62" s="4"/>
      <c r="S62" s="4"/>
      <c r="T62" s="4"/>
      <c r="U62" s="4"/>
      <c r="V62" s="4"/>
      <c r="W62" s="4"/>
      <c r="X62" s="4"/>
      <c r="Y62" s="4"/>
      <c r="Z62" s="4"/>
    </row>
    <row r="63" spans="1:26" ht="16.5" customHeight="1">
      <c r="A63" s="95">
        <v>19</v>
      </c>
      <c r="B63" s="91" t="str">
        <f>IF(MID('2. Identificación del Riesgo'!H63:H65,1,27)="Seguridad de la Información",'2. Identificación del Riesgo'!B63:B65,
IF('2. Identificación del Riesgo'!H63:H65="","",
IF(MID('2. Identificación del Riesgo'!H63:H65,1,27)&lt;&gt;"Seguridad de la Información","No aplica")))</f>
        <v/>
      </c>
      <c r="C63" s="91" t="str">
        <f>IF(MID('2. Identificación del Riesgo'!H63:H65,1,27)="Seguridad de la Información",'2. Identificación del Riesgo'!C63:C65,
IF('2. Identificación del Riesgo'!H63:H65="","",
IF(MID('2. Identificación del Riesgo'!H63:H65,1,27)&lt;&gt;"Seguridad de la Información","No aplica")))</f>
        <v/>
      </c>
      <c r="D63" s="91" t="str">
        <f>IF(MID('2. Identificación del Riesgo'!H63:H65,1,27)="Seguridad de la Información",'2. Identificación del Riesgo'!G63:G65,
IF('2. Identificación del Riesgo'!H63:H65="","",
IF(MID('2. Identificación del Riesgo'!H63:H65,1,27)&lt;&gt;"Seguridad de la Información","No aplica")))</f>
        <v/>
      </c>
      <c r="E63" s="91" t="str">
        <f>IF(MID('2. Identificación del Riesgo'!H63:H65,1,27)="Seguridad de la Información",'2. Identificación del Riesgo'!H63:H65,
IF('2. Identificación del Riesgo'!H63:H65="","",
IF(MID('2. Identificación del Riesgo'!H63:H65,1,27)&lt;&gt;"Seguridad de la Información","No aplica")))</f>
        <v/>
      </c>
      <c r="F63" s="91" t="str">
        <f>IF(MID('2. Identificación del Riesgo'!H63:H65,1,27)="Seguridad de la Información",'2. Identificación del Riesgo'!I63:I65,
IF('2. Identificación del Riesgo'!H63:H65="","",
IF(MID('2. Identificación del Riesgo'!H63:H65,1,27)&lt;&gt;"Seguridad de la Información","No aplica")))</f>
        <v/>
      </c>
      <c r="G63" s="9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1"/>
      <c r="I63" s="91"/>
      <c r="J63" s="12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1"/>
      <c r="L63" s="91"/>
      <c r="M63" s="3"/>
      <c r="N63" s="3"/>
      <c r="O63" s="3"/>
      <c r="P63" s="3"/>
      <c r="Q63" s="4"/>
      <c r="R63" s="4"/>
      <c r="S63" s="4"/>
      <c r="T63" s="4"/>
      <c r="U63" s="4"/>
      <c r="V63" s="4"/>
      <c r="W63" s="4"/>
      <c r="X63" s="4"/>
      <c r="Y63" s="4"/>
      <c r="Z63" s="4"/>
    </row>
    <row r="64" spans="1:26" ht="14.25" customHeight="1">
      <c r="A64" s="89"/>
      <c r="B64" s="89"/>
      <c r="C64" s="89"/>
      <c r="D64" s="89"/>
      <c r="E64" s="89"/>
      <c r="F64" s="89"/>
      <c r="G64" s="89"/>
      <c r="H64" s="89"/>
      <c r="I64" s="89"/>
      <c r="J64" s="89"/>
      <c r="K64" s="89"/>
      <c r="L64" s="89"/>
      <c r="M64" s="2"/>
      <c r="N64" s="2"/>
      <c r="O64" s="2"/>
      <c r="P64" s="2"/>
      <c r="Q64" s="4"/>
      <c r="R64" s="4"/>
      <c r="S64" s="4"/>
      <c r="T64" s="4"/>
      <c r="U64" s="4"/>
      <c r="V64" s="4"/>
      <c r="W64" s="4"/>
      <c r="X64" s="4"/>
      <c r="Y64" s="4"/>
      <c r="Z64" s="4"/>
    </row>
    <row r="65" spans="1:26" ht="14.25" customHeight="1">
      <c r="A65" s="90"/>
      <c r="B65" s="90"/>
      <c r="C65" s="90"/>
      <c r="D65" s="90"/>
      <c r="E65" s="90"/>
      <c r="F65" s="90"/>
      <c r="G65" s="90"/>
      <c r="H65" s="90"/>
      <c r="I65" s="90"/>
      <c r="J65" s="90"/>
      <c r="K65" s="90"/>
      <c r="L65" s="90"/>
      <c r="M65" s="2"/>
      <c r="N65" s="2"/>
      <c r="O65" s="2"/>
      <c r="P65" s="2"/>
      <c r="Q65" s="4"/>
      <c r="R65" s="4"/>
      <c r="S65" s="4"/>
      <c r="T65" s="4"/>
      <c r="U65" s="4"/>
      <c r="V65" s="4"/>
      <c r="W65" s="4"/>
      <c r="X65" s="4"/>
      <c r="Y65" s="4"/>
      <c r="Z65" s="4"/>
    </row>
    <row r="66" spans="1:26" ht="16.5" customHeight="1">
      <c r="A66" s="95">
        <v>20</v>
      </c>
      <c r="B66" s="91" t="str">
        <f>IF(MID('2. Identificación del Riesgo'!H66:H68,1,27)="Seguridad de la Información",'2. Identificación del Riesgo'!B66:B68,
IF('2. Identificación del Riesgo'!H66:H68="","",
IF(MID('2. Identificación del Riesgo'!H66:H68,1,27)&lt;&gt;"Seguridad de la Información","No aplica")))</f>
        <v/>
      </c>
      <c r="C66" s="91" t="str">
        <f>IF(MID('2. Identificación del Riesgo'!H66:H68,1,27)="Seguridad de la Información",'2. Identificación del Riesgo'!C66:C68,
IF('2. Identificación del Riesgo'!H66:H68="","",
IF(MID('2. Identificación del Riesgo'!H66:H68,1,27)&lt;&gt;"Seguridad de la Información","No aplica")))</f>
        <v/>
      </c>
      <c r="D66" s="91" t="str">
        <f>IF(MID('2. Identificación del Riesgo'!H66:H68,1,27)="Seguridad de la Información",'2. Identificación del Riesgo'!G66:G68,
IF('2. Identificación del Riesgo'!H66:H68="","",
IF(MID('2. Identificación del Riesgo'!H66:H68,1,27)&lt;&gt;"Seguridad de la Información","No aplica")))</f>
        <v/>
      </c>
      <c r="E66" s="91" t="str">
        <f>IF(MID('2. Identificación del Riesgo'!H66:H68,1,27)="Seguridad de la Información",'2. Identificación del Riesgo'!H66:H68,
IF('2. Identificación del Riesgo'!H66:H68="","",
IF(MID('2. Identificación del Riesgo'!H66:H68,1,27)&lt;&gt;"Seguridad de la Información","No aplica")))</f>
        <v/>
      </c>
      <c r="F66" s="91" t="str">
        <f>IF(MID('2. Identificación del Riesgo'!H66:H68,1,27)="Seguridad de la Información",'2. Identificación del Riesgo'!I66:I68,
IF('2. Identificación del Riesgo'!H66:H68="","",
IF(MID('2. Identificación del Riesgo'!H66:H68,1,27)&lt;&gt;"Seguridad de la Información","No aplica")))</f>
        <v/>
      </c>
      <c r="G66" s="9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1"/>
      <c r="I66" s="91"/>
      <c r="J66" s="12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1"/>
      <c r="L66" s="91"/>
      <c r="M66" s="3"/>
      <c r="N66" s="3"/>
      <c r="O66" s="3"/>
      <c r="P66" s="3"/>
      <c r="Q66" s="4"/>
      <c r="R66" s="4"/>
      <c r="S66" s="4"/>
      <c r="T66" s="4"/>
      <c r="U66" s="4"/>
      <c r="V66" s="4"/>
      <c r="W66" s="4"/>
      <c r="X66" s="4"/>
      <c r="Y66" s="4"/>
      <c r="Z66" s="4"/>
    </row>
    <row r="67" spans="1:26" ht="14.25" customHeight="1">
      <c r="A67" s="89"/>
      <c r="B67" s="89"/>
      <c r="C67" s="89"/>
      <c r="D67" s="89"/>
      <c r="E67" s="89"/>
      <c r="F67" s="89"/>
      <c r="G67" s="89"/>
      <c r="H67" s="89"/>
      <c r="I67" s="89"/>
      <c r="J67" s="89"/>
      <c r="K67" s="89"/>
      <c r="L67" s="89"/>
      <c r="M67" s="2"/>
      <c r="N67" s="2"/>
      <c r="O67" s="2"/>
      <c r="P67" s="2"/>
      <c r="Q67" s="4"/>
      <c r="R67" s="4"/>
      <c r="S67" s="4"/>
      <c r="T67" s="4"/>
      <c r="U67" s="4"/>
      <c r="V67" s="4"/>
      <c r="W67" s="4"/>
      <c r="X67" s="4"/>
      <c r="Y67" s="4"/>
      <c r="Z67" s="4"/>
    </row>
    <row r="68" spans="1:26" ht="14.25" customHeight="1">
      <c r="A68" s="90"/>
      <c r="B68" s="90"/>
      <c r="C68" s="90"/>
      <c r="D68" s="90"/>
      <c r="E68" s="90"/>
      <c r="F68" s="90"/>
      <c r="G68" s="90"/>
      <c r="H68" s="90"/>
      <c r="I68" s="90"/>
      <c r="J68" s="90"/>
      <c r="K68" s="90"/>
      <c r="L68" s="90"/>
      <c r="M68" s="2"/>
      <c r="N68" s="2"/>
      <c r="O68" s="2"/>
      <c r="P68" s="2"/>
      <c r="Q68" s="4"/>
      <c r="R68" s="4"/>
      <c r="S68" s="4"/>
      <c r="T68" s="4"/>
      <c r="U68" s="4"/>
      <c r="V68" s="4"/>
      <c r="W68" s="4"/>
      <c r="X68" s="4"/>
      <c r="Y68" s="4"/>
      <c r="Z68" s="4"/>
    </row>
    <row r="69" spans="1:26" ht="14.2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4.2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4.2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4.2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4.2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4.2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4.2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4.2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4.2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4.2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4.2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4.2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4.2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4.2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4.2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4.2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4.2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4.2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4.2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4.2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4.2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4.2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4.2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4.2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4.2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4.2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4.2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4.2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4.2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4.2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4.2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74" priority="5">
      <formula>IF($E9="No aplica",1,0)</formula>
    </cfRule>
  </conditionalFormatting>
  <conditionalFormatting sqref="B12:B68 D12:E68 H12:J29 H36:J68 J30:J35">
    <cfRule type="expression" dxfId="273" priority="6">
      <formula>IF($E12="No aplica",1,0)</formula>
    </cfRule>
  </conditionalFormatting>
  <conditionalFormatting sqref="K12:L29 K36:L68">
    <cfRule type="expression" dxfId="272" priority="7">
      <formula>IF($E12="No aplica",1,0)</formula>
    </cfRule>
  </conditionalFormatting>
  <conditionalFormatting sqref="C9:C11">
    <cfRule type="expression" dxfId="271" priority="8">
      <formula>IF($E9="No aplica",1,0)</formula>
    </cfRule>
  </conditionalFormatting>
  <conditionalFormatting sqref="C12:C68">
    <cfRule type="expression" dxfId="270" priority="9">
      <formula>IF($E12="No aplica",1,0)</formula>
    </cfRule>
  </conditionalFormatting>
  <conditionalFormatting sqref="F12:F68">
    <cfRule type="expression" dxfId="269" priority="10">
      <formula>IF($E12="No aplica",1,0)</formula>
    </cfRule>
  </conditionalFormatting>
  <conditionalFormatting sqref="G12:G68">
    <cfRule type="expression" dxfId="268" priority="11">
      <formula>IF($E12="No aplica",1,0)</formula>
    </cfRule>
  </conditionalFormatting>
  <conditionalFormatting sqref="H30:I32">
    <cfRule type="expression" dxfId="267" priority="4">
      <formula>IF($E30="No aplica",1,0)</formula>
    </cfRule>
  </conditionalFormatting>
  <conditionalFormatting sqref="H33:I35">
    <cfRule type="expression" dxfId="266" priority="3">
      <formula>IF($E33="No aplica",1,0)</formula>
    </cfRule>
  </conditionalFormatting>
  <conditionalFormatting sqref="K30:L32">
    <cfRule type="expression" dxfId="265" priority="2">
      <formula>IF($E30="No aplica",1,0)</formula>
    </cfRule>
  </conditionalFormatting>
  <conditionalFormatting sqref="K33:L35">
    <cfRule type="expression" dxfId="264" priority="1">
      <formula>IF($E33="No aplica",1,0)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38" activePane="bottomLeft" state="frozen"/>
      <selection pane="bottomLeft" activeCell="A39" sqref="A39:A4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43"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9.75" customHeight="1">
      <c r="A1" s="76"/>
      <c r="B1" s="71"/>
      <c r="C1" s="76" t="s">
        <v>0</v>
      </c>
      <c r="D1" s="77"/>
      <c r="E1" s="77"/>
      <c r="F1" s="77"/>
      <c r="G1" s="77"/>
      <c r="H1" s="77"/>
      <c r="I1" s="77"/>
      <c r="J1" s="77"/>
      <c r="K1" s="77"/>
      <c r="L1" s="77"/>
      <c r="M1" s="77"/>
      <c r="N1" s="77"/>
      <c r="O1" s="77"/>
      <c r="P1" s="77"/>
      <c r="Q1" s="77"/>
      <c r="R1" s="77"/>
      <c r="S1" s="71"/>
      <c r="T1" s="120" t="s">
        <v>190</v>
      </c>
      <c r="U1" s="62"/>
      <c r="V1" s="63"/>
      <c r="W1" s="3"/>
      <c r="X1" s="3"/>
      <c r="Y1" s="3"/>
      <c r="Z1" s="3"/>
      <c r="AA1" s="3"/>
      <c r="AB1" s="3"/>
      <c r="AC1" s="3"/>
      <c r="AD1" s="3"/>
      <c r="AE1" s="3"/>
      <c r="AF1" s="3"/>
      <c r="AG1" s="3"/>
      <c r="AH1" s="3"/>
      <c r="AI1" s="3"/>
      <c r="AJ1" s="3"/>
      <c r="AK1" s="3"/>
      <c r="AL1" s="3"/>
      <c r="AM1" s="3"/>
    </row>
    <row r="2" spans="1:39" ht="9" customHeight="1">
      <c r="A2" s="72"/>
      <c r="B2" s="73"/>
      <c r="C2" s="72"/>
      <c r="D2" s="78"/>
      <c r="E2" s="78"/>
      <c r="F2" s="78"/>
      <c r="G2" s="78"/>
      <c r="H2" s="78"/>
      <c r="I2" s="78"/>
      <c r="J2" s="78"/>
      <c r="K2" s="78"/>
      <c r="L2" s="78"/>
      <c r="M2" s="78"/>
      <c r="N2" s="78"/>
      <c r="O2" s="78"/>
      <c r="P2" s="78"/>
      <c r="Q2" s="78"/>
      <c r="R2" s="78"/>
      <c r="S2" s="73"/>
      <c r="T2" s="120" t="s">
        <v>191</v>
      </c>
      <c r="U2" s="62"/>
      <c r="V2" s="63"/>
      <c r="W2" s="3"/>
      <c r="X2" s="3"/>
      <c r="Y2" s="3"/>
      <c r="Z2" s="3"/>
      <c r="AA2" s="3"/>
      <c r="AB2" s="3"/>
      <c r="AC2" s="3"/>
      <c r="AD2" s="3"/>
      <c r="AE2" s="3"/>
      <c r="AF2" s="3"/>
      <c r="AG2" s="3"/>
      <c r="AH2" s="3"/>
      <c r="AI2" s="3"/>
      <c r="AJ2" s="3"/>
      <c r="AK2" s="3"/>
      <c r="AL2" s="3"/>
      <c r="AM2" s="3"/>
    </row>
    <row r="3" spans="1:39" ht="14.25" hidden="1" customHeight="1">
      <c r="A3" s="72"/>
      <c r="B3" s="73"/>
      <c r="C3" s="72"/>
      <c r="D3" s="78"/>
      <c r="E3" s="78"/>
      <c r="F3" s="78"/>
      <c r="G3" s="78"/>
      <c r="H3" s="78"/>
      <c r="I3" s="78"/>
      <c r="J3" s="78"/>
      <c r="K3" s="78"/>
      <c r="L3" s="78"/>
      <c r="M3" s="78"/>
      <c r="N3" s="78"/>
      <c r="O3" s="78"/>
      <c r="P3" s="78"/>
      <c r="Q3" s="78"/>
      <c r="R3" s="78"/>
      <c r="S3" s="73"/>
      <c r="T3" s="120" t="s">
        <v>192</v>
      </c>
      <c r="U3" s="62"/>
      <c r="V3" s="63"/>
      <c r="W3" s="3"/>
      <c r="X3" s="3"/>
      <c r="Y3" s="3"/>
      <c r="Z3" s="3"/>
      <c r="AA3" s="3"/>
      <c r="AB3" s="3"/>
      <c r="AC3" s="3"/>
      <c r="AD3" s="3"/>
      <c r="AE3" s="3"/>
      <c r="AF3" s="3"/>
      <c r="AG3" s="3"/>
      <c r="AH3" s="3"/>
      <c r="AI3" s="3"/>
      <c r="AJ3" s="3"/>
      <c r="AK3" s="3"/>
      <c r="AL3" s="3"/>
      <c r="AM3" s="3"/>
    </row>
    <row r="4" spans="1:39" ht="14.25" hidden="1" customHeight="1">
      <c r="A4" s="74"/>
      <c r="B4" s="75"/>
      <c r="C4" s="74"/>
      <c r="D4" s="79"/>
      <c r="E4" s="79"/>
      <c r="F4" s="79"/>
      <c r="G4" s="79"/>
      <c r="H4" s="79"/>
      <c r="I4" s="79"/>
      <c r="J4" s="79"/>
      <c r="K4" s="79"/>
      <c r="L4" s="79"/>
      <c r="M4" s="79"/>
      <c r="N4" s="79"/>
      <c r="O4" s="79"/>
      <c r="P4" s="79"/>
      <c r="Q4" s="79"/>
      <c r="R4" s="79"/>
      <c r="S4" s="75"/>
      <c r="T4" s="120" t="s">
        <v>193</v>
      </c>
      <c r="U4" s="62"/>
      <c r="V4" s="63"/>
      <c r="W4" s="3"/>
      <c r="X4" s="3"/>
      <c r="Y4" s="3"/>
      <c r="Z4" s="3"/>
      <c r="AA4" s="3"/>
      <c r="AB4" s="3"/>
      <c r="AC4" s="3"/>
      <c r="AD4" s="3"/>
      <c r="AE4" s="3"/>
      <c r="AF4" s="3"/>
      <c r="AG4" s="3"/>
      <c r="AH4" s="3"/>
      <c r="AI4" s="3"/>
      <c r="AJ4" s="3"/>
      <c r="AK4" s="3"/>
      <c r="AL4" s="3"/>
      <c r="AM4" s="3"/>
    </row>
    <row r="5" spans="1:39" ht="6" customHeight="1">
      <c r="A5" s="15"/>
      <c r="B5" s="15"/>
      <c r="C5" s="15"/>
      <c r="D5" s="15"/>
      <c r="E5" s="15"/>
      <c r="F5" s="15"/>
      <c r="G5" s="15"/>
      <c r="H5" s="15"/>
      <c r="I5" s="19"/>
      <c r="J5" s="19"/>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16" t="s">
        <v>88</v>
      </c>
      <c r="B6" s="62"/>
      <c r="C6" s="62"/>
      <c r="D6" s="63"/>
      <c r="E6" s="116" t="s">
        <v>194</v>
      </c>
      <c r="F6" s="62"/>
      <c r="G6" s="62"/>
      <c r="H6" s="62"/>
      <c r="I6" s="62"/>
      <c r="J6" s="62"/>
      <c r="K6" s="62"/>
      <c r="L6" s="62"/>
      <c r="M6" s="62"/>
      <c r="N6" s="62"/>
      <c r="O6" s="62"/>
      <c r="P6" s="62"/>
      <c r="Q6" s="62"/>
      <c r="R6" s="62"/>
      <c r="S6" s="62"/>
      <c r="T6" s="62"/>
      <c r="U6" s="62"/>
      <c r="V6" s="63"/>
      <c r="W6" s="3"/>
      <c r="X6" s="3"/>
      <c r="Y6" s="3"/>
      <c r="Z6" s="3"/>
      <c r="AA6" s="3"/>
      <c r="AB6" s="3"/>
      <c r="AC6" s="3"/>
      <c r="AD6" s="3"/>
      <c r="AE6" s="3"/>
      <c r="AF6" s="3"/>
      <c r="AG6" s="3"/>
      <c r="AH6" s="3"/>
      <c r="AI6" s="3"/>
      <c r="AJ6" s="3"/>
      <c r="AK6" s="3"/>
      <c r="AL6" s="3"/>
      <c r="AM6" s="3"/>
    </row>
    <row r="7" spans="1:39" ht="15.75" customHeight="1">
      <c r="A7" s="115" t="s">
        <v>86</v>
      </c>
      <c r="B7" s="111" t="s">
        <v>87</v>
      </c>
      <c r="C7" s="112" t="s">
        <v>95</v>
      </c>
      <c r="D7" s="112" t="s">
        <v>96</v>
      </c>
      <c r="E7" s="110" t="s">
        <v>195</v>
      </c>
      <c r="F7" s="110" t="s">
        <v>196</v>
      </c>
      <c r="G7" s="110" t="s">
        <v>197</v>
      </c>
      <c r="H7" s="112" t="s">
        <v>198</v>
      </c>
      <c r="I7" s="125" t="s">
        <v>199</v>
      </c>
      <c r="J7" s="126"/>
      <c r="K7" s="127"/>
      <c r="L7" s="128" t="s">
        <v>200</v>
      </c>
      <c r="M7" s="62"/>
      <c r="N7" s="62"/>
      <c r="O7" s="62"/>
      <c r="P7" s="62"/>
      <c r="Q7" s="129"/>
      <c r="R7" s="130" t="s">
        <v>201</v>
      </c>
      <c r="S7" s="128" t="s">
        <v>89</v>
      </c>
      <c r="T7" s="129"/>
      <c r="U7" s="130" t="s">
        <v>202</v>
      </c>
      <c r="V7" s="130" t="s">
        <v>203</v>
      </c>
      <c r="W7" s="3"/>
      <c r="X7" s="3"/>
      <c r="Y7" s="3"/>
      <c r="Z7" s="3"/>
      <c r="AA7" s="3"/>
      <c r="AB7" s="3"/>
      <c r="AC7" s="3"/>
      <c r="AD7" s="3"/>
      <c r="AE7" s="3"/>
      <c r="AF7" s="3"/>
      <c r="AG7" s="3"/>
      <c r="AH7" s="3"/>
      <c r="AI7" s="3"/>
      <c r="AJ7" s="3"/>
      <c r="AK7" s="3"/>
      <c r="AL7" s="3"/>
      <c r="AM7" s="3"/>
    </row>
    <row r="8" spans="1:39" ht="52.5" customHeight="1">
      <c r="A8" s="90"/>
      <c r="B8" s="90"/>
      <c r="C8" s="90"/>
      <c r="D8" s="90"/>
      <c r="E8" s="90"/>
      <c r="F8" s="90"/>
      <c r="G8" s="90"/>
      <c r="H8" s="90"/>
      <c r="I8" s="20" t="s">
        <v>204</v>
      </c>
      <c r="J8" s="21" t="s">
        <v>205</v>
      </c>
      <c r="K8" s="20" t="s">
        <v>206</v>
      </c>
      <c r="L8" s="20" t="s">
        <v>207</v>
      </c>
      <c r="M8" s="20" t="s">
        <v>208</v>
      </c>
      <c r="N8" s="20" t="s">
        <v>209</v>
      </c>
      <c r="O8" s="20" t="s">
        <v>210</v>
      </c>
      <c r="P8" s="20" t="s">
        <v>211</v>
      </c>
      <c r="Q8" s="22" t="s">
        <v>212</v>
      </c>
      <c r="R8" s="90"/>
      <c r="S8" s="21" t="s">
        <v>213</v>
      </c>
      <c r="T8" s="21" t="s">
        <v>214</v>
      </c>
      <c r="U8" s="90"/>
      <c r="V8" s="90"/>
      <c r="W8" s="16"/>
      <c r="X8" s="16"/>
      <c r="Y8" s="16"/>
      <c r="Z8" s="16"/>
      <c r="AA8" s="16"/>
      <c r="AB8" s="16"/>
      <c r="AC8" s="16"/>
      <c r="AD8" s="16"/>
      <c r="AE8" s="16"/>
      <c r="AF8" s="16"/>
      <c r="AG8" s="16"/>
      <c r="AH8" s="16"/>
      <c r="AI8" s="16"/>
      <c r="AJ8" s="16"/>
      <c r="AK8" s="16"/>
      <c r="AL8" s="16"/>
      <c r="AM8" s="16"/>
    </row>
    <row r="9" spans="1:39" ht="116.25" customHeight="1">
      <c r="A9" s="95">
        <v>1</v>
      </c>
      <c r="B9" s="12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Contractual</v>
      </c>
      <c r="C9" s="9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9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23" t="s">
        <v>215</v>
      </c>
      <c r="F9" s="23" t="s">
        <v>477</v>
      </c>
      <c r="G9" s="23" t="s">
        <v>216</v>
      </c>
      <c r="H9" s="23" t="str">
        <f t="shared" ref="H9:H68" si="0">CONCATENATE(E9," ",F9," ",G9)</f>
        <v xml:space="preserve">La profesional  especializado 222-29 del grupo precontractual revisa y verifica que el listado de requisitos jurídicos que se llevan en los procesos sean claros y específicos  a través de acta y/o actas  de reunión  donde se socialice y permita hacer seguimiento  con el equipo contractual sobre los requisitos jurídicos solicitados  en los procesos que son publicados en el SECOP para la adquisicion de Bienes y Servicios. Este control se aplicara de maera cuatrimestral como minimo. </v>
      </c>
      <c r="I9" s="24" t="s">
        <v>217</v>
      </c>
      <c r="J9" s="24" t="str">
        <f t="shared" ref="J9:J68" si="1">IF(OR(I9="Preventivo",I9="Detectivo"),"Afecta probabilidad",
IF(I9="Correctivo","Afecta Impacto",""))</f>
        <v>Afecta probabilidad</v>
      </c>
      <c r="K9" s="24" t="s">
        <v>218</v>
      </c>
      <c r="L9" s="24" t="s">
        <v>219</v>
      </c>
      <c r="M9" s="24" t="s">
        <v>220</v>
      </c>
      <c r="N9" s="24" t="s">
        <v>221</v>
      </c>
      <c r="O9" s="24" t="s">
        <v>222</v>
      </c>
      <c r="P9" s="24" t="s">
        <v>223</v>
      </c>
      <c r="Q9" s="24"/>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0.6</v>
      </c>
      <c r="T9" s="26" t="str">
        <f>IF(OR(J9="",J9=0),"",
IF(J9="Afecta Impacto",'2. Identificación del Riesgo'!$O$9,""))</f>
        <v/>
      </c>
      <c r="U9" s="26">
        <f t="shared" ref="U9:U68" si="3">IFERROR(IF(S9="",0,S9-(S9*R9)),0)</f>
        <v>0.36</v>
      </c>
      <c r="V9" s="26">
        <f t="shared" ref="V9:V68" si="4">IFERROR(IF(T9="",0,T9-(T9*R9)),0)</f>
        <v>0</v>
      </c>
      <c r="W9" s="17"/>
      <c r="X9" s="17"/>
      <c r="Y9" s="17"/>
      <c r="Z9" s="17"/>
      <c r="AA9" s="17"/>
      <c r="AB9" s="17"/>
      <c r="AC9" s="17"/>
      <c r="AD9" s="17"/>
      <c r="AE9" s="17"/>
      <c r="AF9" s="17"/>
      <c r="AG9" s="17"/>
      <c r="AH9" s="17"/>
      <c r="AI9" s="17"/>
      <c r="AJ9" s="17"/>
      <c r="AK9" s="17"/>
      <c r="AL9" s="17"/>
      <c r="AM9" s="17"/>
    </row>
    <row r="10" spans="1:39" ht="107.25" customHeight="1">
      <c r="A10" s="89"/>
      <c r="B10" s="89"/>
      <c r="C10" s="89"/>
      <c r="D10" s="89"/>
      <c r="E10" s="23" t="s">
        <v>215</v>
      </c>
      <c r="F10" s="23" t="s">
        <v>224</v>
      </c>
      <c r="G10" s="23" t="s">
        <v>225</v>
      </c>
      <c r="H10" s="23" t="str">
        <f t="shared" si="0"/>
        <v xml:space="preserve">La profesional  especializado 222-29 del grupo precontractual revisa y verifica con el equipo contractual la actualización de los requisitos jurídicos cuando haya cambio normativo a través de acta y/o actas de reunión donde se socialice las modificaciones a realizar y tener en cuenta sobre los procesos que son publicados en el SECOP para la adquisicion de Bienes y Servicios. Este control se aplicara de manera cuatrimestral como minimo. </v>
      </c>
      <c r="I10" s="24" t="s">
        <v>217</v>
      </c>
      <c r="J10" s="24" t="str">
        <f t="shared" si="1"/>
        <v>Afecta probabilidad</v>
      </c>
      <c r="K10" s="24" t="s">
        <v>218</v>
      </c>
      <c r="L10" s="24" t="s">
        <v>219</v>
      </c>
      <c r="M10" s="24" t="s">
        <v>220</v>
      </c>
      <c r="N10" s="24" t="s">
        <v>221</v>
      </c>
      <c r="O10" s="24" t="s">
        <v>222</v>
      </c>
      <c r="P10" s="24" t="s">
        <v>223</v>
      </c>
      <c r="Q10" s="24"/>
      <c r="R10" s="25">
        <f t="shared" si="2"/>
        <v>0.4</v>
      </c>
      <c r="S10" s="26">
        <f>IF(OR(J10="",J10=0),"",
IF(J10="Afecta probabilidad",
IF(J9="Afecta probabilidad",S9-(S9*R9),'2. Identificación del Riesgo'!$L$9),""))</f>
        <v>0.36</v>
      </c>
      <c r="T10" s="26" t="str">
        <f>IF(OR(J10="",J10=0),"",
IF(J10="Afecta Impacto",
IF(J9="Afecta Impacto",T9-(T9*R9),'2. Identificación del Riesgo'!$O$9),""))</f>
        <v/>
      </c>
      <c r="U10" s="26">
        <f t="shared" si="3"/>
        <v>0.216</v>
      </c>
      <c r="V10" s="26">
        <f t="shared" si="4"/>
        <v>0</v>
      </c>
      <c r="W10" s="3"/>
      <c r="X10" s="3"/>
      <c r="Y10" s="3"/>
      <c r="Z10" s="3"/>
      <c r="AA10" s="3"/>
      <c r="AB10" s="3"/>
      <c r="AC10" s="3"/>
      <c r="AD10" s="3"/>
      <c r="AE10" s="3"/>
      <c r="AF10" s="3"/>
      <c r="AG10" s="3"/>
      <c r="AH10" s="3"/>
      <c r="AI10" s="3"/>
      <c r="AJ10" s="3"/>
      <c r="AK10" s="3"/>
      <c r="AL10" s="3"/>
      <c r="AM10" s="3"/>
    </row>
    <row r="11" spans="1:39" ht="30.75" customHeight="1">
      <c r="A11" s="90"/>
      <c r="B11" s="90"/>
      <c r="C11" s="90"/>
      <c r="D11" s="90"/>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30.75" customHeight="1">
      <c r="A12" s="95">
        <v>2</v>
      </c>
      <c r="B12" s="12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Contractual</v>
      </c>
      <c r="C12" s="9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OAJ, debido a la falta de control y seguimiento</v>
      </c>
      <c r="D12" s="9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23" t="s">
        <v>215</v>
      </c>
      <c r="F12" s="23" t="s">
        <v>226</v>
      </c>
      <c r="G12" s="23" t="s">
        <v>227</v>
      </c>
      <c r="H12" s="23" t="str">
        <f t="shared" si="0"/>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v>
      </c>
      <c r="I12" s="24" t="s">
        <v>217</v>
      </c>
      <c r="J12" s="24" t="str">
        <f t="shared" si="1"/>
        <v>Afecta probabilidad</v>
      </c>
      <c r="K12" s="24" t="s">
        <v>218</v>
      </c>
      <c r="L12" s="24" t="s">
        <v>219</v>
      </c>
      <c r="M12" s="24" t="s">
        <v>220</v>
      </c>
      <c r="N12" s="24" t="s">
        <v>221</v>
      </c>
      <c r="O12" s="24" t="s">
        <v>228</v>
      </c>
      <c r="P12" s="24" t="s">
        <v>223</v>
      </c>
      <c r="Q12" s="24"/>
      <c r="R12" s="25">
        <f t="shared" si="2"/>
        <v>0.4</v>
      </c>
      <c r="S12" s="26">
        <f>IF(OR(J12="",J12=0),"",
IF(J12="Afecta probabilidad",'2. Identificación del Riesgo'!$L$12,""))</f>
        <v>0.6</v>
      </c>
      <c r="T12" s="26" t="str">
        <f>IF(OR(J12="",J12=0),"",
IF(J12="Afecta Impacto",'2. Identificación del Riesgo'!$O$12,""))</f>
        <v/>
      </c>
      <c r="U12" s="26">
        <f t="shared" si="3"/>
        <v>0.36</v>
      </c>
      <c r="V12" s="26">
        <f t="shared" si="4"/>
        <v>0</v>
      </c>
      <c r="W12" s="3"/>
      <c r="X12" s="3"/>
      <c r="Y12" s="3"/>
      <c r="Z12" s="3"/>
      <c r="AA12" s="3"/>
      <c r="AB12" s="3"/>
      <c r="AC12" s="3"/>
      <c r="AD12" s="3"/>
      <c r="AE12" s="3"/>
      <c r="AF12" s="3"/>
      <c r="AG12" s="3"/>
      <c r="AH12" s="3"/>
      <c r="AI12" s="3"/>
      <c r="AJ12" s="3"/>
      <c r="AK12" s="3"/>
      <c r="AL12" s="3"/>
      <c r="AM12" s="3"/>
    </row>
    <row r="13" spans="1:39" ht="30.75" customHeight="1">
      <c r="A13" s="89"/>
      <c r="B13" s="89"/>
      <c r="C13" s="89"/>
      <c r="D13" s="89"/>
      <c r="E13" s="23"/>
      <c r="F13" s="23"/>
      <c r="G13" s="23"/>
      <c r="H13" s="23" t="str">
        <f t="shared" si="0"/>
        <v xml:space="preserve">  </v>
      </c>
      <c r="I13" s="24"/>
      <c r="J13" s="24" t="str">
        <f t="shared" si="1"/>
        <v/>
      </c>
      <c r="K13" s="24"/>
      <c r="L13" s="24"/>
      <c r="M13" s="24"/>
      <c r="N13" s="24"/>
      <c r="O13" s="24"/>
      <c r="P13" s="24"/>
      <c r="Q13" s="24"/>
      <c r="R13" s="25" t="str">
        <f t="shared" si="2"/>
        <v/>
      </c>
      <c r="S13" s="26" t="str">
        <f>IF(OR(J13="",J13=0),"",
IF(J13="Afecta probabilidad",
IF(J12="Afecta probabilidad",S12-(S12*R12),'2. Identificación del Riesgo'!$L$12),""))</f>
        <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30.75" customHeight="1">
      <c r="A14" s="90"/>
      <c r="B14" s="90"/>
      <c r="C14" s="90"/>
      <c r="D14" s="90"/>
      <c r="E14" s="23"/>
      <c r="F14" s="23"/>
      <c r="G14" s="23"/>
      <c r="H14" s="23"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30.75" customHeight="1">
      <c r="A15" s="95">
        <v>3</v>
      </c>
      <c r="B15" s="12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Contractual</v>
      </c>
      <c r="C15" s="9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 xml:space="preserve">Posibilidad de afectacion reputacional por la aprobacion de polizas que no cumplen con las condiciones legalmente establecidas debido a la Falta de herramientas de control </v>
      </c>
      <c r="D15" s="9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23" t="s">
        <v>215</v>
      </c>
      <c r="F15" s="23" t="s">
        <v>229</v>
      </c>
      <c r="G15" s="23" t="s">
        <v>230</v>
      </c>
      <c r="H15" s="23" t="str">
        <f t="shared" si="0"/>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de manera trimestral</v>
      </c>
      <c r="I15" s="24" t="s">
        <v>217</v>
      </c>
      <c r="J15" s="24" t="str">
        <f t="shared" si="1"/>
        <v>Afecta probabilidad</v>
      </c>
      <c r="K15" s="24" t="s">
        <v>218</v>
      </c>
      <c r="L15" s="24" t="s">
        <v>219</v>
      </c>
      <c r="M15" s="24" t="s">
        <v>220</v>
      </c>
      <c r="N15" s="24" t="s">
        <v>221</v>
      </c>
      <c r="O15" s="24" t="s">
        <v>231</v>
      </c>
      <c r="P15" s="24" t="s">
        <v>223</v>
      </c>
      <c r="Q15" s="24"/>
      <c r="R15" s="25">
        <f t="shared" si="2"/>
        <v>0.4</v>
      </c>
      <c r="S15" s="26">
        <f>IF(OR(J15="",J15=0),"",
IF(J15="Afecta probabilidad",'2. Identificación del Riesgo'!$L$15,""))</f>
        <v>0.6</v>
      </c>
      <c r="T15" s="26" t="str">
        <f>IF(OR(J15="",J15=0),"",
IF(J15="Afecta Impacto",'2. Identificación del Riesgo'!$O$15,""))</f>
        <v/>
      </c>
      <c r="U15" s="26">
        <f t="shared" si="3"/>
        <v>0.36</v>
      </c>
      <c r="V15" s="26">
        <f t="shared" si="4"/>
        <v>0</v>
      </c>
      <c r="W15" s="3"/>
      <c r="X15" s="3"/>
      <c r="Y15" s="3"/>
      <c r="Z15" s="3"/>
      <c r="AA15" s="3"/>
      <c r="AB15" s="3"/>
      <c r="AC15" s="3"/>
      <c r="AD15" s="3"/>
      <c r="AE15" s="3"/>
      <c r="AF15" s="3"/>
      <c r="AG15" s="3"/>
      <c r="AH15" s="3"/>
      <c r="AI15" s="3"/>
      <c r="AJ15" s="3"/>
      <c r="AK15" s="3"/>
      <c r="AL15" s="3"/>
      <c r="AM15" s="3"/>
    </row>
    <row r="16" spans="1:39" ht="30.75" customHeight="1">
      <c r="A16" s="89"/>
      <c r="B16" s="89"/>
      <c r="C16" s="89"/>
      <c r="D16" s="89"/>
      <c r="E16" s="23"/>
      <c r="F16" s="23"/>
      <c r="G16" s="23"/>
      <c r="H16" s="23"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30.75" customHeight="1">
      <c r="A17" s="90"/>
      <c r="B17" s="90"/>
      <c r="C17" s="90"/>
      <c r="D17" s="90"/>
      <c r="E17" s="23"/>
      <c r="F17" s="23"/>
      <c r="G17" s="23"/>
      <c r="H17" s="23"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30.75" customHeight="1">
      <c r="A18" s="95">
        <v>4</v>
      </c>
      <c r="B18" s="12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Contractual</v>
      </c>
      <c r="C18" s="9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herramientas de control y seguimiento de los plazos para liquidar</v>
      </c>
      <c r="D18" s="9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23" t="s">
        <v>215</v>
      </c>
      <c r="F18" s="23" t="s">
        <v>232</v>
      </c>
      <c r="G18" s="23" t="s">
        <v>233</v>
      </c>
      <c r="H18" s="23" t="str">
        <f t="shared" si="0"/>
        <v>La profesional  especializado 222-29 del grupo precontractual coordina el seguimiento acompañamiento y control a las liquidaciones que se llevan en la entidad a través de cuadro excel de seguimiento que incluye la información necesaria que permite llevar un control sobre los contratos que tiene la entidad que requieren liquidación, cada dos meses.</v>
      </c>
      <c r="I18" s="24" t="s">
        <v>217</v>
      </c>
      <c r="J18" s="24" t="str">
        <f t="shared" si="1"/>
        <v>Afecta probabilidad</v>
      </c>
      <c r="K18" s="24" t="s">
        <v>218</v>
      </c>
      <c r="L18" s="24" t="s">
        <v>219</v>
      </c>
      <c r="M18" s="24" t="s">
        <v>234</v>
      </c>
      <c r="N18" s="24" t="s">
        <v>221</v>
      </c>
      <c r="O18" s="24" t="s">
        <v>235</v>
      </c>
      <c r="P18" s="24" t="s">
        <v>223</v>
      </c>
      <c r="Q18" s="24"/>
      <c r="R18" s="25">
        <f t="shared" si="2"/>
        <v>0.4</v>
      </c>
      <c r="S18" s="26">
        <f>IF(OR(J18="",J18=0),"",
IF(J18="Afecta probabilidad",'2. Identificación del Riesgo'!$L$18,""))</f>
        <v>0.6</v>
      </c>
      <c r="T18" s="26" t="str">
        <f>IF(OR(J18="",J18=0),"",
IF(J18="Afecta Impacto",'2. Identificación del Riesgo'!$O$18,""))</f>
        <v/>
      </c>
      <c r="U18" s="26">
        <f t="shared" si="3"/>
        <v>0.36</v>
      </c>
      <c r="V18" s="26">
        <f t="shared" si="4"/>
        <v>0</v>
      </c>
      <c r="W18" s="3"/>
      <c r="X18" s="3"/>
      <c r="Y18" s="3"/>
      <c r="Z18" s="3"/>
      <c r="AA18" s="3"/>
      <c r="AB18" s="3"/>
      <c r="AC18" s="3"/>
      <c r="AD18" s="3"/>
      <c r="AE18" s="3"/>
      <c r="AF18" s="3"/>
      <c r="AG18" s="3"/>
      <c r="AH18" s="3"/>
      <c r="AI18" s="3"/>
      <c r="AJ18" s="3"/>
      <c r="AK18" s="3"/>
      <c r="AL18" s="3"/>
      <c r="AM18" s="3"/>
    </row>
    <row r="19" spans="1:39" ht="30.75" customHeight="1">
      <c r="A19" s="89"/>
      <c r="B19" s="89"/>
      <c r="C19" s="89"/>
      <c r="D19" s="89"/>
      <c r="E19" s="23" t="s">
        <v>215</v>
      </c>
      <c r="F19" s="23" t="s">
        <v>232</v>
      </c>
      <c r="G19" s="23" t="s">
        <v>236</v>
      </c>
      <c r="H19" s="23" t="str">
        <f t="shared" si="0"/>
        <v>La profesional  especializado 222-29 del grupo precontractual coordina el seguimiento acompañamiento y control a las liquidaciones que se llevan en la entidad a través de actas de reunión, que hacen seguimiento al proceso de liquidación entre supervisores y abogados encargados de la OAJ, lo anterior  permite un control sobre el cumplimiento de los tiempos de  liquidación, de manera trimestral.</v>
      </c>
      <c r="I19" s="24" t="s">
        <v>217</v>
      </c>
      <c r="J19" s="24" t="str">
        <f t="shared" si="1"/>
        <v>Afecta probabilidad</v>
      </c>
      <c r="K19" s="24" t="s">
        <v>218</v>
      </c>
      <c r="L19" s="24" t="s">
        <v>219</v>
      </c>
      <c r="M19" s="24" t="s">
        <v>220</v>
      </c>
      <c r="N19" s="24" t="s">
        <v>221</v>
      </c>
      <c r="O19" s="24" t="s">
        <v>237</v>
      </c>
      <c r="P19" s="24" t="s">
        <v>223</v>
      </c>
      <c r="Q19" s="24"/>
      <c r="R19" s="25">
        <f t="shared" si="2"/>
        <v>0.4</v>
      </c>
      <c r="S19" s="26">
        <f>IF(OR(J19="",J19=0),"",
IF(J19="Afecta probabilidad",
IF(J18="Afecta probabilidad",S18-(S18*R18),'2. Identificación del Riesgo'!$L$18),""))</f>
        <v>0.36</v>
      </c>
      <c r="T19" s="26" t="str">
        <f>IF(OR(J19="",J19=0),"",
IF(J19="Afecta Impacto",
IF(J18="Afecta Impacto",T18-(T18*R18),'2. Identificación del Riesgo'!$O$18),""))</f>
        <v/>
      </c>
      <c r="U19" s="26">
        <f t="shared" si="3"/>
        <v>0.216</v>
      </c>
      <c r="V19" s="26">
        <f t="shared" si="4"/>
        <v>0</v>
      </c>
      <c r="W19" s="3"/>
      <c r="X19" s="3"/>
      <c r="Y19" s="3"/>
      <c r="Z19" s="3"/>
      <c r="AA19" s="3"/>
      <c r="AB19" s="3"/>
      <c r="AC19" s="3"/>
      <c r="AD19" s="3"/>
      <c r="AE19" s="3"/>
      <c r="AF19" s="3"/>
      <c r="AG19" s="3"/>
      <c r="AH19" s="3"/>
      <c r="AI19" s="3"/>
      <c r="AJ19" s="3"/>
      <c r="AK19" s="3"/>
      <c r="AL19" s="3"/>
      <c r="AM19" s="3"/>
    </row>
    <row r="20" spans="1:39" ht="30.75" customHeight="1">
      <c r="A20" s="90"/>
      <c r="B20" s="90"/>
      <c r="C20" s="90"/>
      <c r="D20" s="90"/>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30.75" customHeight="1">
      <c r="A21" s="95">
        <v>5</v>
      </c>
      <c r="B21" s="12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Contractual</v>
      </c>
      <c r="C21" s="9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9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23" t="s">
        <v>215</v>
      </c>
      <c r="F21" s="23" t="s">
        <v>238</v>
      </c>
      <c r="G21" s="23"/>
      <c r="H21" s="23" t="str">
        <f t="shared" si="0"/>
        <v xml:space="preserve">La profesional  especializado 222-29 del grupo precontractual SE ESTA PLANTEANDO LA EJECUCION DEL CONTROL DEL RIESGO </v>
      </c>
      <c r="I21" s="24"/>
      <c r="J21" s="24" t="str">
        <f t="shared" si="1"/>
        <v/>
      </c>
      <c r="K21" s="24" t="s">
        <v>218</v>
      </c>
      <c r="L21" s="24"/>
      <c r="M21" s="24"/>
      <c r="N21" s="24"/>
      <c r="O21" s="24"/>
      <c r="P21" s="24"/>
      <c r="Q21" s="24"/>
      <c r="R21" s="25" t="str">
        <f t="shared" si="2"/>
        <v/>
      </c>
      <c r="S21" s="26" t="str">
        <f>IF(OR(J21="",J21=0),"",
IF(J21="Afecta probabilidad",'2. Identificación del Riesgo'!$L$21,""))</f>
        <v/>
      </c>
      <c r="T21" s="26" t="str">
        <f>IF(OR(J21="",J21=0),"",
IF(J21="Afecta Impacto",'2. Identificación del Riesgo'!$O$21,""))</f>
        <v/>
      </c>
      <c r="U21" s="26">
        <f t="shared" si="3"/>
        <v>0</v>
      </c>
      <c r="V21" s="26">
        <f t="shared" si="4"/>
        <v>0</v>
      </c>
      <c r="W21" s="3"/>
      <c r="X21" s="3"/>
      <c r="Y21" s="3"/>
      <c r="Z21" s="3"/>
      <c r="AA21" s="3"/>
      <c r="AB21" s="3"/>
      <c r="AC21" s="3"/>
      <c r="AD21" s="3"/>
      <c r="AE21" s="3"/>
      <c r="AF21" s="3"/>
      <c r="AG21" s="3"/>
      <c r="AH21" s="3"/>
      <c r="AI21" s="3"/>
      <c r="AJ21" s="3"/>
      <c r="AK21" s="3"/>
      <c r="AL21" s="3"/>
      <c r="AM21" s="3"/>
    </row>
    <row r="22" spans="1:39" ht="30.75" customHeight="1">
      <c r="A22" s="89"/>
      <c r="B22" s="89"/>
      <c r="C22" s="89"/>
      <c r="D22" s="89"/>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30.75" customHeight="1">
      <c r="A23" s="90"/>
      <c r="B23" s="90"/>
      <c r="C23" s="90"/>
      <c r="D23" s="90"/>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30.75" customHeight="1">
      <c r="A24" s="95">
        <v>6</v>
      </c>
      <c r="B24" s="12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Contractual</v>
      </c>
      <c r="C24" s="9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o presupuestal, por la alta rotación de personal de planta, debido a la falta de lineamientos y herramientas institucionalizados para una adecuada trasferencia de conocimiento.</v>
      </c>
      <c r="D24" s="9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Fuga de Capital Intelectual</v>
      </c>
      <c r="E24" s="23" t="s">
        <v>501</v>
      </c>
      <c r="F24" s="23" t="s">
        <v>502</v>
      </c>
      <c r="G24" s="23" t="s">
        <v>503</v>
      </c>
      <c r="H24" s="23" t="str">
        <f t="shared" si="0"/>
        <v>El Jefe Inmediato verifica el acta de entrega de puesto de trabajo con sus respectivos soportes, remitida por el funcionario al momento de una desvinculación o traslado laboral.</v>
      </c>
      <c r="I24" s="24" t="s">
        <v>365</v>
      </c>
      <c r="J24" s="24" t="str">
        <f t="shared" si="1"/>
        <v>Afecta probabilidad</v>
      </c>
      <c r="K24" s="24" t="s">
        <v>218</v>
      </c>
      <c r="L24" s="24" t="s">
        <v>219</v>
      </c>
      <c r="M24" s="24" t="s">
        <v>234</v>
      </c>
      <c r="N24" s="24" t="s">
        <v>221</v>
      </c>
      <c r="O24" s="24" t="s">
        <v>510</v>
      </c>
      <c r="P24" s="24" t="s">
        <v>511</v>
      </c>
      <c r="Q24" s="24" t="s">
        <v>512</v>
      </c>
      <c r="R24" s="25">
        <f t="shared" si="2"/>
        <v>0.3</v>
      </c>
      <c r="S24" s="26">
        <f>IF(OR(J24="",J24=0),"",
IF(J24="Afecta probabilidad",'2. Identificación del Riesgo'!$L$24,""))</f>
        <v>0.6</v>
      </c>
      <c r="T24" s="26" t="str">
        <f>IF(OR(J24="",J24=0),"",
IF(J24="Afecta Impacto",'2. Identificación del Riesgo'!$O$24,""))</f>
        <v/>
      </c>
      <c r="U24" s="26">
        <f t="shared" si="3"/>
        <v>0.42</v>
      </c>
      <c r="V24" s="26">
        <f t="shared" si="4"/>
        <v>0</v>
      </c>
      <c r="W24" s="3"/>
      <c r="X24" s="3"/>
      <c r="Y24" s="3"/>
      <c r="Z24" s="3"/>
      <c r="AA24" s="3"/>
      <c r="AB24" s="3"/>
      <c r="AC24" s="3"/>
      <c r="AD24" s="3"/>
      <c r="AE24" s="3"/>
      <c r="AF24" s="3"/>
      <c r="AG24" s="3"/>
      <c r="AH24" s="3"/>
      <c r="AI24" s="3"/>
      <c r="AJ24" s="3"/>
      <c r="AK24" s="3"/>
      <c r="AL24" s="3"/>
      <c r="AM24" s="3"/>
    </row>
    <row r="25" spans="1:39" ht="30.75" customHeight="1">
      <c r="A25" s="89"/>
      <c r="B25" s="89"/>
      <c r="C25" s="89"/>
      <c r="D25" s="89"/>
      <c r="E25" s="23" t="s">
        <v>504</v>
      </c>
      <c r="F25" s="23" t="s">
        <v>505</v>
      </c>
      <c r="G25" s="23" t="s">
        <v>506</v>
      </c>
      <c r="H25" s="23" t="str">
        <f t="shared" si="0"/>
        <v>El funcionario realiza el informe o charla en la que transfiere el conocimiento adquirido, producto de una capacitación brindada por el IDIGER mediante su Plan Institucional de Capacitación.</v>
      </c>
      <c r="I25" s="24" t="s">
        <v>365</v>
      </c>
      <c r="J25" s="24" t="str">
        <f t="shared" si="1"/>
        <v>Afecta probabilidad</v>
      </c>
      <c r="K25" s="24" t="s">
        <v>218</v>
      </c>
      <c r="L25" s="24" t="s">
        <v>219</v>
      </c>
      <c r="M25" s="24" t="s">
        <v>234</v>
      </c>
      <c r="N25" s="24" t="s">
        <v>221</v>
      </c>
      <c r="O25" s="24" t="s">
        <v>510</v>
      </c>
      <c r="P25" s="24" t="s">
        <v>513</v>
      </c>
      <c r="Q25" s="24" t="s">
        <v>514</v>
      </c>
      <c r="R25" s="25">
        <f t="shared" si="2"/>
        <v>0.3</v>
      </c>
      <c r="S25" s="26">
        <f>IF(OR(J25="",J25=0),"",
IF(J25="Afecta probabilidad",
IF(J24="Afecta probabilidad",S24-(S24*R24),'2. Identificación del Riesgo'!$L$24),""))</f>
        <v>0.42</v>
      </c>
      <c r="T25" s="26" t="str">
        <f>IF(OR(J25="",J25=0),"",
IF(J25="Afecta Impacto",
IF(J24="Afecta Impacto",T24-(T24*R24),'2. Identificación del Riesgo'!$O$24),""))</f>
        <v/>
      </c>
      <c r="U25" s="26">
        <f t="shared" si="3"/>
        <v>0.29399999999999998</v>
      </c>
      <c r="V25" s="26">
        <f t="shared" si="4"/>
        <v>0</v>
      </c>
      <c r="W25" s="3"/>
      <c r="X25" s="3"/>
      <c r="Y25" s="3"/>
      <c r="Z25" s="3"/>
      <c r="AA25" s="3"/>
      <c r="AB25" s="3"/>
      <c r="AC25" s="3"/>
      <c r="AD25" s="3"/>
      <c r="AE25" s="3"/>
      <c r="AF25" s="3"/>
      <c r="AG25" s="3"/>
      <c r="AH25" s="3"/>
      <c r="AI25" s="3"/>
      <c r="AJ25" s="3"/>
      <c r="AK25" s="3"/>
      <c r="AL25" s="3"/>
      <c r="AM25" s="3"/>
    </row>
    <row r="26" spans="1:39" ht="30.75" customHeight="1">
      <c r="A26" s="90"/>
      <c r="B26" s="90"/>
      <c r="C26" s="90"/>
      <c r="D26" s="90"/>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30.75" customHeight="1">
      <c r="A27" s="95">
        <v>7</v>
      </c>
      <c r="B27" s="12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Contractual</v>
      </c>
      <c r="C27" s="9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9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23" t="s">
        <v>507</v>
      </c>
      <c r="F27" s="23" t="s">
        <v>508</v>
      </c>
      <c r="G27" s="23" t="s">
        <v>509</v>
      </c>
      <c r="H27" s="23" t="str">
        <f t="shared" si="0"/>
        <v>El Supervisor del contrato verifica el informe de actividades y soportes entregados por el Contratista de prestación de servicios, de manera mensual.</v>
      </c>
      <c r="I27" s="24" t="s">
        <v>365</v>
      </c>
      <c r="J27" s="24" t="str">
        <f t="shared" si="1"/>
        <v>Afecta probabilidad</v>
      </c>
      <c r="K27" s="24" t="s">
        <v>218</v>
      </c>
      <c r="L27" s="24" t="s">
        <v>219</v>
      </c>
      <c r="M27" s="24" t="s">
        <v>234</v>
      </c>
      <c r="N27" s="24" t="s">
        <v>221</v>
      </c>
      <c r="O27" s="24" t="s">
        <v>515</v>
      </c>
      <c r="P27" s="24" t="s">
        <v>516</v>
      </c>
      <c r="Q27" s="24" t="s">
        <v>517</v>
      </c>
      <c r="R27" s="25">
        <f t="shared" si="2"/>
        <v>0.3</v>
      </c>
      <c r="S27" s="26">
        <f>IF(OR(J27="",J27=0),"",
IF(J27="Afecta probabilidad",'2. Identificación del Riesgo'!$L$27,""))</f>
        <v>0.8</v>
      </c>
      <c r="T27" s="26" t="str">
        <f>IF(OR(J27="",J27=0),"",
IF(J27="Afecta Impacto",'2. Identificación del Riesgo'!$O$27,""))</f>
        <v/>
      </c>
      <c r="U27" s="26">
        <f t="shared" si="3"/>
        <v>0.56000000000000005</v>
      </c>
      <c r="V27" s="26">
        <f t="shared" si="4"/>
        <v>0</v>
      </c>
      <c r="W27" s="3"/>
      <c r="X27" s="3"/>
      <c r="Y27" s="3"/>
      <c r="Z27" s="3"/>
      <c r="AA27" s="3"/>
      <c r="AB27" s="3"/>
      <c r="AC27" s="3"/>
      <c r="AD27" s="3"/>
      <c r="AE27" s="3"/>
      <c r="AF27" s="3"/>
      <c r="AG27" s="3"/>
      <c r="AH27" s="3"/>
      <c r="AI27" s="3"/>
      <c r="AJ27" s="3"/>
      <c r="AK27" s="3"/>
      <c r="AL27" s="3"/>
      <c r="AM27" s="3"/>
    </row>
    <row r="28" spans="1:39" ht="30.75" customHeight="1">
      <c r="A28" s="89"/>
      <c r="B28" s="89"/>
      <c r="C28" s="89"/>
      <c r="D28" s="89"/>
      <c r="E28" s="23"/>
      <c r="F28" s="23"/>
      <c r="G28" s="23"/>
      <c r="H28" s="23"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30.75" customHeight="1">
      <c r="A29" s="90"/>
      <c r="B29" s="90"/>
      <c r="C29" s="90"/>
      <c r="D29" s="90"/>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30.75" customHeight="1">
      <c r="A30" s="95">
        <v>8</v>
      </c>
      <c r="B30" s="12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Gestión Contractual</v>
      </c>
      <c r="C30" s="9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9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Confidencialidad)</v>
      </c>
      <c r="E30" s="58" t="s">
        <v>539</v>
      </c>
      <c r="F30" s="58" t="s">
        <v>540</v>
      </c>
      <c r="G30" s="58" t="s">
        <v>541</v>
      </c>
      <c r="H30" s="23" t="str">
        <f t="shared" si="0"/>
        <v>El subdirector, Jefe o personal delegado Solicita a través de la mesa de servicio y cuando sea necesario. el acceso a las carpetas compartidas, para el personal que considere pertinente.</v>
      </c>
      <c r="I30" s="59" t="s">
        <v>217</v>
      </c>
      <c r="J30" s="24" t="str">
        <f t="shared" si="1"/>
        <v>Afecta probabilidad</v>
      </c>
      <c r="K30" s="60" t="s">
        <v>542</v>
      </c>
      <c r="L30" s="59" t="s">
        <v>218</v>
      </c>
      <c r="M30" s="59" t="s">
        <v>367</v>
      </c>
      <c r="N30" s="59" t="s">
        <v>220</v>
      </c>
      <c r="O30" s="59" t="s">
        <v>221</v>
      </c>
      <c r="P30" s="59" t="s">
        <v>543</v>
      </c>
      <c r="Q30" s="59" t="s">
        <v>544</v>
      </c>
      <c r="R30" s="59" t="s">
        <v>545</v>
      </c>
      <c r="S30" s="26">
        <f>IF(OR(J30="",J30=0),"",
IF(J30="Afecta probabilidad",'2. Identificación del Riesgo'!$L$30,""))</f>
        <v>1</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30.75" customHeight="1">
      <c r="A31" s="89"/>
      <c r="B31" s="89"/>
      <c r="C31" s="89"/>
      <c r="D31" s="89"/>
      <c r="E31" s="23"/>
      <c r="F31" s="23"/>
      <c r="G31" s="23"/>
      <c r="H31" s="23" t="str">
        <f t="shared" si="0"/>
        <v xml:space="preserve">  </v>
      </c>
      <c r="I31" s="59"/>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30.75" customHeight="1">
      <c r="A32" s="90"/>
      <c r="B32" s="90"/>
      <c r="C32" s="90"/>
      <c r="D32" s="90"/>
      <c r="E32" s="23"/>
      <c r="F32" s="23"/>
      <c r="G32" s="23"/>
      <c r="H32" s="23" t="str">
        <f t="shared" si="0"/>
        <v xml:space="preserve">  </v>
      </c>
      <c r="I32" s="59"/>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30.75" customHeight="1">
      <c r="A33" s="95">
        <v>9</v>
      </c>
      <c r="B33" s="12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Gestión Contractual</v>
      </c>
      <c r="C33" s="9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9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la Integridad)</v>
      </c>
      <c r="E33" s="23"/>
      <c r="F33" s="23"/>
      <c r="G33" s="23"/>
      <c r="H33" s="23" t="str">
        <f t="shared" si="0"/>
        <v xml:space="preserve">  </v>
      </c>
      <c r="I33" s="59" t="s">
        <v>389</v>
      </c>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30.75" customHeight="1">
      <c r="A34" s="89"/>
      <c r="B34" s="89"/>
      <c r="C34" s="89"/>
      <c r="D34" s="89"/>
      <c r="E34" s="23"/>
      <c r="F34" s="23"/>
      <c r="G34" s="23"/>
      <c r="H34" s="23"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30.75" customHeight="1">
      <c r="A35" s="90"/>
      <c r="B35" s="90"/>
      <c r="C35" s="90"/>
      <c r="D35" s="90"/>
      <c r="E35" s="23"/>
      <c r="F35" s="23"/>
      <c r="G35" s="23"/>
      <c r="H35" s="23"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30.75" customHeight="1">
      <c r="A36" s="95">
        <v>10</v>
      </c>
      <c r="B36" s="12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No aplica</v>
      </c>
      <c r="C36" s="9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No aplica</v>
      </c>
      <c r="D36" s="9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No aplica</v>
      </c>
      <c r="E36" s="23"/>
      <c r="F36" s="23"/>
      <c r="G36" s="23"/>
      <c r="H36" s="23"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30.75" customHeight="1">
      <c r="A37" s="89"/>
      <c r="B37" s="89"/>
      <c r="C37" s="89"/>
      <c r="D37" s="89"/>
      <c r="E37" s="23"/>
      <c r="F37" s="23"/>
      <c r="G37" s="23"/>
      <c r="H37" s="23"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30.75" customHeight="1">
      <c r="A38" s="90"/>
      <c r="B38" s="90"/>
      <c r="C38" s="90"/>
      <c r="D38" s="90"/>
      <c r="E38" s="23"/>
      <c r="F38" s="23"/>
      <c r="G38" s="23"/>
      <c r="H38" s="23"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30.75" customHeight="1">
      <c r="A39" s="95">
        <v>11</v>
      </c>
      <c r="B39" s="12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30.75" customHeight="1">
      <c r="A40" s="89"/>
      <c r="B40" s="89"/>
      <c r="C40" s="89"/>
      <c r="D40" s="89"/>
      <c r="E40" s="23"/>
      <c r="F40" s="23"/>
      <c r="G40" s="23"/>
      <c r="H40" s="23"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30.75" customHeight="1">
      <c r="A41" s="90"/>
      <c r="B41" s="90"/>
      <c r="C41" s="90"/>
      <c r="D41" s="90"/>
      <c r="E41" s="23"/>
      <c r="F41" s="23"/>
      <c r="G41" s="23"/>
      <c r="H41" s="23"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5">
        <v>12</v>
      </c>
      <c r="B42" s="12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89"/>
      <c r="B43" s="89"/>
      <c r="C43" s="89"/>
      <c r="D43" s="89"/>
      <c r="E43" s="23"/>
      <c r="F43" s="23"/>
      <c r="G43" s="23"/>
      <c r="H43" s="23"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90"/>
      <c r="B44" s="90"/>
      <c r="C44" s="90"/>
      <c r="D44" s="90"/>
      <c r="E44" s="23"/>
      <c r="F44" s="23"/>
      <c r="G44" s="23"/>
      <c r="H44" s="23"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5">
        <v>13</v>
      </c>
      <c r="B45" s="12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89"/>
      <c r="B46" s="89"/>
      <c r="C46" s="89"/>
      <c r="D46" s="89"/>
      <c r="E46" s="23"/>
      <c r="F46" s="23"/>
      <c r="G46" s="23"/>
      <c r="H46" s="23"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90"/>
      <c r="B47" s="90"/>
      <c r="C47" s="90"/>
      <c r="D47" s="90"/>
      <c r="E47" s="23"/>
      <c r="F47" s="23"/>
      <c r="G47" s="23"/>
      <c r="H47" s="23"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5">
        <v>14</v>
      </c>
      <c r="B48" s="12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89"/>
      <c r="B49" s="89"/>
      <c r="C49" s="89"/>
      <c r="D49" s="89"/>
      <c r="E49" s="23"/>
      <c r="F49" s="23"/>
      <c r="G49" s="23"/>
      <c r="H49" s="23"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90"/>
      <c r="B50" s="90"/>
      <c r="C50" s="90"/>
      <c r="D50" s="90"/>
      <c r="E50" s="23"/>
      <c r="F50" s="23"/>
      <c r="G50" s="23"/>
      <c r="H50" s="23"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5">
        <v>15</v>
      </c>
      <c r="B51" s="12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89"/>
      <c r="B52" s="89"/>
      <c r="C52" s="89"/>
      <c r="D52" s="89"/>
      <c r="E52" s="23"/>
      <c r="F52" s="23"/>
      <c r="G52" s="23"/>
      <c r="H52" s="23"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90"/>
      <c r="B53" s="90"/>
      <c r="C53" s="90"/>
      <c r="D53" s="90"/>
      <c r="E53" s="23"/>
      <c r="F53" s="23"/>
      <c r="G53" s="23"/>
      <c r="H53" s="23"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5">
        <v>16</v>
      </c>
      <c r="B54" s="12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89"/>
      <c r="B55" s="89"/>
      <c r="C55" s="89"/>
      <c r="D55" s="89"/>
      <c r="E55" s="23"/>
      <c r="F55" s="23"/>
      <c r="G55" s="23"/>
      <c r="H55" s="23"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90"/>
      <c r="B56" s="90"/>
      <c r="C56" s="90"/>
      <c r="D56" s="90"/>
      <c r="E56" s="23"/>
      <c r="F56" s="23"/>
      <c r="G56" s="23"/>
      <c r="H56" s="23"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5">
        <v>17</v>
      </c>
      <c r="B57" s="12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89"/>
      <c r="B58" s="89"/>
      <c r="C58" s="89"/>
      <c r="D58" s="89"/>
      <c r="E58" s="23"/>
      <c r="F58" s="23"/>
      <c r="G58" s="23"/>
      <c r="H58" s="23"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90"/>
      <c r="B59" s="90"/>
      <c r="C59" s="90"/>
      <c r="D59" s="90"/>
      <c r="E59" s="23"/>
      <c r="F59" s="23"/>
      <c r="G59" s="23"/>
      <c r="H59" s="23"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5">
        <v>18</v>
      </c>
      <c r="B60" s="12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89"/>
      <c r="B61" s="89"/>
      <c r="C61" s="89"/>
      <c r="D61" s="89"/>
      <c r="E61" s="23"/>
      <c r="F61" s="23"/>
      <c r="G61" s="23"/>
      <c r="H61" s="23"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90"/>
      <c r="B62" s="90"/>
      <c r="C62" s="90"/>
      <c r="D62" s="90"/>
      <c r="E62" s="23"/>
      <c r="F62" s="23"/>
      <c r="G62" s="23"/>
      <c r="H62" s="23"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5">
        <v>19</v>
      </c>
      <c r="B63" s="12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89"/>
      <c r="B64" s="89"/>
      <c r="C64" s="89"/>
      <c r="D64" s="89"/>
      <c r="E64" s="23"/>
      <c r="F64" s="23"/>
      <c r="G64" s="23"/>
      <c r="H64" s="23"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90"/>
      <c r="B65" s="90"/>
      <c r="C65" s="90"/>
      <c r="D65" s="90"/>
      <c r="E65" s="23"/>
      <c r="F65" s="23"/>
      <c r="G65" s="23"/>
      <c r="H65" s="23"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5">
        <v>20</v>
      </c>
      <c r="B66" s="12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89"/>
      <c r="B67" s="89"/>
      <c r="C67" s="89"/>
      <c r="D67" s="89"/>
      <c r="E67" s="23"/>
      <c r="F67" s="23"/>
      <c r="G67" s="23"/>
      <c r="H67" s="23"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90"/>
      <c r="B68" s="90"/>
      <c r="C68" s="90"/>
      <c r="D68" s="90"/>
      <c r="E68" s="23"/>
      <c r="F68" s="23"/>
      <c r="G68" s="23"/>
      <c r="H68" s="23"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63" priority="5">
      <formula>IF($D9="No aplica",1,0)</formula>
    </cfRule>
  </conditionalFormatting>
  <conditionalFormatting sqref="U9:U68">
    <cfRule type="cellIs" dxfId="262" priority="6" operator="equal">
      <formula>0</formula>
    </cfRule>
  </conditionalFormatting>
  <conditionalFormatting sqref="V9:V68">
    <cfRule type="cellIs" dxfId="261" priority="7" operator="equal">
      <formula>0</formula>
    </cfRule>
  </conditionalFormatting>
  <conditionalFormatting sqref="E16:H17 F15:H15 J15 J16:V17 L15:N15 Q15:V15">
    <cfRule type="expression" dxfId="260" priority="8">
      <formula>IF($D$15="No aplica",1,0)</formula>
    </cfRule>
  </conditionalFormatting>
  <conditionalFormatting sqref="E20:H20 F18:H19 J18 J19:N19 J20:V20 L18:N18 Q18:V19">
    <cfRule type="expression" dxfId="259" priority="9">
      <formula>IF($D$18="No aplica",1,0)</formula>
    </cfRule>
  </conditionalFormatting>
  <conditionalFormatting sqref="E22:V23 F21:J21 L21:V21">
    <cfRule type="expression" dxfId="258" priority="10">
      <formula>IF($D$21="No aplica",1,0)</formula>
    </cfRule>
  </conditionalFormatting>
  <conditionalFormatting sqref="E24:V26">
    <cfRule type="expression" dxfId="257" priority="11">
      <formula>IF($D$24="No aplica",1,0)</formula>
    </cfRule>
  </conditionalFormatting>
  <conditionalFormatting sqref="E27:V29">
    <cfRule type="expression" dxfId="256" priority="12">
      <formula>IF($D$27="No aplica",1,0)</formula>
    </cfRule>
  </conditionalFormatting>
  <conditionalFormatting sqref="E31:H32 H30 J31:V32 J30 S30:V30">
    <cfRule type="expression" dxfId="255" priority="13">
      <formula>IF($D$30="No aplica",1,0)</formula>
    </cfRule>
  </conditionalFormatting>
  <conditionalFormatting sqref="E34:V35 E33:H33 J33:V33">
    <cfRule type="expression" dxfId="254" priority="14">
      <formula>IF($D$33="No aplica",1,0)</formula>
    </cfRule>
  </conditionalFormatting>
  <conditionalFormatting sqref="E36:V38">
    <cfRule type="expression" dxfId="253" priority="15">
      <formula>IF($D$36="No aplica",1,0)</formula>
    </cfRule>
  </conditionalFormatting>
  <conditionalFormatting sqref="E39:V41">
    <cfRule type="expression" dxfId="252" priority="16">
      <formula>IF($D$39="No aplica",1,0)</formula>
    </cfRule>
  </conditionalFormatting>
  <conditionalFormatting sqref="E42:V44">
    <cfRule type="expression" dxfId="251" priority="17">
      <formula>IF($D$42="No aplica",1,0)</formula>
    </cfRule>
  </conditionalFormatting>
  <conditionalFormatting sqref="E45:V47">
    <cfRule type="expression" dxfId="250" priority="18">
      <formula>IF($D$45="No aplica",1,0)</formula>
    </cfRule>
  </conditionalFormatting>
  <conditionalFormatting sqref="E48:V50">
    <cfRule type="expression" dxfId="249" priority="19">
      <formula>IF($D$48="No aplica",1,0)</formula>
    </cfRule>
  </conditionalFormatting>
  <conditionalFormatting sqref="E51:V53">
    <cfRule type="expression" dxfId="248" priority="20">
      <formula>IF($D$51="No aplica",1,0)</formula>
    </cfRule>
  </conditionalFormatting>
  <conditionalFormatting sqref="E54:V56">
    <cfRule type="expression" dxfId="247" priority="21">
      <formula>IF($D$54="No aplica",1,0)</formula>
    </cfRule>
  </conditionalFormatting>
  <conditionalFormatting sqref="E57:V59">
    <cfRule type="expression" dxfId="246" priority="22">
      <formula>IF($D$57="No aplica",1,0)</formula>
    </cfRule>
  </conditionalFormatting>
  <conditionalFormatting sqref="E60:V62">
    <cfRule type="expression" dxfId="245" priority="23">
      <formula>IF($D$60="No aplica",1,0)</formula>
    </cfRule>
  </conditionalFormatting>
  <conditionalFormatting sqref="E63:V65">
    <cfRule type="expression" dxfId="244" priority="24">
      <formula>IF($D$63="No aplica",1,0)</formula>
    </cfRule>
  </conditionalFormatting>
  <conditionalFormatting sqref="E66:V68">
    <cfRule type="expression" dxfId="243" priority="25">
      <formula>IF($D$66="No aplica",1,0)</formula>
    </cfRule>
  </conditionalFormatting>
  <conditionalFormatting sqref="E13:H14 F12:H12 J12 J13:V14 L12:N12 Q12:V12">
    <cfRule type="expression" dxfId="242" priority="26">
      <formula>IF($D$12="No aplica",1,0)</formula>
    </cfRule>
  </conditionalFormatting>
  <conditionalFormatting sqref="E9:O10 E11:V11 Q9:V10">
    <cfRule type="expression" dxfId="241" priority="27">
      <formula>IF($D$9="No aplica",1,0)</formula>
    </cfRule>
  </conditionalFormatting>
  <conditionalFormatting sqref="I12">
    <cfRule type="expression" dxfId="240" priority="28">
      <formula>IF($D$9="No aplica",1,0)</formula>
    </cfRule>
  </conditionalFormatting>
  <conditionalFormatting sqref="I13">
    <cfRule type="expression" dxfId="239" priority="29">
      <formula>IF($D$9="No aplica",1,0)</formula>
    </cfRule>
  </conditionalFormatting>
  <conditionalFormatting sqref="I14">
    <cfRule type="expression" dxfId="238" priority="30">
      <formula>IF($D$9="No aplica",1,0)</formula>
    </cfRule>
  </conditionalFormatting>
  <conditionalFormatting sqref="I15">
    <cfRule type="expression" dxfId="237" priority="31">
      <formula>IF($D$9="No aplica",1,0)</formula>
    </cfRule>
  </conditionalFormatting>
  <conditionalFormatting sqref="I16">
    <cfRule type="expression" dxfId="236" priority="32">
      <formula>IF($D$9="No aplica",1,0)</formula>
    </cfRule>
  </conditionalFormatting>
  <conditionalFormatting sqref="I17">
    <cfRule type="expression" dxfId="235" priority="33">
      <formula>IF($D$9="No aplica",1,0)</formula>
    </cfRule>
  </conditionalFormatting>
  <conditionalFormatting sqref="I18">
    <cfRule type="expression" dxfId="234" priority="34">
      <formula>IF($D$9="No aplica",1,0)</formula>
    </cfRule>
  </conditionalFormatting>
  <conditionalFormatting sqref="I19">
    <cfRule type="expression" dxfId="233" priority="35">
      <formula>IF($D$9="No aplica",1,0)</formula>
    </cfRule>
  </conditionalFormatting>
  <conditionalFormatting sqref="I20">
    <cfRule type="expression" dxfId="232" priority="36">
      <formula>IF($D$9="No aplica",1,0)</formula>
    </cfRule>
  </conditionalFormatting>
  <conditionalFormatting sqref="E12">
    <cfRule type="expression" dxfId="231" priority="37">
      <formula>IF($D$9="No aplica",1,0)</formula>
    </cfRule>
  </conditionalFormatting>
  <conditionalFormatting sqref="E15">
    <cfRule type="expression" dxfId="230" priority="38">
      <formula>IF($D$9="No aplica",1,0)</formula>
    </cfRule>
  </conditionalFormatting>
  <conditionalFormatting sqref="E18">
    <cfRule type="expression" dxfId="229" priority="39">
      <formula>IF($D$9="No aplica",1,0)</formula>
    </cfRule>
  </conditionalFormatting>
  <conditionalFormatting sqref="E21">
    <cfRule type="expression" dxfId="228" priority="40">
      <formula>IF($D$9="No aplica",1,0)</formula>
    </cfRule>
  </conditionalFormatting>
  <conditionalFormatting sqref="K12">
    <cfRule type="expression" dxfId="227" priority="41">
      <formula>IF($D$9="No aplica",1,0)</formula>
    </cfRule>
  </conditionalFormatting>
  <conditionalFormatting sqref="K15">
    <cfRule type="expression" dxfId="226" priority="42">
      <formula>IF($D$9="No aplica",1,0)</formula>
    </cfRule>
  </conditionalFormatting>
  <conditionalFormatting sqref="K18">
    <cfRule type="expression" dxfId="225" priority="43">
      <formula>IF($D$9="No aplica",1,0)</formula>
    </cfRule>
  </conditionalFormatting>
  <conditionalFormatting sqref="K21">
    <cfRule type="expression" dxfId="224" priority="44">
      <formula>IF($D$9="No aplica",1,0)</formula>
    </cfRule>
  </conditionalFormatting>
  <conditionalFormatting sqref="E19">
    <cfRule type="expression" dxfId="223" priority="45">
      <formula>IF($D$9="No aplica",1,0)</formula>
    </cfRule>
  </conditionalFormatting>
  <conditionalFormatting sqref="O12">
    <cfRule type="expression" dxfId="222" priority="46">
      <formula>IF($D$9="No aplica",1,0)</formula>
    </cfRule>
  </conditionalFormatting>
  <conditionalFormatting sqref="O15">
    <cfRule type="expression" dxfId="221" priority="47">
      <formula>IF($D$9="No aplica",1,0)</formula>
    </cfRule>
  </conditionalFormatting>
  <conditionalFormatting sqref="O18">
    <cfRule type="expression" dxfId="220" priority="48">
      <formula>IF($D$9="No aplica",1,0)</formula>
    </cfRule>
  </conditionalFormatting>
  <conditionalFormatting sqref="O19">
    <cfRule type="expression" dxfId="219" priority="49">
      <formula>IF($D$9="No aplica",1,0)</formula>
    </cfRule>
  </conditionalFormatting>
  <conditionalFormatting sqref="P18">
    <cfRule type="expression" dxfId="218" priority="50">
      <formula>IF($D$9="No aplica",1,0)</formula>
    </cfRule>
  </conditionalFormatting>
  <conditionalFormatting sqref="P19">
    <cfRule type="expression" dxfId="217" priority="51">
      <formula>IF($D$9="No aplica",1,0)</formula>
    </cfRule>
  </conditionalFormatting>
  <conditionalFormatting sqref="P15">
    <cfRule type="expression" dxfId="216" priority="52">
      <formula>IF($D$9="No aplica",1,0)</formula>
    </cfRule>
  </conditionalFormatting>
  <conditionalFormatting sqref="P12">
    <cfRule type="expression" dxfId="215" priority="53">
      <formula>IF($D$9="No aplica",1,0)</formula>
    </cfRule>
  </conditionalFormatting>
  <conditionalFormatting sqref="P10">
    <cfRule type="expression" dxfId="214" priority="54">
      <formula>IF($D$9="No aplica",1,0)</formula>
    </cfRule>
  </conditionalFormatting>
  <conditionalFormatting sqref="P9">
    <cfRule type="expression" dxfId="213" priority="55">
      <formula>IF($D$9="No aplica",1,0)</formula>
    </cfRule>
  </conditionalFormatting>
  <conditionalFormatting sqref="E30:G30">
    <cfRule type="expression" dxfId="212" priority="4">
      <formula>IF($D$9="No aplica",1,0)</formula>
    </cfRule>
  </conditionalFormatting>
  <conditionalFormatting sqref="I33">
    <cfRule type="expression" dxfId="211" priority="3">
      <formula>IF($D$12="No aplica",1,0)</formula>
    </cfRule>
  </conditionalFormatting>
  <conditionalFormatting sqref="I30:I32">
    <cfRule type="expression" dxfId="210" priority="2">
      <formula>IF($D$9="No aplica",1,0)</formula>
    </cfRule>
  </conditionalFormatting>
  <conditionalFormatting sqref="K30:R30">
    <cfRule type="expression" dxfId="209" priority="1">
      <formula>IF($D$9="No aplica",1,0)</formula>
    </cfRule>
  </conditionalFormatting>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topLeftCell="M1" workbookViewId="0">
      <pane ySplit="8" topLeftCell="A34" activePane="bottomLeft" state="frozen"/>
      <selection pane="bottomLeft" activeCell="V36" sqref="V36:V38"/>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3.42578125" customWidth="1"/>
    <col min="6" max="6" width="14.5703125" customWidth="1"/>
    <col min="7" max="7" width="20.7109375" customWidth="1"/>
    <col min="8" max="8" width="29" customWidth="1"/>
    <col min="9" max="9" width="36.85546875" customWidth="1"/>
    <col min="10" max="10" width="23" customWidth="1"/>
    <col min="11" max="11" width="29.140625" customWidth="1"/>
    <col min="12" max="12" width="26" customWidth="1"/>
    <col min="13" max="13" width="16.5703125" customWidth="1"/>
    <col min="14" max="14" width="17.140625" customWidth="1"/>
    <col min="15" max="15" width="29.28515625" customWidth="1"/>
    <col min="16" max="16" width="23.42578125" customWidth="1"/>
    <col min="17" max="17" width="14.140625" customWidth="1"/>
    <col min="18" max="19" width="12.140625" customWidth="1"/>
    <col min="20" max="20" width="14.140625" customWidth="1"/>
    <col min="21" max="21" width="22.7109375" customWidth="1"/>
    <col min="22" max="22" width="22.5703125" customWidth="1"/>
    <col min="23" max="23" width="20.140625" customWidth="1"/>
    <col min="24" max="24" width="5" customWidth="1"/>
    <col min="25" max="39" width="11.42578125" hidden="1" customWidth="1"/>
  </cols>
  <sheetData>
    <row r="1" spans="1:39" ht="16.5" customHeight="1">
      <c r="A1" s="76"/>
      <c r="B1" s="71"/>
      <c r="C1" s="76" t="s">
        <v>0</v>
      </c>
      <c r="D1" s="77"/>
      <c r="E1" s="77"/>
      <c r="F1" s="77"/>
      <c r="G1" s="77"/>
      <c r="H1" s="77"/>
      <c r="I1" s="77"/>
      <c r="J1" s="77"/>
      <c r="K1" s="77"/>
      <c r="L1" s="77"/>
      <c r="M1" s="77"/>
      <c r="N1" s="77"/>
      <c r="O1" s="77"/>
      <c r="P1" s="77"/>
      <c r="Q1" s="77"/>
      <c r="R1" s="77"/>
      <c r="S1" s="77"/>
      <c r="T1" s="77"/>
      <c r="U1" s="71"/>
      <c r="V1" s="120" t="s">
        <v>239</v>
      </c>
      <c r="W1" s="63"/>
      <c r="X1" s="3"/>
      <c r="Y1" s="3"/>
      <c r="Z1" s="3"/>
      <c r="AA1" s="3"/>
      <c r="AB1" s="3"/>
      <c r="AC1" s="3"/>
      <c r="AD1" s="3"/>
      <c r="AE1" s="3"/>
      <c r="AF1" s="3"/>
      <c r="AG1" s="3"/>
      <c r="AH1" s="3"/>
      <c r="AI1" s="3"/>
      <c r="AJ1" s="3"/>
      <c r="AK1" s="3"/>
      <c r="AL1" s="3"/>
      <c r="AM1" s="3"/>
    </row>
    <row r="2" spans="1:39" ht="16.5" customHeight="1">
      <c r="A2" s="72"/>
      <c r="B2" s="73"/>
      <c r="C2" s="72"/>
      <c r="D2" s="78"/>
      <c r="E2" s="78"/>
      <c r="F2" s="78"/>
      <c r="G2" s="78"/>
      <c r="H2" s="78"/>
      <c r="I2" s="78"/>
      <c r="J2" s="78"/>
      <c r="K2" s="78"/>
      <c r="L2" s="78"/>
      <c r="M2" s="78"/>
      <c r="N2" s="78"/>
      <c r="O2" s="78"/>
      <c r="P2" s="78"/>
      <c r="Q2" s="78"/>
      <c r="R2" s="78"/>
      <c r="S2" s="78"/>
      <c r="T2" s="78"/>
      <c r="U2" s="73"/>
      <c r="V2" s="120" t="s">
        <v>240</v>
      </c>
      <c r="W2" s="63"/>
      <c r="X2" s="3"/>
      <c r="Y2" s="3"/>
      <c r="Z2" s="3"/>
      <c r="AA2" s="3"/>
      <c r="AB2" s="3"/>
      <c r="AC2" s="3"/>
      <c r="AD2" s="3"/>
      <c r="AE2" s="3"/>
      <c r="AF2" s="3"/>
      <c r="AG2" s="3"/>
      <c r="AH2" s="3"/>
      <c r="AI2" s="3"/>
      <c r="AJ2" s="3"/>
      <c r="AK2" s="3"/>
      <c r="AL2" s="3"/>
      <c r="AM2" s="3"/>
    </row>
    <row r="3" spans="1:39" ht="14.25" customHeight="1">
      <c r="A3" s="72"/>
      <c r="B3" s="73"/>
      <c r="C3" s="72"/>
      <c r="D3" s="78"/>
      <c r="E3" s="78"/>
      <c r="F3" s="78"/>
      <c r="G3" s="78"/>
      <c r="H3" s="78"/>
      <c r="I3" s="78"/>
      <c r="J3" s="78"/>
      <c r="K3" s="78"/>
      <c r="L3" s="78"/>
      <c r="M3" s="78"/>
      <c r="N3" s="78"/>
      <c r="O3" s="78"/>
      <c r="P3" s="78"/>
      <c r="Q3" s="78"/>
      <c r="R3" s="78"/>
      <c r="S3" s="78"/>
      <c r="T3" s="78"/>
      <c r="U3" s="73"/>
      <c r="V3" s="120" t="s">
        <v>241</v>
      </c>
      <c r="W3" s="63"/>
      <c r="X3" s="3"/>
      <c r="Y3" s="3"/>
      <c r="Z3" s="3"/>
      <c r="AA3" s="3"/>
      <c r="AB3" s="3"/>
      <c r="AC3" s="3"/>
      <c r="AD3" s="3"/>
      <c r="AE3" s="3"/>
      <c r="AF3" s="3"/>
      <c r="AG3" s="3"/>
      <c r="AH3" s="3"/>
      <c r="AI3" s="3"/>
      <c r="AJ3" s="3"/>
      <c r="AK3" s="3"/>
      <c r="AL3" s="3"/>
      <c r="AM3" s="3"/>
    </row>
    <row r="4" spans="1:39" ht="14.25" customHeight="1">
      <c r="A4" s="74"/>
      <c r="B4" s="75"/>
      <c r="C4" s="74"/>
      <c r="D4" s="79"/>
      <c r="E4" s="79"/>
      <c r="F4" s="79"/>
      <c r="G4" s="79"/>
      <c r="H4" s="79"/>
      <c r="I4" s="79"/>
      <c r="J4" s="79"/>
      <c r="K4" s="79"/>
      <c r="L4" s="79"/>
      <c r="M4" s="79"/>
      <c r="N4" s="79"/>
      <c r="O4" s="79"/>
      <c r="P4" s="79"/>
      <c r="Q4" s="79"/>
      <c r="R4" s="79"/>
      <c r="S4" s="79"/>
      <c r="T4" s="79"/>
      <c r="U4" s="75"/>
      <c r="V4" s="120" t="s">
        <v>242</v>
      </c>
      <c r="W4" s="63"/>
      <c r="X4" s="3"/>
      <c r="Y4" s="3"/>
      <c r="Z4" s="3"/>
      <c r="AA4" s="3"/>
      <c r="AB4" s="3"/>
      <c r="AC4" s="3"/>
      <c r="AD4" s="3"/>
      <c r="AE4" s="3"/>
      <c r="AF4" s="3"/>
      <c r="AG4" s="3"/>
      <c r="AH4" s="3"/>
      <c r="AI4" s="3"/>
      <c r="AJ4" s="3"/>
      <c r="AK4" s="3"/>
      <c r="AL4" s="3"/>
      <c r="AM4" s="3"/>
    </row>
    <row r="5" spans="1:39" ht="14.25" customHeight="1">
      <c r="A5" s="15"/>
      <c r="B5" s="15"/>
      <c r="C5" s="15"/>
      <c r="D5" s="15"/>
      <c r="E5" s="15"/>
      <c r="F5" s="15"/>
      <c r="G5" s="15"/>
      <c r="H5" s="15"/>
      <c r="I5" s="15"/>
      <c r="J5" s="15"/>
      <c r="K5" s="15"/>
      <c r="L5" s="15"/>
      <c r="M5" s="19"/>
      <c r="N5" s="19"/>
      <c r="O5" s="19"/>
      <c r="P5" s="15"/>
      <c r="Q5" s="15"/>
      <c r="R5" s="15"/>
      <c r="S5" s="15"/>
      <c r="T5" s="15"/>
      <c r="U5" s="15"/>
      <c r="V5" s="15"/>
      <c r="W5" s="15"/>
      <c r="X5" s="3"/>
      <c r="Y5" s="3"/>
      <c r="Z5" s="3"/>
      <c r="AA5" s="3"/>
      <c r="AB5" s="3"/>
      <c r="AC5" s="3"/>
      <c r="AD5" s="3"/>
      <c r="AE5" s="3"/>
      <c r="AF5" s="3"/>
      <c r="AG5" s="3"/>
      <c r="AH5" s="3"/>
      <c r="AI5" s="3"/>
      <c r="AJ5" s="3"/>
      <c r="AK5" s="3"/>
      <c r="AL5" s="3"/>
      <c r="AM5" s="3"/>
    </row>
    <row r="6" spans="1:39" ht="15" customHeight="1">
      <c r="A6" s="116" t="s">
        <v>88</v>
      </c>
      <c r="B6" s="62"/>
      <c r="C6" s="62"/>
      <c r="D6" s="63"/>
      <c r="E6" s="116" t="s">
        <v>243</v>
      </c>
      <c r="F6" s="62"/>
      <c r="G6" s="62"/>
      <c r="H6" s="62"/>
      <c r="I6" s="62"/>
      <c r="J6" s="62"/>
      <c r="K6" s="62"/>
      <c r="L6" s="62"/>
      <c r="M6" s="62"/>
      <c r="N6" s="62"/>
      <c r="O6" s="62"/>
      <c r="P6" s="62"/>
      <c r="Q6" s="62"/>
      <c r="R6" s="62"/>
      <c r="S6" s="62"/>
      <c r="T6" s="62"/>
      <c r="U6" s="62"/>
      <c r="V6" s="62"/>
      <c r="W6" s="63"/>
      <c r="X6" s="3"/>
      <c r="Y6" s="3"/>
      <c r="Z6" s="3"/>
      <c r="AA6" s="3"/>
      <c r="AB6" s="3"/>
      <c r="AC6" s="3"/>
      <c r="AD6" s="3"/>
      <c r="AE6" s="3"/>
      <c r="AF6" s="3"/>
      <c r="AG6" s="3"/>
      <c r="AH6" s="3"/>
      <c r="AI6" s="3"/>
      <c r="AJ6" s="3"/>
      <c r="AK6" s="3"/>
      <c r="AL6" s="3"/>
      <c r="AM6" s="3"/>
    </row>
    <row r="7" spans="1:39" ht="18" customHeight="1">
      <c r="A7" s="115" t="s">
        <v>86</v>
      </c>
      <c r="B7" s="111" t="s">
        <v>87</v>
      </c>
      <c r="C7" s="112" t="s">
        <v>95</v>
      </c>
      <c r="D7" s="112" t="s">
        <v>96</v>
      </c>
      <c r="E7" s="118" t="s">
        <v>198</v>
      </c>
      <c r="F7" s="132" t="s">
        <v>244</v>
      </c>
      <c r="G7" s="132" t="s">
        <v>245</v>
      </c>
      <c r="H7" s="132" t="s">
        <v>246</v>
      </c>
      <c r="I7" s="132" t="s">
        <v>247</v>
      </c>
      <c r="J7" s="132" t="s">
        <v>248</v>
      </c>
      <c r="K7" s="132" t="s">
        <v>249</v>
      </c>
      <c r="L7" s="132" t="s">
        <v>250</v>
      </c>
      <c r="M7" s="112" t="s">
        <v>251</v>
      </c>
      <c r="N7" s="112" t="s">
        <v>252</v>
      </c>
      <c r="O7" s="112" t="s">
        <v>253</v>
      </c>
      <c r="P7" s="118" t="s">
        <v>254</v>
      </c>
      <c r="Q7" s="112" t="s">
        <v>255</v>
      </c>
      <c r="R7" s="112" t="s">
        <v>256</v>
      </c>
      <c r="S7" s="112" t="s">
        <v>257</v>
      </c>
      <c r="T7" s="112" t="s">
        <v>258</v>
      </c>
      <c r="U7" s="118" t="s">
        <v>259</v>
      </c>
      <c r="V7" s="112" t="s">
        <v>260</v>
      </c>
      <c r="W7" s="112" t="s">
        <v>261</v>
      </c>
      <c r="X7" s="3"/>
      <c r="Y7" s="3"/>
      <c r="Z7" s="3"/>
      <c r="AA7" s="3"/>
      <c r="AB7" s="3"/>
      <c r="AC7" s="3"/>
      <c r="AD7" s="3"/>
      <c r="AE7" s="3"/>
      <c r="AF7" s="3"/>
      <c r="AG7" s="3"/>
      <c r="AH7" s="3"/>
      <c r="AI7" s="3"/>
      <c r="AJ7" s="3"/>
      <c r="AK7" s="3"/>
      <c r="AL7" s="3"/>
      <c r="AM7" s="3"/>
    </row>
    <row r="8" spans="1:39" ht="59.25" customHeight="1">
      <c r="A8" s="90"/>
      <c r="B8" s="90"/>
      <c r="C8" s="90"/>
      <c r="D8" s="90"/>
      <c r="E8" s="90"/>
      <c r="F8" s="90"/>
      <c r="G8" s="90"/>
      <c r="H8" s="90"/>
      <c r="I8" s="90"/>
      <c r="J8" s="90"/>
      <c r="K8" s="90"/>
      <c r="L8" s="90"/>
      <c r="M8" s="90"/>
      <c r="N8" s="90"/>
      <c r="O8" s="90"/>
      <c r="P8" s="90"/>
      <c r="Q8" s="90"/>
      <c r="R8" s="90"/>
      <c r="S8" s="90"/>
      <c r="T8" s="90"/>
      <c r="U8" s="90"/>
      <c r="V8" s="90"/>
      <c r="W8" s="90"/>
      <c r="X8" s="16"/>
      <c r="Y8" s="16"/>
      <c r="Z8" s="16"/>
      <c r="AA8" s="16"/>
      <c r="AB8" s="16"/>
      <c r="AC8" s="16"/>
      <c r="AD8" s="16"/>
      <c r="AE8" s="16"/>
      <c r="AF8" s="16"/>
      <c r="AG8" s="16"/>
      <c r="AH8" s="16"/>
      <c r="AI8" s="16"/>
      <c r="AJ8" s="16"/>
      <c r="AK8" s="16"/>
      <c r="AL8" s="16"/>
      <c r="AM8" s="16"/>
    </row>
    <row r="9" spans="1:39" ht="45.75" customHeight="1">
      <c r="A9" s="95">
        <v>1</v>
      </c>
      <c r="B9" s="12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27"/>
      <c r="F9" s="28"/>
      <c r="G9" s="28"/>
      <c r="H9" s="28"/>
      <c r="I9" s="28"/>
      <c r="J9" s="28"/>
      <c r="K9" s="28"/>
      <c r="L9" s="28"/>
      <c r="M9" s="24" t="str">
        <f t="shared" ref="M9:M68" si="0">IF(AND(N9&gt;=0,N9&lt;=85),"Débil",
IF(AND(N9&gt;=86,N9&lt;=95),"Moderado",
IF(AND(N9&gt;=96,N9&lt;=100),"Fuerte","")))</f>
        <v/>
      </c>
      <c r="N9" s="24"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24" t="str">
        <f t="shared" ref="O9:O68" si="1">IF(OR(N9="",N9="Finalice la valoración del control para emitir su calificación"),"",IF(N9&lt;96,"Debe establecer un plan de acción en la hoja No. 7, que permita tener un control bien diseñado.","No debe establecer un plan de acción para mejorar el diseño del control."))</f>
        <v/>
      </c>
      <c r="P9" s="24"/>
      <c r="Q9" s="24"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
      </c>
      <c r="R9" s="131" t="str">
        <f>IF(AND(N9="",N10="",N11=""),"",AVERAGE(N9:N11))</f>
        <v/>
      </c>
      <c r="S9" s="131" t="str">
        <f>IF(R9="","",
IF(R9=100,"Fuerte",
IF(R9&lt;50,"Débil",
IF(OR(R9&gt;=50,R9&lt;100),"Moderado",""))))</f>
        <v/>
      </c>
      <c r="T9" s="91" t="str">
        <f>IF(S9="","",IF(S9="Fuerte","NO","SI"))</f>
        <v/>
      </c>
      <c r="U9" s="91"/>
      <c r="V9" s="91"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92"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7"/>
      <c r="Y9" s="17"/>
      <c r="Z9" s="17"/>
      <c r="AA9" s="17"/>
      <c r="AB9" s="17"/>
      <c r="AC9" s="17"/>
      <c r="AD9" s="17"/>
      <c r="AE9" s="17"/>
      <c r="AF9" s="17"/>
      <c r="AG9" s="17"/>
      <c r="AH9" s="17"/>
      <c r="AI9" s="17"/>
      <c r="AJ9" s="17"/>
      <c r="AK9" s="17"/>
      <c r="AL9" s="17"/>
      <c r="AM9" s="17"/>
    </row>
    <row r="10" spans="1:39" ht="45.75" customHeight="1">
      <c r="A10" s="89"/>
      <c r="B10" s="89"/>
      <c r="C10" s="89"/>
      <c r="D10" s="89"/>
      <c r="E10" s="27"/>
      <c r="F10" s="28"/>
      <c r="G10" s="28"/>
      <c r="H10" s="28"/>
      <c r="I10" s="28"/>
      <c r="J10" s="28"/>
      <c r="K10" s="28"/>
      <c r="L10" s="28"/>
      <c r="M10" s="24" t="str">
        <f t="shared" si="0"/>
        <v/>
      </c>
      <c r="N10" s="24"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24" t="str">
        <f t="shared" si="1"/>
        <v/>
      </c>
      <c r="P10" s="24"/>
      <c r="Q10" s="24" t="str">
        <f t="shared" si="2"/>
        <v/>
      </c>
      <c r="R10" s="89"/>
      <c r="S10" s="89"/>
      <c r="T10" s="89"/>
      <c r="U10" s="89"/>
      <c r="V10" s="89"/>
      <c r="W10" s="89"/>
      <c r="X10" s="3"/>
      <c r="Y10" s="3"/>
      <c r="Z10" s="3"/>
      <c r="AA10" s="3"/>
      <c r="AB10" s="3"/>
      <c r="AC10" s="3"/>
      <c r="AD10" s="3"/>
      <c r="AE10" s="3"/>
      <c r="AF10" s="3"/>
      <c r="AG10" s="3"/>
      <c r="AH10" s="3"/>
      <c r="AI10" s="3"/>
      <c r="AJ10" s="3"/>
      <c r="AK10" s="3"/>
      <c r="AL10" s="3"/>
      <c r="AM10" s="3"/>
    </row>
    <row r="11" spans="1:39" ht="45.75" customHeight="1">
      <c r="A11" s="90"/>
      <c r="B11" s="90"/>
      <c r="C11" s="90"/>
      <c r="D11" s="90"/>
      <c r="E11" s="27"/>
      <c r="F11" s="28"/>
      <c r="G11" s="28"/>
      <c r="H11" s="28"/>
      <c r="I11" s="28"/>
      <c r="J11" s="28"/>
      <c r="K11" s="28"/>
      <c r="L11" s="28"/>
      <c r="M11" s="24" t="str">
        <f t="shared" si="0"/>
        <v/>
      </c>
      <c r="N11" s="24"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4" t="str">
        <f t="shared" si="1"/>
        <v/>
      </c>
      <c r="P11" s="24"/>
      <c r="Q11" s="24" t="str">
        <f t="shared" si="2"/>
        <v/>
      </c>
      <c r="R11" s="90"/>
      <c r="S11" s="90"/>
      <c r="T11" s="90"/>
      <c r="U11" s="90"/>
      <c r="V11" s="90"/>
      <c r="W11" s="90"/>
      <c r="X11" s="3"/>
      <c r="Y11" s="3"/>
      <c r="Z11" s="3"/>
      <c r="AA11" s="3"/>
      <c r="AB11" s="3"/>
      <c r="AC11" s="3"/>
      <c r="AD11" s="3"/>
      <c r="AE11" s="3"/>
      <c r="AF11" s="3"/>
      <c r="AG11" s="3"/>
      <c r="AH11" s="3"/>
      <c r="AI11" s="3"/>
      <c r="AJ11" s="3"/>
      <c r="AK11" s="3"/>
      <c r="AL11" s="3"/>
      <c r="AM11" s="3"/>
    </row>
    <row r="12" spans="1:39" ht="45.75" customHeight="1">
      <c r="A12" s="95">
        <v>2</v>
      </c>
      <c r="B12" s="12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29"/>
      <c r="F12" s="28"/>
      <c r="G12" s="28"/>
      <c r="H12" s="28"/>
      <c r="I12" s="28"/>
      <c r="J12" s="28"/>
      <c r="K12" s="28"/>
      <c r="L12" s="28"/>
      <c r="M12" s="24" t="str">
        <f t="shared" si="0"/>
        <v/>
      </c>
      <c r="N12" s="24"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4" t="str">
        <f t="shared" si="1"/>
        <v/>
      </c>
      <c r="P12" s="24"/>
      <c r="Q12" s="24" t="str">
        <f t="shared" si="2"/>
        <v/>
      </c>
      <c r="R12" s="131" t="str">
        <f>IF(AND(N12="",N13="",N14=""),"",AVERAGE(N12:N14))</f>
        <v/>
      </c>
      <c r="S12" s="131" t="str">
        <f>IF(R12="","",
IF(R12=100,"Fuerte",
IF(R12&lt;50,"Débil",
IF(OR(R12&gt;=50,R12&lt;100),"Moderado",""))))</f>
        <v/>
      </c>
      <c r="T12" s="91" t="str">
        <f>IF(S12="","",IF(S12="Fuerte","NO","SI"))</f>
        <v/>
      </c>
      <c r="U12" s="91"/>
      <c r="V12" s="91"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92"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c r="A13" s="89"/>
      <c r="B13" s="89"/>
      <c r="C13" s="89"/>
      <c r="D13" s="89"/>
      <c r="E13" s="29"/>
      <c r="F13" s="28"/>
      <c r="G13" s="28"/>
      <c r="H13" s="28"/>
      <c r="I13" s="28"/>
      <c r="J13" s="28"/>
      <c r="K13" s="28"/>
      <c r="L13" s="28"/>
      <c r="M13" s="24" t="str">
        <f t="shared" si="0"/>
        <v/>
      </c>
      <c r="N13" s="24"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4" t="str">
        <f t="shared" si="1"/>
        <v/>
      </c>
      <c r="P13" s="24"/>
      <c r="Q13" s="24" t="str">
        <f t="shared" si="2"/>
        <v/>
      </c>
      <c r="R13" s="89"/>
      <c r="S13" s="89"/>
      <c r="T13" s="89"/>
      <c r="U13" s="89"/>
      <c r="V13" s="89"/>
      <c r="W13" s="89"/>
      <c r="X13" s="3"/>
      <c r="Y13" s="3"/>
      <c r="Z13" s="3"/>
      <c r="AA13" s="3"/>
      <c r="AB13" s="3"/>
      <c r="AC13" s="3"/>
      <c r="AD13" s="3"/>
      <c r="AE13" s="3"/>
      <c r="AF13" s="3"/>
      <c r="AG13" s="3"/>
      <c r="AH13" s="3"/>
      <c r="AI13" s="3"/>
      <c r="AJ13" s="3"/>
      <c r="AK13" s="3"/>
      <c r="AL13" s="3"/>
      <c r="AM13" s="3"/>
    </row>
    <row r="14" spans="1:39" ht="45.75" customHeight="1">
      <c r="A14" s="90"/>
      <c r="B14" s="90"/>
      <c r="C14" s="90"/>
      <c r="D14" s="90"/>
      <c r="E14" s="29"/>
      <c r="F14" s="28"/>
      <c r="G14" s="28"/>
      <c r="H14" s="28"/>
      <c r="I14" s="28"/>
      <c r="J14" s="28"/>
      <c r="K14" s="28"/>
      <c r="L14" s="28"/>
      <c r="M14" s="24" t="str">
        <f t="shared" si="0"/>
        <v/>
      </c>
      <c r="N14" s="24"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4" t="str">
        <f t="shared" si="1"/>
        <v/>
      </c>
      <c r="P14" s="24"/>
      <c r="Q14" s="24" t="str">
        <f t="shared" si="2"/>
        <v/>
      </c>
      <c r="R14" s="90"/>
      <c r="S14" s="90"/>
      <c r="T14" s="90"/>
      <c r="U14" s="90"/>
      <c r="V14" s="90"/>
      <c r="W14" s="90"/>
      <c r="X14" s="3"/>
      <c r="Y14" s="3"/>
      <c r="Z14" s="3"/>
      <c r="AA14" s="3"/>
      <c r="AB14" s="3"/>
      <c r="AC14" s="3"/>
      <c r="AD14" s="3"/>
      <c r="AE14" s="3"/>
      <c r="AF14" s="3"/>
      <c r="AG14" s="3"/>
      <c r="AH14" s="3"/>
      <c r="AI14" s="3"/>
      <c r="AJ14" s="3"/>
      <c r="AK14" s="3"/>
      <c r="AL14" s="3"/>
      <c r="AM14" s="3"/>
    </row>
    <row r="15" spans="1:39" ht="45.75" customHeight="1">
      <c r="A15" s="95">
        <v>3</v>
      </c>
      <c r="B15" s="12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29"/>
      <c r="F15" s="28"/>
      <c r="G15" s="28"/>
      <c r="H15" s="28"/>
      <c r="I15" s="28"/>
      <c r="J15" s="28"/>
      <c r="K15" s="28"/>
      <c r="L15" s="28"/>
      <c r="M15" s="24" t="str">
        <f t="shared" si="0"/>
        <v/>
      </c>
      <c r="N15" s="24"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24" t="str">
        <f t="shared" si="1"/>
        <v/>
      </c>
      <c r="P15" s="24"/>
      <c r="Q15" s="24" t="str">
        <f t="shared" si="2"/>
        <v/>
      </c>
      <c r="R15" s="131" t="str">
        <f>IF(AND(N15="",N16="",N17=""),"",AVERAGE(N15:N17))</f>
        <v/>
      </c>
      <c r="S15" s="131" t="str">
        <f>IF(R15="","",
IF(R15=100,"Fuerte",
IF(R15&lt;50,"Débil",
IF(OR(R15&gt;=50,R15&lt;100),"Moderado",""))))</f>
        <v/>
      </c>
      <c r="T15" s="91" t="str">
        <f>IF(S15="","",IF(S15="Fuerte","NO","SI"))</f>
        <v/>
      </c>
      <c r="U15" s="91"/>
      <c r="V15" s="91"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92"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c r="A16" s="89"/>
      <c r="B16" s="89"/>
      <c r="C16" s="89"/>
      <c r="D16" s="89"/>
      <c r="E16" s="29"/>
      <c r="F16" s="28"/>
      <c r="G16" s="28"/>
      <c r="H16" s="28"/>
      <c r="I16" s="28"/>
      <c r="J16" s="28"/>
      <c r="K16" s="28"/>
      <c r="L16" s="28"/>
      <c r="M16" s="24" t="str">
        <f t="shared" si="0"/>
        <v/>
      </c>
      <c r="N16" s="24"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24" t="str">
        <f t="shared" si="1"/>
        <v/>
      </c>
      <c r="P16" s="24"/>
      <c r="Q16" s="24" t="str">
        <f t="shared" si="2"/>
        <v/>
      </c>
      <c r="R16" s="89"/>
      <c r="S16" s="89"/>
      <c r="T16" s="89"/>
      <c r="U16" s="89"/>
      <c r="V16" s="89"/>
      <c r="W16" s="89"/>
      <c r="X16" s="3"/>
      <c r="Y16" s="3"/>
      <c r="Z16" s="3"/>
      <c r="AA16" s="3"/>
      <c r="AB16" s="3"/>
      <c r="AC16" s="3"/>
      <c r="AD16" s="3"/>
      <c r="AE16" s="3"/>
      <c r="AF16" s="3"/>
      <c r="AG16" s="3"/>
      <c r="AH16" s="3"/>
      <c r="AI16" s="3"/>
      <c r="AJ16" s="3"/>
      <c r="AK16" s="3"/>
      <c r="AL16" s="3"/>
      <c r="AM16" s="3"/>
    </row>
    <row r="17" spans="1:39" ht="45.75" customHeight="1">
      <c r="A17" s="90"/>
      <c r="B17" s="90"/>
      <c r="C17" s="90"/>
      <c r="D17" s="90"/>
      <c r="E17" s="29"/>
      <c r="F17" s="28"/>
      <c r="G17" s="28"/>
      <c r="H17" s="28"/>
      <c r="I17" s="28"/>
      <c r="J17" s="28"/>
      <c r="K17" s="28"/>
      <c r="L17" s="28"/>
      <c r="M17" s="24" t="str">
        <f t="shared" si="0"/>
        <v/>
      </c>
      <c r="N17" s="24"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4" t="str">
        <f t="shared" si="1"/>
        <v/>
      </c>
      <c r="P17" s="24"/>
      <c r="Q17" s="24" t="str">
        <f t="shared" si="2"/>
        <v/>
      </c>
      <c r="R17" s="90"/>
      <c r="S17" s="90"/>
      <c r="T17" s="90"/>
      <c r="U17" s="90"/>
      <c r="V17" s="90"/>
      <c r="W17" s="90"/>
      <c r="X17" s="3"/>
      <c r="Y17" s="3"/>
      <c r="Z17" s="3"/>
      <c r="AA17" s="3"/>
      <c r="AB17" s="3"/>
      <c r="AC17" s="3"/>
      <c r="AD17" s="3"/>
      <c r="AE17" s="3"/>
      <c r="AF17" s="3"/>
      <c r="AG17" s="3"/>
      <c r="AH17" s="3"/>
      <c r="AI17" s="3"/>
      <c r="AJ17" s="3"/>
      <c r="AK17" s="3"/>
      <c r="AL17" s="3"/>
      <c r="AM17" s="3"/>
    </row>
    <row r="18" spans="1:39" ht="45.75" customHeight="1">
      <c r="A18" s="95">
        <v>4</v>
      </c>
      <c r="B18" s="12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29"/>
      <c r="F18" s="28"/>
      <c r="G18" s="28"/>
      <c r="H18" s="28"/>
      <c r="I18" s="28"/>
      <c r="J18" s="28"/>
      <c r="K18" s="28"/>
      <c r="L18" s="28"/>
      <c r="M18" s="24" t="str">
        <f t="shared" si="0"/>
        <v/>
      </c>
      <c r="N18" s="24"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24" t="str">
        <f t="shared" si="1"/>
        <v/>
      </c>
      <c r="P18" s="24"/>
      <c r="Q18" s="24" t="str">
        <f t="shared" si="2"/>
        <v/>
      </c>
      <c r="R18" s="131" t="str">
        <f>IF(AND(N18="",N19="",N20=""),"",AVERAGE(N18:N20))</f>
        <v/>
      </c>
      <c r="S18" s="131" t="str">
        <f>IF(R18="","",
IF(R18=100,"Fuerte",
IF(R18&lt;50,"Débil",
IF(OR(R18&gt;=50,R18&lt;100),"Moderado",""))))</f>
        <v/>
      </c>
      <c r="T18" s="91" t="str">
        <f>IF(S18="","",IF(S18="Fuerte","NO","SI"))</f>
        <v/>
      </c>
      <c r="U18" s="91"/>
      <c r="V18" s="91"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92"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c r="A19" s="89"/>
      <c r="B19" s="89"/>
      <c r="C19" s="89"/>
      <c r="D19" s="89"/>
      <c r="E19" s="29"/>
      <c r="F19" s="28"/>
      <c r="G19" s="28"/>
      <c r="H19" s="28"/>
      <c r="I19" s="28"/>
      <c r="J19" s="28"/>
      <c r="K19" s="28"/>
      <c r="L19" s="28"/>
      <c r="M19" s="24" t="str">
        <f t="shared" si="0"/>
        <v/>
      </c>
      <c r="N19" s="24"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4" t="str">
        <f t="shared" si="1"/>
        <v/>
      </c>
      <c r="P19" s="24"/>
      <c r="Q19" s="24" t="str">
        <f t="shared" si="2"/>
        <v/>
      </c>
      <c r="R19" s="89"/>
      <c r="S19" s="89"/>
      <c r="T19" s="89"/>
      <c r="U19" s="89"/>
      <c r="V19" s="89"/>
      <c r="W19" s="89"/>
      <c r="X19" s="3"/>
      <c r="Y19" s="3"/>
      <c r="Z19" s="3"/>
      <c r="AA19" s="3"/>
      <c r="AB19" s="3"/>
      <c r="AC19" s="3"/>
      <c r="AD19" s="3"/>
      <c r="AE19" s="3"/>
      <c r="AF19" s="3"/>
      <c r="AG19" s="3"/>
      <c r="AH19" s="3"/>
      <c r="AI19" s="3"/>
      <c r="AJ19" s="3"/>
      <c r="AK19" s="3"/>
      <c r="AL19" s="3"/>
      <c r="AM19" s="3"/>
    </row>
    <row r="20" spans="1:39" ht="45.75" customHeight="1">
      <c r="A20" s="90"/>
      <c r="B20" s="90"/>
      <c r="C20" s="90"/>
      <c r="D20" s="90"/>
      <c r="E20" s="29"/>
      <c r="F20" s="28"/>
      <c r="G20" s="28"/>
      <c r="H20" s="28"/>
      <c r="I20" s="28"/>
      <c r="J20" s="28"/>
      <c r="K20" s="28"/>
      <c r="L20" s="28"/>
      <c r="M20" s="24" t="str">
        <f t="shared" si="0"/>
        <v/>
      </c>
      <c r="N20" s="24"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4" t="str">
        <f t="shared" si="1"/>
        <v/>
      </c>
      <c r="P20" s="24"/>
      <c r="Q20" s="24" t="str">
        <f t="shared" si="2"/>
        <v/>
      </c>
      <c r="R20" s="90"/>
      <c r="S20" s="90"/>
      <c r="T20" s="90"/>
      <c r="U20" s="90"/>
      <c r="V20" s="90"/>
      <c r="W20" s="90"/>
      <c r="X20" s="3"/>
      <c r="Y20" s="3"/>
      <c r="Z20" s="3"/>
      <c r="AA20" s="3"/>
      <c r="AB20" s="3"/>
      <c r="AC20" s="3"/>
      <c r="AD20" s="3"/>
      <c r="AE20" s="3"/>
      <c r="AF20" s="3"/>
      <c r="AG20" s="3"/>
      <c r="AH20" s="3"/>
      <c r="AI20" s="3"/>
      <c r="AJ20" s="3"/>
      <c r="AK20" s="3"/>
      <c r="AL20" s="3"/>
      <c r="AM20" s="3"/>
    </row>
    <row r="21" spans="1:39" ht="45.75" customHeight="1">
      <c r="A21" s="95">
        <v>5</v>
      </c>
      <c r="B21" s="12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29"/>
      <c r="F21" s="28"/>
      <c r="G21" s="28"/>
      <c r="H21" s="28"/>
      <c r="I21" s="28"/>
      <c r="J21" s="28"/>
      <c r="K21" s="28"/>
      <c r="L21" s="28"/>
      <c r="M21" s="24" t="str">
        <f t="shared" si="0"/>
        <v/>
      </c>
      <c r="N21" s="24"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4" t="str">
        <f t="shared" si="1"/>
        <v/>
      </c>
      <c r="P21" s="24"/>
      <c r="Q21" s="24" t="str">
        <f t="shared" si="2"/>
        <v/>
      </c>
      <c r="R21" s="131" t="str">
        <f>IF(AND(N21="",N22="",N23=""),"",AVERAGE(N21:N23))</f>
        <v/>
      </c>
      <c r="S21" s="131" t="str">
        <f>IF(R21="","",
IF(R21=100,"Fuerte",
IF(R21&lt;50,"Débil",
IF(OR(R21&gt;=50,R21&lt;100),"Moderado",""))))</f>
        <v/>
      </c>
      <c r="T21" s="91" t="str">
        <f>IF(S21="","",IF(S21="Fuerte","NO","SI"))</f>
        <v/>
      </c>
      <c r="U21" s="91"/>
      <c r="V21" s="91"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92"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c r="A22" s="89"/>
      <c r="B22" s="89"/>
      <c r="C22" s="89"/>
      <c r="D22" s="89"/>
      <c r="E22" s="29"/>
      <c r="F22" s="28"/>
      <c r="G22" s="28"/>
      <c r="H22" s="28"/>
      <c r="I22" s="28"/>
      <c r="J22" s="28"/>
      <c r="K22" s="28"/>
      <c r="L22" s="28"/>
      <c r="M22" s="24" t="str">
        <f t="shared" si="0"/>
        <v/>
      </c>
      <c r="N22" s="24"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4" t="str">
        <f t="shared" si="1"/>
        <v/>
      </c>
      <c r="P22" s="24"/>
      <c r="Q22" s="24" t="str">
        <f t="shared" si="2"/>
        <v/>
      </c>
      <c r="R22" s="89"/>
      <c r="S22" s="89"/>
      <c r="T22" s="89"/>
      <c r="U22" s="89"/>
      <c r="V22" s="89"/>
      <c r="W22" s="89"/>
      <c r="X22" s="3"/>
      <c r="Y22" s="3"/>
      <c r="Z22" s="3"/>
      <c r="AA22" s="3"/>
      <c r="AB22" s="3"/>
      <c r="AC22" s="3"/>
      <c r="AD22" s="3"/>
      <c r="AE22" s="3"/>
      <c r="AF22" s="3"/>
      <c r="AG22" s="3"/>
      <c r="AH22" s="3"/>
      <c r="AI22" s="3"/>
      <c r="AJ22" s="3"/>
      <c r="AK22" s="3"/>
      <c r="AL22" s="3"/>
      <c r="AM22" s="3"/>
    </row>
    <row r="23" spans="1:39" ht="45.75" customHeight="1">
      <c r="A23" s="90"/>
      <c r="B23" s="90"/>
      <c r="C23" s="90"/>
      <c r="D23" s="90"/>
      <c r="E23" s="29"/>
      <c r="F23" s="28"/>
      <c r="G23" s="28"/>
      <c r="H23" s="28"/>
      <c r="I23" s="28"/>
      <c r="J23" s="28"/>
      <c r="K23" s="28"/>
      <c r="L23" s="28"/>
      <c r="M23" s="24" t="str">
        <f t="shared" si="0"/>
        <v/>
      </c>
      <c r="N23" s="24"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4" t="str">
        <f t="shared" si="1"/>
        <v/>
      </c>
      <c r="P23" s="24"/>
      <c r="Q23" s="24" t="str">
        <f t="shared" si="2"/>
        <v/>
      </c>
      <c r="R23" s="90"/>
      <c r="S23" s="90"/>
      <c r="T23" s="90"/>
      <c r="U23" s="90"/>
      <c r="V23" s="90"/>
      <c r="W23" s="90"/>
      <c r="X23" s="3"/>
      <c r="Y23" s="3"/>
      <c r="Z23" s="3"/>
      <c r="AA23" s="3"/>
      <c r="AB23" s="3"/>
      <c r="AC23" s="3"/>
      <c r="AD23" s="3"/>
      <c r="AE23" s="3"/>
      <c r="AF23" s="3"/>
      <c r="AG23" s="3"/>
      <c r="AH23" s="3"/>
      <c r="AI23" s="3"/>
      <c r="AJ23" s="3"/>
      <c r="AK23" s="3"/>
      <c r="AL23" s="3"/>
      <c r="AM23" s="3"/>
    </row>
    <row r="24" spans="1:39" ht="45.75" customHeight="1">
      <c r="A24" s="95">
        <v>6</v>
      </c>
      <c r="B24" s="12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29"/>
      <c r="F24" s="28"/>
      <c r="G24" s="28"/>
      <c r="H24" s="28"/>
      <c r="I24" s="28"/>
      <c r="J24" s="28"/>
      <c r="K24" s="28"/>
      <c r="L24" s="28"/>
      <c r="M24" s="24" t="str">
        <f t="shared" si="0"/>
        <v/>
      </c>
      <c r="N24" s="24"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4" t="str">
        <f t="shared" si="1"/>
        <v/>
      </c>
      <c r="P24" s="24"/>
      <c r="Q24" s="24" t="str">
        <f t="shared" si="2"/>
        <v/>
      </c>
      <c r="R24" s="131" t="str">
        <f>IF(AND(N24="",N25="",N26=""),"",AVERAGE(N24:N26))</f>
        <v/>
      </c>
      <c r="S24" s="131" t="str">
        <f>IF(R24="","",
IF(R24=100,"Fuerte",
IF(R24&lt;50,"Débil",
IF(OR(R24&gt;=50,R24&lt;100),"Moderado",""))))</f>
        <v/>
      </c>
      <c r="T24" s="91" t="str">
        <f>IF(S24="","",IF(S24="Fuerte","NO","SI"))</f>
        <v/>
      </c>
      <c r="U24" s="91"/>
      <c r="V24" s="91"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92"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89"/>
      <c r="B25" s="89"/>
      <c r="C25" s="89"/>
      <c r="D25" s="89"/>
      <c r="E25" s="29"/>
      <c r="F25" s="28"/>
      <c r="G25" s="28"/>
      <c r="H25" s="28"/>
      <c r="I25" s="28"/>
      <c r="J25" s="28"/>
      <c r="K25" s="28"/>
      <c r="L25" s="28"/>
      <c r="M25" s="24" t="str">
        <f t="shared" si="0"/>
        <v/>
      </c>
      <c r="N25" s="24"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4" t="str">
        <f t="shared" si="1"/>
        <v/>
      </c>
      <c r="P25" s="24"/>
      <c r="Q25" s="24" t="str">
        <f t="shared" si="2"/>
        <v/>
      </c>
      <c r="R25" s="89"/>
      <c r="S25" s="89"/>
      <c r="T25" s="89"/>
      <c r="U25" s="89"/>
      <c r="V25" s="89"/>
      <c r="W25" s="89"/>
      <c r="X25" s="3"/>
      <c r="Y25" s="3"/>
      <c r="Z25" s="3"/>
      <c r="AA25" s="3"/>
      <c r="AB25" s="3"/>
      <c r="AC25" s="3"/>
      <c r="AD25" s="3"/>
      <c r="AE25" s="3"/>
      <c r="AF25" s="3"/>
      <c r="AG25" s="3"/>
      <c r="AH25" s="3"/>
      <c r="AI25" s="3"/>
      <c r="AJ25" s="3"/>
      <c r="AK25" s="3"/>
      <c r="AL25" s="3"/>
      <c r="AM25" s="3"/>
    </row>
    <row r="26" spans="1:39" ht="45.75" customHeight="1">
      <c r="A26" s="90"/>
      <c r="B26" s="90"/>
      <c r="C26" s="90"/>
      <c r="D26" s="90"/>
      <c r="E26" s="29"/>
      <c r="F26" s="28"/>
      <c r="G26" s="28"/>
      <c r="H26" s="28"/>
      <c r="I26" s="28"/>
      <c r="J26" s="28"/>
      <c r="K26" s="28"/>
      <c r="L26" s="28"/>
      <c r="M26" s="24" t="str">
        <f t="shared" si="0"/>
        <v/>
      </c>
      <c r="N26" s="24"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4" t="str">
        <f t="shared" si="1"/>
        <v/>
      </c>
      <c r="P26" s="24"/>
      <c r="Q26" s="24" t="str">
        <f t="shared" si="2"/>
        <v/>
      </c>
      <c r="R26" s="90"/>
      <c r="S26" s="90"/>
      <c r="T26" s="90"/>
      <c r="U26" s="90"/>
      <c r="V26" s="90"/>
      <c r="W26" s="90"/>
      <c r="X26" s="3"/>
      <c r="Y26" s="3"/>
      <c r="Z26" s="3"/>
      <c r="AA26" s="3"/>
      <c r="AB26" s="3"/>
      <c r="AC26" s="3"/>
      <c r="AD26" s="3"/>
      <c r="AE26" s="3"/>
      <c r="AF26" s="3"/>
      <c r="AG26" s="3"/>
      <c r="AH26" s="3"/>
      <c r="AI26" s="3"/>
      <c r="AJ26" s="3"/>
      <c r="AK26" s="3"/>
      <c r="AL26" s="3"/>
      <c r="AM26" s="3"/>
    </row>
    <row r="27" spans="1:39" ht="45.75" customHeight="1">
      <c r="A27" s="95">
        <v>7</v>
      </c>
      <c r="B27" s="12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29"/>
      <c r="F27" s="28"/>
      <c r="G27" s="28"/>
      <c r="H27" s="28"/>
      <c r="I27" s="28"/>
      <c r="J27" s="28"/>
      <c r="K27" s="28"/>
      <c r="L27" s="28"/>
      <c r="M27" s="24" t="str">
        <f t="shared" si="0"/>
        <v/>
      </c>
      <c r="N27" s="24"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4" t="str">
        <f t="shared" si="1"/>
        <v/>
      </c>
      <c r="P27" s="24"/>
      <c r="Q27" s="24" t="str">
        <f t="shared" si="2"/>
        <v/>
      </c>
      <c r="R27" s="131" t="str">
        <f>IF(AND(N27="",N28="",N29=""),"",AVERAGE(N27:N29))</f>
        <v/>
      </c>
      <c r="S27" s="131" t="str">
        <f>IF(R27="","",
IF(R27=100,"Fuerte",
IF(R27&lt;50,"Débil",
IF(OR(R27&gt;=50,R27&lt;100),"Moderado",""))))</f>
        <v/>
      </c>
      <c r="T27" s="91" t="str">
        <f>IF(S27="","",IF(S27="Fuerte","NO","SI"))</f>
        <v/>
      </c>
      <c r="U27" s="91"/>
      <c r="V27" s="91"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92"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89"/>
      <c r="B28" s="89"/>
      <c r="C28" s="89"/>
      <c r="D28" s="89"/>
      <c r="E28" s="29"/>
      <c r="F28" s="28"/>
      <c r="G28" s="28"/>
      <c r="H28" s="28"/>
      <c r="I28" s="28"/>
      <c r="J28" s="28"/>
      <c r="K28" s="28"/>
      <c r="L28" s="28"/>
      <c r="M28" s="24" t="str">
        <f t="shared" si="0"/>
        <v/>
      </c>
      <c r="N28" s="24"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4" t="str">
        <f t="shared" si="1"/>
        <v/>
      </c>
      <c r="P28" s="24"/>
      <c r="Q28" s="24" t="str">
        <f t="shared" si="2"/>
        <v/>
      </c>
      <c r="R28" s="89"/>
      <c r="S28" s="89"/>
      <c r="T28" s="89"/>
      <c r="U28" s="89"/>
      <c r="V28" s="89"/>
      <c r="W28" s="89"/>
      <c r="X28" s="3"/>
      <c r="Y28" s="3"/>
      <c r="Z28" s="3"/>
      <c r="AA28" s="3"/>
      <c r="AB28" s="3"/>
      <c r="AC28" s="3"/>
      <c r="AD28" s="3"/>
      <c r="AE28" s="3"/>
      <c r="AF28" s="3"/>
      <c r="AG28" s="3"/>
      <c r="AH28" s="3"/>
      <c r="AI28" s="3"/>
      <c r="AJ28" s="3"/>
      <c r="AK28" s="3"/>
      <c r="AL28" s="3"/>
      <c r="AM28" s="3"/>
    </row>
    <row r="29" spans="1:39" ht="45.75" customHeight="1">
      <c r="A29" s="90"/>
      <c r="B29" s="90"/>
      <c r="C29" s="90"/>
      <c r="D29" s="90"/>
      <c r="E29" s="29"/>
      <c r="F29" s="28"/>
      <c r="G29" s="28"/>
      <c r="H29" s="28"/>
      <c r="I29" s="28"/>
      <c r="J29" s="28"/>
      <c r="K29" s="28"/>
      <c r="L29" s="28"/>
      <c r="M29" s="24" t="str">
        <f t="shared" si="0"/>
        <v/>
      </c>
      <c r="N29" s="24"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4" t="str">
        <f t="shared" si="1"/>
        <v/>
      </c>
      <c r="P29" s="24"/>
      <c r="Q29" s="24" t="str">
        <f t="shared" si="2"/>
        <v/>
      </c>
      <c r="R29" s="90"/>
      <c r="S29" s="90"/>
      <c r="T29" s="90"/>
      <c r="U29" s="90"/>
      <c r="V29" s="90"/>
      <c r="W29" s="90"/>
      <c r="X29" s="3"/>
      <c r="Y29" s="3"/>
      <c r="Z29" s="3"/>
      <c r="AA29" s="3"/>
      <c r="AB29" s="3"/>
      <c r="AC29" s="3"/>
      <c r="AD29" s="3"/>
      <c r="AE29" s="3"/>
      <c r="AF29" s="3"/>
      <c r="AG29" s="3"/>
      <c r="AH29" s="3"/>
      <c r="AI29" s="3"/>
      <c r="AJ29" s="3"/>
      <c r="AK29" s="3"/>
      <c r="AL29" s="3"/>
      <c r="AM29" s="3"/>
    </row>
    <row r="30" spans="1:39" ht="45.75" customHeight="1">
      <c r="A30" s="95">
        <v>8</v>
      </c>
      <c r="B30" s="12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9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29"/>
      <c r="F30" s="28"/>
      <c r="G30" s="28"/>
      <c r="H30" s="28"/>
      <c r="I30" s="28"/>
      <c r="J30" s="28"/>
      <c r="K30" s="28"/>
      <c r="L30" s="28"/>
      <c r="M30" s="24" t="str">
        <f t="shared" si="0"/>
        <v/>
      </c>
      <c r="N30" s="24"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4" t="str">
        <f t="shared" si="1"/>
        <v/>
      </c>
      <c r="P30" s="24"/>
      <c r="Q30" s="24" t="str">
        <f t="shared" si="2"/>
        <v/>
      </c>
      <c r="R30" s="131" t="str">
        <f>IF(AND(N30="",N31="",N32=""),"",AVERAGE(N30:N32))</f>
        <v/>
      </c>
      <c r="S30" s="131" t="str">
        <f>IF(R30="","",
IF(R30=100,"Fuerte",
IF(R30&lt;50,"Débil",
IF(OR(R30&gt;=50,R30&lt;100),"Moderado",""))))</f>
        <v/>
      </c>
      <c r="T30" s="91" t="str">
        <f>IF(S30="","",IF(S30="Fuerte","NO","SI"))</f>
        <v/>
      </c>
      <c r="U30" s="91"/>
      <c r="V30" s="91"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92"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89"/>
      <c r="B31" s="89"/>
      <c r="C31" s="89"/>
      <c r="D31" s="89"/>
      <c r="E31" s="29"/>
      <c r="F31" s="28"/>
      <c r="G31" s="28"/>
      <c r="H31" s="28"/>
      <c r="I31" s="28"/>
      <c r="J31" s="28"/>
      <c r="K31" s="28"/>
      <c r="L31" s="28"/>
      <c r="M31" s="24" t="str">
        <f t="shared" si="0"/>
        <v/>
      </c>
      <c r="N31" s="24"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4" t="str">
        <f t="shared" si="1"/>
        <v/>
      </c>
      <c r="P31" s="24"/>
      <c r="Q31" s="24" t="str">
        <f t="shared" si="2"/>
        <v/>
      </c>
      <c r="R31" s="89"/>
      <c r="S31" s="89"/>
      <c r="T31" s="89"/>
      <c r="U31" s="89"/>
      <c r="V31" s="89"/>
      <c r="W31" s="89"/>
      <c r="X31" s="3"/>
      <c r="Y31" s="3"/>
      <c r="Z31" s="3"/>
      <c r="AA31" s="3"/>
      <c r="AB31" s="3"/>
      <c r="AC31" s="3"/>
      <c r="AD31" s="3"/>
      <c r="AE31" s="3"/>
      <c r="AF31" s="3"/>
      <c r="AG31" s="3"/>
      <c r="AH31" s="3"/>
      <c r="AI31" s="3"/>
      <c r="AJ31" s="3"/>
      <c r="AK31" s="3"/>
      <c r="AL31" s="3"/>
      <c r="AM31" s="3"/>
    </row>
    <row r="32" spans="1:39" ht="45.75" customHeight="1">
      <c r="A32" s="90"/>
      <c r="B32" s="90"/>
      <c r="C32" s="90"/>
      <c r="D32" s="90"/>
      <c r="E32" s="29"/>
      <c r="F32" s="28"/>
      <c r="G32" s="28"/>
      <c r="H32" s="28"/>
      <c r="I32" s="28"/>
      <c r="J32" s="28"/>
      <c r="K32" s="28"/>
      <c r="L32" s="28"/>
      <c r="M32" s="24" t="str">
        <f t="shared" si="0"/>
        <v/>
      </c>
      <c r="N32" s="24"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4" t="str">
        <f t="shared" si="1"/>
        <v/>
      </c>
      <c r="P32" s="24"/>
      <c r="Q32" s="24" t="str">
        <f t="shared" si="2"/>
        <v/>
      </c>
      <c r="R32" s="90"/>
      <c r="S32" s="90"/>
      <c r="T32" s="90"/>
      <c r="U32" s="90"/>
      <c r="V32" s="90"/>
      <c r="W32" s="90"/>
      <c r="X32" s="3"/>
      <c r="Y32" s="3"/>
      <c r="Z32" s="3"/>
      <c r="AA32" s="3"/>
      <c r="AB32" s="3"/>
      <c r="AC32" s="3"/>
      <c r="AD32" s="3"/>
      <c r="AE32" s="3"/>
      <c r="AF32" s="3"/>
      <c r="AG32" s="3"/>
      <c r="AH32" s="3"/>
      <c r="AI32" s="3"/>
      <c r="AJ32" s="3"/>
      <c r="AK32" s="3"/>
      <c r="AL32" s="3"/>
      <c r="AM32" s="3"/>
    </row>
    <row r="33" spans="1:39" ht="45.75" customHeight="1">
      <c r="A33" s="95">
        <v>9</v>
      </c>
      <c r="B33" s="12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9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29"/>
      <c r="F33" s="28"/>
      <c r="G33" s="28"/>
      <c r="H33" s="28"/>
      <c r="I33" s="28"/>
      <c r="J33" s="28"/>
      <c r="K33" s="28"/>
      <c r="L33" s="28"/>
      <c r="M33" s="24" t="str">
        <f t="shared" si="0"/>
        <v/>
      </c>
      <c r="N33" s="24"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4" t="str">
        <f t="shared" si="1"/>
        <v/>
      </c>
      <c r="P33" s="24"/>
      <c r="Q33" s="24" t="str">
        <f t="shared" si="2"/>
        <v/>
      </c>
      <c r="R33" s="131" t="str">
        <f>IF(AND(N33="",N34="",N35=""),"",AVERAGE(N33:N35))</f>
        <v/>
      </c>
      <c r="S33" s="131" t="str">
        <f>IF(R33="","",
IF(R33=100,"Fuerte",
IF(R33&lt;50,"Débil",
IF(OR(R33&gt;=50,R33&lt;100),"Moderado",""))))</f>
        <v/>
      </c>
      <c r="T33" s="91" t="str">
        <f>IF(S33="","",IF(S33="Fuerte","NO","SI"))</f>
        <v/>
      </c>
      <c r="U33" s="91"/>
      <c r="V33" s="91"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92"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89"/>
      <c r="B34" s="89"/>
      <c r="C34" s="89"/>
      <c r="D34" s="89"/>
      <c r="E34" s="29"/>
      <c r="F34" s="28"/>
      <c r="G34" s="28"/>
      <c r="H34" s="28"/>
      <c r="I34" s="28"/>
      <c r="J34" s="28"/>
      <c r="K34" s="28"/>
      <c r="L34" s="28"/>
      <c r="M34" s="24" t="str">
        <f t="shared" si="0"/>
        <v/>
      </c>
      <c r="N34" s="24"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4" t="str">
        <f t="shared" si="1"/>
        <v/>
      </c>
      <c r="P34" s="24"/>
      <c r="Q34" s="24" t="str">
        <f t="shared" si="2"/>
        <v/>
      </c>
      <c r="R34" s="89"/>
      <c r="S34" s="89"/>
      <c r="T34" s="89"/>
      <c r="U34" s="89"/>
      <c r="V34" s="89"/>
      <c r="W34" s="89"/>
      <c r="X34" s="3"/>
      <c r="Y34" s="3"/>
      <c r="Z34" s="3"/>
      <c r="AA34" s="3"/>
      <c r="AB34" s="3"/>
      <c r="AC34" s="3"/>
      <c r="AD34" s="3"/>
      <c r="AE34" s="3"/>
      <c r="AF34" s="3"/>
      <c r="AG34" s="3"/>
      <c r="AH34" s="3"/>
      <c r="AI34" s="3"/>
      <c r="AJ34" s="3"/>
      <c r="AK34" s="3"/>
      <c r="AL34" s="3"/>
      <c r="AM34" s="3"/>
    </row>
    <row r="35" spans="1:39" ht="45.75" customHeight="1">
      <c r="A35" s="90"/>
      <c r="B35" s="90"/>
      <c r="C35" s="90"/>
      <c r="D35" s="90"/>
      <c r="E35" s="29"/>
      <c r="F35" s="28"/>
      <c r="G35" s="28"/>
      <c r="H35" s="28"/>
      <c r="I35" s="28"/>
      <c r="J35" s="28"/>
      <c r="K35" s="28"/>
      <c r="L35" s="28"/>
      <c r="M35" s="24" t="str">
        <f t="shared" si="0"/>
        <v/>
      </c>
      <c r="N35" s="24"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4" t="str">
        <f t="shared" si="1"/>
        <v/>
      </c>
      <c r="P35" s="24"/>
      <c r="Q35" s="24" t="str">
        <f t="shared" si="2"/>
        <v/>
      </c>
      <c r="R35" s="90"/>
      <c r="S35" s="90"/>
      <c r="T35" s="90"/>
      <c r="U35" s="90"/>
      <c r="V35" s="90"/>
      <c r="W35" s="90"/>
      <c r="X35" s="3"/>
      <c r="Y35" s="3"/>
      <c r="Z35" s="3"/>
      <c r="AA35" s="3"/>
      <c r="AB35" s="3"/>
      <c r="AC35" s="3"/>
      <c r="AD35" s="3"/>
      <c r="AE35" s="3"/>
      <c r="AF35" s="3"/>
      <c r="AG35" s="3"/>
      <c r="AH35" s="3"/>
      <c r="AI35" s="3"/>
      <c r="AJ35" s="3"/>
      <c r="AK35" s="3"/>
      <c r="AL35" s="3"/>
      <c r="AM35" s="3"/>
    </row>
    <row r="36" spans="1:39" ht="45.75" customHeight="1">
      <c r="A36" s="95">
        <v>10</v>
      </c>
      <c r="B36" s="12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Gestión Contractual</v>
      </c>
      <c r="C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9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Corrupción</v>
      </c>
      <c r="E36" s="29" t="s">
        <v>555</v>
      </c>
      <c r="F36" s="28" t="s">
        <v>351</v>
      </c>
      <c r="G36" s="28" t="s">
        <v>352</v>
      </c>
      <c r="H36" s="28" t="s">
        <v>353</v>
      </c>
      <c r="I36" s="28" t="s">
        <v>376</v>
      </c>
      <c r="J36" s="28" t="s">
        <v>355</v>
      </c>
      <c r="K36" s="28" t="s">
        <v>356</v>
      </c>
      <c r="L36" s="28" t="s">
        <v>357</v>
      </c>
      <c r="M36" s="24" t="str">
        <f t="shared" si="0"/>
        <v>Moderado</v>
      </c>
      <c r="N36" s="24">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95</v>
      </c>
      <c r="O36" s="24" t="str">
        <f t="shared" si="1"/>
        <v>Debe establecer un plan de acción en la hoja No. 7, que permita tener un control bien diseñado.</v>
      </c>
      <c r="P36" s="24" t="s">
        <v>556</v>
      </c>
      <c r="Q36" s="24" t="str">
        <f t="shared" si="2"/>
        <v>Moderado</v>
      </c>
      <c r="R36" s="131">
        <f>IF(AND(N36="",N37="",N38=""),"",AVERAGE(N36:N38))</f>
        <v>95</v>
      </c>
      <c r="S36" s="131" t="str">
        <f>IF(R36="","",
IF(R36=100,"Fuerte",
IF(R36&lt;50,"Débil",
IF(OR(R36&gt;=50,R36&lt;100),"Moderado",""))))</f>
        <v>Moderado</v>
      </c>
      <c r="T36" s="91" t="str">
        <f>IF(S36="","",IF(S36="Fuerte","NO","SI"))</f>
        <v>SI</v>
      </c>
      <c r="U36" s="91" t="s">
        <v>359</v>
      </c>
      <c r="V36" s="91">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1</v>
      </c>
      <c r="W36" s="92"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Improbable</v>
      </c>
      <c r="X36" s="3"/>
      <c r="Y36" s="3"/>
      <c r="Z36" s="3"/>
      <c r="AA36" s="3"/>
      <c r="AB36" s="3"/>
      <c r="AC36" s="3"/>
      <c r="AD36" s="3"/>
      <c r="AE36" s="3"/>
      <c r="AF36" s="3"/>
      <c r="AG36" s="3"/>
      <c r="AH36" s="3"/>
      <c r="AI36" s="3"/>
      <c r="AJ36" s="3"/>
      <c r="AK36" s="3"/>
      <c r="AL36" s="3"/>
      <c r="AM36" s="3"/>
    </row>
    <row r="37" spans="1:39" ht="45.75" customHeight="1">
      <c r="A37" s="89"/>
      <c r="B37" s="89"/>
      <c r="C37" s="89"/>
      <c r="D37" s="89"/>
      <c r="E37" s="29"/>
      <c r="F37" s="28"/>
      <c r="G37" s="28"/>
      <c r="H37" s="28"/>
      <c r="I37" s="28"/>
      <c r="J37" s="28"/>
      <c r="K37" s="28"/>
      <c r="L37" s="28"/>
      <c r="M37" s="24" t="str">
        <f t="shared" si="0"/>
        <v/>
      </c>
      <c r="N37" s="24"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4" t="str">
        <f t="shared" si="1"/>
        <v/>
      </c>
      <c r="P37" s="24"/>
      <c r="Q37" s="24" t="str">
        <f t="shared" si="2"/>
        <v/>
      </c>
      <c r="R37" s="89"/>
      <c r="S37" s="89"/>
      <c r="T37" s="89"/>
      <c r="U37" s="89"/>
      <c r="V37" s="89"/>
      <c r="W37" s="89"/>
      <c r="X37" s="2"/>
      <c r="Y37" s="2"/>
      <c r="Z37" s="2"/>
      <c r="AA37" s="2"/>
      <c r="AB37" s="2"/>
      <c r="AC37" s="2"/>
      <c r="AD37" s="2"/>
      <c r="AE37" s="2"/>
      <c r="AF37" s="2"/>
      <c r="AG37" s="2"/>
      <c r="AH37" s="2"/>
      <c r="AI37" s="2"/>
      <c r="AJ37" s="2"/>
      <c r="AK37" s="2"/>
      <c r="AL37" s="2"/>
      <c r="AM37" s="2"/>
    </row>
    <row r="38" spans="1:39" ht="45.75" customHeight="1">
      <c r="A38" s="90"/>
      <c r="B38" s="90"/>
      <c r="C38" s="90"/>
      <c r="D38" s="90"/>
      <c r="E38" s="29"/>
      <c r="F38" s="28"/>
      <c r="G38" s="28"/>
      <c r="H38" s="28"/>
      <c r="I38" s="28"/>
      <c r="J38" s="28"/>
      <c r="K38" s="28"/>
      <c r="L38" s="28"/>
      <c r="M38" s="24" t="str">
        <f t="shared" si="0"/>
        <v/>
      </c>
      <c r="N38" s="24"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4" t="str">
        <f t="shared" si="1"/>
        <v/>
      </c>
      <c r="P38" s="24"/>
      <c r="Q38" s="24" t="str">
        <f t="shared" si="2"/>
        <v/>
      </c>
      <c r="R38" s="90"/>
      <c r="S38" s="90"/>
      <c r="T38" s="90"/>
      <c r="U38" s="90"/>
      <c r="V38" s="90"/>
      <c r="W38" s="90"/>
      <c r="X38" s="2"/>
      <c r="Y38" s="2"/>
      <c r="Z38" s="2"/>
      <c r="AA38" s="2"/>
      <c r="AB38" s="2"/>
      <c r="AC38" s="2"/>
      <c r="AD38" s="2"/>
      <c r="AE38" s="2"/>
      <c r="AF38" s="2"/>
      <c r="AG38" s="2"/>
      <c r="AH38" s="2"/>
      <c r="AI38" s="2"/>
      <c r="AJ38" s="2"/>
      <c r="AK38" s="2"/>
      <c r="AL38" s="2"/>
      <c r="AM38" s="2"/>
    </row>
    <row r="39" spans="1:39" ht="45.75" customHeight="1">
      <c r="A39" s="95">
        <v>11</v>
      </c>
      <c r="B39" s="12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29"/>
      <c r="F39" s="28"/>
      <c r="G39" s="28"/>
      <c r="H39" s="28"/>
      <c r="I39" s="28"/>
      <c r="J39" s="28"/>
      <c r="K39" s="28"/>
      <c r="L39" s="28"/>
      <c r="M39" s="24" t="str">
        <f t="shared" si="0"/>
        <v/>
      </c>
      <c r="N39" s="24"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4" t="str">
        <f t="shared" si="1"/>
        <v/>
      </c>
      <c r="P39" s="24"/>
      <c r="Q39" s="24" t="str">
        <f t="shared" si="2"/>
        <v/>
      </c>
      <c r="R39" s="131" t="str">
        <f>IF(AND(N39="",N40="",N41=""),"",AVERAGE(N39:N41))</f>
        <v/>
      </c>
      <c r="S39" s="131" t="str">
        <f>IF(R39="","",
IF(R39=100,"Fuerte",
IF(R39&lt;50,"Débil",
IF(OR(R39&gt;=50,R39&lt;100),"Moderado",""))))</f>
        <v/>
      </c>
      <c r="T39" s="91" t="str">
        <f>IF(S39="","",IF(S39="Fuerte","NO","SI"))</f>
        <v/>
      </c>
      <c r="U39" s="91"/>
      <c r="V39" s="91"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92"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89"/>
      <c r="B40" s="89"/>
      <c r="C40" s="89"/>
      <c r="D40" s="89"/>
      <c r="E40" s="29"/>
      <c r="F40" s="28"/>
      <c r="G40" s="28"/>
      <c r="H40" s="28"/>
      <c r="I40" s="28"/>
      <c r="J40" s="28"/>
      <c r="K40" s="28"/>
      <c r="L40" s="28"/>
      <c r="M40" s="24" t="str">
        <f t="shared" si="0"/>
        <v/>
      </c>
      <c r="N40" s="24"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4" t="str">
        <f t="shared" si="1"/>
        <v/>
      </c>
      <c r="P40" s="24"/>
      <c r="Q40" s="24" t="str">
        <f t="shared" si="2"/>
        <v/>
      </c>
      <c r="R40" s="89"/>
      <c r="S40" s="89"/>
      <c r="T40" s="89"/>
      <c r="U40" s="89"/>
      <c r="V40" s="89"/>
      <c r="W40" s="89"/>
      <c r="X40" s="2"/>
      <c r="Y40" s="2"/>
      <c r="Z40" s="2"/>
      <c r="AA40" s="2"/>
      <c r="AB40" s="2"/>
      <c r="AC40" s="2"/>
      <c r="AD40" s="2"/>
      <c r="AE40" s="2"/>
      <c r="AF40" s="2"/>
      <c r="AG40" s="2"/>
      <c r="AH40" s="2"/>
      <c r="AI40" s="2"/>
      <c r="AJ40" s="2"/>
      <c r="AK40" s="2"/>
      <c r="AL40" s="2"/>
      <c r="AM40" s="2"/>
    </row>
    <row r="41" spans="1:39" ht="45.75" customHeight="1">
      <c r="A41" s="90"/>
      <c r="B41" s="90"/>
      <c r="C41" s="90"/>
      <c r="D41" s="90"/>
      <c r="E41" s="29"/>
      <c r="F41" s="28"/>
      <c r="G41" s="28"/>
      <c r="H41" s="28"/>
      <c r="I41" s="28"/>
      <c r="J41" s="28"/>
      <c r="K41" s="28"/>
      <c r="L41" s="28"/>
      <c r="M41" s="24" t="str">
        <f t="shared" si="0"/>
        <v/>
      </c>
      <c r="N41" s="24"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4" t="str">
        <f t="shared" si="1"/>
        <v/>
      </c>
      <c r="P41" s="24"/>
      <c r="Q41" s="24" t="str">
        <f t="shared" si="2"/>
        <v/>
      </c>
      <c r="R41" s="90"/>
      <c r="S41" s="90"/>
      <c r="T41" s="90"/>
      <c r="U41" s="90"/>
      <c r="V41" s="90"/>
      <c r="W41" s="90"/>
      <c r="X41" s="2"/>
      <c r="Y41" s="2"/>
      <c r="Z41" s="2"/>
      <c r="AA41" s="2"/>
      <c r="AB41" s="2"/>
      <c r="AC41" s="2"/>
      <c r="AD41" s="2"/>
      <c r="AE41" s="2"/>
      <c r="AF41" s="2"/>
      <c r="AG41" s="2"/>
      <c r="AH41" s="2"/>
      <c r="AI41" s="2"/>
      <c r="AJ41" s="2"/>
      <c r="AK41" s="2"/>
      <c r="AL41" s="2"/>
      <c r="AM41" s="2"/>
    </row>
    <row r="42" spans="1:39" ht="45.75" customHeight="1">
      <c r="A42" s="95">
        <v>12</v>
      </c>
      <c r="B42" s="12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29"/>
      <c r="F42" s="28"/>
      <c r="G42" s="28"/>
      <c r="H42" s="28"/>
      <c r="I42" s="28"/>
      <c r="J42" s="28"/>
      <c r="K42" s="28"/>
      <c r="L42" s="28"/>
      <c r="M42" s="24" t="str">
        <f t="shared" si="0"/>
        <v/>
      </c>
      <c r="N42" s="24"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4" t="str">
        <f t="shared" si="1"/>
        <v/>
      </c>
      <c r="P42" s="24"/>
      <c r="Q42" s="24" t="str">
        <f t="shared" si="2"/>
        <v/>
      </c>
      <c r="R42" s="131" t="str">
        <f>IF(AND(N42="",N43="",N44=""),"",AVERAGE(N42:N44))</f>
        <v/>
      </c>
      <c r="S42" s="131" t="str">
        <f>IF(R42="","",
IF(R42=100,"Fuerte",
IF(R42&lt;50,"Débil",
IF(OR(R42&gt;=50,R42&lt;100),"Moderado",""))))</f>
        <v/>
      </c>
      <c r="T42" s="91" t="str">
        <f>IF(S42="","",IF(S42="Fuerte","NO","SI"))</f>
        <v/>
      </c>
      <c r="U42" s="91"/>
      <c r="V42" s="91"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92"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89"/>
      <c r="B43" s="89"/>
      <c r="C43" s="89"/>
      <c r="D43" s="89"/>
      <c r="E43" s="29"/>
      <c r="F43" s="28"/>
      <c r="G43" s="28"/>
      <c r="H43" s="28"/>
      <c r="I43" s="28"/>
      <c r="J43" s="28"/>
      <c r="K43" s="28"/>
      <c r="L43" s="28"/>
      <c r="M43" s="24" t="str">
        <f t="shared" si="0"/>
        <v/>
      </c>
      <c r="N43" s="24"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4" t="str">
        <f t="shared" si="1"/>
        <v/>
      </c>
      <c r="P43" s="24"/>
      <c r="Q43" s="24" t="str">
        <f t="shared" si="2"/>
        <v/>
      </c>
      <c r="R43" s="89"/>
      <c r="S43" s="89"/>
      <c r="T43" s="89"/>
      <c r="U43" s="89"/>
      <c r="V43" s="89"/>
      <c r="W43" s="89"/>
      <c r="X43" s="2"/>
      <c r="Y43" s="2"/>
      <c r="Z43" s="2"/>
      <c r="AA43" s="2"/>
      <c r="AB43" s="2"/>
      <c r="AC43" s="2"/>
      <c r="AD43" s="2"/>
      <c r="AE43" s="2"/>
      <c r="AF43" s="2"/>
      <c r="AG43" s="2"/>
      <c r="AH43" s="2"/>
      <c r="AI43" s="2"/>
      <c r="AJ43" s="2"/>
      <c r="AK43" s="2"/>
      <c r="AL43" s="2"/>
      <c r="AM43" s="2"/>
    </row>
    <row r="44" spans="1:39" ht="45.75" customHeight="1">
      <c r="A44" s="90"/>
      <c r="B44" s="90"/>
      <c r="C44" s="90"/>
      <c r="D44" s="90"/>
      <c r="E44" s="29"/>
      <c r="F44" s="28"/>
      <c r="G44" s="28"/>
      <c r="H44" s="28"/>
      <c r="I44" s="28"/>
      <c r="J44" s="28"/>
      <c r="K44" s="28"/>
      <c r="L44" s="28"/>
      <c r="M44" s="24" t="str">
        <f t="shared" si="0"/>
        <v/>
      </c>
      <c r="N44" s="24"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4" t="str">
        <f t="shared" si="1"/>
        <v/>
      </c>
      <c r="P44" s="24"/>
      <c r="Q44" s="24" t="str">
        <f t="shared" si="2"/>
        <v/>
      </c>
      <c r="R44" s="90"/>
      <c r="S44" s="90"/>
      <c r="T44" s="90"/>
      <c r="U44" s="90"/>
      <c r="V44" s="90"/>
      <c r="W44" s="90"/>
      <c r="X44" s="2"/>
      <c r="Y44" s="2"/>
      <c r="Z44" s="2"/>
      <c r="AA44" s="2"/>
      <c r="AB44" s="2"/>
      <c r="AC44" s="2"/>
      <c r="AD44" s="2"/>
      <c r="AE44" s="2"/>
      <c r="AF44" s="2"/>
      <c r="AG44" s="2"/>
      <c r="AH44" s="2"/>
      <c r="AI44" s="2"/>
      <c r="AJ44" s="2"/>
      <c r="AK44" s="2"/>
      <c r="AL44" s="2"/>
      <c r="AM44" s="2"/>
    </row>
    <row r="45" spans="1:39" ht="45.75" customHeight="1">
      <c r="A45" s="95">
        <v>13</v>
      </c>
      <c r="B45" s="12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29"/>
      <c r="F45" s="28"/>
      <c r="G45" s="28"/>
      <c r="H45" s="28"/>
      <c r="I45" s="28"/>
      <c r="J45" s="28"/>
      <c r="K45" s="28"/>
      <c r="L45" s="28"/>
      <c r="M45" s="24" t="str">
        <f t="shared" si="0"/>
        <v/>
      </c>
      <c r="N45" s="24"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4" t="str">
        <f t="shared" si="1"/>
        <v/>
      </c>
      <c r="P45" s="24"/>
      <c r="Q45" s="24" t="str">
        <f t="shared" si="2"/>
        <v/>
      </c>
      <c r="R45" s="131" t="str">
        <f>IF(AND(N45="",N46="",N47=""),"",AVERAGE(N45:N47))</f>
        <v/>
      </c>
      <c r="S45" s="131" t="str">
        <f>IF(R45="","",
IF(R45=100,"Fuerte",
IF(R45&lt;50,"Débil",
IF(OR(R45&gt;=50,R45&lt;100),"Moderado",""))))</f>
        <v/>
      </c>
      <c r="T45" s="91" t="str">
        <f>IF(S45="","",IF(S45="Fuerte","NO","SI"))</f>
        <v/>
      </c>
      <c r="U45" s="91"/>
      <c r="V45" s="91"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92"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89"/>
      <c r="B46" s="89"/>
      <c r="C46" s="89"/>
      <c r="D46" s="89"/>
      <c r="E46" s="29"/>
      <c r="F46" s="28"/>
      <c r="G46" s="28"/>
      <c r="H46" s="28"/>
      <c r="I46" s="28"/>
      <c r="J46" s="28"/>
      <c r="K46" s="28"/>
      <c r="L46" s="28"/>
      <c r="M46" s="24" t="str">
        <f t="shared" si="0"/>
        <v/>
      </c>
      <c r="N46" s="24"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4" t="str">
        <f t="shared" si="1"/>
        <v/>
      </c>
      <c r="P46" s="24"/>
      <c r="Q46" s="24" t="str">
        <f t="shared" si="2"/>
        <v/>
      </c>
      <c r="R46" s="89"/>
      <c r="S46" s="89"/>
      <c r="T46" s="89"/>
      <c r="U46" s="89"/>
      <c r="V46" s="89"/>
      <c r="W46" s="89"/>
      <c r="X46" s="2"/>
      <c r="Y46" s="2"/>
      <c r="Z46" s="2"/>
      <c r="AA46" s="2"/>
      <c r="AB46" s="2"/>
      <c r="AC46" s="2"/>
      <c r="AD46" s="2"/>
      <c r="AE46" s="2"/>
      <c r="AF46" s="2"/>
      <c r="AG46" s="2"/>
      <c r="AH46" s="2"/>
      <c r="AI46" s="2"/>
      <c r="AJ46" s="2"/>
      <c r="AK46" s="2"/>
      <c r="AL46" s="2"/>
      <c r="AM46" s="2"/>
    </row>
    <row r="47" spans="1:39" ht="45.75" customHeight="1">
      <c r="A47" s="90"/>
      <c r="B47" s="90"/>
      <c r="C47" s="90"/>
      <c r="D47" s="90"/>
      <c r="E47" s="29"/>
      <c r="F47" s="28"/>
      <c r="G47" s="28"/>
      <c r="H47" s="28"/>
      <c r="I47" s="28"/>
      <c r="J47" s="28"/>
      <c r="K47" s="28"/>
      <c r="L47" s="28"/>
      <c r="M47" s="24" t="str">
        <f t="shared" si="0"/>
        <v/>
      </c>
      <c r="N47" s="24"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4" t="str">
        <f t="shared" si="1"/>
        <v/>
      </c>
      <c r="P47" s="24"/>
      <c r="Q47" s="24" t="str">
        <f t="shared" si="2"/>
        <v/>
      </c>
      <c r="R47" s="90"/>
      <c r="S47" s="90"/>
      <c r="T47" s="90"/>
      <c r="U47" s="90"/>
      <c r="V47" s="90"/>
      <c r="W47" s="90"/>
      <c r="X47" s="2"/>
      <c r="Y47" s="2"/>
      <c r="Z47" s="2"/>
      <c r="AA47" s="2"/>
      <c r="AB47" s="2"/>
      <c r="AC47" s="2"/>
      <c r="AD47" s="2"/>
      <c r="AE47" s="2"/>
      <c r="AF47" s="2"/>
      <c r="AG47" s="2"/>
      <c r="AH47" s="2"/>
      <c r="AI47" s="2"/>
      <c r="AJ47" s="2"/>
      <c r="AK47" s="2"/>
      <c r="AL47" s="2"/>
      <c r="AM47" s="2"/>
    </row>
    <row r="48" spans="1:39" ht="45.75" customHeight="1">
      <c r="A48" s="95">
        <v>14</v>
      </c>
      <c r="B48" s="12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29"/>
      <c r="F48" s="28"/>
      <c r="G48" s="28"/>
      <c r="H48" s="28"/>
      <c r="I48" s="28"/>
      <c r="J48" s="28"/>
      <c r="K48" s="28"/>
      <c r="L48" s="28"/>
      <c r="M48" s="24" t="str">
        <f t="shared" si="0"/>
        <v/>
      </c>
      <c r="N48" s="24"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4" t="str">
        <f t="shared" si="1"/>
        <v/>
      </c>
      <c r="P48" s="24"/>
      <c r="Q48" s="24" t="str">
        <f t="shared" si="2"/>
        <v/>
      </c>
      <c r="R48" s="131" t="str">
        <f>IF(AND(N48="",N49="",N50=""),"",AVERAGE(N48:N50))</f>
        <v/>
      </c>
      <c r="S48" s="131" t="str">
        <f>IF(R48="","",
IF(R48=100,"Fuerte",
IF(R48&lt;50,"Débil",
IF(OR(R48&gt;=50,R48&lt;100),"Moderado",""))))</f>
        <v/>
      </c>
      <c r="T48" s="91" t="str">
        <f>IF(S48="","",IF(S48="Fuerte","NO","SI"))</f>
        <v/>
      </c>
      <c r="U48" s="91"/>
      <c r="V48" s="91"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92"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89"/>
      <c r="B49" s="89"/>
      <c r="C49" s="89"/>
      <c r="D49" s="89"/>
      <c r="E49" s="29"/>
      <c r="F49" s="28"/>
      <c r="G49" s="28"/>
      <c r="H49" s="28"/>
      <c r="I49" s="28"/>
      <c r="J49" s="28"/>
      <c r="K49" s="28"/>
      <c r="L49" s="28"/>
      <c r="M49" s="24" t="str">
        <f t="shared" si="0"/>
        <v/>
      </c>
      <c r="N49" s="24"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4" t="str">
        <f t="shared" si="1"/>
        <v/>
      </c>
      <c r="P49" s="24"/>
      <c r="Q49" s="24" t="str">
        <f t="shared" si="2"/>
        <v/>
      </c>
      <c r="R49" s="89"/>
      <c r="S49" s="89"/>
      <c r="T49" s="89"/>
      <c r="U49" s="89"/>
      <c r="V49" s="89"/>
      <c r="W49" s="89"/>
      <c r="X49" s="2"/>
      <c r="Y49" s="2"/>
      <c r="Z49" s="2"/>
      <c r="AA49" s="2"/>
      <c r="AB49" s="2"/>
      <c r="AC49" s="2"/>
      <c r="AD49" s="2"/>
      <c r="AE49" s="2"/>
      <c r="AF49" s="2"/>
      <c r="AG49" s="2"/>
      <c r="AH49" s="2"/>
      <c r="AI49" s="2"/>
      <c r="AJ49" s="2"/>
      <c r="AK49" s="2"/>
      <c r="AL49" s="2"/>
      <c r="AM49" s="2"/>
    </row>
    <row r="50" spans="1:39" ht="45.75" customHeight="1">
      <c r="A50" s="90"/>
      <c r="B50" s="90"/>
      <c r="C50" s="90"/>
      <c r="D50" s="90"/>
      <c r="E50" s="29"/>
      <c r="F50" s="28"/>
      <c r="G50" s="28"/>
      <c r="H50" s="28"/>
      <c r="I50" s="28"/>
      <c r="J50" s="28"/>
      <c r="K50" s="28"/>
      <c r="L50" s="28"/>
      <c r="M50" s="24" t="str">
        <f t="shared" si="0"/>
        <v/>
      </c>
      <c r="N50" s="24"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4" t="str">
        <f t="shared" si="1"/>
        <v/>
      </c>
      <c r="P50" s="24"/>
      <c r="Q50" s="24" t="str">
        <f t="shared" si="2"/>
        <v/>
      </c>
      <c r="R50" s="90"/>
      <c r="S50" s="90"/>
      <c r="T50" s="90"/>
      <c r="U50" s="90"/>
      <c r="V50" s="90"/>
      <c r="W50" s="90"/>
      <c r="X50" s="2"/>
      <c r="Y50" s="2"/>
      <c r="Z50" s="2"/>
      <c r="AA50" s="2"/>
      <c r="AB50" s="2"/>
      <c r="AC50" s="2"/>
      <c r="AD50" s="2"/>
      <c r="AE50" s="2"/>
      <c r="AF50" s="2"/>
      <c r="AG50" s="2"/>
      <c r="AH50" s="2"/>
      <c r="AI50" s="2"/>
      <c r="AJ50" s="2"/>
      <c r="AK50" s="2"/>
      <c r="AL50" s="2"/>
      <c r="AM50" s="2"/>
    </row>
    <row r="51" spans="1:39" ht="45.75" customHeight="1">
      <c r="A51" s="95">
        <v>15</v>
      </c>
      <c r="B51" s="12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29"/>
      <c r="F51" s="28"/>
      <c r="G51" s="28"/>
      <c r="H51" s="28"/>
      <c r="I51" s="28"/>
      <c r="J51" s="28"/>
      <c r="K51" s="28"/>
      <c r="L51" s="28"/>
      <c r="M51" s="24" t="str">
        <f t="shared" si="0"/>
        <v/>
      </c>
      <c r="N51" s="24"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4" t="str">
        <f t="shared" si="1"/>
        <v/>
      </c>
      <c r="P51" s="24"/>
      <c r="Q51" s="24" t="str">
        <f t="shared" si="2"/>
        <v/>
      </c>
      <c r="R51" s="131" t="str">
        <f>IF(AND(N51="",N52="",N53=""),"",AVERAGE(N51:N53))</f>
        <v/>
      </c>
      <c r="S51" s="131" t="str">
        <f>IF(R51="","",
IF(R51=100,"Fuerte",
IF(R51&lt;50,"Débil",
IF(OR(R51&gt;=50,R51&lt;100),"Moderado",""))))</f>
        <v/>
      </c>
      <c r="T51" s="91" t="str">
        <f>IF(S51="","",IF(S51="Fuerte","NO","SI"))</f>
        <v/>
      </c>
      <c r="U51" s="91"/>
      <c r="V51" s="91"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92"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89"/>
      <c r="B52" s="89"/>
      <c r="C52" s="89"/>
      <c r="D52" s="89"/>
      <c r="E52" s="29"/>
      <c r="F52" s="28"/>
      <c r="G52" s="28"/>
      <c r="H52" s="28"/>
      <c r="I52" s="28"/>
      <c r="J52" s="28"/>
      <c r="K52" s="28"/>
      <c r="L52" s="28"/>
      <c r="M52" s="24" t="str">
        <f t="shared" si="0"/>
        <v/>
      </c>
      <c r="N52" s="24"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4" t="str">
        <f t="shared" si="1"/>
        <v/>
      </c>
      <c r="P52" s="24"/>
      <c r="Q52" s="24" t="str">
        <f t="shared" si="2"/>
        <v/>
      </c>
      <c r="R52" s="89"/>
      <c r="S52" s="89"/>
      <c r="T52" s="89"/>
      <c r="U52" s="89"/>
      <c r="V52" s="89"/>
      <c r="W52" s="89"/>
      <c r="X52" s="2"/>
      <c r="Y52" s="2"/>
      <c r="Z52" s="2"/>
      <c r="AA52" s="2"/>
      <c r="AB52" s="2"/>
      <c r="AC52" s="2"/>
      <c r="AD52" s="2"/>
      <c r="AE52" s="2"/>
      <c r="AF52" s="2"/>
      <c r="AG52" s="2"/>
      <c r="AH52" s="2"/>
      <c r="AI52" s="2"/>
      <c r="AJ52" s="2"/>
      <c r="AK52" s="2"/>
      <c r="AL52" s="2"/>
      <c r="AM52" s="2"/>
    </row>
    <row r="53" spans="1:39" ht="45.75" customHeight="1">
      <c r="A53" s="90"/>
      <c r="B53" s="90"/>
      <c r="C53" s="90"/>
      <c r="D53" s="90"/>
      <c r="E53" s="29"/>
      <c r="F53" s="28"/>
      <c r="G53" s="28"/>
      <c r="H53" s="28"/>
      <c r="I53" s="28"/>
      <c r="J53" s="28"/>
      <c r="K53" s="28"/>
      <c r="L53" s="28"/>
      <c r="M53" s="24" t="str">
        <f t="shared" si="0"/>
        <v/>
      </c>
      <c r="N53" s="24"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4" t="str">
        <f t="shared" si="1"/>
        <v/>
      </c>
      <c r="P53" s="24"/>
      <c r="Q53" s="24" t="str">
        <f t="shared" si="2"/>
        <v/>
      </c>
      <c r="R53" s="90"/>
      <c r="S53" s="90"/>
      <c r="T53" s="90"/>
      <c r="U53" s="90"/>
      <c r="V53" s="90"/>
      <c r="W53" s="90"/>
      <c r="X53" s="2"/>
      <c r="Y53" s="2"/>
      <c r="Z53" s="2"/>
      <c r="AA53" s="2"/>
      <c r="AB53" s="2"/>
      <c r="AC53" s="2"/>
      <c r="AD53" s="2"/>
      <c r="AE53" s="2"/>
      <c r="AF53" s="2"/>
      <c r="AG53" s="2"/>
      <c r="AH53" s="2"/>
      <c r="AI53" s="2"/>
      <c r="AJ53" s="2"/>
      <c r="AK53" s="2"/>
      <c r="AL53" s="2"/>
      <c r="AM53" s="2"/>
    </row>
    <row r="54" spans="1:39" ht="45.75" customHeight="1">
      <c r="A54" s="95">
        <v>16</v>
      </c>
      <c r="B54" s="12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29"/>
      <c r="F54" s="28"/>
      <c r="G54" s="28"/>
      <c r="H54" s="28"/>
      <c r="I54" s="28"/>
      <c r="J54" s="28"/>
      <c r="K54" s="28"/>
      <c r="L54" s="28"/>
      <c r="M54" s="24" t="str">
        <f t="shared" si="0"/>
        <v/>
      </c>
      <c r="N54" s="24"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4" t="str">
        <f t="shared" si="1"/>
        <v/>
      </c>
      <c r="P54" s="24"/>
      <c r="Q54" s="24" t="str">
        <f t="shared" si="2"/>
        <v/>
      </c>
      <c r="R54" s="131" t="str">
        <f>IF(AND(N54="",N55="",N56=""),"",AVERAGE(N54:N56))</f>
        <v/>
      </c>
      <c r="S54" s="131" t="str">
        <f>IF(R54="","",
IF(R54=100,"Fuerte",
IF(R54&lt;50,"Débil",
IF(OR(R54&gt;=50,R54&lt;100),"Moderado",""))))</f>
        <v/>
      </c>
      <c r="T54" s="91" t="str">
        <f>IF(S54="","",IF(S54="Fuerte","NO","SI"))</f>
        <v/>
      </c>
      <c r="U54" s="91"/>
      <c r="V54" s="91"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92"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89"/>
      <c r="B55" s="89"/>
      <c r="C55" s="89"/>
      <c r="D55" s="89"/>
      <c r="E55" s="29"/>
      <c r="F55" s="28"/>
      <c r="G55" s="28"/>
      <c r="H55" s="28"/>
      <c r="I55" s="28"/>
      <c r="J55" s="28"/>
      <c r="K55" s="28"/>
      <c r="L55" s="28"/>
      <c r="M55" s="24" t="str">
        <f t="shared" si="0"/>
        <v/>
      </c>
      <c r="N55" s="24"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4" t="str">
        <f t="shared" si="1"/>
        <v/>
      </c>
      <c r="P55" s="24"/>
      <c r="Q55" s="24" t="str">
        <f t="shared" si="2"/>
        <v/>
      </c>
      <c r="R55" s="89"/>
      <c r="S55" s="89"/>
      <c r="T55" s="89"/>
      <c r="U55" s="89"/>
      <c r="V55" s="89"/>
      <c r="W55" s="89"/>
      <c r="X55" s="2"/>
      <c r="Y55" s="2"/>
      <c r="Z55" s="2"/>
      <c r="AA55" s="2"/>
      <c r="AB55" s="2"/>
      <c r="AC55" s="2"/>
      <c r="AD55" s="2"/>
      <c r="AE55" s="2"/>
      <c r="AF55" s="2"/>
      <c r="AG55" s="2"/>
      <c r="AH55" s="2"/>
      <c r="AI55" s="2"/>
      <c r="AJ55" s="2"/>
      <c r="AK55" s="2"/>
      <c r="AL55" s="2"/>
      <c r="AM55" s="2"/>
    </row>
    <row r="56" spans="1:39" ht="45.75" customHeight="1">
      <c r="A56" s="90"/>
      <c r="B56" s="90"/>
      <c r="C56" s="90"/>
      <c r="D56" s="90"/>
      <c r="E56" s="29"/>
      <c r="F56" s="28"/>
      <c r="G56" s="28"/>
      <c r="H56" s="28"/>
      <c r="I56" s="28"/>
      <c r="J56" s="28"/>
      <c r="K56" s="28"/>
      <c r="L56" s="28"/>
      <c r="M56" s="24" t="str">
        <f t="shared" si="0"/>
        <v/>
      </c>
      <c r="N56" s="24"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4" t="str">
        <f t="shared" si="1"/>
        <v/>
      </c>
      <c r="P56" s="24"/>
      <c r="Q56" s="24" t="str">
        <f t="shared" si="2"/>
        <v/>
      </c>
      <c r="R56" s="90"/>
      <c r="S56" s="90"/>
      <c r="T56" s="90"/>
      <c r="U56" s="90"/>
      <c r="V56" s="90"/>
      <c r="W56" s="90"/>
      <c r="X56" s="2"/>
      <c r="Y56" s="2"/>
      <c r="Z56" s="2"/>
      <c r="AA56" s="2"/>
      <c r="AB56" s="2"/>
      <c r="AC56" s="2"/>
      <c r="AD56" s="2"/>
      <c r="AE56" s="2"/>
      <c r="AF56" s="2"/>
      <c r="AG56" s="2"/>
      <c r="AH56" s="2"/>
      <c r="AI56" s="2"/>
      <c r="AJ56" s="2"/>
      <c r="AK56" s="2"/>
      <c r="AL56" s="2"/>
      <c r="AM56" s="2"/>
    </row>
    <row r="57" spans="1:39" ht="45.75" customHeight="1">
      <c r="A57" s="95">
        <v>17</v>
      </c>
      <c r="B57" s="12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29"/>
      <c r="F57" s="28"/>
      <c r="G57" s="28"/>
      <c r="H57" s="28"/>
      <c r="I57" s="28"/>
      <c r="J57" s="28"/>
      <c r="K57" s="28"/>
      <c r="L57" s="28"/>
      <c r="M57" s="24" t="str">
        <f t="shared" si="0"/>
        <v/>
      </c>
      <c r="N57" s="24"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4" t="str">
        <f t="shared" si="1"/>
        <v/>
      </c>
      <c r="P57" s="24"/>
      <c r="Q57" s="24" t="str">
        <f t="shared" si="2"/>
        <v/>
      </c>
      <c r="R57" s="131" t="str">
        <f>IF(AND(N57="",N58="",N59=""),"",AVERAGE(N57:N59))</f>
        <v/>
      </c>
      <c r="S57" s="131" t="str">
        <f>IF(R57="","",
IF(R57=100,"Fuerte",
IF(R57&lt;50,"Débil",
IF(OR(R57&gt;=50,R57&lt;100),"Moderado",""))))</f>
        <v/>
      </c>
      <c r="T57" s="91" t="str">
        <f>IF(S57="","",IF(S57="Fuerte","NO","SI"))</f>
        <v/>
      </c>
      <c r="U57" s="91"/>
      <c r="V57" s="91"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92"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89"/>
      <c r="B58" s="89"/>
      <c r="C58" s="89"/>
      <c r="D58" s="89"/>
      <c r="E58" s="29"/>
      <c r="F58" s="28"/>
      <c r="G58" s="28"/>
      <c r="H58" s="28"/>
      <c r="I58" s="28"/>
      <c r="J58" s="28"/>
      <c r="K58" s="28"/>
      <c r="L58" s="28"/>
      <c r="M58" s="24" t="str">
        <f t="shared" si="0"/>
        <v/>
      </c>
      <c r="N58" s="24"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4" t="str">
        <f t="shared" si="1"/>
        <v/>
      </c>
      <c r="P58" s="24"/>
      <c r="Q58" s="24" t="str">
        <f t="shared" si="2"/>
        <v/>
      </c>
      <c r="R58" s="89"/>
      <c r="S58" s="89"/>
      <c r="T58" s="89"/>
      <c r="U58" s="89"/>
      <c r="V58" s="89"/>
      <c r="W58" s="89"/>
      <c r="X58" s="2"/>
      <c r="Y58" s="2"/>
      <c r="Z58" s="2"/>
      <c r="AA58" s="2"/>
      <c r="AB58" s="2"/>
      <c r="AC58" s="2"/>
      <c r="AD58" s="2"/>
      <c r="AE58" s="2"/>
      <c r="AF58" s="2"/>
      <c r="AG58" s="2"/>
      <c r="AH58" s="2"/>
      <c r="AI58" s="2"/>
      <c r="AJ58" s="2"/>
      <c r="AK58" s="2"/>
      <c r="AL58" s="2"/>
      <c r="AM58" s="2"/>
    </row>
    <row r="59" spans="1:39" ht="45.75" customHeight="1">
      <c r="A59" s="90"/>
      <c r="B59" s="90"/>
      <c r="C59" s="90"/>
      <c r="D59" s="90"/>
      <c r="E59" s="29"/>
      <c r="F59" s="28"/>
      <c r="G59" s="28"/>
      <c r="H59" s="28"/>
      <c r="I59" s="28"/>
      <c r="J59" s="28"/>
      <c r="K59" s="28"/>
      <c r="L59" s="28"/>
      <c r="M59" s="24" t="str">
        <f t="shared" si="0"/>
        <v/>
      </c>
      <c r="N59" s="24"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4" t="str">
        <f t="shared" si="1"/>
        <v/>
      </c>
      <c r="P59" s="24"/>
      <c r="Q59" s="24" t="str">
        <f t="shared" si="2"/>
        <v/>
      </c>
      <c r="R59" s="90"/>
      <c r="S59" s="90"/>
      <c r="T59" s="90"/>
      <c r="U59" s="90"/>
      <c r="V59" s="90"/>
      <c r="W59" s="90"/>
      <c r="X59" s="2"/>
      <c r="Y59" s="2"/>
      <c r="Z59" s="2"/>
      <c r="AA59" s="2"/>
      <c r="AB59" s="2"/>
      <c r="AC59" s="2"/>
      <c r="AD59" s="2"/>
      <c r="AE59" s="2"/>
      <c r="AF59" s="2"/>
      <c r="AG59" s="2"/>
      <c r="AH59" s="2"/>
      <c r="AI59" s="2"/>
      <c r="AJ59" s="2"/>
      <c r="AK59" s="2"/>
      <c r="AL59" s="2"/>
      <c r="AM59" s="2"/>
    </row>
    <row r="60" spans="1:39" ht="45.75" customHeight="1">
      <c r="A60" s="95">
        <v>18</v>
      </c>
      <c r="B60" s="12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29"/>
      <c r="F60" s="28"/>
      <c r="G60" s="28"/>
      <c r="H60" s="28"/>
      <c r="I60" s="28"/>
      <c r="J60" s="28"/>
      <c r="K60" s="28"/>
      <c r="L60" s="28"/>
      <c r="M60" s="24" t="str">
        <f t="shared" si="0"/>
        <v/>
      </c>
      <c r="N60" s="24"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4" t="str">
        <f t="shared" si="1"/>
        <v/>
      </c>
      <c r="P60" s="24"/>
      <c r="Q60" s="24" t="str">
        <f t="shared" si="2"/>
        <v/>
      </c>
      <c r="R60" s="131" t="str">
        <f>IF(AND(N60="",N61="",N62=""),"",AVERAGE(N60:N62))</f>
        <v/>
      </c>
      <c r="S60" s="131" t="str">
        <f>IF(R60="","",
IF(R60=100,"Fuerte",
IF(R60&lt;50,"Débil",
IF(OR(R60&gt;=50,R60&lt;100),"Moderado",""))))</f>
        <v/>
      </c>
      <c r="T60" s="91" t="str">
        <f>IF(S60="","",IF(S60="Fuerte","NO","SI"))</f>
        <v/>
      </c>
      <c r="U60" s="91"/>
      <c r="V60" s="91"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92"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89"/>
      <c r="B61" s="89"/>
      <c r="C61" s="89"/>
      <c r="D61" s="89"/>
      <c r="E61" s="29"/>
      <c r="F61" s="28"/>
      <c r="G61" s="28"/>
      <c r="H61" s="28"/>
      <c r="I61" s="28"/>
      <c r="J61" s="28"/>
      <c r="K61" s="28"/>
      <c r="L61" s="28"/>
      <c r="M61" s="24" t="str">
        <f t="shared" si="0"/>
        <v/>
      </c>
      <c r="N61" s="24"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4" t="str">
        <f t="shared" si="1"/>
        <v/>
      </c>
      <c r="P61" s="24"/>
      <c r="Q61" s="24" t="str">
        <f t="shared" si="2"/>
        <v/>
      </c>
      <c r="R61" s="89"/>
      <c r="S61" s="89"/>
      <c r="T61" s="89"/>
      <c r="U61" s="89"/>
      <c r="V61" s="89"/>
      <c r="W61" s="89"/>
      <c r="X61" s="2"/>
      <c r="Y61" s="2"/>
      <c r="Z61" s="2"/>
      <c r="AA61" s="2"/>
      <c r="AB61" s="2"/>
      <c r="AC61" s="2"/>
      <c r="AD61" s="2"/>
      <c r="AE61" s="2"/>
      <c r="AF61" s="2"/>
      <c r="AG61" s="2"/>
      <c r="AH61" s="2"/>
      <c r="AI61" s="2"/>
      <c r="AJ61" s="2"/>
      <c r="AK61" s="2"/>
      <c r="AL61" s="2"/>
      <c r="AM61" s="2"/>
    </row>
    <row r="62" spans="1:39" ht="45.75" customHeight="1">
      <c r="A62" s="90"/>
      <c r="B62" s="90"/>
      <c r="C62" s="90"/>
      <c r="D62" s="90"/>
      <c r="E62" s="29"/>
      <c r="F62" s="28"/>
      <c r="G62" s="28"/>
      <c r="H62" s="28"/>
      <c r="I62" s="28"/>
      <c r="J62" s="28"/>
      <c r="K62" s="28"/>
      <c r="L62" s="28"/>
      <c r="M62" s="24" t="str">
        <f t="shared" si="0"/>
        <v/>
      </c>
      <c r="N62" s="24"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4" t="str">
        <f t="shared" si="1"/>
        <v/>
      </c>
      <c r="P62" s="24"/>
      <c r="Q62" s="24" t="str">
        <f t="shared" si="2"/>
        <v/>
      </c>
      <c r="R62" s="90"/>
      <c r="S62" s="90"/>
      <c r="T62" s="90"/>
      <c r="U62" s="90"/>
      <c r="V62" s="90"/>
      <c r="W62" s="90"/>
      <c r="X62" s="2"/>
      <c r="Y62" s="2"/>
      <c r="Z62" s="2"/>
      <c r="AA62" s="2"/>
      <c r="AB62" s="2"/>
      <c r="AC62" s="2"/>
      <c r="AD62" s="2"/>
      <c r="AE62" s="2"/>
      <c r="AF62" s="2"/>
      <c r="AG62" s="2"/>
      <c r="AH62" s="2"/>
      <c r="AI62" s="2"/>
      <c r="AJ62" s="2"/>
      <c r="AK62" s="2"/>
      <c r="AL62" s="2"/>
      <c r="AM62" s="2"/>
    </row>
    <row r="63" spans="1:39" ht="45.75" customHeight="1">
      <c r="A63" s="95">
        <v>19</v>
      </c>
      <c r="B63" s="12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29"/>
      <c r="F63" s="28"/>
      <c r="G63" s="28"/>
      <c r="H63" s="28"/>
      <c r="I63" s="28"/>
      <c r="J63" s="28"/>
      <c r="K63" s="28"/>
      <c r="L63" s="28"/>
      <c r="M63" s="24" t="str">
        <f t="shared" si="0"/>
        <v/>
      </c>
      <c r="N63" s="24"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4" t="str">
        <f t="shared" si="1"/>
        <v/>
      </c>
      <c r="P63" s="24"/>
      <c r="Q63" s="24" t="str">
        <f t="shared" si="2"/>
        <v/>
      </c>
      <c r="R63" s="131" t="str">
        <f>IF(AND(N63="",N64="",N65=""),"",AVERAGE(N63:N65))</f>
        <v/>
      </c>
      <c r="S63" s="131" t="str">
        <f>IF(R63="","",
IF(R63=100,"Fuerte",
IF(R63&lt;50,"Débil",
IF(OR(R63&gt;=50,R63&lt;100),"Moderado",""))))</f>
        <v/>
      </c>
      <c r="T63" s="91" t="str">
        <f>IF(S63="","",IF(S63="Fuerte","NO","SI"))</f>
        <v/>
      </c>
      <c r="U63" s="91"/>
      <c r="V63" s="91"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92"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89"/>
      <c r="B64" s="89"/>
      <c r="C64" s="89"/>
      <c r="D64" s="89"/>
      <c r="E64" s="29"/>
      <c r="F64" s="28"/>
      <c r="G64" s="28"/>
      <c r="H64" s="28"/>
      <c r="I64" s="28"/>
      <c r="J64" s="28"/>
      <c r="K64" s="28"/>
      <c r="L64" s="28"/>
      <c r="M64" s="24" t="str">
        <f t="shared" si="0"/>
        <v/>
      </c>
      <c r="N64" s="24"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4" t="str">
        <f t="shared" si="1"/>
        <v/>
      </c>
      <c r="P64" s="24"/>
      <c r="Q64" s="24" t="str">
        <f t="shared" si="2"/>
        <v/>
      </c>
      <c r="R64" s="89"/>
      <c r="S64" s="89"/>
      <c r="T64" s="89"/>
      <c r="U64" s="89"/>
      <c r="V64" s="89"/>
      <c r="W64" s="89"/>
      <c r="X64" s="2"/>
      <c r="Y64" s="2"/>
      <c r="Z64" s="2"/>
      <c r="AA64" s="2"/>
      <c r="AB64" s="2"/>
      <c r="AC64" s="2"/>
      <c r="AD64" s="2"/>
      <c r="AE64" s="2"/>
      <c r="AF64" s="2"/>
      <c r="AG64" s="2"/>
      <c r="AH64" s="2"/>
      <c r="AI64" s="2"/>
      <c r="AJ64" s="2"/>
      <c r="AK64" s="2"/>
      <c r="AL64" s="2"/>
      <c r="AM64" s="2"/>
    </row>
    <row r="65" spans="1:39" ht="45.75" customHeight="1">
      <c r="A65" s="90"/>
      <c r="B65" s="90"/>
      <c r="C65" s="90"/>
      <c r="D65" s="90"/>
      <c r="E65" s="29"/>
      <c r="F65" s="28"/>
      <c r="G65" s="28"/>
      <c r="H65" s="28"/>
      <c r="I65" s="28"/>
      <c r="J65" s="28"/>
      <c r="K65" s="28"/>
      <c r="L65" s="28"/>
      <c r="M65" s="24" t="str">
        <f t="shared" si="0"/>
        <v/>
      </c>
      <c r="N65" s="24"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4" t="str">
        <f t="shared" si="1"/>
        <v/>
      </c>
      <c r="P65" s="24"/>
      <c r="Q65" s="24" t="str">
        <f t="shared" si="2"/>
        <v/>
      </c>
      <c r="R65" s="90"/>
      <c r="S65" s="90"/>
      <c r="T65" s="90"/>
      <c r="U65" s="90"/>
      <c r="V65" s="90"/>
      <c r="W65" s="90"/>
      <c r="X65" s="2"/>
      <c r="Y65" s="2"/>
      <c r="Z65" s="2"/>
      <c r="AA65" s="2"/>
      <c r="AB65" s="2"/>
      <c r="AC65" s="2"/>
      <c r="AD65" s="2"/>
      <c r="AE65" s="2"/>
      <c r="AF65" s="2"/>
      <c r="AG65" s="2"/>
      <c r="AH65" s="2"/>
      <c r="AI65" s="2"/>
      <c r="AJ65" s="2"/>
      <c r="AK65" s="2"/>
      <c r="AL65" s="2"/>
      <c r="AM65" s="2"/>
    </row>
    <row r="66" spans="1:39" ht="45.75" customHeight="1">
      <c r="A66" s="95">
        <v>20</v>
      </c>
      <c r="B66" s="12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29"/>
      <c r="F66" s="28"/>
      <c r="G66" s="28"/>
      <c r="H66" s="28"/>
      <c r="I66" s="28"/>
      <c r="J66" s="28"/>
      <c r="K66" s="28"/>
      <c r="L66" s="28"/>
      <c r="M66" s="24" t="str">
        <f t="shared" si="0"/>
        <v/>
      </c>
      <c r="N66" s="24"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4" t="str">
        <f t="shared" si="1"/>
        <v/>
      </c>
      <c r="P66" s="24"/>
      <c r="Q66" s="24" t="str">
        <f t="shared" si="2"/>
        <v/>
      </c>
      <c r="R66" s="131" t="str">
        <f>IF(AND(N66="",N67="",N68=""),"",AVERAGE(N66:N68))</f>
        <v/>
      </c>
      <c r="S66" s="131" t="str">
        <f>IF(R66="","",
IF(R66=100,"Fuerte",
IF(R66&lt;50,"Débil",
IF(OR(R66&gt;=50,R66&lt;100),"Moderado",""))))</f>
        <v/>
      </c>
      <c r="T66" s="91" t="str">
        <f>IF(S66="","",IF(S66="Fuerte","NO","SI"))</f>
        <v/>
      </c>
      <c r="U66" s="91"/>
      <c r="V66" s="91"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92"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89"/>
      <c r="B67" s="89"/>
      <c r="C67" s="89"/>
      <c r="D67" s="89"/>
      <c r="E67" s="29"/>
      <c r="F67" s="28"/>
      <c r="G67" s="28"/>
      <c r="H67" s="28"/>
      <c r="I67" s="28"/>
      <c r="J67" s="28"/>
      <c r="K67" s="28"/>
      <c r="L67" s="28"/>
      <c r="M67" s="24" t="str">
        <f t="shared" si="0"/>
        <v/>
      </c>
      <c r="N67" s="24"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4" t="str">
        <f t="shared" si="1"/>
        <v/>
      </c>
      <c r="P67" s="24"/>
      <c r="Q67" s="24" t="str">
        <f t="shared" si="2"/>
        <v/>
      </c>
      <c r="R67" s="89"/>
      <c r="S67" s="89"/>
      <c r="T67" s="89"/>
      <c r="U67" s="89"/>
      <c r="V67" s="89"/>
      <c r="W67" s="89"/>
      <c r="X67" s="2"/>
      <c r="Y67" s="2"/>
      <c r="Z67" s="2"/>
      <c r="AA67" s="2"/>
      <c r="AB67" s="2"/>
      <c r="AC67" s="2"/>
      <c r="AD67" s="2"/>
      <c r="AE67" s="2"/>
      <c r="AF67" s="2"/>
      <c r="AG67" s="2"/>
      <c r="AH67" s="2"/>
      <c r="AI67" s="2"/>
      <c r="AJ67" s="2"/>
      <c r="AK67" s="2"/>
      <c r="AL67" s="2"/>
      <c r="AM67" s="2"/>
    </row>
    <row r="68" spans="1:39" ht="45.75" customHeight="1">
      <c r="A68" s="90"/>
      <c r="B68" s="90"/>
      <c r="C68" s="90"/>
      <c r="D68" s="90"/>
      <c r="E68" s="29"/>
      <c r="F68" s="28"/>
      <c r="G68" s="28"/>
      <c r="H68" s="28"/>
      <c r="I68" s="28"/>
      <c r="J68" s="28"/>
      <c r="K68" s="28"/>
      <c r="L68" s="28"/>
      <c r="M68" s="24" t="str">
        <f t="shared" si="0"/>
        <v/>
      </c>
      <c r="N68" s="24"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4" t="str">
        <f t="shared" si="1"/>
        <v/>
      </c>
      <c r="P68" s="24"/>
      <c r="Q68" s="24" t="str">
        <f t="shared" si="2"/>
        <v/>
      </c>
      <c r="R68" s="90"/>
      <c r="S68" s="90"/>
      <c r="T68" s="90"/>
      <c r="U68" s="90"/>
      <c r="V68" s="90"/>
      <c r="W68" s="90"/>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2"/>
      <c r="Y1000" s="2"/>
      <c r="Z1000" s="2"/>
      <c r="AA1000" s="2"/>
      <c r="AB1000" s="2"/>
      <c r="AC1000" s="2"/>
      <c r="AD1000" s="2"/>
      <c r="AE1000" s="2"/>
      <c r="AF1000" s="2"/>
      <c r="AG1000" s="2"/>
      <c r="AH1000" s="2"/>
      <c r="AI1000" s="2"/>
      <c r="AJ1000" s="2"/>
      <c r="AK1000" s="2"/>
      <c r="AL1000" s="2"/>
      <c r="AM1000" s="2"/>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U9:U11"/>
    <mergeCell ref="V9:V11"/>
    <mergeCell ref="W9:W11"/>
    <mergeCell ref="W12:W14"/>
    <mergeCell ref="R12:R14"/>
    <mergeCell ref="R21:R23"/>
    <mergeCell ref="S21:S23"/>
    <mergeCell ref="T21:T23"/>
    <mergeCell ref="U21:U23"/>
    <mergeCell ref="V21:V23"/>
    <mergeCell ref="W21:W23"/>
    <mergeCell ref="U18:U20"/>
    <mergeCell ref="V18:V20"/>
    <mergeCell ref="W18:W20"/>
    <mergeCell ref="S12:S14"/>
    <mergeCell ref="T12:T14"/>
    <mergeCell ref="S15:S17"/>
    <mergeCell ref="T15:T17"/>
    <mergeCell ref="U15:U17"/>
    <mergeCell ref="V15:V17"/>
    <mergeCell ref="W15:W17"/>
    <mergeCell ref="U12:U14"/>
    <mergeCell ref="V12:V14"/>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C42:C44"/>
    <mergeCell ref="D42:D44"/>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66:C68"/>
    <mergeCell ref="D66:D68"/>
    <mergeCell ref="A60:A62"/>
    <mergeCell ref="A63:A65"/>
    <mergeCell ref="B63:B65"/>
    <mergeCell ref="C63:C65"/>
    <mergeCell ref="D63:D65"/>
    <mergeCell ref="A66:A68"/>
    <mergeCell ref="B66:B68"/>
  </mergeCells>
  <conditionalFormatting sqref="W9">
    <cfRule type="expression" dxfId="208" priority="1">
      <formula>IF($W9="Casi seguro",1,0)</formula>
    </cfRule>
  </conditionalFormatting>
  <conditionalFormatting sqref="W9">
    <cfRule type="expression" dxfId="207" priority="2">
      <formula>IF($W9="Probable",1,0)</formula>
    </cfRule>
  </conditionalFormatting>
  <conditionalFormatting sqref="W9">
    <cfRule type="expression" dxfId="206" priority="3">
      <formula>IF($W9="Posible",1,0)</formula>
    </cfRule>
  </conditionalFormatting>
  <conditionalFormatting sqref="W9">
    <cfRule type="expression" dxfId="205" priority="4">
      <formula>IF($W9="Improbable",1,0)</formula>
    </cfRule>
  </conditionalFormatting>
  <conditionalFormatting sqref="W9">
    <cfRule type="expression" dxfId="204" priority="5">
      <formula>IF($W9="Rara vez",1,0)</formula>
    </cfRule>
  </conditionalFormatting>
  <conditionalFormatting sqref="B9:D68">
    <cfRule type="expression" dxfId="203" priority="6">
      <formula>IF($D9="No aplica",1,0)</formula>
    </cfRule>
  </conditionalFormatting>
  <conditionalFormatting sqref="W12">
    <cfRule type="expression" dxfId="202" priority="7">
      <formula>IF($W12="Casi seguro",1,0)</formula>
    </cfRule>
  </conditionalFormatting>
  <conditionalFormatting sqref="W12">
    <cfRule type="expression" dxfId="201" priority="8">
      <formula>IF($W12="Probable",1,0)</formula>
    </cfRule>
  </conditionalFormatting>
  <conditionalFormatting sqref="W12">
    <cfRule type="expression" dxfId="200" priority="9">
      <formula>IF($W12="Posible",1,0)</formula>
    </cfRule>
  </conditionalFormatting>
  <conditionalFormatting sqref="W12">
    <cfRule type="expression" dxfId="199" priority="10">
      <formula>IF($W12="Improbable",1,0)</formula>
    </cfRule>
  </conditionalFormatting>
  <conditionalFormatting sqref="W12">
    <cfRule type="expression" dxfId="198" priority="11">
      <formula>IF($W12="Rara vez",1,0)</formula>
    </cfRule>
  </conditionalFormatting>
  <conditionalFormatting sqref="E12:W14">
    <cfRule type="expression" dxfId="197" priority="12">
      <formula>IF($D$12="No aplica",1,0)</formula>
    </cfRule>
  </conditionalFormatting>
  <conditionalFormatting sqref="E9:W11">
    <cfRule type="expression" dxfId="196" priority="13">
      <formula>IF($D$9="No aplica",1,0)</formula>
    </cfRule>
  </conditionalFormatting>
  <conditionalFormatting sqref="W15">
    <cfRule type="expression" dxfId="195" priority="14">
      <formula>IF($W15="Casi seguro",1,0)</formula>
    </cfRule>
  </conditionalFormatting>
  <conditionalFormatting sqref="W15">
    <cfRule type="expression" dxfId="194" priority="15">
      <formula>IF($W15="Probable",1,0)</formula>
    </cfRule>
  </conditionalFormatting>
  <conditionalFormatting sqref="W15">
    <cfRule type="expression" dxfId="193" priority="16">
      <formula>IF($W15="Posible",1,0)</formula>
    </cfRule>
  </conditionalFormatting>
  <conditionalFormatting sqref="W15">
    <cfRule type="expression" dxfId="192" priority="17">
      <formula>IF($W15="Improbable",1,0)</formula>
    </cfRule>
  </conditionalFormatting>
  <conditionalFormatting sqref="W15">
    <cfRule type="expression" dxfId="191" priority="18">
      <formula>IF($W15="Rara vez",1,0)</formula>
    </cfRule>
  </conditionalFormatting>
  <conditionalFormatting sqref="E15:W17">
    <cfRule type="expression" dxfId="190" priority="19">
      <formula>IF($D$15="No aplica",1,0)</formula>
    </cfRule>
  </conditionalFormatting>
  <conditionalFormatting sqref="W18">
    <cfRule type="expression" dxfId="189" priority="20">
      <formula>IF($W18="Casi seguro",1,0)</formula>
    </cfRule>
  </conditionalFormatting>
  <conditionalFormatting sqref="W18">
    <cfRule type="expression" dxfId="188" priority="21">
      <formula>IF($W18="Probable",1,0)</formula>
    </cfRule>
  </conditionalFormatting>
  <conditionalFormatting sqref="W18">
    <cfRule type="expression" dxfId="187" priority="22">
      <formula>IF($W18="Posible",1,0)</formula>
    </cfRule>
  </conditionalFormatting>
  <conditionalFormatting sqref="W18">
    <cfRule type="expression" dxfId="186" priority="23">
      <formula>IF($W18="Improbable",1,0)</formula>
    </cfRule>
  </conditionalFormatting>
  <conditionalFormatting sqref="W18">
    <cfRule type="expression" dxfId="185" priority="24">
      <formula>IF($W18="Rara vez",1,0)</formula>
    </cfRule>
  </conditionalFormatting>
  <conditionalFormatting sqref="E18:W20">
    <cfRule type="expression" dxfId="184" priority="25">
      <formula>IF($D$18="No aplica",1,0)</formula>
    </cfRule>
  </conditionalFormatting>
  <conditionalFormatting sqref="W21">
    <cfRule type="expression" dxfId="183" priority="26">
      <formula>IF($W21="Casi seguro",1,0)</formula>
    </cfRule>
  </conditionalFormatting>
  <conditionalFormatting sqref="W21">
    <cfRule type="expression" dxfId="182" priority="27">
      <formula>IF($W21="Probable",1,0)</formula>
    </cfRule>
  </conditionalFormatting>
  <conditionalFormatting sqref="W21">
    <cfRule type="expression" dxfId="181" priority="28">
      <formula>IF($W21="Posible",1,0)</formula>
    </cfRule>
  </conditionalFormatting>
  <conditionalFormatting sqref="W21">
    <cfRule type="expression" dxfId="180" priority="29">
      <formula>IF($W21="Improbable",1,0)</formula>
    </cfRule>
  </conditionalFormatting>
  <conditionalFormatting sqref="W21">
    <cfRule type="expression" dxfId="179" priority="30">
      <formula>IF($W21="Rara vez",1,0)</formula>
    </cfRule>
  </conditionalFormatting>
  <conditionalFormatting sqref="E21:W23">
    <cfRule type="expression" dxfId="178" priority="31">
      <formula>IF($D$21="No aplica",1,0)</formula>
    </cfRule>
  </conditionalFormatting>
  <conditionalFormatting sqref="W24">
    <cfRule type="expression" dxfId="177" priority="32">
      <formula>IF($W24="Casi seguro",1,0)</formula>
    </cfRule>
  </conditionalFormatting>
  <conditionalFormatting sqref="W24">
    <cfRule type="expression" dxfId="176" priority="33">
      <formula>IF($W24="Probable",1,0)</formula>
    </cfRule>
  </conditionalFormatting>
  <conditionalFormatting sqref="W24">
    <cfRule type="expression" dxfId="175" priority="34">
      <formula>IF($W24="Posible",1,0)</formula>
    </cfRule>
  </conditionalFormatting>
  <conditionalFormatting sqref="W24">
    <cfRule type="expression" dxfId="174" priority="35">
      <formula>IF($W24="Improbable",1,0)</formula>
    </cfRule>
  </conditionalFormatting>
  <conditionalFormatting sqref="W24">
    <cfRule type="expression" dxfId="173" priority="36">
      <formula>IF($W24="Rara vez",1,0)</formula>
    </cfRule>
  </conditionalFormatting>
  <conditionalFormatting sqref="E24:W26">
    <cfRule type="expression" dxfId="172" priority="37">
      <formula>IF($D$24="No aplica",1,0)</formula>
    </cfRule>
  </conditionalFormatting>
  <conditionalFormatting sqref="W27">
    <cfRule type="expression" dxfId="171" priority="38">
      <formula>IF($W27="Casi seguro",1,0)</formula>
    </cfRule>
  </conditionalFormatting>
  <conditionalFormatting sqref="W27">
    <cfRule type="expression" dxfId="170" priority="39">
      <formula>IF($W27="Probable",1,0)</formula>
    </cfRule>
  </conditionalFormatting>
  <conditionalFormatting sqref="W27">
    <cfRule type="expression" dxfId="169" priority="40">
      <formula>IF($W27="Posible",1,0)</formula>
    </cfRule>
  </conditionalFormatting>
  <conditionalFormatting sqref="W27">
    <cfRule type="expression" dxfId="168" priority="41">
      <formula>IF($W27="Improbable",1,0)</formula>
    </cfRule>
  </conditionalFormatting>
  <conditionalFormatting sqref="W27">
    <cfRule type="expression" dxfId="167" priority="42">
      <formula>IF($W27="Rara vez",1,0)</formula>
    </cfRule>
  </conditionalFormatting>
  <conditionalFormatting sqref="E27:W29">
    <cfRule type="expression" dxfId="166" priority="43">
      <formula>IF($D$27="No aplica",1,0)</formula>
    </cfRule>
  </conditionalFormatting>
  <conditionalFormatting sqref="W30">
    <cfRule type="expression" dxfId="165" priority="44">
      <formula>IF($W30="Casi seguro",1,0)</formula>
    </cfRule>
  </conditionalFormatting>
  <conditionalFormatting sqref="W30">
    <cfRule type="expression" dxfId="164" priority="45">
      <formula>IF($W30="Probable",1,0)</formula>
    </cfRule>
  </conditionalFormatting>
  <conditionalFormatting sqref="W30">
    <cfRule type="expression" dxfId="163" priority="46">
      <formula>IF($W30="Posible",1,0)</formula>
    </cfRule>
  </conditionalFormatting>
  <conditionalFormatting sqref="W30">
    <cfRule type="expression" dxfId="162" priority="47">
      <formula>IF($W30="Improbable",1,0)</formula>
    </cfRule>
  </conditionalFormatting>
  <conditionalFormatting sqref="W30">
    <cfRule type="expression" dxfId="161" priority="48">
      <formula>IF($W30="Rara vez",1,0)</formula>
    </cfRule>
  </conditionalFormatting>
  <conditionalFormatting sqref="E30:W32">
    <cfRule type="expression" dxfId="160" priority="49">
      <formula>IF($D$30="No aplica",1,0)</formula>
    </cfRule>
  </conditionalFormatting>
  <conditionalFormatting sqref="W33">
    <cfRule type="expression" dxfId="159" priority="50">
      <formula>IF($W33="Casi seguro",1,0)</formula>
    </cfRule>
  </conditionalFormatting>
  <conditionalFormatting sqref="W33">
    <cfRule type="expression" dxfId="158" priority="51">
      <formula>IF($W33="Probable",1,0)</formula>
    </cfRule>
  </conditionalFormatting>
  <conditionalFormatting sqref="W33">
    <cfRule type="expression" dxfId="157" priority="52">
      <formula>IF($W33="Posible",1,0)</formula>
    </cfRule>
  </conditionalFormatting>
  <conditionalFormatting sqref="W33">
    <cfRule type="expression" dxfId="156" priority="53">
      <formula>IF($W33="Improbable",1,0)</formula>
    </cfRule>
  </conditionalFormatting>
  <conditionalFormatting sqref="W33">
    <cfRule type="expression" dxfId="155" priority="54">
      <formula>IF($W33="Rara vez",1,0)</formula>
    </cfRule>
  </conditionalFormatting>
  <conditionalFormatting sqref="E33:W35">
    <cfRule type="expression" dxfId="154" priority="55">
      <formula>IF($D$33="No aplica",1,0)</formula>
    </cfRule>
  </conditionalFormatting>
  <conditionalFormatting sqref="W36">
    <cfRule type="expression" dxfId="153" priority="56">
      <formula>IF($W36="Casi seguro",1,0)</formula>
    </cfRule>
  </conditionalFormatting>
  <conditionalFormatting sqref="W36">
    <cfRule type="expression" dxfId="152" priority="57">
      <formula>IF($W36="Probable",1,0)</formula>
    </cfRule>
  </conditionalFormatting>
  <conditionalFormatting sqref="W36">
    <cfRule type="expression" dxfId="151" priority="58">
      <formula>IF($W36="Posible",1,0)</formula>
    </cfRule>
  </conditionalFormatting>
  <conditionalFormatting sqref="W36">
    <cfRule type="expression" dxfId="150" priority="59">
      <formula>IF($W36="Improbable",1,0)</formula>
    </cfRule>
  </conditionalFormatting>
  <conditionalFormatting sqref="W36">
    <cfRule type="expression" dxfId="149" priority="60">
      <formula>IF($W36="Rara vez",1,0)</formula>
    </cfRule>
  </conditionalFormatting>
  <conditionalFormatting sqref="E36:W38">
    <cfRule type="expression" dxfId="148" priority="61">
      <formula>IF($D$36="No aplica",1,0)</formula>
    </cfRule>
  </conditionalFormatting>
  <conditionalFormatting sqref="W39">
    <cfRule type="expression" dxfId="147" priority="62">
      <formula>IF($W39="Casi seguro",1,0)</formula>
    </cfRule>
  </conditionalFormatting>
  <conditionalFormatting sqref="W39">
    <cfRule type="expression" dxfId="146" priority="63">
      <formula>IF($W39="Probable",1,0)</formula>
    </cfRule>
  </conditionalFormatting>
  <conditionalFormatting sqref="W39">
    <cfRule type="expression" dxfId="145" priority="64">
      <formula>IF($W39="Posible",1,0)</formula>
    </cfRule>
  </conditionalFormatting>
  <conditionalFormatting sqref="W39">
    <cfRule type="expression" dxfId="144" priority="65">
      <formula>IF($W39="Improbable",1,0)</formula>
    </cfRule>
  </conditionalFormatting>
  <conditionalFormatting sqref="W39">
    <cfRule type="expression" dxfId="143" priority="66">
      <formula>IF($W39="Rara vez",1,0)</formula>
    </cfRule>
  </conditionalFormatting>
  <conditionalFormatting sqref="E39:W41">
    <cfRule type="expression" dxfId="142" priority="67">
      <formula>IF($D$39="No aplica",1,0)</formula>
    </cfRule>
  </conditionalFormatting>
  <conditionalFormatting sqref="W42">
    <cfRule type="expression" dxfId="141" priority="68">
      <formula>IF($W42="Casi seguro",1,0)</formula>
    </cfRule>
  </conditionalFormatting>
  <conditionalFormatting sqref="W42">
    <cfRule type="expression" dxfId="140" priority="69">
      <formula>IF($W42="Probable",1,0)</formula>
    </cfRule>
  </conditionalFormatting>
  <conditionalFormatting sqref="W42">
    <cfRule type="expression" dxfId="139" priority="70">
      <formula>IF($W42="Posible",1,0)</formula>
    </cfRule>
  </conditionalFormatting>
  <conditionalFormatting sqref="W42">
    <cfRule type="expression" dxfId="138" priority="71">
      <formula>IF($W42="Improbable",1,0)</formula>
    </cfRule>
  </conditionalFormatting>
  <conditionalFormatting sqref="W42">
    <cfRule type="expression" dxfId="137" priority="72">
      <formula>IF($W42="Rara vez",1,0)</formula>
    </cfRule>
  </conditionalFormatting>
  <conditionalFormatting sqref="E42:W44">
    <cfRule type="expression" dxfId="136" priority="73">
      <formula>IF($D$42="No aplica",1,0)</formula>
    </cfRule>
  </conditionalFormatting>
  <conditionalFormatting sqref="W45">
    <cfRule type="expression" dxfId="135" priority="74">
      <formula>IF($W45="Casi seguro",1,0)</formula>
    </cfRule>
  </conditionalFormatting>
  <conditionalFormatting sqref="W45">
    <cfRule type="expression" dxfId="134" priority="75">
      <formula>IF($W45="Probable",1,0)</formula>
    </cfRule>
  </conditionalFormatting>
  <conditionalFormatting sqref="W45">
    <cfRule type="expression" dxfId="133" priority="76">
      <formula>IF($W45="Posible",1,0)</formula>
    </cfRule>
  </conditionalFormatting>
  <conditionalFormatting sqref="W45">
    <cfRule type="expression" dxfId="132" priority="77">
      <formula>IF($W45="Improbable",1,0)</formula>
    </cfRule>
  </conditionalFormatting>
  <conditionalFormatting sqref="W45">
    <cfRule type="expression" dxfId="131" priority="78">
      <formula>IF($W45="Rara vez",1,0)</formula>
    </cfRule>
  </conditionalFormatting>
  <conditionalFormatting sqref="E45:W47">
    <cfRule type="expression" dxfId="130" priority="79">
      <formula>IF($D$45="No aplica",1,0)</formula>
    </cfRule>
  </conditionalFormatting>
  <conditionalFormatting sqref="W48">
    <cfRule type="expression" dxfId="129" priority="80">
      <formula>IF($W48="Casi seguro",1,0)</formula>
    </cfRule>
  </conditionalFormatting>
  <conditionalFormatting sqref="W48">
    <cfRule type="expression" dxfId="128" priority="81">
      <formula>IF($W48="Probable",1,0)</formula>
    </cfRule>
  </conditionalFormatting>
  <conditionalFormatting sqref="W48">
    <cfRule type="expression" dxfId="127" priority="82">
      <formula>IF($W48="Posible",1,0)</formula>
    </cfRule>
  </conditionalFormatting>
  <conditionalFormatting sqref="W48">
    <cfRule type="expression" dxfId="126" priority="83">
      <formula>IF($W48="Improbable",1,0)</formula>
    </cfRule>
  </conditionalFormatting>
  <conditionalFormatting sqref="W48">
    <cfRule type="expression" dxfId="125" priority="84">
      <formula>IF($W48="Rara vez",1,0)</formula>
    </cfRule>
  </conditionalFormatting>
  <conditionalFormatting sqref="E48:W50">
    <cfRule type="expression" dxfId="124" priority="85">
      <formula>IF($D$48="No aplica",1,0)</formula>
    </cfRule>
  </conditionalFormatting>
  <conditionalFormatting sqref="W51">
    <cfRule type="expression" dxfId="123" priority="86">
      <formula>IF($W51="Casi seguro",1,0)</formula>
    </cfRule>
  </conditionalFormatting>
  <conditionalFormatting sqref="W51">
    <cfRule type="expression" dxfId="122" priority="87">
      <formula>IF($W51="Probable",1,0)</formula>
    </cfRule>
  </conditionalFormatting>
  <conditionalFormatting sqref="W51">
    <cfRule type="expression" dxfId="121" priority="88">
      <formula>IF($W51="Posible",1,0)</formula>
    </cfRule>
  </conditionalFormatting>
  <conditionalFormatting sqref="W51">
    <cfRule type="expression" dxfId="120" priority="89">
      <formula>IF($W51="Improbable",1,0)</formula>
    </cfRule>
  </conditionalFormatting>
  <conditionalFormatting sqref="W51">
    <cfRule type="expression" dxfId="119" priority="90">
      <formula>IF($W51="Rara vez",1,0)</formula>
    </cfRule>
  </conditionalFormatting>
  <conditionalFormatting sqref="E51:W53">
    <cfRule type="expression" dxfId="118" priority="91">
      <formula>IF($D$51="No aplica",1,0)</formula>
    </cfRule>
  </conditionalFormatting>
  <conditionalFormatting sqref="W54">
    <cfRule type="expression" dxfId="117" priority="92">
      <formula>IF($W54="Casi seguro",1,0)</formula>
    </cfRule>
  </conditionalFormatting>
  <conditionalFormatting sqref="W54">
    <cfRule type="expression" dxfId="116" priority="93">
      <formula>IF($W54="Probable",1,0)</formula>
    </cfRule>
  </conditionalFormatting>
  <conditionalFormatting sqref="W54">
    <cfRule type="expression" dxfId="115" priority="94">
      <formula>IF($W54="Posible",1,0)</formula>
    </cfRule>
  </conditionalFormatting>
  <conditionalFormatting sqref="W54">
    <cfRule type="expression" dxfId="114" priority="95">
      <formula>IF($W54="Improbable",1,0)</formula>
    </cfRule>
  </conditionalFormatting>
  <conditionalFormatting sqref="W54">
    <cfRule type="expression" dxfId="113" priority="96">
      <formula>IF($W54="Rara vez",1,0)</formula>
    </cfRule>
  </conditionalFormatting>
  <conditionalFormatting sqref="E54:W56">
    <cfRule type="expression" dxfId="112" priority="97">
      <formula>IF($D$54="No aplica",1,0)</formula>
    </cfRule>
  </conditionalFormatting>
  <conditionalFormatting sqref="W57">
    <cfRule type="expression" dxfId="111" priority="98">
      <formula>IF($W57="Casi seguro",1,0)</formula>
    </cfRule>
  </conditionalFormatting>
  <conditionalFormatting sqref="W57">
    <cfRule type="expression" dxfId="110" priority="99">
      <formula>IF($W57="Probable",1,0)</formula>
    </cfRule>
  </conditionalFormatting>
  <conditionalFormatting sqref="W57">
    <cfRule type="expression" dxfId="109" priority="100">
      <formula>IF($W57="Posible",1,0)</formula>
    </cfRule>
  </conditionalFormatting>
  <conditionalFormatting sqref="W57">
    <cfRule type="expression" dxfId="108" priority="101">
      <formula>IF($W57="Improbable",1,0)</formula>
    </cfRule>
  </conditionalFormatting>
  <conditionalFormatting sqref="W57">
    <cfRule type="expression" dxfId="107" priority="102">
      <formula>IF($W57="Rara vez",1,0)</formula>
    </cfRule>
  </conditionalFormatting>
  <conditionalFormatting sqref="E57:W59">
    <cfRule type="expression" dxfId="106" priority="103">
      <formula>IF($D$57="No aplica",1,0)</formula>
    </cfRule>
  </conditionalFormatting>
  <conditionalFormatting sqref="W60">
    <cfRule type="expression" dxfId="105" priority="104">
      <formula>IF($W60="Casi seguro",1,0)</formula>
    </cfRule>
  </conditionalFormatting>
  <conditionalFormatting sqref="W60">
    <cfRule type="expression" dxfId="104" priority="105">
      <formula>IF($W60="Probable",1,0)</formula>
    </cfRule>
  </conditionalFormatting>
  <conditionalFormatting sqref="W60">
    <cfRule type="expression" dxfId="103" priority="106">
      <formula>IF($W60="Posible",1,0)</formula>
    </cfRule>
  </conditionalFormatting>
  <conditionalFormatting sqref="W60">
    <cfRule type="expression" dxfId="102" priority="107">
      <formula>IF($W60="Improbable",1,0)</formula>
    </cfRule>
  </conditionalFormatting>
  <conditionalFormatting sqref="W60">
    <cfRule type="expression" dxfId="101" priority="108">
      <formula>IF($W60="Rara vez",1,0)</formula>
    </cfRule>
  </conditionalFormatting>
  <conditionalFormatting sqref="E60:W62">
    <cfRule type="expression" dxfId="100" priority="109">
      <formula>IF($D$60="No aplica",1,0)</formula>
    </cfRule>
  </conditionalFormatting>
  <conditionalFormatting sqref="W63">
    <cfRule type="expression" dxfId="99" priority="110">
      <formula>IF($W63="Casi seguro",1,0)</formula>
    </cfRule>
  </conditionalFormatting>
  <conditionalFormatting sqref="W63">
    <cfRule type="expression" dxfId="98" priority="111">
      <formula>IF($W63="Probable",1,0)</formula>
    </cfRule>
  </conditionalFormatting>
  <conditionalFormatting sqref="W63">
    <cfRule type="expression" dxfId="97" priority="112">
      <formula>IF($W63="Posible",1,0)</formula>
    </cfRule>
  </conditionalFormatting>
  <conditionalFormatting sqref="W63">
    <cfRule type="expression" dxfId="96" priority="113">
      <formula>IF($W63="Improbable",1,0)</formula>
    </cfRule>
  </conditionalFormatting>
  <conditionalFormatting sqref="W63">
    <cfRule type="expression" dxfId="95" priority="114">
      <formula>IF($W63="Rara vez",1,0)</formula>
    </cfRule>
  </conditionalFormatting>
  <conditionalFormatting sqref="E63:W65">
    <cfRule type="expression" dxfId="94" priority="115">
      <formula>IF($D$63="No aplica",1,0)</formula>
    </cfRule>
  </conditionalFormatting>
  <conditionalFormatting sqref="W66">
    <cfRule type="expression" dxfId="93" priority="116">
      <formula>IF($W66="Casi seguro",1,0)</formula>
    </cfRule>
  </conditionalFormatting>
  <conditionalFormatting sqref="W66">
    <cfRule type="expression" dxfId="92" priority="117">
      <formula>IF($W66="Probable",1,0)</formula>
    </cfRule>
  </conditionalFormatting>
  <conditionalFormatting sqref="W66">
    <cfRule type="expression" dxfId="91" priority="118">
      <formula>IF($W66="Posible",1,0)</formula>
    </cfRule>
  </conditionalFormatting>
  <conditionalFormatting sqref="W66">
    <cfRule type="expression" dxfId="90" priority="119">
      <formula>IF($W66="Improbable",1,0)</formula>
    </cfRule>
  </conditionalFormatting>
  <conditionalFormatting sqref="W66">
    <cfRule type="expression" dxfId="89" priority="120">
      <formula>IF($W66="Rara vez",1,0)</formula>
    </cfRule>
  </conditionalFormatting>
  <conditionalFormatting sqref="E66:W68">
    <cfRule type="expression" dxfId="88" priority="121">
      <formula>IF($D$66="No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14:formula1>
            <xm:f>IF($E9="",Listas!$R$3,Listas!$Y$2:$Y$4)</xm:f>
          </x14:formula1>
          <xm:sqref>L9:L68</xm:sqref>
        </x14:dataValidation>
        <x14:dataValidation type="list" allowBlank="1" showErrorMessage="1">
          <x14:formula1>
            <xm:f>IF($E9="",Listas!$R$3,Listas!$W$2:$W$3)</xm:f>
          </x14:formula1>
          <xm:sqref>J9:J68</xm:sqref>
        </x14:dataValidation>
        <x14:dataValidation type="list" allowBlank="1" showErrorMessage="1">
          <x14:formula1>
            <xm:f>Listas!$AB$2:$AB$4</xm:f>
          </x14:formula1>
          <xm:sqref>P9:P68</xm:sqref>
        </x14:dataValidation>
        <x14:dataValidation type="list" allowBlank="1" showErrorMessage="1">
          <x14:formula1>
            <xm:f>Listas!$AC$2:$AC$5</xm:f>
          </x14:formula1>
          <xm:sqref>U9 U12 U15 U18 U21 U24 U27 U30 U33 U36 U39 U42 U45 U48 U51 U54 U57 U60 U63 U66</xm:sqref>
        </x14:dataValidation>
        <x14:dataValidation type="list" allowBlank="1" showErrorMessage="1">
          <x14:formula1>
            <xm:f>IF($E9="",Listas!$R$3,Listas!$V$2:$V$4)</xm:f>
          </x14:formula1>
          <xm:sqref>I9:I68</xm:sqref>
        </x14:dataValidation>
        <x14:dataValidation type="list" allowBlank="1" showErrorMessage="1">
          <x14:formula1>
            <xm:f>IF($E9="",Listas!$R$3,Listas!$T$2:$T$3)</xm:f>
          </x14:formula1>
          <xm:sqref>G9:G68</xm:sqref>
        </x14:dataValidation>
        <x14:dataValidation type="list" allowBlank="1" showErrorMessage="1">
          <x14:formula1>
            <xm:f>IF($E9="",Listas!$R$3,Listas!$X$2:$X$3)</xm:f>
          </x14:formula1>
          <xm:sqref>K9:K68</xm:sqref>
        </x14:dataValidation>
        <x14:dataValidation type="list" allowBlank="1" showErrorMessage="1">
          <x14:formula1>
            <xm:f>IF($E9="",Listas!$R$3,Listas!$U$2:$U$3)</xm:f>
          </x14:formula1>
          <xm:sqref>H9:H68</xm:sqref>
        </x14:dataValidation>
        <x14:dataValidation type="list" allowBlank="1" showErrorMessage="1">
          <x14:formula1>
            <xm:f>IF($E9="",Listas!$R$3,Listas!$S$2:$S$3)</xm:f>
          </x14:formula1>
          <xm:sqref>F9:F68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opLeftCell="AC1" workbookViewId="0">
      <pane ySplit="8" topLeftCell="A34" activePane="bottomLeft" state="frozen"/>
      <selection pane="bottomLeft" activeCell="AI36" sqref="AI36:AI38"/>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26.7109375" customWidth="1"/>
    <col min="18" max="18" width="12.85546875" customWidth="1"/>
    <col min="19" max="19" width="16" customWidth="1"/>
    <col min="20" max="20" width="21.140625" customWidth="1"/>
    <col min="21" max="21" width="16.28515625" customWidth="1"/>
    <col min="22" max="22" width="21" customWidth="1"/>
    <col min="23" max="23" width="17.28515625" customWidth="1"/>
    <col min="24" max="25" width="29.42578125" customWidth="1"/>
    <col min="26" max="26" width="35.5703125" customWidth="1"/>
    <col min="27" max="27" width="12.85546875" customWidth="1"/>
    <col min="28" max="28" width="13" customWidth="1"/>
    <col min="29" max="29" width="10.42578125" customWidth="1"/>
    <col min="30" max="30" width="12.85546875" customWidth="1"/>
    <col min="31" max="31" width="9.140625" customWidth="1"/>
    <col min="32" max="32" width="15.28515625" customWidth="1"/>
    <col min="33" max="33" width="13.42578125" customWidth="1"/>
    <col min="34" max="34" width="31.85546875" customWidth="1"/>
    <col min="35" max="35" width="50" customWidth="1"/>
    <col min="36" max="36" width="27.85546875" customWidth="1"/>
    <col min="37" max="37" width="19.28515625" customWidth="1"/>
    <col min="38" max="38" width="24.42578125" customWidth="1"/>
    <col min="39" max="39" width="8.140625" customWidth="1"/>
    <col min="40" max="58" width="11.42578125" hidden="1" customWidth="1"/>
  </cols>
  <sheetData>
    <row r="1" spans="1:58" ht="16.5" customHeight="1">
      <c r="A1" s="141" t="s">
        <v>262</v>
      </c>
      <c r="B1" s="77"/>
      <c r="C1" s="71"/>
      <c r="D1" s="76" t="s">
        <v>0</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1"/>
      <c r="AK1" s="120" t="s">
        <v>263</v>
      </c>
      <c r="AL1" s="63"/>
      <c r="AM1" s="3"/>
      <c r="AN1" s="3"/>
      <c r="AO1" s="3"/>
      <c r="AP1" s="3"/>
      <c r="AQ1" s="3"/>
      <c r="AR1" s="3"/>
      <c r="AS1" s="3"/>
      <c r="AT1" s="3"/>
      <c r="AU1" s="3"/>
      <c r="AV1" s="3"/>
      <c r="AW1" s="3"/>
      <c r="AX1" s="3"/>
      <c r="AY1" s="3"/>
      <c r="AZ1" s="3"/>
      <c r="BA1" s="3"/>
      <c r="BB1" s="3"/>
      <c r="BC1" s="3"/>
      <c r="BD1" s="3"/>
      <c r="BE1" s="3"/>
      <c r="BF1" s="3"/>
    </row>
    <row r="2" spans="1:58" ht="16.5" customHeight="1">
      <c r="A2" s="72"/>
      <c r="B2" s="78"/>
      <c r="C2" s="73"/>
      <c r="D2" s="72"/>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3"/>
      <c r="AK2" s="120" t="s">
        <v>264</v>
      </c>
      <c r="AL2" s="63"/>
      <c r="AM2" s="3"/>
      <c r="AN2" s="3"/>
      <c r="AO2" s="3"/>
      <c r="AP2" s="3"/>
      <c r="AQ2" s="3"/>
      <c r="AR2" s="3"/>
      <c r="AS2" s="3"/>
      <c r="AT2" s="3"/>
      <c r="AU2" s="3"/>
      <c r="AV2" s="3"/>
      <c r="AW2" s="3"/>
      <c r="AX2" s="3"/>
      <c r="AY2" s="3"/>
      <c r="AZ2" s="3"/>
      <c r="BA2" s="3"/>
      <c r="BB2" s="3"/>
      <c r="BC2" s="3"/>
      <c r="BD2" s="3"/>
      <c r="BE2" s="3"/>
      <c r="BF2" s="3"/>
    </row>
    <row r="3" spans="1:58" ht="14.25" customHeight="1">
      <c r="A3" s="72"/>
      <c r="B3" s="78"/>
      <c r="C3" s="73"/>
      <c r="D3" s="7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3"/>
      <c r="AK3" s="120" t="s">
        <v>265</v>
      </c>
      <c r="AL3" s="63"/>
      <c r="AM3" s="3"/>
      <c r="AN3" s="3"/>
      <c r="AO3" s="3"/>
      <c r="AP3" s="3"/>
      <c r="AQ3" s="3"/>
      <c r="AR3" s="3"/>
      <c r="AS3" s="3"/>
      <c r="AT3" s="3"/>
      <c r="AU3" s="3"/>
      <c r="AV3" s="3"/>
      <c r="AW3" s="3"/>
      <c r="AX3" s="3"/>
      <c r="AY3" s="3"/>
      <c r="AZ3" s="3"/>
      <c r="BA3" s="3"/>
      <c r="BB3" s="3"/>
      <c r="BC3" s="3"/>
      <c r="BD3" s="3"/>
      <c r="BE3" s="3"/>
      <c r="BF3" s="3"/>
    </row>
    <row r="4" spans="1:58" ht="14.25" customHeight="1">
      <c r="A4" s="74"/>
      <c r="B4" s="79"/>
      <c r="C4" s="75"/>
      <c r="D4" s="7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5"/>
      <c r="AK4" s="120" t="s">
        <v>266</v>
      </c>
      <c r="AL4" s="63"/>
      <c r="AM4" s="3"/>
      <c r="AN4" s="3"/>
      <c r="AO4" s="3"/>
      <c r="AP4" s="3"/>
      <c r="AQ4" s="3"/>
      <c r="AR4" s="3"/>
      <c r="AS4" s="3"/>
      <c r="AT4" s="3"/>
      <c r="AU4" s="3"/>
      <c r="AV4" s="3"/>
      <c r="AW4" s="3"/>
      <c r="AX4" s="3"/>
      <c r="AY4" s="3"/>
      <c r="AZ4" s="3"/>
      <c r="BA4" s="3"/>
      <c r="BB4" s="3"/>
      <c r="BC4" s="3"/>
      <c r="BD4" s="3"/>
      <c r="BE4" s="3"/>
      <c r="BF4" s="3"/>
    </row>
    <row r="5" spans="1:58" ht="12" customHeight="1">
      <c r="A5" s="15"/>
      <c r="B5" s="15"/>
      <c r="C5" s="15"/>
      <c r="D5" s="19"/>
      <c r="E5" s="15"/>
      <c r="F5" s="15"/>
      <c r="G5" s="15"/>
      <c r="H5" s="15"/>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116" t="s">
        <v>88</v>
      </c>
      <c r="B6" s="62"/>
      <c r="C6" s="62"/>
      <c r="D6" s="62"/>
      <c r="E6" s="62"/>
      <c r="F6" s="62"/>
      <c r="G6" s="62"/>
      <c r="H6" s="62"/>
      <c r="I6" s="62"/>
      <c r="J6" s="63"/>
      <c r="K6" s="116" t="s">
        <v>89</v>
      </c>
      <c r="L6" s="62"/>
      <c r="M6" s="62"/>
      <c r="N6" s="62"/>
      <c r="O6" s="62"/>
      <c r="P6" s="63"/>
      <c r="Q6" s="116" t="s">
        <v>194</v>
      </c>
      <c r="R6" s="62"/>
      <c r="S6" s="62"/>
      <c r="T6" s="62"/>
      <c r="U6" s="62"/>
      <c r="V6" s="62"/>
      <c r="W6" s="62"/>
      <c r="X6" s="62"/>
      <c r="Y6" s="62"/>
      <c r="Z6" s="62"/>
      <c r="AA6" s="63"/>
      <c r="AB6" s="116" t="s">
        <v>267</v>
      </c>
      <c r="AC6" s="62"/>
      <c r="AD6" s="62"/>
      <c r="AE6" s="62"/>
      <c r="AF6" s="62"/>
      <c r="AG6" s="62"/>
      <c r="AH6" s="63"/>
      <c r="AI6" s="142" t="s">
        <v>268</v>
      </c>
      <c r="AJ6" s="62"/>
      <c r="AK6" s="62"/>
      <c r="AL6" s="63"/>
      <c r="AM6" s="3"/>
      <c r="AN6" s="3"/>
      <c r="AO6" s="3"/>
      <c r="AP6" s="3"/>
      <c r="AQ6" s="3"/>
      <c r="AR6" s="3"/>
      <c r="AS6" s="3"/>
      <c r="AT6" s="3"/>
      <c r="AU6" s="3"/>
      <c r="AV6" s="3"/>
      <c r="AW6" s="3"/>
      <c r="AX6" s="3"/>
      <c r="AY6" s="3"/>
      <c r="AZ6" s="3"/>
      <c r="BA6" s="3"/>
      <c r="BB6" s="3"/>
      <c r="BC6" s="3"/>
      <c r="BD6" s="3"/>
      <c r="BE6" s="3"/>
      <c r="BF6" s="3"/>
    </row>
    <row r="7" spans="1:58" ht="18" customHeight="1">
      <c r="A7" s="115" t="s">
        <v>86</v>
      </c>
      <c r="B7" s="111" t="s">
        <v>87</v>
      </c>
      <c r="C7" s="112" t="s">
        <v>91</v>
      </c>
      <c r="D7" s="112" t="s">
        <v>92</v>
      </c>
      <c r="E7" s="112" t="s">
        <v>93</v>
      </c>
      <c r="F7" s="112" t="s">
        <v>94</v>
      </c>
      <c r="G7" s="111" t="s">
        <v>95</v>
      </c>
      <c r="H7" s="112" t="s">
        <v>96</v>
      </c>
      <c r="I7" s="112" t="s">
        <v>97</v>
      </c>
      <c r="J7" s="112" t="s">
        <v>98</v>
      </c>
      <c r="K7" s="112" t="s">
        <v>99</v>
      </c>
      <c r="L7" s="111" t="s">
        <v>100</v>
      </c>
      <c r="M7" s="112" t="s">
        <v>269</v>
      </c>
      <c r="N7" s="112" t="s">
        <v>102</v>
      </c>
      <c r="O7" s="111" t="s">
        <v>100</v>
      </c>
      <c r="P7" s="112" t="s">
        <v>103</v>
      </c>
      <c r="Q7" s="112" t="s">
        <v>198</v>
      </c>
      <c r="R7" s="128" t="s">
        <v>199</v>
      </c>
      <c r="S7" s="62"/>
      <c r="T7" s="63"/>
      <c r="U7" s="128" t="s">
        <v>200</v>
      </c>
      <c r="V7" s="62"/>
      <c r="W7" s="62"/>
      <c r="X7" s="62"/>
      <c r="Y7" s="62"/>
      <c r="Z7" s="63"/>
      <c r="AA7" s="112" t="s">
        <v>201</v>
      </c>
      <c r="AB7" s="112" t="s">
        <v>261</v>
      </c>
      <c r="AC7" s="112" t="s">
        <v>100</v>
      </c>
      <c r="AD7" s="112" t="s">
        <v>270</v>
      </c>
      <c r="AE7" s="112" t="s">
        <v>100</v>
      </c>
      <c r="AF7" s="112" t="s">
        <v>271</v>
      </c>
      <c r="AG7" s="118" t="s">
        <v>272</v>
      </c>
      <c r="AH7" s="112" t="s">
        <v>273</v>
      </c>
      <c r="AI7" s="118" t="s">
        <v>274</v>
      </c>
      <c r="AJ7" s="118" t="s">
        <v>275</v>
      </c>
      <c r="AK7" s="112" t="s">
        <v>276</v>
      </c>
      <c r="AL7" s="118" t="s">
        <v>277</v>
      </c>
      <c r="AM7" s="3"/>
      <c r="AN7" s="3"/>
      <c r="AO7" s="3"/>
      <c r="AP7" s="3"/>
      <c r="AQ7" s="3"/>
      <c r="AR7" s="3"/>
      <c r="AS7" s="3"/>
      <c r="AT7" s="3"/>
      <c r="AU7" s="3"/>
      <c r="AV7" s="3"/>
      <c r="AW7" s="3"/>
      <c r="AX7" s="3"/>
      <c r="AY7" s="3"/>
      <c r="AZ7" s="3"/>
      <c r="BA7" s="3"/>
      <c r="BB7" s="3"/>
      <c r="BC7" s="3"/>
      <c r="BD7" s="3"/>
      <c r="BE7" s="3"/>
      <c r="BF7" s="3"/>
    </row>
    <row r="8" spans="1:58" ht="47.25" customHeight="1">
      <c r="A8" s="90"/>
      <c r="B8" s="90"/>
      <c r="C8" s="90"/>
      <c r="D8" s="90"/>
      <c r="E8" s="90"/>
      <c r="F8" s="90"/>
      <c r="G8" s="90"/>
      <c r="H8" s="90"/>
      <c r="I8" s="90"/>
      <c r="J8" s="90"/>
      <c r="K8" s="90"/>
      <c r="L8" s="90"/>
      <c r="M8" s="90"/>
      <c r="N8" s="90"/>
      <c r="O8" s="90"/>
      <c r="P8" s="90"/>
      <c r="Q8" s="90"/>
      <c r="R8" s="21" t="s">
        <v>204</v>
      </c>
      <c r="S8" s="21" t="s">
        <v>205</v>
      </c>
      <c r="T8" s="21" t="s">
        <v>206</v>
      </c>
      <c r="U8" s="21" t="s">
        <v>207</v>
      </c>
      <c r="V8" s="21" t="s">
        <v>208</v>
      </c>
      <c r="W8" s="21" t="s">
        <v>209</v>
      </c>
      <c r="X8" s="21" t="s">
        <v>210</v>
      </c>
      <c r="Y8" s="21" t="s">
        <v>211</v>
      </c>
      <c r="Z8" s="21" t="s">
        <v>212</v>
      </c>
      <c r="AA8" s="90"/>
      <c r="AB8" s="90"/>
      <c r="AC8" s="90"/>
      <c r="AD8" s="90"/>
      <c r="AE8" s="90"/>
      <c r="AF8" s="90"/>
      <c r="AG8" s="90"/>
      <c r="AH8" s="90"/>
      <c r="AI8" s="90"/>
      <c r="AJ8" s="90"/>
      <c r="AK8" s="90"/>
      <c r="AL8" s="90"/>
      <c r="AM8" s="16"/>
      <c r="AN8" s="16"/>
      <c r="AO8" s="16"/>
      <c r="AP8" s="16"/>
      <c r="AQ8" s="16"/>
      <c r="AR8" s="16"/>
      <c r="AS8" s="16"/>
      <c r="AT8" s="16"/>
      <c r="AU8" s="16"/>
      <c r="AV8" s="16"/>
      <c r="AW8" s="16"/>
      <c r="AX8" s="16"/>
      <c r="AY8" s="16"/>
      <c r="AZ8" s="16"/>
      <c r="BA8" s="16"/>
      <c r="BB8" s="16"/>
      <c r="BC8" s="16"/>
      <c r="BD8" s="16"/>
      <c r="BE8" s="16"/>
      <c r="BF8" s="16"/>
    </row>
    <row r="9" spans="1:58" ht="68.25" customHeight="1">
      <c r="A9" s="95">
        <v>1</v>
      </c>
      <c r="B9" s="91" t="str">
        <f>'2. Identificación del Riesgo'!B9:B11</f>
        <v>Gestión Contractual</v>
      </c>
      <c r="C9" s="91" t="str">
        <f>IF('2. Identificación del Riesgo'!C9:C11="","",'2. Identificación del Riesgo'!C9:C11)</f>
        <v xml:space="preserve">Procesos contractuales </v>
      </c>
      <c r="D9" s="91" t="str">
        <f>IF('2. Identificación del Riesgo'!D9:D11="","",'2. Identificación del Riesgo'!D9:D11)</f>
        <v>Afectación Reputacional</v>
      </c>
      <c r="E9" s="91" t="str">
        <f>IF('2. Identificación del Riesgo'!E9:E11="","",'2. Identificación del Riesgo'!E9:E11)</f>
        <v>Incumplimiento legal, en la aplicación de requisitos juridicos que no son claros ni especificos</v>
      </c>
      <c r="F9" s="91" t="str">
        <f>IF('2. Identificación del Riesgo'!F9:F11="","",'2. Identificación del Riesgo'!F9:F11)</f>
        <v xml:space="preserve"> 
Desactualizacion legal relacionada con  conocimientos juridicos  por parte de los abogados encargados de llevar los  procesos</v>
      </c>
      <c r="G9" s="91"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H9" s="91" t="str">
        <f>IF('2. Identificación del Riesgo'!H9:H11="","",'2. Identificación del Riesgo'!H9:H11)</f>
        <v>Gestión</v>
      </c>
      <c r="I9" s="91" t="str">
        <f>IF('2. Identificación del Riesgo'!I9:I11="","",'2. Identificación del Riesgo'!I9:I11)</f>
        <v>Ejecución y Administración de procesos</v>
      </c>
      <c r="J9" s="91" t="str">
        <f>IF('2. Identificación del Riesgo'!J9:J11="","",'2. Identificación del Riesgo'!J9:J11)</f>
        <v>Media: La actividad que conlleva el riesgo se ejecuta de 24 a 500 veces por año</v>
      </c>
      <c r="K9" s="92" t="str">
        <f>'2. Identificación del Riesgo'!K9:K11</f>
        <v>Media</v>
      </c>
      <c r="L9" s="93">
        <f>'2. Identificación del Riesgo'!L9:L11</f>
        <v>0.6</v>
      </c>
      <c r="M9" s="9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92" t="str">
        <f>'2. Identificación del Riesgo'!N9:N11</f>
        <v>Moderado</v>
      </c>
      <c r="O9" s="93">
        <f>'2. Identificación del Riesgo'!O9:O11</f>
        <v>0.6</v>
      </c>
      <c r="P9" s="88" t="str">
        <f>'2. Identificación del Riesgo'!P9:P11</f>
        <v>Moderado</v>
      </c>
      <c r="Q9" s="31" t="str">
        <f>IF($H$9="","",
IF(OR($H$9="Corrupción",$H$9="Lavado de Activos",$H$9="Financiación del Terrorismo",$H$9="Trámites, OPAs y Consultas de Acceso a la Información Pública"),'6.Valoración Control Corrupción'!$E9,'5. Valoración de Controles'!$E9))</f>
        <v>La profesional  especializado 222-29 del grupo precontractual</v>
      </c>
      <c r="R9" s="24" t="str">
        <f>IF($H$9="","",
IF(OR($H$9="Corrupción",$H$9="Lavado de Activos",$H$9="Financiación del Terrorismo",$H$9="Trámites, OPAs y Consultas de Acceso a la Información Pública"),"No Aplica",'5. Valoración de Controles'!$I9))</f>
        <v>Preventivo</v>
      </c>
      <c r="S9" s="24" t="str">
        <f>IF($H$9="","",
IF(OR($H$9="Corrupción",$H$9="Lavado de Activos",$H$9="Financiación del Terrorismo",$H$9="Trámites, OPAs y Consultas de Acceso a la Información Pública"),"No Aplica",'5. Valoración de Controles'!$J9))</f>
        <v>Afecta probabilidad</v>
      </c>
      <c r="T9" s="24" t="str">
        <f>IF($H$9="","",
IF(OR($H$9="Corrupción",$H$9="Lavado de Activos",$H$9="Financiación del Terrorismo",$H$9="Trámites, OPAs y Consultas de Acceso a la Información Pública"),"No Aplica",'5. Valoración de Controles'!$K9))</f>
        <v>Manual</v>
      </c>
      <c r="U9" s="24" t="str">
        <f>IF($H$9="","",
IF(OR($H$9="Corrupción",$H$9="Lavado de Activos",$H$9="Financiación del Terrorismo",$H$9="Trámites, OPAs y Consultas de Acceso a la Información Pública"),"No Aplica",'5. Valoración de Controles'!$L9))</f>
        <v>Documentado</v>
      </c>
      <c r="V9" s="24" t="str">
        <f>IF($H$9="","",
IF(OR($H$9="Corrupción",$H$9="Lavado de Activos",$H$9="Financiación del Terrorismo",$H$9="Trámites, OPAs y Consultas de Acceso a la Información Pública"),"No Aplica",'5. Valoración de Controles'!$M9))</f>
        <v>Aleatoria</v>
      </c>
      <c r="W9" s="24" t="str">
        <f>IF($H$9="","",
IF(OR($H$9="Corrupción",$H$9="Lavado de Activos",$H$9="Financiación del Terrorismo",$H$9="Trámites, OPAs y Consultas de Acceso a la Información Pública"),"No Aplica",'5. Valoración de Controles'!$N9))</f>
        <v>Con registro</v>
      </c>
      <c r="X9" s="32" t="str">
        <f>IF($H$9="","",
IF(OR($H$9="Corrupción",$H$9="Lavado de Activos",$H$9="Financiación del Terrorismo",$H$9="Trámites, OPAs y Consultas de Acceso a la Información Pública"),"No Aplica",'5. Valoración de Controles'!$O9))</f>
        <v>Actas que se llevan con los equipos y se tienen en las carpetas digitales  del IDIGER la contratista de apoyo y la Profesional especilaizada 222-29</v>
      </c>
      <c r="Y9" s="32" t="str">
        <f>IF($H$9="","",
IF(OR($H$9="Corrupción",$H$9="Lavado de Activos",$H$9="Financiación del Terrorismo",$H$9="Trámites, OPAs y Consultas de Acceso a la Información Pública"),"No Aplica",'5. Valoración de Controles'!$P9))</f>
        <v>La remite la contratista apoyo a planeacion de la OAJ y/o la profesional especializado 222-29</v>
      </c>
      <c r="Z9" s="32">
        <f>IF($H$9="","",
IF(OR($H$9="Corrupción",$H$9="Lavado de Activos",$H$9="Financiación del Terrorismo",$H$9="Trámites, OPAs y Consultas de Acceso a la Información Pública"),"No Aplica",'5. Valoración de Controles'!$Q9))</f>
        <v>0</v>
      </c>
      <c r="AA9" s="25">
        <f>IF($H$9="","",
IF(OR($H$9="Corrupción",$H$9="Lavado de Activos",$H$9="Financiación del Terrorismo",$H$9="Trámites, OPAs y Consultas de Acceso a la Información Pública"),"No aplica",'5. Valoración de Controles'!$R9))</f>
        <v>0.4</v>
      </c>
      <c r="AB9" s="92"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3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0.216</v>
      </c>
      <c r="AD9" s="92"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13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88"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94" t="s">
        <v>346</v>
      </c>
      <c r="AH9" s="124"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23"/>
      <c r="AJ9" s="133"/>
      <c r="AK9" s="133" t="str">
        <f>IF(AI9="","","∑ Peso porcentual de cada acción definida")</f>
        <v/>
      </c>
      <c r="AL9" s="91"/>
      <c r="AM9" s="17"/>
      <c r="AN9" s="17"/>
      <c r="AO9" s="17"/>
      <c r="AP9" s="17"/>
      <c r="AQ9" s="17"/>
      <c r="AR9" s="17"/>
      <c r="AS9" s="17"/>
      <c r="AT9" s="17"/>
      <c r="AU9" s="17"/>
      <c r="AV9" s="17"/>
      <c r="AW9" s="17"/>
      <c r="AX9" s="17"/>
      <c r="AY9" s="17"/>
      <c r="AZ9" s="17"/>
      <c r="BA9" s="17"/>
      <c r="BB9" s="17"/>
      <c r="BC9" s="17"/>
      <c r="BD9" s="17"/>
      <c r="BE9" s="17"/>
      <c r="BF9" s="17"/>
    </row>
    <row r="10" spans="1:58" ht="69" customHeight="1">
      <c r="A10" s="89"/>
      <c r="B10" s="89"/>
      <c r="C10" s="89"/>
      <c r="D10" s="89"/>
      <c r="E10" s="89"/>
      <c r="F10" s="89"/>
      <c r="G10" s="89"/>
      <c r="H10" s="89"/>
      <c r="I10" s="89"/>
      <c r="J10" s="89"/>
      <c r="K10" s="89"/>
      <c r="L10" s="89"/>
      <c r="M10" s="89"/>
      <c r="N10" s="89"/>
      <c r="O10" s="89"/>
      <c r="P10" s="89"/>
      <c r="Q10" s="31" t="str">
        <f>IF($H$9="","",
IF(OR($H$9="Corrupción",$H$9="Lavado de Activos",$H$9="Financiación del Terrorismo",$H$9="Trámites, OPAs y Consultas de Acceso a la Información Pública"),'6.Valoración Control Corrupción'!$E10,'5. Valoración de Controles'!$E10))</f>
        <v>La profesional  especializado 222-29 del grupo precontractual</v>
      </c>
      <c r="R10" s="24" t="str">
        <f>IF($H$9="","",
IF(OR($H$9="Corrupción",$H$9="Lavado de Activos",$H$9="Financiación del Terrorismo",$H$9="Trámites, OPAs y Consultas de Acceso a la Información Pública"),"No Aplica",'5. Valoración de Controles'!$I10))</f>
        <v>Preventivo</v>
      </c>
      <c r="S10" s="24" t="str">
        <f>IF($H$9="","",
IF(OR($H$9="Corrupción",$H$9="Lavado de Activos",$H$9="Financiación del Terrorismo",$H$9="Trámites, OPAs y Consultas de Acceso a la Información Pública"),"No Aplica",'5. Valoración de Controles'!$J10))</f>
        <v>Afecta probabilidad</v>
      </c>
      <c r="T10" s="24" t="str">
        <f>IF($H$9="","",
IF(OR($H$9="Corrupción",$H$9="Lavado de Activos",$H$9="Financiación del Terrorismo",$H$9="Trámites, OPAs y Consultas de Acceso a la Información Pública"),"No Aplica",'5. Valoración de Controles'!$K10))</f>
        <v>Manual</v>
      </c>
      <c r="U10" s="24" t="str">
        <f>IF($H$9="","",
IF(OR($H$9="Corrupción",$H$9="Lavado de Activos",$H$9="Financiación del Terrorismo",$H$9="Trámites, OPAs y Consultas de Acceso a la Información Pública"),"No Aplica",'5. Valoración de Controles'!$L10))</f>
        <v>Documentado</v>
      </c>
      <c r="V10" s="24" t="str">
        <f>IF($H$9="","",
IF(OR($H$9="Corrupción",$H$9="Lavado de Activos",$H$9="Financiación del Terrorismo",$H$9="Trámites, OPAs y Consultas de Acceso a la Información Pública"),"No Aplica",'5. Valoración de Controles'!$M10))</f>
        <v>Aleatoria</v>
      </c>
      <c r="W10" s="24" t="str">
        <f>IF($H$9="","",
IF(OR($H$9="Corrupción",$H$9="Lavado de Activos",$H$9="Financiación del Terrorismo",$H$9="Trámites, OPAs y Consultas de Acceso a la Información Pública"),"No Aplica",'5. Valoración de Controles'!$N10))</f>
        <v>Con registro</v>
      </c>
      <c r="X10" s="32" t="str">
        <f>IF($H$9="","",
IF(OR($H$9="Corrupción",$H$9="Lavado de Activos",$H$9="Financiación del Terrorismo",$H$9="Trámites, OPAs y Consultas de Acceso a la Información Pública"),"No Aplica",'5. Valoración de Controles'!$O10))</f>
        <v>Actas que se llevan con los equipos y se tienen en las carpetas digitales  del IDIGER la contratista de apoyo y la Profesional especilaizada 222-29</v>
      </c>
      <c r="Y10" s="32" t="str">
        <f>IF($H$9="","",
IF(OR($H$9="Corrupción",$H$9="Lavado de Activos",$H$9="Financiación del Terrorismo",$H$9="Trámites, OPAs y Consultas de Acceso a la Información Pública"),"No Aplica",'5. Valoración de Controles'!$P10))</f>
        <v>La remite la contratista apoyo a planeacion de la OAJ y/o la profesional especializado 222-29</v>
      </c>
      <c r="Z10" s="32">
        <f>IF($H$9="","",
IF(OR($H$9="Corrupción",$H$9="Lavado de Activos",$H$9="Financiación del Terrorismo",$H$9="Trámites, OPAs y Consultas de Acceso a la Información Pública"),"No Aplica",'5. Valoración de Controles'!$Q10))</f>
        <v>0</v>
      </c>
      <c r="AA10" s="25">
        <f>IF($H$9="","",
IF(OR($H$9="Corrupción",$H$9="Lavado de Activos",$H$9="Financiación del Terrorismo",$H$9="Trámites, OPAs y Consultas de Acceso a la Información Pública"),"No aplica",'5. Valoración de Controles'!$R10))</f>
        <v>0.4</v>
      </c>
      <c r="AB10" s="89"/>
      <c r="AC10" s="89"/>
      <c r="AD10" s="89"/>
      <c r="AE10" s="89"/>
      <c r="AF10" s="89"/>
      <c r="AG10" s="89"/>
      <c r="AH10" s="89"/>
      <c r="AI10" s="89"/>
      <c r="AJ10" s="89"/>
      <c r="AK10" s="89"/>
      <c r="AL10" s="89"/>
      <c r="AM10" s="3"/>
      <c r="AN10" s="3"/>
      <c r="AO10" s="3"/>
      <c r="AP10" s="3"/>
      <c r="AQ10" s="3"/>
      <c r="AR10" s="3"/>
      <c r="AS10" s="3"/>
      <c r="AT10" s="3"/>
      <c r="AU10" s="3"/>
      <c r="AV10" s="3"/>
      <c r="AW10" s="3"/>
      <c r="AX10" s="3"/>
      <c r="AY10" s="3"/>
      <c r="AZ10" s="3"/>
      <c r="BA10" s="3"/>
      <c r="BB10" s="3"/>
      <c r="BC10" s="3"/>
      <c r="BD10" s="3"/>
      <c r="BE10" s="3"/>
      <c r="BF10" s="3"/>
    </row>
    <row r="11" spans="1:58" ht="31.5" customHeight="1">
      <c r="A11" s="90"/>
      <c r="B11" s="90"/>
      <c r="C11" s="90"/>
      <c r="D11" s="90"/>
      <c r="E11" s="90"/>
      <c r="F11" s="90"/>
      <c r="G11" s="90"/>
      <c r="H11" s="90"/>
      <c r="I11" s="90"/>
      <c r="J11" s="90"/>
      <c r="K11" s="90"/>
      <c r="L11" s="90"/>
      <c r="M11" s="90"/>
      <c r="N11" s="90"/>
      <c r="O11" s="90"/>
      <c r="P11" s="90"/>
      <c r="Q11" s="31">
        <f>IF($H$9="","",
IF(OR($H$9="Corrupción",$H$9="Lavado de Activos",$H$9="Financiación del Terrorismo",$H$9="Trámites, OPAs y Consultas de Acceso a la Información Pública"),'6.Valoración Control Corrupción'!$E11,'5. Valoración de Controles'!$E11))</f>
        <v>0</v>
      </c>
      <c r="R11" s="24">
        <f>IF($H$9="","",
IF(OR($H$9="Corrupción",$H$9="Lavado de Activos",$H$9="Financiación del Terrorismo",$H$9="Trámites, OPAs y Consultas de Acceso a la Información Pública"),"No Aplica",'5. Valoración de Controles'!$I11))</f>
        <v>0</v>
      </c>
      <c r="S11" s="24" t="str">
        <f>IF($H$9="","",
IF(OR($H$9="Corrupción",$H$9="Lavado de Activos",$H$9="Financiación del Terrorismo",$H$9="Trámites, OPAs y Consultas de Acceso a la Información Pública"),"No Aplica",'5. Valoración de Controles'!$J11))</f>
        <v/>
      </c>
      <c r="T11" s="24">
        <f>IF($H$9="","",
IF(OR($H$9="Corrupción",$H$9="Lavado de Activos",$H$9="Financiación del Terrorismo",$H$9="Trámites, OPAs y Consultas de Acceso a la Información Pública"),"No Aplica",'5. Valoración de Controles'!$K11))</f>
        <v>0</v>
      </c>
      <c r="U11" s="24">
        <f>IF($H$9="","",
IF(OR($H$9="Corrupción",$H$9="Lavado de Activos",$H$9="Financiación del Terrorismo",$H$9="Trámites, OPAs y Consultas de Acceso a la Información Pública"),"No Aplica",'5. Valoración de Controles'!$L11))</f>
        <v>0</v>
      </c>
      <c r="V11" s="24">
        <f>IF($H$9="","",
IF(OR($H$9="Corrupción",$H$9="Lavado de Activos",$H$9="Financiación del Terrorismo",$H$9="Trámites, OPAs y Consultas de Acceso a la Información Pública"),"No Aplica",'5. Valoración de Controles'!$M11))</f>
        <v>0</v>
      </c>
      <c r="W11" s="24">
        <f>IF($H$9="","",
IF(OR($H$9="Corrupción",$H$9="Lavado de Activos",$H$9="Financiación del Terrorismo",$H$9="Trámites, OPAs y Consultas de Acceso a la Información Pública"),"No Aplica",'5. Valoración de Controles'!$N11))</f>
        <v>0</v>
      </c>
      <c r="X11" s="32">
        <f>IF($H$9="","",
IF(OR($H$9="Corrupción",$H$9="Lavado de Activos",$H$9="Financiación del Terrorismo",$H$9="Trámites, OPAs y Consultas de Acceso a la Información Pública"),"No Aplica",'5. Valoración de Controles'!$O11))</f>
        <v>0</v>
      </c>
      <c r="Y11" s="32">
        <f>IF($H$9="","",
IF(OR($H$9="Corrupción",$H$9="Lavado de Activos",$H$9="Financiación del Terrorismo",$H$9="Trámites, OPAs y Consultas de Acceso a la Información Pública"),"No Aplica",'5. Valoración de Controles'!$P11))</f>
        <v>0</v>
      </c>
      <c r="Z11" s="32">
        <f>IF($H$9="","",
IF(OR($H$9="Corrupción",$H$9="Lavado de Activos",$H$9="Financiación del Terrorismo",$H$9="Trámites, OPAs y Consultas de Acceso a la Información Pública"),"No Aplica",'5. Valoración de Controles'!$Q11))</f>
        <v>0</v>
      </c>
      <c r="AA11" s="25" t="str">
        <f>IF($H$9="","",
IF(OR($H$9="Corrupción",$H$9="Lavado de Activos",$H$9="Financiación del Terrorismo",$H$9="Trámites, OPAs y Consultas de Acceso a la Información Pública"),"No aplica",'5. Valoración de Controles'!$R11))</f>
        <v/>
      </c>
      <c r="AB11" s="90"/>
      <c r="AC11" s="90"/>
      <c r="AD11" s="90"/>
      <c r="AE11" s="90"/>
      <c r="AF11" s="90"/>
      <c r="AG11" s="90"/>
      <c r="AH11" s="90"/>
      <c r="AI11" s="90"/>
      <c r="AJ11" s="90"/>
      <c r="AK11" s="90"/>
      <c r="AL11" s="90"/>
      <c r="AM11" s="3"/>
      <c r="AN11" s="3"/>
      <c r="AO11" s="3"/>
      <c r="AP11" s="3"/>
      <c r="AQ11" s="3"/>
      <c r="AR11" s="3"/>
      <c r="AS11" s="3"/>
      <c r="AT11" s="3"/>
      <c r="AU11" s="3"/>
      <c r="AV11" s="3"/>
      <c r="AW11" s="3"/>
      <c r="AX11" s="3"/>
      <c r="AY11" s="3"/>
      <c r="AZ11" s="3"/>
      <c r="BA11" s="3"/>
      <c r="BB11" s="3"/>
      <c r="BC11" s="3"/>
      <c r="BD11" s="3"/>
      <c r="BE11" s="3"/>
      <c r="BF11" s="3"/>
    </row>
    <row r="12" spans="1:58" ht="31.5" customHeight="1">
      <c r="A12" s="95">
        <v>2</v>
      </c>
      <c r="B12" s="91" t="str">
        <f>'2. Identificación del Riesgo'!B12:B14</f>
        <v>Gestión Contractual</v>
      </c>
      <c r="C12" s="91" t="str">
        <f>IF('2. Identificación del Riesgo'!C12:C14="","",'2. Identificación del Riesgo'!C12:C14)</f>
        <v>Publicacion de la informacion</v>
      </c>
      <c r="D12" s="91" t="str">
        <f>IF('2. Identificación del Riesgo'!D12:D14="","",'2. Identificación del Riesgo'!D12:D14)</f>
        <v>Afectación Reputacional</v>
      </c>
      <c r="E12" s="91" t="str">
        <f>IF('2. Identificación del Riesgo'!E12:E14="","",'2. Identificación del Riesgo'!E12:E14)</f>
        <v>Publicacion extemporanea o no publicacion en el portal SECOP II de la informacion de la gestion contractual de responsabilidad de la OAJ</v>
      </c>
      <c r="F12" s="91" t="str">
        <f>IF('2. Identificación del Riesgo'!F12:F14="","",'2. Identificación del Riesgo'!F12:F14)</f>
        <v>Falta de control y seguimiento</v>
      </c>
      <c r="G12" s="91"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H12" s="91" t="str">
        <f>IF('2. Identificación del Riesgo'!H12:H14="","",'2. Identificación del Riesgo'!H12:H14)</f>
        <v>Gestión</v>
      </c>
      <c r="I12" s="91" t="str">
        <f>IF('2. Identificación del Riesgo'!I12:I14="","",'2. Identificación del Riesgo'!I12:I14)</f>
        <v>Ejecución y Administración de procesos</v>
      </c>
      <c r="J12" s="91" t="str">
        <f>IF('2. Identificación del Riesgo'!J12:J14="","",'2. Identificación del Riesgo'!J12:J14)</f>
        <v>Media: La actividad que conlleva el riesgo se ejecuta de 24 a 500 veces por año</v>
      </c>
      <c r="K12" s="92" t="str">
        <f>'2. Identificación del Riesgo'!K12:K14</f>
        <v>Media</v>
      </c>
      <c r="L12" s="93">
        <f>'2. Identificación del Riesgo'!L12:L14</f>
        <v>0.6</v>
      </c>
      <c r="M12" s="9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92" t="str">
        <f>'2. Identificación del Riesgo'!N12:N14</f>
        <v>Moderado</v>
      </c>
      <c r="O12" s="93">
        <f>'2. Identificación del Riesgo'!O12:O14</f>
        <v>0.6</v>
      </c>
      <c r="P12" s="88" t="str">
        <f>'2. Identificación del Riesgo'!P12:P14</f>
        <v>Moderado</v>
      </c>
      <c r="Q12" s="18" t="str">
        <f>IF($H$12="","",
IF(OR($H$12="Corrupción",$H$12="Lavado de Activos",$H$12="Financiación del Terrorismo",$H$12="Trámites, OPAs y Consultas de Acceso a la Información Pública"),'6.Valoración Control Corrupción'!$E12,'5. Valoración de Controles'!$E12))</f>
        <v>La profesional  especializado 222-29 del grupo precontractual</v>
      </c>
      <c r="R12" s="24" t="str">
        <f>IF($H$12="","",
IF(OR($H$12="Corrupción",$H$12="Lavado de Activos",$H$12="Financiación del Terrorismo",$H$12="Trámites, OPAs y Consultas de Acceso a la Información Pública"),"No Aplica",'5. Valoración de Controles'!$I12))</f>
        <v>Preventivo</v>
      </c>
      <c r="S12" s="24" t="str">
        <f>IF($H$12="","",
IF(OR($H$12="Corrupción",$H$12="Lavado de Activos",$H$12="Financiación del Terrorismo",$H$12="Trámites, OPAs y Consultas de Acceso a la Información Pública"),"No Aplica",'5. Valoración de Controles'!$J12))</f>
        <v>Afecta probabilidad</v>
      </c>
      <c r="T12" s="24" t="str">
        <f>IF($H$12="","",
IF(OR($H$12="Corrupción",$H$12="Lavado de Activos",$H$12="Financiación del Terrorismo",$H$12="Trámites, OPAs y Consultas de Acceso a la Información Pública"),"No Aplica",'5. Valoración de Controles'!$K12))</f>
        <v>Manual</v>
      </c>
      <c r="U12" s="24" t="str">
        <f>IF($H$12="","",
IF(OR($H$12="Corrupción",$H$12="Lavado de Activos",$H$12="Financiación del Terrorismo",$H$12="Trámites, OPAs y Consultas de Acceso a la Información Pública"),"No Aplica",'5. Valoración de Controles'!$L12))</f>
        <v>Documentado</v>
      </c>
      <c r="V12" s="24" t="str">
        <f>IF($H$12="","",
IF(OR($H$12="Corrupción",$H$12="Lavado de Activos",$H$12="Financiación del Terrorismo",$H$12="Trámites, OPAs y Consultas de Acceso a la Información Pública"),"No Aplica",'5. Valoración de Controles'!$M$12))</f>
        <v>Aleatoria</v>
      </c>
      <c r="W12" s="24" t="str">
        <f>IF($H$12="","",
IF(OR($H$12="Corrupción",$H$12="Lavado de Activos",$H$12="Financiación del Terrorismo",$H$12="Trámites, OPAs y Consultas de Acceso a la Información Pública"),"No Aplica",'5. Valoración de Controles'!$N12))</f>
        <v>Con registro</v>
      </c>
      <c r="X12" s="32" t="str">
        <f>IF($H$12="","",
IF(OR($H$12="Corrupción",$H$12="Lavado de Activos",$H$12="Financiación del Terrorismo",$H$12="Trámites, OPAs y Consultas de Acceso a la Información Pública"),"No Aplica",'5. Valoración de Controles'!$O12))</f>
        <v>Soportes de audios y/o presentaciones y/o actas que se realicen  y se tienen en las carpetas digitales  del IDIGER la contratista de apoyo y la Profesional especilaizada 222-29</v>
      </c>
      <c r="Y12" s="32" t="str">
        <f>IF($H$12="","",
IF(OR($H$12="Corrupción",$H$12="Lavado de Activos",$H$12="Financiación del Terrorismo",$H$12="Trámites, OPAs y Consultas de Acceso a la Información Pública"),"No Aplica",'5. Valoración de Controles'!$P12))</f>
        <v>La remite la contratista apoyo a planeacion de la OAJ y/o la profesional especializado 222-29</v>
      </c>
      <c r="Z12" s="32">
        <f>IF($H$12="","",
IF(OR($H$12="Corrupción",$H$12="Lavado de Activos",$H$12="Financiación del Terrorismo",$H$12="Trámites, OPAs y Consultas de Acceso a la Información Pública"),"No Aplica",'5. Valoración de Controles'!$Q12))</f>
        <v>0</v>
      </c>
      <c r="AA12" s="25">
        <f>IF($H$12="","",
IF(OR($H$12="Corrupción",$H$12="Lavado de Activos",$H$12="Financiación del Terrorismo",$H$12="Trámites, OPAs y Consultas de Acceso a la Información Pública"),"No aplica",'5. Valoración de Controles'!$R12))</f>
        <v>0.4</v>
      </c>
      <c r="AB12" s="92"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3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92"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3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88"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94" t="s">
        <v>346</v>
      </c>
      <c r="AH12" s="124"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23"/>
      <c r="AJ12" s="133"/>
      <c r="AK12" s="133" t="str">
        <f>IF(AI12="","","∑ Peso porcentual de cada acción definida")</f>
        <v/>
      </c>
      <c r="AL12" s="91"/>
      <c r="AM12" s="3"/>
      <c r="AN12" s="3"/>
      <c r="AO12" s="3"/>
      <c r="AP12" s="3"/>
      <c r="AQ12" s="3"/>
      <c r="AR12" s="3"/>
      <c r="AS12" s="3"/>
      <c r="AT12" s="3"/>
      <c r="AU12" s="3"/>
      <c r="AV12" s="3"/>
      <c r="AW12" s="3"/>
      <c r="AX12" s="3"/>
      <c r="AY12" s="3"/>
      <c r="AZ12" s="3"/>
      <c r="BA12" s="3"/>
      <c r="BB12" s="3"/>
      <c r="BC12" s="3"/>
      <c r="BD12" s="3"/>
      <c r="BE12" s="3"/>
      <c r="BF12" s="3"/>
    </row>
    <row r="13" spans="1:58" ht="31.5" customHeight="1">
      <c r="A13" s="89"/>
      <c r="B13" s="89"/>
      <c r="C13" s="89"/>
      <c r="D13" s="89"/>
      <c r="E13" s="89"/>
      <c r="F13" s="89"/>
      <c r="G13" s="89"/>
      <c r="H13" s="89"/>
      <c r="I13" s="89"/>
      <c r="J13" s="89"/>
      <c r="K13" s="89"/>
      <c r="L13" s="89"/>
      <c r="M13" s="89"/>
      <c r="N13" s="89"/>
      <c r="O13" s="89"/>
      <c r="P13" s="89"/>
      <c r="Q13" s="18">
        <f>IF($H$12="","",
IF(OR($H$12="Corrupción",$H$12="Lavado de Activos",$H$12="Financiación del Terrorismo",$H$12="Trámites, OPAs y Consultas de Acceso a la Información Pública"),'6.Valoración Control Corrupción'!$E13,'5. Valoración de Controles'!$E13))</f>
        <v>0</v>
      </c>
      <c r="R13" s="24">
        <f>IF($H$12="","",
IF(OR($H$12="Corrupción",$H$12="Lavado de Activos",$H$12="Financiación del Terrorismo",$H$12="Trámites, OPAs y Consultas de Acceso a la Información Pública"),"No Aplica",'5. Valoración de Controles'!$I13))</f>
        <v>0</v>
      </c>
      <c r="S13" s="24" t="str">
        <f>IF($H$12="","",
IF(OR($H$12="Corrupción",$H$12="Lavado de Activos",$H$12="Financiación del Terrorismo",$H$12="Trámites, OPAs y Consultas de Acceso a la Información Pública"),"No Aplica",'5. Valoración de Controles'!$J13))</f>
        <v/>
      </c>
      <c r="T13" s="24">
        <f>IF($H$12="","",
IF(OR($H$12="Corrupción",$H$12="Lavado de Activos",$H$12="Financiación del Terrorismo",$H$12="Trámites, OPAs y Consultas de Acceso a la Información Pública"),"No Aplica",'5. Valoración de Controles'!$K13))</f>
        <v>0</v>
      </c>
      <c r="U13" s="24">
        <f>IF($H$12="","",
IF(OR($H$12="Corrupción",$H$12="Lavado de Activos",$H$12="Financiación del Terrorismo",$H$12="Trámites, OPAs y Consultas de Acceso a la Información Pública"),"No Aplica",'5. Valoración de Controles'!$L13))</f>
        <v>0</v>
      </c>
      <c r="V13" s="24" t="str">
        <f>IF($H$12="","",
IF(OR($H$12="Corrupción",$H$12="Lavado de Activos",$H$12="Financiación del Terrorismo",$H$12="Trámites, OPAs y Consultas de Acceso a la Información Pública"),"No Aplica",'5. Valoración de Controles'!$M$12))</f>
        <v>Aleatoria</v>
      </c>
      <c r="W13" s="24">
        <f>IF($H$12="","",
IF(OR($H$12="Corrupción",$H$12="Lavado de Activos",$H$12="Financiación del Terrorismo",$H$12="Trámites, OPAs y Consultas de Acceso a la Información Pública"),"No Aplica",'5. Valoración de Controles'!$N13))</f>
        <v>0</v>
      </c>
      <c r="X13" s="32">
        <f>IF($H$12="","",
IF(OR($H$12="Corrupción",$H$12="Lavado de Activos",$H$12="Financiación del Terrorismo",$H$12="Trámites, OPAs y Consultas de Acceso a la Información Pública"),"No Aplica",'5. Valoración de Controles'!$O13))</f>
        <v>0</v>
      </c>
      <c r="Y13" s="32">
        <f>IF($H$12="","",
IF(OR($H$12="Corrupción",$H$12="Lavado de Activos",$H$12="Financiación del Terrorismo",$H$12="Trámites, OPAs y Consultas de Acceso a la Información Pública"),"No Aplica",'5. Valoración de Controles'!$P13))</f>
        <v>0</v>
      </c>
      <c r="Z13" s="32">
        <f>IF($H$12="","",
IF(OR($H$12="Corrupción",$H$12="Lavado de Activos",$H$12="Financiación del Terrorismo",$H$12="Trámites, OPAs y Consultas de Acceso a la Información Pública"),"No Aplica",'5. Valoración de Controles'!$Q13))</f>
        <v>0</v>
      </c>
      <c r="AA13" s="25" t="str">
        <f>IF($H$12="","",
IF(OR($H$12="Corrupción",$H$12="Lavado de Activos",$H$12="Financiación del Terrorismo",$H$12="Trámites, OPAs y Consultas de Acceso a la Información Pública"),"No aplica",'5. Valoración de Controles'!$R13))</f>
        <v/>
      </c>
      <c r="AB13" s="89"/>
      <c r="AC13" s="89"/>
      <c r="AD13" s="89"/>
      <c r="AE13" s="89"/>
      <c r="AF13" s="89"/>
      <c r="AG13" s="89"/>
      <c r="AH13" s="89"/>
      <c r="AI13" s="89"/>
      <c r="AJ13" s="89"/>
      <c r="AK13" s="89"/>
      <c r="AL13" s="89"/>
      <c r="AM13" s="3"/>
      <c r="AN13" s="3"/>
      <c r="AO13" s="3"/>
      <c r="AP13" s="3"/>
      <c r="AQ13" s="3"/>
      <c r="AR13" s="3"/>
      <c r="AS13" s="3"/>
      <c r="AT13" s="3"/>
      <c r="AU13" s="3"/>
      <c r="AV13" s="3"/>
      <c r="AW13" s="3"/>
      <c r="AX13" s="3"/>
      <c r="AY13" s="3"/>
      <c r="AZ13" s="3"/>
      <c r="BA13" s="3"/>
      <c r="BB13" s="3"/>
      <c r="BC13" s="3"/>
      <c r="BD13" s="3"/>
      <c r="BE13" s="3"/>
      <c r="BF13" s="3"/>
    </row>
    <row r="14" spans="1:58" ht="31.5" customHeight="1">
      <c r="A14" s="90"/>
      <c r="B14" s="90"/>
      <c r="C14" s="90"/>
      <c r="D14" s="90"/>
      <c r="E14" s="90"/>
      <c r="F14" s="90"/>
      <c r="G14" s="90"/>
      <c r="H14" s="90"/>
      <c r="I14" s="90"/>
      <c r="J14" s="90"/>
      <c r="K14" s="90"/>
      <c r="L14" s="90"/>
      <c r="M14" s="90"/>
      <c r="N14" s="90"/>
      <c r="O14" s="90"/>
      <c r="P14" s="90"/>
      <c r="Q14" s="18">
        <f>IF($H$12="","",
IF(OR($H$12="Corrupción",$H$12="Lavado de Activos",$H$12="Financiación del Terrorismo",$H$12="Trámites, OPAs y Consultas de Acceso a la Información Pública"),'6.Valoración Control Corrupción'!$E14,'5. Valoración de Controles'!$E14))</f>
        <v>0</v>
      </c>
      <c r="R14" s="24">
        <f>IF($H$12="","",
IF(OR($H$12="Corrupción",$H$12="Lavado de Activos",$H$12="Financiación del Terrorismo",$H$12="Trámites, OPAs y Consultas de Acceso a la Información Pública"),"No Aplica",'5. Valoración de Controles'!$I14))</f>
        <v>0</v>
      </c>
      <c r="S14" s="24" t="str">
        <f>IF($H$12="","",
IF(OR($H$12="Corrupción",$H$12="Lavado de Activos",$H$12="Financiación del Terrorismo",$H$12="Trámites, OPAs y Consultas de Acceso a la Información Pública"),"No Aplica",'5. Valoración de Controles'!$J14))</f>
        <v/>
      </c>
      <c r="T14" s="24">
        <f>IF($H$12="","",
IF(OR($H$12="Corrupción",$H$12="Lavado de Activos",$H$12="Financiación del Terrorismo",$H$12="Trámites, OPAs y Consultas de Acceso a la Información Pública"),"No Aplica",'5. Valoración de Controles'!$K14))</f>
        <v>0</v>
      </c>
      <c r="U14" s="24">
        <f>IF($H$12="","",
IF(OR($H$12="Corrupción",$H$12="Lavado de Activos",$H$12="Financiación del Terrorismo",$H$12="Trámites, OPAs y Consultas de Acceso a la Información Pública"),"No Aplica",'5. Valoración de Controles'!$L14))</f>
        <v>0</v>
      </c>
      <c r="V14" s="24" t="str">
        <f>IF($H$12="","",
IF(OR($H$12="Corrupción",$H$12="Lavado de Activos",$H$12="Financiación del Terrorismo",$H$12="Trámites, OPAs y Consultas de Acceso a la Información Pública"),"No Aplica",'5. Valoración de Controles'!$M$12))</f>
        <v>Aleatoria</v>
      </c>
      <c r="W14" s="24">
        <f>IF($H$12="","",
IF(OR($H$12="Corrupción",$H$12="Lavado de Activos",$H$12="Financiación del Terrorismo",$H$12="Trámites, OPAs y Consultas de Acceso a la Información Pública"),"No Aplica",'5. Valoración de Controles'!$N14))</f>
        <v>0</v>
      </c>
      <c r="X14" s="32">
        <f>IF($H$12="","",
IF(OR($H$12="Corrupción",$H$12="Lavado de Activos",$H$12="Financiación del Terrorismo",$H$12="Trámites, OPAs y Consultas de Acceso a la Información Pública"),"No Aplica",'5. Valoración de Controles'!$O14))</f>
        <v>0</v>
      </c>
      <c r="Y14" s="32">
        <f>IF($H$12="","",
IF(OR($H$12="Corrupción",$H$12="Lavado de Activos",$H$12="Financiación del Terrorismo",$H$12="Trámites, OPAs y Consultas de Acceso a la Información Pública"),"No Aplica",'5. Valoración de Controles'!$P14))</f>
        <v>0</v>
      </c>
      <c r="Z14" s="32">
        <f>IF($H$12="","",
IF(OR($H$12="Corrupción",$H$12="Lavado de Activos",$H$12="Financiación del Terrorismo",$H$12="Trámites, OPAs y Consultas de Acceso a la Información Pública"),"No Aplica",'5. Valoración de Controles'!$Q14))</f>
        <v>0</v>
      </c>
      <c r="AA14" s="25" t="str">
        <f>IF($H$12="","",
IF(OR($H$12="Corrupción",$H$12="Lavado de Activos",$H$12="Financiación del Terrorismo",$H$12="Trámites, OPAs y Consultas de Acceso a la Información Pública"),"No aplica",'5. Valoración de Controles'!$R14))</f>
        <v/>
      </c>
      <c r="AB14" s="90"/>
      <c r="AC14" s="90"/>
      <c r="AD14" s="90"/>
      <c r="AE14" s="90"/>
      <c r="AF14" s="90"/>
      <c r="AG14" s="90"/>
      <c r="AH14" s="90"/>
      <c r="AI14" s="90"/>
      <c r="AJ14" s="90"/>
      <c r="AK14" s="90"/>
      <c r="AL14" s="90"/>
      <c r="AM14" s="3"/>
      <c r="AN14" s="3"/>
      <c r="AO14" s="3"/>
      <c r="AP14" s="3"/>
      <c r="AQ14" s="3"/>
      <c r="AR14" s="3"/>
      <c r="AS14" s="3"/>
      <c r="AT14" s="3"/>
      <c r="AU14" s="3"/>
      <c r="AV14" s="3"/>
      <c r="AW14" s="3"/>
      <c r="AX14" s="3"/>
      <c r="AY14" s="3"/>
      <c r="AZ14" s="3"/>
      <c r="BA14" s="3"/>
      <c r="BB14" s="3"/>
      <c r="BC14" s="3"/>
      <c r="BD14" s="3"/>
      <c r="BE14" s="3"/>
      <c r="BF14" s="3"/>
    </row>
    <row r="15" spans="1:58" ht="31.5" customHeight="1">
      <c r="A15" s="95">
        <v>3</v>
      </c>
      <c r="B15" s="91" t="str">
        <f>'2. Identificación del Riesgo'!B15:B17</f>
        <v>Gestión Contractual</v>
      </c>
      <c r="C15" s="91" t="str">
        <f>IF('2. Identificación del Riesgo'!C15:C17="","",'2. Identificación del Riesgo'!C15:C17)</f>
        <v>Aprobacion de polizas de garantias</v>
      </c>
      <c r="D15" s="91" t="str">
        <f>IF('2. Identificación del Riesgo'!D15:D17="","",'2. Identificación del Riesgo'!D15:D17)</f>
        <v>Afectación Reputacional</v>
      </c>
      <c r="E15" s="91" t="str">
        <f>IF('2. Identificación del Riesgo'!E15:E17="","",'2. Identificación del Riesgo'!E15:E17)</f>
        <v>Aprobacion de polizas que no cumplen con las condiciones legalmente establecidas</v>
      </c>
      <c r="F15" s="91" t="str">
        <f>IF('2. Identificación del Riesgo'!F15:F17="","",'2. Identificación del Riesgo'!F15:F17)</f>
        <v xml:space="preserve">Falta de herramientas de control </v>
      </c>
      <c r="G15" s="91" t="str">
        <f>IF('2. Identificación del Riesgo'!G15:G17="","",'2. Identificación del Riesgo'!G15:G17)</f>
        <v xml:space="preserve">Posibilidad de afectacion reputacional por la aprobacion de polizas que no cumplen con las condiciones legalmente establecidas debido a la Falta de herramientas de control </v>
      </c>
      <c r="H15" s="91" t="str">
        <f>IF('2. Identificación del Riesgo'!H15:H17="","",'2. Identificación del Riesgo'!H15:H17)</f>
        <v>Gestión</v>
      </c>
      <c r="I15" s="91" t="str">
        <f>IF('2. Identificación del Riesgo'!I15:I17="","",'2. Identificación del Riesgo'!I15:I17)</f>
        <v>Ejecución y Administración de procesos</v>
      </c>
      <c r="J15" s="91" t="str">
        <f>IF('2. Identificación del Riesgo'!J15:J17="","",'2. Identificación del Riesgo'!J15:J17)</f>
        <v>Media: La actividad que conlleva el riesgo se ejecuta de 24 a 500 veces por año</v>
      </c>
      <c r="K15" s="92" t="str">
        <f>'2. Identificación del Riesgo'!K15:K17</f>
        <v>Media</v>
      </c>
      <c r="L15" s="93">
        <f>'2. Identificación del Riesgo'!L15:L17</f>
        <v>0.6</v>
      </c>
      <c r="M15" s="9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con algunos usuarios de relevancia frente al logro de los objetivos</v>
      </c>
      <c r="N15" s="92" t="str">
        <f>'2. Identificación del Riesgo'!N15:N17</f>
        <v>Moderado</v>
      </c>
      <c r="O15" s="93">
        <f>'2. Identificación del Riesgo'!O15:O17</f>
        <v>0.6</v>
      </c>
      <c r="P15" s="88" t="str">
        <f>'2. Identificación del Riesgo'!P15:P17</f>
        <v>Moderado</v>
      </c>
      <c r="Q15" s="31" t="str">
        <f>IF($H$15="","",
IF(OR($H$15="Corrupción",$H$15="Lavado de Activos",$H$15="Financiación del Terrorismo",$H$15="Trámites, OPAs y Consultas de Acceso a la Información Pública"),'6.Valoración Control Corrupción'!$E15,'5. Valoración de Controles'!$E15))</f>
        <v>La profesional  especializado 222-29 del grupo precontractual</v>
      </c>
      <c r="R15" s="24" t="str">
        <f>IF($H$15="","",
IF(OR($H$15="Corrupción",$H$15="Lavado de Activos",$H$15="Financiación del Terrorismo",$H$15="Trámites, OPAs y Consultas de Acceso a la Información Pública"),"No Aplica",'5. Valoración de Controles'!$I15))</f>
        <v>Preventivo</v>
      </c>
      <c r="S15" s="24" t="str">
        <f>IF($H$15="","",
IF(OR($H$15="Corrupción",$H$15="Lavado de Activos",$H$15="Financiación del Terrorismo",$H$15="Trámites, OPAs y Consultas de Acceso a la Información Pública"),"No Aplica",'5. Valoración de Controles'!$J15))</f>
        <v>Afecta probabilidad</v>
      </c>
      <c r="T15" s="24" t="str">
        <f>IF($H$15="","",
IF(OR($H$15="Corrupción",$H$15="Lavado de Activos",$H$15="Financiación del Terrorismo",$H$15="Trámites, OPAs y Consultas de Acceso a la Información Pública"),"No Aplica",'5. Valoración de Controles'!$K15))</f>
        <v>Manual</v>
      </c>
      <c r="U15" s="24" t="str">
        <f>IF($H$15="","",
IF(OR($H$15="Corrupción",$H$15="Lavado de Activos",$H$15="Financiación del Terrorismo",$H$15="Trámites, OPAs y Consultas de Acceso a la Información Pública"),"No Aplica",'5. Valoración de Controles'!$L15))</f>
        <v>Documentado</v>
      </c>
      <c r="V15" s="24" t="str">
        <f>IF($H$15="","",
IF(OR($H$15="Corrupción",$H$15="Lavado de Activos",$H$15="Financiación del Terrorismo",$H$15="Trámites, OPAs y Consultas de Acceso a la Información Pública"),"No Aplica",'5. Valoración de Controles'!$M15))</f>
        <v>Aleatoria</v>
      </c>
      <c r="W15" s="24" t="str">
        <f>IF($H$15="","",
IF(OR($H$15="Corrupción",$H$15="Lavado de Activos",$H$15="Financiación del Terrorismo",$H$15="Trámites, OPAs y Consultas de Acceso a la Información Pública"),"No Aplica",'5. Valoración de Controles'!$N15))</f>
        <v>Con registro</v>
      </c>
      <c r="X15" s="32" t="str">
        <f>IF($H$15="","",
IF(OR($H$15="Corrupción",$H$15="Lavado de Activos",$H$15="Financiación del Terrorismo",$H$15="Trámites, OPAs y Consultas de Acceso a la Información Pública"),"No Aplica",'5. Valoración de Controles'!$O15))</f>
        <v>Formato excel del control aleatorio, y se tienen en las carpetas digitales  del IDIGER, la contratista de apoyo y la Profesional especilaizada 222-29</v>
      </c>
      <c r="Y15" s="32" t="str">
        <f>IF($H$15="","",
IF(OR($H$15="Corrupción",$H$15="Lavado de Activos",$H$15="Financiación del Terrorismo",$H$15="Trámites, OPAs y Consultas de Acceso a la Información Pública"),"No Aplica",'5. Valoración de Controles'!$P15))</f>
        <v>La remite la contratista apoyo a planeacion de la OAJ y/o la profesional especializado 222-29</v>
      </c>
      <c r="Z15" s="32">
        <f>IF($H$15="","",
IF(OR($H$15="Corrupción",$H$15="Lavado de Activos",$H$15="Financiación del Terrorismo",$H$15="Trámites, OPAs y Consultas de Acceso a la Información Pública"),"No Aplica",'5. Valoración de Controles'!$Q15))</f>
        <v>0</v>
      </c>
      <c r="AA15" s="25">
        <f>IF($H$15="","",
IF(OR($H$15="Corrupción",$H$15="Lavado de Activos",$H$15="Financiación del Terrorismo",$H$15="Trámites, OPAs y Consultas de Acceso a la Información Pública"),"No aplica",'5. Valoración de Controles'!$R15))</f>
        <v>0.4</v>
      </c>
      <c r="AB15" s="92"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3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0.36</v>
      </c>
      <c r="AD15" s="92"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13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0.6</v>
      </c>
      <c r="AF15" s="88"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94" t="s">
        <v>346</v>
      </c>
      <c r="AH15" s="124"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123"/>
      <c r="AJ15" s="133"/>
      <c r="AK15" s="133" t="str">
        <f>IF(AI15="","","∑ Peso porcentual de cada acción definida")</f>
        <v/>
      </c>
      <c r="AL15" s="91"/>
      <c r="AM15" s="3"/>
      <c r="AN15" s="3"/>
      <c r="AO15" s="3"/>
      <c r="AP15" s="3"/>
      <c r="AQ15" s="3"/>
      <c r="AR15" s="3"/>
      <c r="AS15" s="3"/>
      <c r="AT15" s="3"/>
      <c r="AU15" s="3"/>
      <c r="AV15" s="3"/>
      <c r="AW15" s="3"/>
      <c r="AX15" s="3"/>
      <c r="AY15" s="3"/>
      <c r="AZ15" s="3"/>
      <c r="BA15" s="3"/>
      <c r="BB15" s="3"/>
      <c r="BC15" s="3"/>
      <c r="BD15" s="3"/>
      <c r="BE15" s="3"/>
      <c r="BF15" s="3"/>
    </row>
    <row r="16" spans="1:58" ht="31.5" customHeight="1">
      <c r="A16" s="89"/>
      <c r="B16" s="89"/>
      <c r="C16" s="89"/>
      <c r="D16" s="89"/>
      <c r="E16" s="89"/>
      <c r="F16" s="89"/>
      <c r="G16" s="89"/>
      <c r="H16" s="89"/>
      <c r="I16" s="89"/>
      <c r="J16" s="89"/>
      <c r="K16" s="89"/>
      <c r="L16" s="89"/>
      <c r="M16" s="89"/>
      <c r="N16" s="89"/>
      <c r="O16" s="89"/>
      <c r="P16" s="89"/>
      <c r="Q16" s="31">
        <f>IF($H$15="","",
IF(OR($H$15="Corrupción",$H$15="Lavado de Activos",$H$15="Financiación del Terrorismo",$H$15="Trámites, OPAs y Consultas de Acceso a la Información Pública"),'6.Valoración Control Corrupción'!$E16,'5. Valoración de Controles'!$E16))</f>
        <v>0</v>
      </c>
      <c r="R16" s="24">
        <f>IF($H$15="","",
IF(OR($H$15="Corrupción",$H$15="Lavado de Activos",$H$15="Financiación del Terrorismo",$H$15="Trámites, OPAs y Consultas de Acceso a la Información Pública"),"No Aplica",'5. Valoración de Controles'!$I16))</f>
        <v>0</v>
      </c>
      <c r="S16" s="24" t="str">
        <f>IF($H$15="","",
IF(OR($H$15="Corrupción",$H$15="Lavado de Activos",$H$15="Financiación del Terrorismo",$H$15="Trámites, OPAs y Consultas de Acceso a la Información Pública"),"No Aplica",'5. Valoración de Controles'!$J16))</f>
        <v/>
      </c>
      <c r="T16" s="24">
        <f>IF($H$15="","",
IF(OR($H$15="Corrupción",$H$15="Lavado de Activos",$H$15="Financiación del Terrorismo",$H$15="Trámites, OPAs y Consultas de Acceso a la Información Pública"),"No Aplica",'5. Valoración de Controles'!$K16))</f>
        <v>0</v>
      </c>
      <c r="U16" s="24">
        <f>IF($H$15="","",
IF(OR($H$15="Corrupción",$H$15="Lavado de Activos",$H$15="Financiación del Terrorismo",$H$15="Trámites, OPAs y Consultas de Acceso a la Información Pública"),"No Aplica",'5. Valoración de Controles'!$L16))</f>
        <v>0</v>
      </c>
      <c r="V16" s="24">
        <f>IF($H$15="","",
IF(OR($H$15="Corrupción",$H$15="Lavado de Activos",$H$15="Financiación del Terrorismo",$H$15="Trámites, OPAs y Consultas de Acceso a la Información Pública"),"No Aplica",'5. Valoración de Controles'!$M16))</f>
        <v>0</v>
      </c>
      <c r="W16" s="24">
        <f>IF($H$15="","",
IF(OR($H$15="Corrupción",$H$15="Lavado de Activos",$H$15="Financiación del Terrorismo",$H$15="Trámites, OPAs y Consultas de Acceso a la Información Pública"),"No Aplica",'5. Valoración de Controles'!$N16))</f>
        <v>0</v>
      </c>
      <c r="X16" s="32">
        <f>IF($H$15="","",
IF(OR($H$15="Corrupción",$H$15="Lavado de Activos",$H$15="Financiación del Terrorismo",$H$15="Trámites, OPAs y Consultas de Acceso a la Información Pública"),"No Aplica",'5. Valoración de Controles'!$O16))</f>
        <v>0</v>
      </c>
      <c r="Y16" s="32">
        <f>IF($H$15="","",
IF(OR($H$15="Corrupción",$H$15="Lavado de Activos",$H$15="Financiación del Terrorismo",$H$15="Trámites, OPAs y Consultas de Acceso a la Información Pública"),"No Aplica",'5. Valoración de Controles'!$P16))</f>
        <v>0</v>
      </c>
      <c r="Z16" s="32">
        <f>IF($H$15="","",
IF(OR($H$15="Corrupción",$H$15="Lavado de Activos",$H$15="Financiación del Terrorismo",$H$15="Trámites, OPAs y Consultas de Acceso a la Información Pública"),"No Aplica",'5. Valoración de Controles'!$Q16))</f>
        <v>0</v>
      </c>
      <c r="AA16" s="25" t="str">
        <f>IF($H$15="","",
IF(OR($H$15="Corrupción",$H$15="Lavado de Activos",$H$15="Financiación del Terrorismo",$H$15="Trámites, OPAs y Consultas de Acceso a la Información Pública"),"No aplica",'5. Valoración de Controles'!$R16))</f>
        <v/>
      </c>
      <c r="AB16" s="89"/>
      <c r="AC16" s="89"/>
      <c r="AD16" s="89"/>
      <c r="AE16" s="89"/>
      <c r="AF16" s="89"/>
      <c r="AG16" s="89"/>
      <c r="AH16" s="89"/>
      <c r="AI16" s="89"/>
      <c r="AJ16" s="89"/>
      <c r="AK16" s="89"/>
      <c r="AL16" s="89"/>
      <c r="AM16" s="3"/>
      <c r="AN16" s="3"/>
      <c r="AO16" s="3"/>
      <c r="AP16" s="3"/>
      <c r="AQ16" s="3"/>
      <c r="AR16" s="3"/>
      <c r="AS16" s="3"/>
      <c r="AT16" s="3"/>
      <c r="AU16" s="3"/>
      <c r="AV16" s="3"/>
      <c r="AW16" s="3"/>
      <c r="AX16" s="3"/>
      <c r="AY16" s="3"/>
      <c r="AZ16" s="3"/>
      <c r="BA16" s="3"/>
      <c r="BB16" s="3"/>
      <c r="BC16" s="3"/>
      <c r="BD16" s="3"/>
      <c r="BE16" s="3"/>
      <c r="BF16" s="3"/>
    </row>
    <row r="17" spans="1:58" ht="31.5" customHeight="1">
      <c r="A17" s="90"/>
      <c r="B17" s="90"/>
      <c r="C17" s="90"/>
      <c r="D17" s="90"/>
      <c r="E17" s="90"/>
      <c r="F17" s="90"/>
      <c r="G17" s="90"/>
      <c r="H17" s="90"/>
      <c r="I17" s="90"/>
      <c r="J17" s="90"/>
      <c r="K17" s="90"/>
      <c r="L17" s="90"/>
      <c r="M17" s="90"/>
      <c r="N17" s="90"/>
      <c r="O17" s="90"/>
      <c r="P17" s="90"/>
      <c r="Q17" s="31">
        <f>IF($H$15="","",
IF(OR($H$15="Corrupción",$H$15="Lavado de Activos",$H$15="Financiación del Terrorismo",$H$15="Trámites, OPAs y Consultas de Acceso a la Información Pública"),'6.Valoración Control Corrupción'!$E17,'5. Valoración de Controles'!$E17))</f>
        <v>0</v>
      </c>
      <c r="R17" s="24">
        <f>IF($H$15="","",
IF(OR($H$15="Corrupción",$H$15="Lavado de Activos",$H$15="Financiación del Terrorismo",$H$15="Trámites, OPAs y Consultas de Acceso a la Información Pública"),"No Aplica",'5. Valoración de Controles'!$I17))</f>
        <v>0</v>
      </c>
      <c r="S17" s="24" t="str">
        <f>IF($H$15="","",
IF(OR($H$15="Corrupción",$H$15="Lavado de Activos",$H$15="Financiación del Terrorismo",$H$15="Trámites, OPAs y Consultas de Acceso a la Información Pública"),"No Aplica",'5. Valoración de Controles'!$J17))</f>
        <v/>
      </c>
      <c r="T17" s="24">
        <f>IF($H$15="","",
IF(OR($H$15="Corrupción",$H$15="Lavado de Activos",$H$15="Financiación del Terrorismo",$H$15="Trámites, OPAs y Consultas de Acceso a la Información Pública"),"No Aplica",'5. Valoración de Controles'!$K17))</f>
        <v>0</v>
      </c>
      <c r="U17" s="24">
        <f>IF($H$15="","",
IF(OR($H$15="Corrupción",$H$15="Lavado de Activos",$H$15="Financiación del Terrorismo",$H$15="Trámites, OPAs y Consultas de Acceso a la Información Pública"),"No Aplica",'5. Valoración de Controles'!$L17))</f>
        <v>0</v>
      </c>
      <c r="V17" s="24">
        <f>IF($H$15="","",
IF(OR($H$15="Corrupción",$H$15="Lavado de Activos",$H$15="Financiación del Terrorismo",$H$15="Trámites, OPAs y Consultas de Acceso a la Información Pública"),"No Aplica",'5. Valoración de Controles'!$M17))</f>
        <v>0</v>
      </c>
      <c r="W17" s="24">
        <f>IF($H$15="","",
IF(OR($H$15="Corrupción",$H$15="Lavado de Activos",$H$15="Financiación del Terrorismo",$H$15="Trámites, OPAs y Consultas de Acceso a la Información Pública"),"No Aplica",'5. Valoración de Controles'!$N17))</f>
        <v>0</v>
      </c>
      <c r="X17" s="32">
        <f>IF($H$15="","",
IF(OR($H$15="Corrupción",$H$15="Lavado de Activos",$H$15="Financiación del Terrorismo",$H$15="Trámites, OPAs y Consultas de Acceso a la Información Pública"),"No Aplica",'5. Valoración de Controles'!$O17))</f>
        <v>0</v>
      </c>
      <c r="Y17" s="32">
        <f>IF($H$15="","",
IF(OR($H$15="Corrupción",$H$15="Lavado de Activos",$H$15="Financiación del Terrorismo",$H$15="Trámites, OPAs y Consultas de Acceso a la Información Pública"),"No Aplica",'5. Valoración de Controles'!$P17))</f>
        <v>0</v>
      </c>
      <c r="Z17" s="32">
        <f>IF($H$15="","",
IF(OR($H$15="Corrupción",$H$15="Lavado de Activos",$H$15="Financiación del Terrorismo",$H$15="Trámites, OPAs y Consultas de Acceso a la Información Pública"),"No Aplica",'5. Valoración de Controles'!$Q17))</f>
        <v>0</v>
      </c>
      <c r="AA17" s="25" t="str">
        <f>IF($H$15="","",
IF(OR($H$15="Corrupción",$H$15="Lavado de Activos",$H$15="Financiación del Terrorismo",$H$15="Trámites, OPAs y Consultas de Acceso a la Información Pública"),"No aplica",'5. Valoración de Controles'!$R17))</f>
        <v/>
      </c>
      <c r="AB17" s="90"/>
      <c r="AC17" s="90"/>
      <c r="AD17" s="90"/>
      <c r="AE17" s="90"/>
      <c r="AF17" s="90"/>
      <c r="AG17" s="90"/>
      <c r="AH17" s="90"/>
      <c r="AI17" s="90"/>
      <c r="AJ17" s="90"/>
      <c r="AK17" s="90"/>
      <c r="AL17" s="90"/>
      <c r="AM17" s="3"/>
      <c r="AN17" s="3"/>
      <c r="AO17" s="3"/>
      <c r="AP17" s="3"/>
      <c r="AQ17" s="3"/>
      <c r="AR17" s="3"/>
      <c r="AS17" s="3"/>
      <c r="AT17" s="3"/>
      <c r="AU17" s="3"/>
      <c r="AV17" s="3"/>
      <c r="AW17" s="3"/>
      <c r="AX17" s="3"/>
      <c r="AY17" s="3"/>
      <c r="AZ17" s="3"/>
      <c r="BA17" s="3"/>
      <c r="BB17" s="3"/>
      <c r="BC17" s="3"/>
      <c r="BD17" s="3"/>
      <c r="BE17" s="3"/>
      <c r="BF17" s="3"/>
    </row>
    <row r="18" spans="1:58" ht="31.5" customHeight="1">
      <c r="A18" s="95">
        <v>4</v>
      </c>
      <c r="B18" s="91" t="str">
        <f>'2. Identificación del Riesgo'!B18:B20</f>
        <v>Gestión Contractual</v>
      </c>
      <c r="C18" s="91" t="str">
        <f>IF('2. Identificación del Riesgo'!C18:C20="","",'2. Identificación del Riesgo'!C18:C20)</f>
        <v>Contratos a liquidar</v>
      </c>
      <c r="D18" s="91" t="str">
        <f>IF('2. Identificación del Riesgo'!D18:D20="","",'2. Identificación del Riesgo'!D18:D20)</f>
        <v>Afectación Reputacional</v>
      </c>
      <c r="E18" s="91" t="str">
        <f>IF('2. Identificación del Riesgo'!E18:E20="","",'2. Identificación del Riesgo'!E18:E20)</f>
        <v>Perdida de competencia para liquidar contratos por parte de la entidad</v>
      </c>
      <c r="F18" s="91" t="str">
        <f>IF('2. Identificación del Riesgo'!F18:F20="","",'2. Identificación del Riesgo'!F18:F20)</f>
        <v>Falta de herramientas de control y seguimiento de los plazos para liquidar</v>
      </c>
      <c r="G18" s="91"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H18" s="91" t="str">
        <f>IF('2. Identificación del Riesgo'!H18:H20="","",'2. Identificación del Riesgo'!H18:H20)</f>
        <v>Gestión</v>
      </c>
      <c r="I18" s="91" t="str">
        <f>IF('2. Identificación del Riesgo'!I18:I20="","",'2. Identificación del Riesgo'!I18:I20)</f>
        <v>Ejecución y Administración de procesos</v>
      </c>
      <c r="J18" s="91" t="str">
        <f>IF('2. Identificación del Riesgo'!J18:J20="","",'2. Identificación del Riesgo'!J18:J20)</f>
        <v>Media: La actividad que conlleva el riesgo se ejecuta de 24 a 500 veces por año</v>
      </c>
      <c r="K18" s="92" t="str">
        <f>'2. Identificación del Riesgo'!K18:K20</f>
        <v>Media</v>
      </c>
      <c r="L18" s="93">
        <f>'2. Identificación del Riesgo'!L18:L20</f>
        <v>0.6</v>
      </c>
      <c r="M18" s="9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con algunos usuarios de relevancia frente al logro de los objetivos</v>
      </c>
      <c r="N18" s="92" t="str">
        <f>'2. Identificación del Riesgo'!N18:N20</f>
        <v>Moderado</v>
      </c>
      <c r="O18" s="93">
        <f>'2. Identificación del Riesgo'!O18:O20</f>
        <v>0.6</v>
      </c>
      <c r="P18" s="88" t="str">
        <f>'2. Identificación del Riesgo'!P18:P20</f>
        <v>Moderado</v>
      </c>
      <c r="Q18" s="31" t="str">
        <f>IF($H$18="","",
IF(OR($H$18="Corrupción",$H$18="Lavado de Activos",$H$18="Financiación del Terrorismo",$H$18="Trámites, OPAs y Consultas de Acceso a la Información Pública"),'6.Valoración Control Corrupción'!$E18,'5. Valoración de Controles'!$E18))</f>
        <v>La profesional  especializado 222-29 del grupo precontractual</v>
      </c>
      <c r="R18" s="24" t="str">
        <f>IF($H$18="","",
IF(OR($H$18="Corrupción",$H$18="Lavado de Activos",$H$18="Financiación del Terrorismo",$H$18="Trámites, OPAs y Consultas de Acceso a la Información Pública"),"No Aplica",'5. Valoración de Controles'!$I18))</f>
        <v>Preventivo</v>
      </c>
      <c r="S18" s="24" t="str">
        <f>IF($H$18="","",
IF(OR($H$18="Corrupción",$H$18="Lavado de Activos",$H$18="Financiación del Terrorismo",$H$18="Trámites, OPAs y Consultas de Acceso a la Información Pública"),"No Aplica",'5. Valoración de Controles'!$J18))</f>
        <v>Afecta probabilidad</v>
      </c>
      <c r="T18" s="24" t="str">
        <f>IF($H$18="","",
IF(OR($H$18="Corrupción",$H$18="Lavado de Activos",$H$18="Financiación del Terrorismo",$H$18="Trámites, OPAs y Consultas de Acceso a la Información Pública"),"No Aplica",'5. Valoración de Controles'!$K18))</f>
        <v>Manual</v>
      </c>
      <c r="U18" s="24" t="str">
        <f>IF($H$18="","",
IF(OR($H$18="Corrupción",$H$18="Lavado de Activos",$H$18="Financiación del Terrorismo",$H$18="Trámites, OPAs y Consultas de Acceso a la Información Pública"),"No Aplica",'5. Valoración de Controles'!$L18))</f>
        <v>Documentado</v>
      </c>
      <c r="V18" s="24" t="str">
        <f>IF($H$18="","",
IF(OR($H$18="Corrupción",$H$18="Lavado de Activos",$H$18="Financiación del Terrorismo",$H$18="Trámites, OPAs y Consultas de Acceso a la Información Pública"),"No Aplica",'5. Valoración de Controles'!$M18))</f>
        <v>Continua</v>
      </c>
      <c r="W18" s="24" t="str">
        <f>IF($H$18="","",
IF(OR($H$18="Corrupción",$H$18="Lavado de Activos",$H$18="Financiación del Terrorismo",$H$18="Trámites, OPAs y Consultas de Acceso a la Información Pública"),"No Aplica",'5. Valoración de Controles'!$N18))</f>
        <v>Con registro</v>
      </c>
      <c r="X18" s="32" t="str">
        <f>IF($H$18="","",
IF(OR($H$18="Corrupción",$H$18="Lavado de Activos",$H$18="Financiación del Terrorismo",$H$18="Trámites, OPAs y Consultas de Acceso a la Información Pública"),"No Aplica",'5. Valoración de Controles'!$O18))</f>
        <v>Formato excel del control aleatorio, y se tienen en las carpetas digitales  del IDIGER, la contratista de designada para el seguimiento a las liquiudaciones  y la Profesional especilaizada 222-29</v>
      </c>
      <c r="Y18" s="32" t="str">
        <f>IF($H$18="","",
IF(OR($H$18="Corrupción",$H$18="Lavado de Activos",$H$18="Financiación del Terrorismo",$H$18="Trámites, OPAs y Consultas de Acceso a la Información Pública"),"No Aplica",'5. Valoración de Controles'!$P18))</f>
        <v>La remite la contratista apoyo a planeacion de la OAJ y/o la profesional especializado 222-29</v>
      </c>
      <c r="Z18" s="32">
        <f>IF($H$18="","",
IF(OR($H$18="Corrupción",$H$18="Lavado de Activos",$H$18="Financiación del Terrorismo",$H$18="Trámites, OPAs y Consultas de Acceso a la Información Pública"),"No Aplica",'5. Valoración de Controles'!$Q18))</f>
        <v>0</v>
      </c>
      <c r="AA18" s="25">
        <f>IF($H$18="","",
IF(OR($H$18="Corrupción",$H$18="Lavado de Activos",$H$18="Financiación del Terrorismo",$H$18="Trámites, OPAs y Consultas de Acceso a la Información Pública"),"No aplica",'5. Valoración de Controles'!$R18))</f>
        <v>0.4</v>
      </c>
      <c r="AB18" s="92"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3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0.216</v>
      </c>
      <c r="AD18" s="92"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Moderado</v>
      </c>
      <c r="AE18" s="13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0.6</v>
      </c>
      <c r="AF18" s="88"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94" t="s">
        <v>346</v>
      </c>
      <c r="AH18" s="124"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123"/>
      <c r="AJ18" s="133"/>
      <c r="AK18" s="133" t="str">
        <f>IF(AI18="","","∑ Peso porcentual de cada acción definida")</f>
        <v/>
      </c>
      <c r="AL18" s="91"/>
      <c r="AM18" s="3"/>
      <c r="AN18" s="3"/>
      <c r="AO18" s="3"/>
      <c r="AP18" s="3"/>
      <c r="AQ18" s="3"/>
      <c r="AR18" s="3"/>
      <c r="AS18" s="3"/>
      <c r="AT18" s="3"/>
      <c r="AU18" s="3"/>
      <c r="AV18" s="3"/>
      <c r="AW18" s="3"/>
      <c r="AX18" s="3"/>
      <c r="AY18" s="3"/>
      <c r="AZ18" s="3"/>
      <c r="BA18" s="3"/>
      <c r="BB18" s="3"/>
      <c r="BC18" s="3"/>
      <c r="BD18" s="3"/>
      <c r="BE18" s="3"/>
      <c r="BF18" s="3"/>
    </row>
    <row r="19" spans="1:58" ht="31.5" customHeight="1">
      <c r="A19" s="89"/>
      <c r="B19" s="89"/>
      <c r="C19" s="89"/>
      <c r="D19" s="89"/>
      <c r="E19" s="89"/>
      <c r="F19" s="89"/>
      <c r="G19" s="89"/>
      <c r="H19" s="89"/>
      <c r="I19" s="89"/>
      <c r="J19" s="89"/>
      <c r="K19" s="89"/>
      <c r="L19" s="89"/>
      <c r="M19" s="89"/>
      <c r="N19" s="89"/>
      <c r="O19" s="89"/>
      <c r="P19" s="89"/>
      <c r="Q19" s="31" t="str">
        <f>IF($H$18="","",
IF(OR($H$18="Corrupción",$H$18="Lavado de Activos",$H$18="Financiación del Terrorismo",$H$18="Trámites, OPAs y Consultas de Acceso a la Información Pública"),'6.Valoración Control Corrupción'!$E19,'5. Valoración de Controles'!$E19))</f>
        <v>La profesional  especializado 222-29 del grupo precontractual</v>
      </c>
      <c r="R19" s="24" t="str">
        <f>IF($H$18="","",
IF(OR($H$18="Corrupción",$H$18="Lavado de Activos",$H$18="Financiación del Terrorismo",$H$18="Trámites, OPAs y Consultas de Acceso a la Información Pública"),"No Aplica",'5. Valoración de Controles'!$I19))</f>
        <v>Preventivo</v>
      </c>
      <c r="S19" s="24" t="str">
        <f>IF($H$18="","",
IF(OR($H$18="Corrupción",$H$18="Lavado de Activos",$H$18="Financiación del Terrorismo",$H$18="Trámites, OPAs y Consultas de Acceso a la Información Pública"),"No Aplica",'5. Valoración de Controles'!$J19))</f>
        <v>Afecta probabilidad</v>
      </c>
      <c r="T19" s="24" t="str">
        <f>IF($H$18="","",
IF(OR($H$18="Corrupción",$H$18="Lavado de Activos",$H$18="Financiación del Terrorismo",$H$18="Trámites, OPAs y Consultas de Acceso a la Información Pública"),"No Aplica",'5. Valoración de Controles'!$K19))</f>
        <v>Manual</v>
      </c>
      <c r="U19" s="24" t="str">
        <f>IF($H$18="","",
IF(OR($H$18="Corrupción",$H$18="Lavado de Activos",$H$18="Financiación del Terrorismo",$H$18="Trámites, OPAs y Consultas de Acceso a la Información Pública"),"No Aplica",'5. Valoración de Controles'!$L19))</f>
        <v>Documentado</v>
      </c>
      <c r="V19" s="24" t="str">
        <f>IF($H$18="","",
IF(OR($H$18="Corrupción",$H$18="Lavado de Activos",$H$18="Financiación del Terrorismo",$H$18="Trámites, OPAs y Consultas de Acceso a la Información Pública"),"No Aplica",'5. Valoración de Controles'!$M19))</f>
        <v>Aleatoria</v>
      </c>
      <c r="W19" s="24" t="str">
        <f>IF($H$18="","",
IF(OR($H$18="Corrupción",$H$18="Lavado de Activos",$H$18="Financiación del Terrorismo",$H$18="Trámites, OPAs y Consultas de Acceso a la Información Pública"),"No Aplica",'5. Valoración de Controles'!$N19))</f>
        <v>Con registro</v>
      </c>
      <c r="X19" s="32" t="str">
        <f>IF($H$18="","",
IF(OR($H$18="Corrupción",$H$18="Lavado de Activos",$H$18="Financiación del Terrorismo",$H$18="Trámites, OPAs y Consultas de Acceso a la Información Pública"),"No Aplica",'5. Valoración de Controles'!$O19))</f>
        <v>Actas de sgeuimiento del control, y se tienen en las carpetas digitales  del IDIGER, la contratista designada para segujmiento a las liquidaciones  y la Profesional especilaizada 222-29</v>
      </c>
      <c r="Y19" s="32" t="str">
        <f>IF($H$18="","",
IF(OR($H$18="Corrupción",$H$18="Lavado de Activos",$H$18="Financiación del Terrorismo",$H$18="Trámites, OPAs y Consultas de Acceso a la Información Pública"),"No Aplica",'5. Valoración de Controles'!$P19))</f>
        <v>La remite la contratista apoyo a planeacion de la OAJ y/o la profesional especializado 222-29</v>
      </c>
      <c r="Z19" s="32">
        <f>IF($H$18="","",
IF(OR($H$18="Corrupción",$H$18="Lavado de Activos",$H$18="Financiación del Terrorismo",$H$18="Trámites, OPAs y Consultas de Acceso a la Información Pública"),"No Aplica",'5. Valoración de Controles'!$Q19))</f>
        <v>0</v>
      </c>
      <c r="AA19" s="25">
        <f>IF($H$18="","",
IF(OR($H$18="Corrupción",$H$18="Lavado de Activos",$H$18="Financiación del Terrorismo",$H$18="Trámites, OPAs y Consultas de Acceso a la Información Pública"),"No aplica",'5. Valoración de Controles'!$R19))</f>
        <v>0.4</v>
      </c>
      <c r="AB19" s="89"/>
      <c r="AC19" s="89"/>
      <c r="AD19" s="89"/>
      <c r="AE19" s="89"/>
      <c r="AF19" s="89"/>
      <c r="AG19" s="89"/>
      <c r="AH19" s="89"/>
      <c r="AI19" s="89"/>
      <c r="AJ19" s="89"/>
      <c r="AK19" s="89"/>
      <c r="AL19" s="89"/>
      <c r="AM19" s="3"/>
      <c r="AN19" s="3"/>
      <c r="AO19" s="3"/>
      <c r="AP19" s="3"/>
      <c r="AQ19" s="3"/>
      <c r="AR19" s="3"/>
      <c r="AS19" s="3"/>
      <c r="AT19" s="3"/>
      <c r="AU19" s="3"/>
      <c r="AV19" s="3"/>
      <c r="AW19" s="3"/>
      <c r="AX19" s="3"/>
      <c r="AY19" s="3"/>
      <c r="AZ19" s="3"/>
      <c r="BA19" s="3"/>
      <c r="BB19" s="3"/>
      <c r="BC19" s="3"/>
      <c r="BD19" s="3"/>
      <c r="BE19" s="3"/>
      <c r="BF19" s="3"/>
    </row>
    <row r="20" spans="1:58" ht="31.5" customHeight="1">
      <c r="A20" s="90"/>
      <c r="B20" s="90"/>
      <c r="C20" s="90"/>
      <c r="D20" s="90"/>
      <c r="E20" s="90"/>
      <c r="F20" s="90"/>
      <c r="G20" s="90"/>
      <c r="H20" s="90"/>
      <c r="I20" s="90"/>
      <c r="J20" s="90"/>
      <c r="K20" s="90"/>
      <c r="L20" s="90"/>
      <c r="M20" s="90"/>
      <c r="N20" s="90"/>
      <c r="O20" s="90"/>
      <c r="P20" s="90"/>
      <c r="Q20" s="31">
        <f>IF($H$18="","",
IF(OR($H$18="Corrupción",$H$18="Lavado de Activos",$H$18="Financiación del Terrorismo",$H$18="Trámites, OPAs y Consultas de Acceso a la Información Pública"),'6.Valoración Control Corrupción'!$E20,'5. Valoración de Controles'!$E20))</f>
        <v>0</v>
      </c>
      <c r="R20" s="24">
        <f>IF($H$18="","",
IF(OR($H$18="Corrupción",$H$18="Lavado de Activos",$H$18="Financiación del Terrorismo",$H$18="Trámites, OPAs y Consultas de Acceso a la Información Pública"),"No Aplica",'5. Valoración de Controles'!$I20))</f>
        <v>0</v>
      </c>
      <c r="S20" s="24" t="str">
        <f>IF($H$18="","",
IF(OR($H$18="Corrupción",$H$18="Lavado de Activos",$H$18="Financiación del Terrorismo",$H$18="Trámites, OPAs y Consultas de Acceso a la Información Pública"),"No Aplica",'5. Valoración de Controles'!$J20))</f>
        <v/>
      </c>
      <c r="T20" s="24">
        <f>IF($H$18="","",
IF(OR($H$18="Corrupción",$H$18="Lavado de Activos",$H$18="Financiación del Terrorismo",$H$18="Trámites, OPAs y Consultas de Acceso a la Información Pública"),"No Aplica",'5. Valoración de Controles'!$K20))</f>
        <v>0</v>
      </c>
      <c r="U20" s="24">
        <f>IF($H$18="","",
IF(OR($H$18="Corrupción",$H$18="Lavado de Activos",$H$18="Financiación del Terrorismo",$H$18="Trámites, OPAs y Consultas de Acceso a la Información Pública"),"No Aplica",'5. Valoración de Controles'!$L20))</f>
        <v>0</v>
      </c>
      <c r="V20" s="24">
        <f>IF($H$18="","",
IF(OR($H$18="Corrupción",$H$18="Lavado de Activos",$H$18="Financiación del Terrorismo",$H$18="Trámites, OPAs y Consultas de Acceso a la Información Pública"),"No Aplica",'5. Valoración de Controles'!$M20))</f>
        <v>0</v>
      </c>
      <c r="W20" s="24">
        <f>IF($H$18="","",
IF(OR($H$18="Corrupción",$H$18="Lavado de Activos",$H$18="Financiación del Terrorismo",$H$18="Trámites, OPAs y Consultas de Acceso a la Información Pública"),"No Aplica",'5. Valoración de Controles'!$N20))</f>
        <v>0</v>
      </c>
      <c r="X20" s="32">
        <f>IF($H$18="","",
IF(OR($H$18="Corrupción",$H$18="Lavado de Activos",$H$18="Financiación del Terrorismo",$H$18="Trámites, OPAs y Consultas de Acceso a la Información Pública"),"No Aplica",'5. Valoración de Controles'!$O20))</f>
        <v>0</v>
      </c>
      <c r="Y20" s="32">
        <f>IF($H$18="","",
IF(OR($H$18="Corrupción",$H$18="Lavado de Activos",$H$18="Financiación del Terrorismo",$H$18="Trámites, OPAs y Consultas de Acceso a la Información Pública"),"No Aplica",'5. Valoración de Controles'!$P20))</f>
        <v>0</v>
      </c>
      <c r="Z20" s="32">
        <f>IF($H$18="","",
IF(OR($H$18="Corrupción",$H$18="Lavado de Activos",$H$18="Financiación del Terrorismo",$H$18="Trámites, OPAs y Consultas de Acceso a la Información Pública"),"No Aplica",'5. Valoración de Controles'!$Q20))</f>
        <v>0</v>
      </c>
      <c r="AA20" s="25" t="str">
        <f>IF($H$18="","",
IF(OR($H$18="Corrupción",$H$18="Lavado de Activos",$H$18="Financiación del Terrorismo",$H$18="Trámites, OPAs y Consultas de Acceso a la Información Pública"),"No aplica",'5. Valoración de Controles'!$R20))</f>
        <v/>
      </c>
      <c r="AB20" s="90"/>
      <c r="AC20" s="90"/>
      <c r="AD20" s="90"/>
      <c r="AE20" s="90"/>
      <c r="AF20" s="90"/>
      <c r="AG20" s="90"/>
      <c r="AH20" s="90"/>
      <c r="AI20" s="90"/>
      <c r="AJ20" s="90"/>
      <c r="AK20" s="90"/>
      <c r="AL20" s="90"/>
      <c r="AM20" s="3"/>
      <c r="AN20" s="3"/>
      <c r="AO20" s="3"/>
      <c r="AP20" s="3"/>
      <c r="AQ20" s="3"/>
      <c r="AR20" s="3"/>
      <c r="AS20" s="3"/>
      <c r="AT20" s="3"/>
      <c r="AU20" s="3"/>
      <c r="AV20" s="3"/>
      <c r="AW20" s="3"/>
      <c r="AX20" s="3"/>
      <c r="AY20" s="3"/>
      <c r="AZ20" s="3"/>
      <c r="BA20" s="3"/>
      <c r="BB20" s="3"/>
      <c r="BC20" s="3"/>
      <c r="BD20" s="3"/>
      <c r="BE20" s="3"/>
      <c r="BF20" s="3"/>
    </row>
    <row r="21" spans="1:58" ht="31.5" customHeight="1">
      <c r="A21" s="95">
        <v>5</v>
      </c>
      <c r="B21" s="91" t="str">
        <f>'2. Identificación del Riesgo'!B21:B23</f>
        <v>Gestión Contractual</v>
      </c>
      <c r="C21" s="91" t="str">
        <f>IF('2. Identificación del Riesgo'!C21:C23="","",'2. Identificación del Riesgo'!C21:C23)</f>
        <v>Procedimeintos de la OAJ</v>
      </c>
      <c r="D21" s="91" t="str">
        <f>IF('2. Identificación del Riesgo'!D21:D23="","",'2. Identificación del Riesgo'!D21:D23)</f>
        <v>Afectación Económica (o presupuestal) y Reputacional</v>
      </c>
      <c r="E21" s="91" t="str">
        <f>IF('2. Identificación del Riesgo'!E21:E23="","",'2. Identificación del Riesgo'!E21:E23)</f>
        <v>Inadecuada revision juridica (de forma) de los estudios previos y documentos soportes que hace parte de los procesos de adquisicion de bienes y servicios que tiene a cargo la OAJ</v>
      </c>
      <c r="F21" s="91" t="str">
        <f>IF('2. Identificación del Riesgo'!F21:F23="","",'2. Identificación del Riesgo'!F21:F23)</f>
        <v>No hay rigurosidad en la revision por parte del abogado encargado del proceso, alta carga de asignacion de procesos a los abogados, el abogado encargado no realiza las observaciones y/o falencias encontradas en los estudios  previos de manera oportuna al area encargada .</v>
      </c>
      <c r="G21" s="91"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H21" s="91" t="str">
        <f>IF('2. Identificación del Riesgo'!H21:H23="","",'2. Identificación del Riesgo'!H21:H23)</f>
        <v>Gestión</v>
      </c>
      <c r="I21" s="91" t="str">
        <f>IF('2. Identificación del Riesgo'!I21:I23="","",'2. Identificación del Riesgo'!I21:I23)</f>
        <v>Ejecución y Administración de procesos</v>
      </c>
      <c r="J21" s="91" t="str">
        <f>IF('2. Identificación del Riesgo'!J21:J23="","",'2. Identificación del Riesgo'!J21:J23)</f>
        <v>Media: La actividad que conlleva el riesgo se ejecuta de 24 a 500 veces por año</v>
      </c>
      <c r="K21" s="92" t="str">
        <f>'2. Identificación del Riesgo'!K21:K23</f>
        <v>Media</v>
      </c>
      <c r="L21" s="93">
        <f>'2. Identificación del Riesgo'!L21:L23</f>
        <v>0.6</v>
      </c>
      <c r="M21" s="9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92" t="str">
        <f>'2. Identificación del Riesgo'!N21:N23</f>
        <v>Menor</v>
      </c>
      <c r="O21" s="93">
        <f>'2. Identificación del Riesgo'!O21:O23</f>
        <v>0.4</v>
      </c>
      <c r="P21" s="88" t="str">
        <f>'2. Identificación del Riesgo'!P21:P23</f>
        <v>Moderado</v>
      </c>
      <c r="Q21" s="31" t="str">
        <f>IF($H$21="","",
IF(OR($H$21="Corrupción",$H$21="Lavado de Activos",$H$21="Financiación del Terrorismo",$H$21="Trámites, OPAs y Consultas de Acceso a la Información Pública"),'6.Valoración Control Corrupción'!$E21,'5. Valoración de Controles'!$E21))</f>
        <v>La profesional  especializado 222-29 del grupo precontractual</v>
      </c>
      <c r="R21" s="24">
        <f>IF($H$21="","",
IF(OR($H$21="Corrupción",$H$21="Lavado de Activos",$H$21="Financiación del Terrorismo",$H$21="Trámites, OPAs y Consultas de Acceso a la Información Pública"),"No Aplica",'5. Valoración de Controles'!$I21))</f>
        <v>0</v>
      </c>
      <c r="S21" s="24" t="str">
        <f>IF($H$21="","",
IF(OR($H$21="Corrupción",$H$21="Lavado de Activos",$H$21="Financiación del Terrorismo",$H$21="Trámites, OPAs y Consultas de Acceso a la Información Pública"),"No Aplica",'5. Valoración de Controles'!$J21))</f>
        <v/>
      </c>
      <c r="T21" s="24" t="str">
        <f>IF($H$21="","",
IF(OR($H$21="Corrupción",$H$21="Lavado de Activos",$H$21="Financiación del Terrorismo",$H$21="Trámites, OPAs y Consultas de Acceso a la Información Pública"),"No Aplica",'5. Valoración de Controles'!$K21))</f>
        <v>Manual</v>
      </c>
      <c r="U21" s="24">
        <f>IF($H$21="","",
IF(OR($H$21="Corrupción",$H$21="Lavado de Activos",$H$21="Financiación del Terrorismo",$H$21="Trámites, OPAs y Consultas de Acceso a la Información Pública"),"No Aplica",'5. Valoración de Controles'!$L21))</f>
        <v>0</v>
      </c>
      <c r="V21" s="24">
        <f>IF($H$21="","",
IF(OR($H$21="Corrupción",$H$21="Lavado de Activos",$H$21="Financiación del Terrorismo",$H$21="Trámites, OPAs y Consultas de Acceso a la Información Pública"),"No Aplica",'5. Valoración de Controles'!$M21))</f>
        <v>0</v>
      </c>
      <c r="W21" s="24">
        <f>IF($H$21="","",
IF(OR($H$21="Corrupción",$H$21="Lavado de Activos",$H$21="Financiación del Terrorismo",$H$21="Trámites, OPAs y Consultas de Acceso a la Información Pública"),"No Aplica",'5. Valoración de Controles'!$N21))</f>
        <v>0</v>
      </c>
      <c r="X21" s="32">
        <f>IF($H$21="","",
IF(OR($H$21="Corrupción",$H$21="Lavado de Activos",$H$21="Financiación del Terrorismo",$H$21="Trámites, OPAs y Consultas de Acceso a la Información Pública"),"No Aplica",'5. Valoración de Controles'!$O21))</f>
        <v>0</v>
      </c>
      <c r="Y21" s="32">
        <f>IF($H$21="","",
IF(OR($H$21="Corrupción",$H$21="Lavado de Activos",$H$21="Financiación del Terrorismo",$H$21="Trámites, OPAs y Consultas de Acceso a la Información Pública"),"No Aplica",'5. Valoración de Controles'!$P21))</f>
        <v>0</v>
      </c>
      <c r="Z21" s="32">
        <f>IF($H$21="","",
IF(OR($H$21="Corrupción",$H$21="Lavado de Activos",$H$21="Financiación del Terrorismo",$H$21="Trámites, OPAs y Consultas de Acceso a la Información Pública"),"No Aplica",'5. Valoración de Controles'!$Q21))</f>
        <v>0</v>
      </c>
      <c r="AA21" s="25" t="str">
        <f>IF($H$21="","",
IF(OR($H$21="Corrupción",$H$21="Lavado de Activos",$H$21="Financiación del Terrorismo",$H$21="Trámites, OPAs y Consultas de Acceso a la Información Pública"),"No aplica",'5. Valoración de Controles'!$R21))</f>
        <v/>
      </c>
      <c r="AB21" s="92"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Media</v>
      </c>
      <c r="AC21" s="13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0.6</v>
      </c>
      <c r="AD21" s="92"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3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88"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94"/>
      <c r="AH21" s="124"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123"/>
      <c r="AJ21" s="133"/>
      <c r="AK21" s="133" t="str">
        <f>IF(AI21="","","∑ Peso porcentual de cada acción definida")</f>
        <v/>
      </c>
      <c r="AL21" s="91"/>
      <c r="AM21" s="3"/>
      <c r="AN21" s="3"/>
      <c r="AO21" s="3"/>
      <c r="AP21" s="3"/>
      <c r="AQ21" s="3"/>
      <c r="AR21" s="3"/>
      <c r="AS21" s="3"/>
      <c r="AT21" s="3"/>
      <c r="AU21" s="3"/>
      <c r="AV21" s="3"/>
      <c r="AW21" s="3"/>
      <c r="AX21" s="3"/>
      <c r="AY21" s="3"/>
      <c r="AZ21" s="3"/>
      <c r="BA21" s="3"/>
      <c r="BB21" s="3"/>
      <c r="BC21" s="3"/>
      <c r="BD21" s="3"/>
      <c r="BE21" s="3"/>
      <c r="BF21" s="3"/>
    </row>
    <row r="22" spans="1:58" ht="31.5" customHeight="1">
      <c r="A22" s="89"/>
      <c r="B22" s="89"/>
      <c r="C22" s="89"/>
      <c r="D22" s="89"/>
      <c r="E22" s="89"/>
      <c r="F22" s="89"/>
      <c r="G22" s="89"/>
      <c r="H22" s="89"/>
      <c r="I22" s="89"/>
      <c r="J22" s="89"/>
      <c r="K22" s="89"/>
      <c r="L22" s="89"/>
      <c r="M22" s="89"/>
      <c r="N22" s="89"/>
      <c r="O22" s="89"/>
      <c r="P22" s="89"/>
      <c r="Q22" s="31">
        <f>IF($H$21="","",
IF(OR($H$21="Corrupción",$H$21="Lavado de Activos",$H$21="Financiación del Terrorismo",$H$21="Trámites, OPAs y Consultas de Acceso a la Información Pública"),'6.Valoración Control Corrupción'!$E22,'5. Valoración de Controles'!$E22))</f>
        <v>0</v>
      </c>
      <c r="R22" s="24">
        <f>IF($H$21="","",
IF(OR($H$21="Corrupción",$H$21="Lavado de Activos",$H$21="Financiación del Terrorismo",$H$21="Trámites, OPAs y Consultas de Acceso a la Información Pública"),"No Aplica",'5. Valoración de Controles'!$I22))</f>
        <v>0</v>
      </c>
      <c r="S22" s="24" t="str">
        <f>IF($H$21="","",
IF(OR($H$21="Corrupción",$H$21="Lavado de Activos",$H$21="Financiación del Terrorismo",$H$21="Trámites, OPAs y Consultas de Acceso a la Información Pública"),"No Aplica",'5. Valoración de Controles'!$J22))</f>
        <v/>
      </c>
      <c r="T22" s="24">
        <f>IF($H$21="","",
IF(OR($H$21="Corrupción",$H$21="Lavado de Activos",$H$21="Financiación del Terrorismo",$H$21="Trámites, OPAs y Consultas de Acceso a la Información Pública"),"No Aplica",'5. Valoración de Controles'!$K22))</f>
        <v>0</v>
      </c>
      <c r="U22" s="24">
        <f>IF($H$21="","",
IF(OR($H$21="Corrupción",$H$21="Lavado de Activos",$H$21="Financiación del Terrorismo",$H$21="Trámites, OPAs y Consultas de Acceso a la Información Pública"),"No Aplica",'5. Valoración de Controles'!$L22))</f>
        <v>0</v>
      </c>
      <c r="V22" s="24">
        <f>IF($H$21="","",
IF(OR($H$21="Corrupción",$H$21="Lavado de Activos",$H$21="Financiación del Terrorismo",$H$21="Trámites, OPAs y Consultas de Acceso a la Información Pública"),"No Aplica",'5. Valoración de Controles'!$M22))</f>
        <v>0</v>
      </c>
      <c r="W22" s="24">
        <f>IF($H$21="","",
IF(OR($H$21="Corrupción",$H$21="Lavado de Activos",$H$21="Financiación del Terrorismo",$H$21="Trámites, OPAs y Consultas de Acceso a la Información Pública"),"No Aplica",'5. Valoración de Controles'!$N22))</f>
        <v>0</v>
      </c>
      <c r="X22" s="32">
        <f>IF($H$21="","",
IF(OR($H$21="Corrupción",$H$21="Lavado de Activos",$H$21="Financiación del Terrorismo",$H$21="Trámites, OPAs y Consultas de Acceso a la Información Pública"),"No Aplica",'5. Valoración de Controles'!$O22))</f>
        <v>0</v>
      </c>
      <c r="Y22" s="32">
        <f>IF($H$21="","",
IF(OR($H$21="Corrupción",$H$21="Lavado de Activos",$H$21="Financiación del Terrorismo",$H$21="Trámites, OPAs y Consultas de Acceso a la Información Pública"),"No Aplica",'5. Valoración de Controles'!$P22))</f>
        <v>0</v>
      </c>
      <c r="Z22" s="32">
        <f>IF($H$21="","",
IF(OR($H$21="Corrupción",$H$21="Lavado de Activos",$H$21="Financiación del Terrorismo",$H$21="Trámites, OPAs y Consultas de Acceso a la Información Pública"),"No Aplica",'5. Valoración de Controles'!$Q22))</f>
        <v>0</v>
      </c>
      <c r="AA22" s="25" t="str">
        <f>IF($H$21="","",
IF(OR($H$21="Corrupción",$H$21="Lavado de Activos",$H$21="Financiación del Terrorismo",$H$21="Trámites, OPAs y Consultas de Acceso a la Información Pública"),"No aplica",'5. Valoración de Controles'!$R22))</f>
        <v/>
      </c>
      <c r="AB22" s="89"/>
      <c r="AC22" s="89"/>
      <c r="AD22" s="89"/>
      <c r="AE22" s="89"/>
      <c r="AF22" s="89"/>
      <c r="AG22" s="89"/>
      <c r="AH22" s="89"/>
      <c r="AI22" s="89"/>
      <c r="AJ22" s="89"/>
      <c r="AK22" s="89"/>
      <c r="AL22" s="89"/>
      <c r="AM22" s="3"/>
      <c r="AN22" s="3"/>
      <c r="AO22" s="3"/>
      <c r="AP22" s="3"/>
      <c r="AQ22" s="3"/>
      <c r="AR22" s="3"/>
      <c r="AS22" s="3"/>
      <c r="AT22" s="3"/>
      <c r="AU22" s="3"/>
      <c r="AV22" s="3"/>
      <c r="AW22" s="3"/>
      <c r="AX22" s="3"/>
      <c r="AY22" s="3"/>
      <c r="AZ22" s="3"/>
      <c r="BA22" s="3"/>
      <c r="BB22" s="3"/>
      <c r="BC22" s="3"/>
      <c r="BD22" s="3"/>
      <c r="BE22" s="3"/>
      <c r="BF22" s="3"/>
    </row>
    <row r="23" spans="1:58" ht="31.5" customHeight="1">
      <c r="A23" s="90"/>
      <c r="B23" s="90"/>
      <c r="C23" s="90"/>
      <c r="D23" s="90"/>
      <c r="E23" s="90"/>
      <c r="F23" s="90"/>
      <c r="G23" s="90"/>
      <c r="H23" s="90"/>
      <c r="I23" s="90"/>
      <c r="J23" s="90"/>
      <c r="K23" s="90"/>
      <c r="L23" s="90"/>
      <c r="M23" s="90"/>
      <c r="N23" s="90"/>
      <c r="O23" s="90"/>
      <c r="P23" s="90"/>
      <c r="Q23" s="31">
        <f>IF($H$21="","",
IF(OR($H$21="Corrupción",$H$21="Lavado de Activos",$H$21="Financiación del Terrorismo",$H$21="Trámites, OPAs y Consultas de Acceso a la Información Pública"),'6.Valoración Control Corrupción'!$E23,'5. Valoración de Controles'!$E23))</f>
        <v>0</v>
      </c>
      <c r="R23" s="24">
        <f>IF($H$21="","",
IF(OR($H$21="Corrupción",$H$21="Lavado de Activos",$H$21="Financiación del Terrorismo",$H$21="Trámites, OPAs y Consultas de Acceso a la Información Pública"),"No Aplica",'5. Valoración de Controles'!$I23))</f>
        <v>0</v>
      </c>
      <c r="S23" s="24" t="str">
        <f>IF($H$21="","",
IF(OR($H$21="Corrupción",$H$21="Lavado de Activos",$H$21="Financiación del Terrorismo",$H$21="Trámites, OPAs y Consultas de Acceso a la Información Pública"),"No Aplica",'5. Valoración de Controles'!$J23))</f>
        <v/>
      </c>
      <c r="T23" s="24">
        <f>IF($H$21="","",
IF(OR($H$21="Corrupción",$H$21="Lavado de Activos",$H$21="Financiación del Terrorismo",$H$21="Trámites, OPAs y Consultas de Acceso a la Información Pública"),"No Aplica",'5. Valoración de Controles'!$K23))</f>
        <v>0</v>
      </c>
      <c r="U23" s="24">
        <f>IF($H$21="","",
IF(OR($H$21="Corrupción",$H$21="Lavado de Activos",$H$21="Financiación del Terrorismo",$H$21="Trámites, OPAs y Consultas de Acceso a la Información Pública"),"No Aplica",'5. Valoración de Controles'!$L23))</f>
        <v>0</v>
      </c>
      <c r="V23" s="24">
        <f>IF($H$21="","",
IF(OR($H$21="Corrupción",$H$21="Lavado de Activos",$H$21="Financiación del Terrorismo",$H$21="Trámites, OPAs y Consultas de Acceso a la Información Pública"),"No Aplica",'5. Valoración de Controles'!$M23))</f>
        <v>0</v>
      </c>
      <c r="W23" s="24">
        <f>IF($H$21="","",
IF(OR($H$21="Corrupción",$H$21="Lavado de Activos",$H$21="Financiación del Terrorismo",$H$21="Trámites, OPAs y Consultas de Acceso a la Información Pública"),"No Aplica",'5. Valoración de Controles'!$N23))</f>
        <v>0</v>
      </c>
      <c r="X23" s="32">
        <f>IF($H$21="","",
IF(OR($H$21="Corrupción",$H$21="Lavado de Activos",$H$21="Financiación del Terrorismo",$H$21="Trámites, OPAs y Consultas de Acceso a la Información Pública"),"No Aplica",'5. Valoración de Controles'!$O23))</f>
        <v>0</v>
      </c>
      <c r="Y23" s="32">
        <f>IF($H$21="","",
IF(OR($H$21="Corrupción",$H$21="Lavado de Activos",$H$21="Financiación del Terrorismo",$H$21="Trámites, OPAs y Consultas de Acceso a la Información Pública"),"No Aplica",'5. Valoración de Controles'!$P23))</f>
        <v>0</v>
      </c>
      <c r="Z23" s="32">
        <f>IF($H$21="","",
IF(OR($H$21="Corrupción",$H$21="Lavado de Activos",$H$21="Financiación del Terrorismo",$H$21="Trámites, OPAs y Consultas de Acceso a la Información Pública"),"No Aplica",'5. Valoración de Controles'!$Q23))</f>
        <v>0</v>
      </c>
      <c r="AA23" s="25" t="str">
        <f>IF($H$21="","",
IF(OR($H$21="Corrupción",$H$21="Lavado de Activos",$H$21="Financiación del Terrorismo",$H$21="Trámites, OPAs y Consultas de Acceso a la Información Pública"),"No aplica",'5. Valoración de Controles'!$R23))</f>
        <v/>
      </c>
      <c r="AB23" s="90"/>
      <c r="AC23" s="90"/>
      <c r="AD23" s="90"/>
      <c r="AE23" s="90"/>
      <c r="AF23" s="90"/>
      <c r="AG23" s="90"/>
      <c r="AH23" s="90"/>
      <c r="AI23" s="90"/>
      <c r="AJ23" s="90"/>
      <c r="AK23" s="90"/>
      <c r="AL23" s="90"/>
      <c r="AM23" s="3"/>
      <c r="AN23" s="3"/>
      <c r="AO23" s="3"/>
      <c r="AP23" s="3"/>
      <c r="AQ23" s="3"/>
      <c r="AR23" s="3"/>
      <c r="AS23" s="3"/>
      <c r="AT23" s="3"/>
      <c r="AU23" s="3"/>
      <c r="AV23" s="3"/>
      <c r="AW23" s="3"/>
      <c r="AX23" s="3"/>
      <c r="AY23" s="3"/>
      <c r="AZ23" s="3"/>
      <c r="BA23" s="3"/>
      <c r="BB23" s="3"/>
      <c r="BC23" s="3"/>
      <c r="BD23" s="3"/>
      <c r="BE23" s="3"/>
      <c r="BF23" s="3"/>
    </row>
    <row r="24" spans="1:58" ht="31.5" customHeight="1">
      <c r="A24" s="95">
        <v>6</v>
      </c>
      <c r="B24" s="91" t="str">
        <f>'2. Identificación del Riesgo'!B24:B26</f>
        <v>Gestión Contractual</v>
      </c>
      <c r="C24" s="91" t="str">
        <f>IF('2. Identificación del Riesgo'!C24:C26="","",'2. Identificación del Riesgo'!C24:C26)</f>
        <v>Actividades de desvinculación y traslado (funcionarios).</v>
      </c>
      <c r="D24" s="91" t="str">
        <f>IF('2. Identificación del Riesgo'!D24:D26="","",'2. Identificación del Riesgo'!D24:D26)</f>
        <v>Afectación Económica (o presupuestal) y Reputacional</v>
      </c>
      <c r="E24" s="91" t="str">
        <f>IF('2. Identificación del Riesgo'!E24:E26="","",'2. Identificación del Riesgo'!E24:E26)</f>
        <v>por la alta rotación de personal de planta (carrera administrativa y provisional)</v>
      </c>
      <c r="F24" s="91" t="str">
        <f>IF('2. Identificación del Riesgo'!F24:F26="","",'2. Identificación del Riesgo'!F24:F26)</f>
        <v>Debido a la falta de lineamientos y herramientas institucionalizados para una adecuada transferencia de conocimiento.</v>
      </c>
      <c r="G24" s="91"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H24" s="91" t="str">
        <f>IF('2. Identificación del Riesgo'!H24:H26="","",'2. Identificación del Riesgo'!H24:H26)</f>
        <v>Fuga de Capital Intelectual</v>
      </c>
      <c r="I24" s="91" t="str">
        <f>IF('2. Identificación del Riesgo'!I24:I26="","",'2. Identificación del Riesgo'!I24:I26)</f>
        <v>Usuarios, productos y practicas, organizacionales</v>
      </c>
      <c r="J24" s="91" t="str">
        <f>IF('2. Identificación del Riesgo'!J24:J26="","",'2. Identificación del Riesgo'!J24:J26)</f>
        <v>Media: La actividad que conlleva el riesgo se ejecuta de 24 a 500 veces por año</v>
      </c>
      <c r="K24" s="92" t="str">
        <f>'2. Identificación del Riesgo'!K24:K26</f>
        <v>Media</v>
      </c>
      <c r="L24" s="93">
        <f>'2. Identificación del Riesgo'!L24:L26</f>
        <v>0.6</v>
      </c>
      <c r="M24" s="9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92" t="str">
        <f>'2. Identificación del Riesgo'!N24:N26</f>
        <v>Mayor</v>
      </c>
      <c r="O24" s="93">
        <f>'2. Identificación del Riesgo'!O24:O26</f>
        <v>0.8</v>
      </c>
      <c r="P24" s="88" t="str">
        <f>'2. Identificación del Riesgo'!P24:P26</f>
        <v>Alto</v>
      </c>
      <c r="Q24" s="31" t="str">
        <f>IF($H$24="","",
IF(OR($H$24="Corrupción",$H$24="Lavado de Activos",$H$24="Financiación del Terrorismo",$H$24="Trámites, OPAs y Consultas de Acceso a la Información Pública"),'6.Valoración Control Corrupción'!$E24,'5. Valoración de Controles'!$E24))</f>
        <v>El Jefe Inmediato</v>
      </c>
      <c r="R24" s="24" t="str">
        <f>IF($H$24="","",
IF(OR($H$24="Corrupción",$H$24="Lavado de Activos",$H$24="Financiación del Terrorismo",$H$24="Trámites, OPAs y Consultas de Acceso a la Información Pública"),"No Aplica",'5. Valoración de Controles'!$I24))</f>
        <v>Detectivo</v>
      </c>
      <c r="S24" s="24" t="str">
        <f>IF($H$24="","",
IF(OR($H$24="Corrupción",$H$24="Lavado de Activos",$H$24="Financiación del Terrorismo",$H$24="Trámites, OPAs y Consultas de Acceso a la Información Pública"),"No Aplica",'5. Valoración de Controles'!$J24))</f>
        <v>Afecta probabilidad</v>
      </c>
      <c r="T24" s="24" t="str">
        <f>IF($H$24="","",
IF(OR($H$24="Corrupción",$H$24="Lavado de Activos",$H$24="Financiación del Terrorismo",$H$24="Trámites, OPAs y Consultas de Acceso a la Información Pública"),"No Aplica",'5. Valoración de Controles'!$K24))</f>
        <v>Manual</v>
      </c>
      <c r="U24" s="24" t="str">
        <f>IF($H$24="","",
IF(OR($H$24="Corrupción",$H$24="Lavado de Activos",$H$24="Financiación del Terrorismo",$H$24="Trámites, OPAs y Consultas de Acceso a la Información Pública"),"No Aplica",'5. Valoración de Controles'!$L24))</f>
        <v>Documentado</v>
      </c>
      <c r="V24" s="24" t="str">
        <f>IF($H$24="","",
IF(OR($H$24="Corrupción",$H$24="Lavado de Activos",$H$24="Financiación del Terrorismo",$H$24="Trámites, OPAs y Consultas de Acceso a la Información Pública"),"No Aplica",'5. Valoración de Controles'!$M24))</f>
        <v>Continua</v>
      </c>
      <c r="W24" s="24" t="str">
        <f>IF($H$24="","",
IF(OR($H$24="Corrupción",$H$24="Lavado de Activos",$H$24="Financiación del Terrorismo",$H$24="Trámites, OPAs y Consultas de Acceso a la Información Pública"),"No Aplica",'5. Valoración de Controles'!$N24))</f>
        <v>Con registro</v>
      </c>
      <c r="X24" s="32" t="str">
        <f>IF($H$24="","",
IF(OR($H$24="Corrupción",$H$24="Lavado de Activos",$H$24="Financiación del Terrorismo",$H$24="Trámites, OPAs y Consultas de Acceso a la Información Pública"),"No Aplica",'5. Valoración de Controles'!$O24))</f>
        <v>Historias Laborales</v>
      </c>
      <c r="Y24" s="32" t="str">
        <f>IF($H$24="","",
IF(OR($H$24="Corrupción",$H$24="Lavado de Activos",$H$24="Financiación del Terrorismo",$H$24="Trámites, OPAs y Consultas de Acceso a la Información Pública"),"No Aplica",'5. Valoración de Controles'!$P24))</f>
        <v>Acta de entrega firmada por el funcionario que recibe el puesto de trabajo, quien garantiza al jefe inmediato la entrega idonea del mismo.</v>
      </c>
      <c r="Z24" s="32" t="str">
        <f>IF($H$24="","",
IF(OR($H$24="Corrupción",$H$24="Lavado de Activos",$H$24="Financiación del Terrorismo",$H$24="Trámites, OPAs y Consultas de Acceso a la Información Pública"),"No Aplica",'5. Valoración de Controles'!$Q24))</f>
        <v xml:space="preserve">Si el funcionario que recibe el puesto de trabajo no esta conforme con la entrega, el jefe inmediato solicita fortalecer dicha entrega y se condiciona el pago de nomina. </v>
      </c>
      <c r="AA24" s="25">
        <f>IF($H$24="","",
IF(OR($H$24="Corrupción",$H$24="Lavado de Activos",$H$24="Financiación del Terrorismo",$H$24="Trámites, OPAs y Consultas de Acceso a la Información Pública"),"No aplica",'5. Valoración de Controles'!$R24))</f>
        <v>0.3</v>
      </c>
      <c r="AB24" s="92"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13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0.29399999999999998</v>
      </c>
      <c r="AD24" s="92"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3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88"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94" t="s">
        <v>278</v>
      </c>
      <c r="AH24" s="124" t="s">
        <v>518</v>
      </c>
      <c r="AI24" s="123" t="s">
        <v>520</v>
      </c>
      <c r="AJ24" s="133" t="s">
        <v>521</v>
      </c>
      <c r="AK24" s="133" t="str">
        <f>IF(AI24="","","∑ Peso porcentual de cada acción definida")</f>
        <v>∑ Peso porcentual de cada acción definida</v>
      </c>
      <c r="AL24" s="91" t="s">
        <v>6</v>
      </c>
      <c r="AM24" s="3"/>
      <c r="AN24" s="3"/>
      <c r="AO24" s="3"/>
      <c r="AP24" s="3"/>
      <c r="AQ24" s="3"/>
      <c r="AR24" s="3"/>
      <c r="AS24" s="3"/>
      <c r="AT24" s="3"/>
      <c r="AU24" s="3"/>
      <c r="AV24" s="3"/>
      <c r="AW24" s="3"/>
      <c r="AX24" s="3"/>
      <c r="AY24" s="3"/>
      <c r="AZ24" s="3"/>
      <c r="BA24" s="3"/>
      <c r="BB24" s="3"/>
      <c r="BC24" s="3"/>
      <c r="BD24" s="3"/>
      <c r="BE24" s="3"/>
      <c r="BF24" s="3"/>
    </row>
    <row r="25" spans="1:58" ht="31.5" customHeight="1">
      <c r="A25" s="89"/>
      <c r="B25" s="89"/>
      <c r="C25" s="89"/>
      <c r="D25" s="89"/>
      <c r="E25" s="89"/>
      <c r="F25" s="89"/>
      <c r="G25" s="89"/>
      <c r="H25" s="89"/>
      <c r="I25" s="89"/>
      <c r="J25" s="89"/>
      <c r="K25" s="89"/>
      <c r="L25" s="89"/>
      <c r="M25" s="89"/>
      <c r="N25" s="89"/>
      <c r="O25" s="89"/>
      <c r="P25" s="89"/>
      <c r="Q25" s="31" t="str">
        <f>IF($H$24="","",
IF(OR($H$24="Corrupción",$H$24="Lavado de Activos",$H$24="Financiación del Terrorismo",$H$24="Trámites, OPAs y Consultas de Acceso a la Información Pública"),'6.Valoración Control Corrupción'!$E25,'5. Valoración de Controles'!$E25))</f>
        <v>El funcionario</v>
      </c>
      <c r="R25" s="24" t="str">
        <f>IF($H$24="","",
IF(OR($H$24="Corrupción",$H$24="Lavado de Activos",$H$24="Financiación del Terrorismo",$H$24="Trámites, OPAs y Consultas de Acceso a la Información Pública"),"No Aplica",'5. Valoración de Controles'!$I25))</f>
        <v>Detectivo</v>
      </c>
      <c r="S25" s="24" t="str">
        <f>IF($H$24="","",
IF(OR($H$24="Corrupción",$H$24="Lavado de Activos",$H$24="Financiación del Terrorismo",$H$24="Trámites, OPAs y Consultas de Acceso a la Información Pública"),"No Aplica",'5. Valoración de Controles'!$J25))</f>
        <v>Afecta probabilidad</v>
      </c>
      <c r="T25" s="24" t="str">
        <f>IF($H$24="","",
IF(OR($H$24="Corrupción",$H$24="Lavado de Activos",$H$24="Financiación del Terrorismo",$H$24="Trámites, OPAs y Consultas de Acceso a la Información Pública"),"No Aplica",'5. Valoración de Controles'!$K25))</f>
        <v>Manual</v>
      </c>
      <c r="U25" s="24" t="str">
        <f>IF($H$24="","",
IF(OR($H$24="Corrupción",$H$24="Lavado de Activos",$H$24="Financiación del Terrorismo",$H$24="Trámites, OPAs y Consultas de Acceso a la Información Pública"),"No Aplica",'5. Valoración de Controles'!$L25))</f>
        <v>Documentado</v>
      </c>
      <c r="V25" s="24" t="str">
        <f>IF($H$24="","",
IF(OR($H$24="Corrupción",$H$24="Lavado de Activos",$H$24="Financiación del Terrorismo",$H$24="Trámites, OPAs y Consultas de Acceso a la Información Pública"),"No Aplica",'5. Valoración de Controles'!$M25))</f>
        <v>Continua</v>
      </c>
      <c r="W25" s="24" t="str">
        <f>IF($H$24="","",
IF(OR($H$24="Corrupción",$H$24="Lavado de Activos",$H$24="Financiación del Terrorismo",$H$24="Trámites, OPAs y Consultas de Acceso a la Información Pública"),"No Aplica",'5. Valoración de Controles'!$N25))</f>
        <v>Con registro</v>
      </c>
      <c r="X25" s="32" t="str">
        <f>IF($H$24="","",
IF(OR($H$24="Corrupción",$H$24="Lavado de Activos",$H$24="Financiación del Terrorismo",$H$24="Trámites, OPAs y Consultas de Acceso a la Información Pública"),"No Aplica",'5. Valoración de Controles'!$O25))</f>
        <v>Historias Laborales</v>
      </c>
      <c r="Y25" s="32" t="str">
        <f>IF($H$24="","",
IF(OR($H$24="Corrupción",$H$24="Lavado de Activos",$H$24="Financiación del Terrorismo",$H$24="Trámites, OPAs y Consultas de Acceso a la Información Pública"),"No Aplica",'5. Valoración de Controles'!$P25))</f>
        <v>Capacitación presencial o virtual para transferir el conocimiento a los funcionarios de la Entidad, o Elaboración de informe de los conocimientos adquiridos en la capacitación recibida.</v>
      </c>
      <c r="Z25" s="32" t="str">
        <f>IF($H$24="","",
IF(OR($H$24="Corrupción",$H$24="Lavado de Activos",$H$24="Financiación del Terrorismo",$H$24="Trámites, OPAs y Consultas de Acceso a la Información Pública"),"No Aplica",'5. Valoración de Controles'!$Q25))</f>
        <v>El control no permite identificar desviaciones o diferencias.</v>
      </c>
      <c r="AA25" s="25">
        <f>IF($H$24="","",
IF(OR($H$24="Corrupción",$H$24="Lavado de Activos",$H$24="Financiación del Terrorismo",$H$24="Trámites, OPAs y Consultas de Acceso a la Información Pública"),"No aplica",'5. Valoración de Controles'!$R25))</f>
        <v>0.3</v>
      </c>
      <c r="AB25" s="89"/>
      <c r="AC25" s="89"/>
      <c r="AD25" s="89"/>
      <c r="AE25" s="89"/>
      <c r="AF25" s="89"/>
      <c r="AG25" s="89"/>
      <c r="AH25" s="89"/>
      <c r="AI25" s="89"/>
      <c r="AJ25" s="89"/>
      <c r="AK25" s="89"/>
      <c r="AL25" s="89"/>
      <c r="AM25" s="3"/>
      <c r="AN25" s="3"/>
      <c r="AO25" s="3"/>
      <c r="AP25" s="3"/>
      <c r="AQ25" s="3"/>
      <c r="AR25" s="3"/>
      <c r="AS25" s="3"/>
      <c r="AT25" s="3"/>
      <c r="AU25" s="3"/>
      <c r="AV25" s="3"/>
      <c r="AW25" s="3"/>
      <c r="AX25" s="3"/>
      <c r="AY25" s="3"/>
      <c r="AZ25" s="3"/>
      <c r="BA25" s="3"/>
      <c r="BB25" s="3"/>
      <c r="BC25" s="3"/>
      <c r="BD25" s="3"/>
      <c r="BE25" s="3"/>
      <c r="BF25" s="3"/>
    </row>
    <row r="26" spans="1:58" ht="31.5" customHeight="1">
      <c r="A26" s="90"/>
      <c r="B26" s="90"/>
      <c r="C26" s="90"/>
      <c r="D26" s="90"/>
      <c r="E26" s="90"/>
      <c r="F26" s="90"/>
      <c r="G26" s="90"/>
      <c r="H26" s="90"/>
      <c r="I26" s="90"/>
      <c r="J26" s="90"/>
      <c r="K26" s="90"/>
      <c r="L26" s="90"/>
      <c r="M26" s="90"/>
      <c r="N26" s="90"/>
      <c r="O26" s="90"/>
      <c r="P26" s="90"/>
      <c r="Q26" s="31">
        <f>IF($H$24="","",
IF(OR($H$24="Corrupción",$H$24="Lavado de Activos",$H$24="Financiación del Terrorismo",$H$24="Trámites, OPAs y Consultas de Acceso a la Información Pública"),'6.Valoración Control Corrupción'!$E26,'5. Valoración de Controles'!$E26))</f>
        <v>0</v>
      </c>
      <c r="R26" s="24">
        <f>IF($H$24="","",
IF(OR($H$24="Corrupción",$H$24="Lavado de Activos",$H$24="Financiación del Terrorismo",$H$24="Trámites, OPAs y Consultas de Acceso a la Información Pública"),"No Aplica",'5. Valoración de Controles'!$I26))</f>
        <v>0</v>
      </c>
      <c r="S26" s="24" t="str">
        <f>IF($H$24="","",
IF(OR($H$24="Corrupción",$H$24="Lavado de Activos",$H$24="Financiación del Terrorismo",$H$24="Trámites, OPAs y Consultas de Acceso a la Información Pública"),"No Aplica",'5. Valoración de Controles'!$J26))</f>
        <v/>
      </c>
      <c r="T26" s="24">
        <f>IF($H$24="","",
IF(OR($H$24="Corrupción",$H$24="Lavado de Activos",$H$24="Financiación del Terrorismo",$H$24="Trámites, OPAs y Consultas de Acceso a la Información Pública"),"No Aplica",'5. Valoración de Controles'!$K26))</f>
        <v>0</v>
      </c>
      <c r="U26" s="24">
        <f>IF($H$24="","",
IF(OR($H$24="Corrupción",$H$24="Lavado de Activos",$H$24="Financiación del Terrorismo",$H$24="Trámites, OPAs y Consultas de Acceso a la Información Pública"),"No Aplica",'5. Valoración de Controles'!$L26))</f>
        <v>0</v>
      </c>
      <c r="V26" s="24">
        <f>IF($H$24="","",
IF(OR($H$24="Corrupción",$H$24="Lavado de Activos",$H$24="Financiación del Terrorismo",$H$24="Trámites, OPAs y Consultas de Acceso a la Información Pública"),"No Aplica",'5. Valoración de Controles'!$M26))</f>
        <v>0</v>
      </c>
      <c r="W26" s="24">
        <f>IF($H$24="","",
IF(OR($H$24="Corrupción",$H$24="Lavado de Activos",$H$24="Financiación del Terrorismo",$H$24="Trámites, OPAs y Consultas de Acceso a la Información Pública"),"No Aplica",'5. Valoración de Controles'!$N26))</f>
        <v>0</v>
      </c>
      <c r="X26" s="32">
        <f>IF($H$24="","",
IF(OR($H$24="Corrupción",$H$24="Lavado de Activos",$H$24="Financiación del Terrorismo",$H$24="Trámites, OPAs y Consultas de Acceso a la Información Pública"),"No Aplica",'5. Valoración de Controles'!$O26))</f>
        <v>0</v>
      </c>
      <c r="Y26" s="32">
        <f>IF($H$24="","",
IF(OR($H$24="Corrupción",$H$24="Lavado de Activos",$H$24="Financiación del Terrorismo",$H$24="Trámites, OPAs y Consultas de Acceso a la Información Pública"),"No Aplica",'5. Valoración de Controles'!$P26))</f>
        <v>0</v>
      </c>
      <c r="Z26" s="32">
        <f>IF($H$24="","",
IF(OR($H$24="Corrupción",$H$24="Lavado de Activos",$H$24="Financiación del Terrorismo",$H$24="Trámites, OPAs y Consultas de Acceso a la Información Pública"),"No Aplica",'5. Valoración de Controles'!$Q26))</f>
        <v>0</v>
      </c>
      <c r="AA26" s="25" t="str">
        <f>IF($H$24="","",
IF(OR($H$24="Corrupción",$H$24="Lavado de Activos",$H$24="Financiación del Terrorismo",$H$24="Trámites, OPAs y Consultas de Acceso a la Información Pública"),"No aplica",'5. Valoración de Controles'!$R26))</f>
        <v/>
      </c>
      <c r="AB26" s="90"/>
      <c r="AC26" s="90"/>
      <c r="AD26" s="90"/>
      <c r="AE26" s="90"/>
      <c r="AF26" s="90"/>
      <c r="AG26" s="90"/>
      <c r="AH26" s="90"/>
      <c r="AI26" s="90"/>
      <c r="AJ26" s="90"/>
      <c r="AK26" s="90"/>
      <c r="AL26" s="90"/>
      <c r="AM26" s="3"/>
      <c r="AN26" s="3"/>
      <c r="AO26" s="3"/>
      <c r="AP26" s="3"/>
      <c r="AQ26" s="3"/>
      <c r="AR26" s="3"/>
      <c r="AS26" s="3"/>
      <c r="AT26" s="3"/>
      <c r="AU26" s="3"/>
      <c r="AV26" s="3"/>
      <c r="AW26" s="3"/>
      <c r="AX26" s="3"/>
      <c r="AY26" s="3"/>
      <c r="AZ26" s="3"/>
      <c r="BA26" s="3"/>
      <c r="BB26" s="3"/>
      <c r="BC26" s="3"/>
      <c r="BD26" s="3"/>
      <c r="BE26" s="3"/>
      <c r="BF26" s="3"/>
    </row>
    <row r="27" spans="1:58" ht="31.5" customHeight="1">
      <c r="A27" s="95">
        <v>7</v>
      </c>
      <c r="B27" s="91" t="str">
        <f>'2. Identificación del Riesgo'!B27:B29</f>
        <v>Gestión Contractual</v>
      </c>
      <c r="C27" s="91" t="str">
        <f>IF('2. Identificación del Riesgo'!C27:C29="","",'2. Identificación del Riesgo'!C27:C29)</f>
        <v>Entrega de informes de actividades y/o terminación o cesión de contratos de prestación de servicios (contratistas).</v>
      </c>
      <c r="D27" s="91" t="str">
        <f>IF('2. Identificación del Riesgo'!D27:D29="","",'2. Identificación del Riesgo'!D27:D29)</f>
        <v>Afectación Económica (o presupuestal) y Reputacional</v>
      </c>
      <c r="E27" s="91" t="str">
        <f>IF('2. Identificación del Riesgo'!E27:E29="","",'2. Identificación del Riesgo'!E27:E29)</f>
        <v>por debilidades en la revisión de los productos entregados por los contratistas de prestación de servicios</v>
      </c>
      <c r="F27" s="91" t="str">
        <f>IF('2. Identificación del Riesgo'!F27:F29="","",'2. Identificación del Riesgo'!F27:F29)</f>
        <v>Debido a la falta de lineamientos y herramientas institucionalizados para una adecuada transferencia de conocimiento.</v>
      </c>
      <c r="G27" s="91"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7" s="91" t="str">
        <f>IF('2. Identificación del Riesgo'!H27:H29="","",'2. Identificación del Riesgo'!H27:H29)</f>
        <v>Fuga de Capital Intelectual</v>
      </c>
      <c r="I27" s="91" t="str">
        <f>IF('2. Identificación del Riesgo'!I27:I29="","",'2. Identificación del Riesgo'!I27:I29)</f>
        <v>Usuarios, productos y practicas, organizacionales</v>
      </c>
      <c r="J27" s="91" t="str">
        <f>IF('2. Identificación del Riesgo'!J27:J29="","",'2. Identificación del Riesgo'!J27:J29)</f>
        <v>Alta: La actividad que conlleva el riesgo se ejecuta mínimo 500 veces al año y máximo 5000 veces por año</v>
      </c>
      <c r="K27" s="92" t="str">
        <f>'2. Identificación del Riesgo'!K27:K29</f>
        <v>Alta</v>
      </c>
      <c r="L27" s="93">
        <f>'2. Identificación del Riesgo'!L27:L29</f>
        <v>0.8</v>
      </c>
      <c r="M27" s="9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la entidad internamente, de conocimiento general, nivel interno, de junta directiva y accionistas y/o de proveedores</v>
      </c>
      <c r="N27" s="92" t="str">
        <f>'2. Identificación del Riesgo'!N27:N29</f>
        <v>Menor</v>
      </c>
      <c r="O27" s="93">
        <f>'2. Identificación del Riesgo'!O27:O29</f>
        <v>0.4</v>
      </c>
      <c r="P27" s="88" t="str">
        <f>'2. Identificación del Riesgo'!P27:P29</f>
        <v>Moderado</v>
      </c>
      <c r="Q27" s="31" t="str">
        <f>IF($H$27="","",
IF(OR($H$27="Corrupción",$H$27="Lavado de Activos",$H$27="Financiación del Terrorismo",$H$27="Trámites, OPAs y Consultas de Acceso a la Información Pública"),'6.Valoración Control Corrupción'!$E27,'5. Valoración de Controles'!$E27))</f>
        <v>El Supervisor del contrato</v>
      </c>
      <c r="R27" s="24" t="str">
        <f>IF($H$27="","",
IF(OR($H$27="Corrupción",$H$27="Lavado de Activos",$H$27="Financiación del Terrorismo",$H$27="Trámites, OPAs y Consultas de Acceso a la Información Pública"),"No Aplica",'5. Valoración de Controles'!$I27))</f>
        <v>Detectivo</v>
      </c>
      <c r="S27" s="24" t="str">
        <f>IF($H$27="","",
IF(OR($H$27="Corrupción",$H$27="Lavado de Activos",$H$27="Financiación del Terrorismo",$H$27="Trámites, OPAs y Consultas de Acceso a la Información Pública"),"No Aplica",'5. Valoración de Controles'!$J27))</f>
        <v>Afecta probabilidad</v>
      </c>
      <c r="T27" s="24" t="str">
        <f>IF($H$27="","",
IF(OR($H$27="Corrupción",$H$27="Lavado de Activos",$H$27="Financiación del Terrorismo",$H$27="Trámites, OPAs y Consultas de Acceso a la Información Pública"),"No Aplica",'5. Valoración de Controles'!$K27))</f>
        <v>Manual</v>
      </c>
      <c r="U27" s="24" t="str">
        <f>IF($H$27="","",
IF(OR($H$27="Corrupción",$H$27="Lavado de Activos",$H$27="Financiación del Terrorismo",$H$27="Trámites, OPAs y Consultas de Acceso a la Información Pública"),"No Aplica",'5. Valoración de Controles'!$L27))</f>
        <v>Documentado</v>
      </c>
      <c r="V27" s="24" t="str">
        <f>IF($H$27="","",
IF(OR($H$27="Corrupción",$H$27="Lavado de Activos",$H$27="Financiación del Terrorismo",$H$27="Trámites, OPAs y Consultas de Acceso a la Información Pública"),"No Aplica",'5. Valoración de Controles'!$M27))</f>
        <v>Continua</v>
      </c>
      <c r="W27" s="24" t="str">
        <f>IF($H$27="","",
IF(OR($H$27="Corrupción",$H$27="Lavado de Activos",$H$27="Financiación del Terrorismo",$H$27="Trámites, OPAs y Consultas de Acceso a la Información Pública"),"No Aplica",'5. Valoración de Controles'!$N27))</f>
        <v>Con registro</v>
      </c>
      <c r="X27" s="32" t="str">
        <f>IF($H$27="","",
IF(OR($H$27="Corrupción",$H$27="Lavado de Activos",$H$27="Financiación del Terrorismo",$H$27="Trámites, OPAs y Consultas de Acceso a la Información Pública"),"No Aplica",'5. Valoración de Controles'!$O27))</f>
        <v>Carpeta fisica de cada contrato de prestación de servicios. A nivel digital en el NAS administrado por la Dirección TIC.</v>
      </c>
      <c r="Y27" s="32" t="str">
        <f>IF($H$27="","",
IF(OR($H$27="Corrupción",$H$27="Lavado de Activos",$H$27="Financiación del Terrorismo",$H$27="Trámites, OPAs y Consultas de Acceso a la Información Pública"),"No Aplica",'5. Valoración de Controles'!$P27))</f>
        <v>Informe de actividades mensuales de los contratistas de prestación de servicios.</v>
      </c>
      <c r="Z27" s="32" t="str">
        <f>IF($H$27="","",
IF(OR($H$27="Corrupción",$H$27="Lavado de Activos",$H$27="Financiación del Terrorismo",$H$27="Trámites, OPAs y Consultas de Acceso a la Información Pública"),"No Aplica",'5. Valoración de Controles'!$Q27))</f>
        <v>En caso de que el supervisor identifique diferencias en las evidencias con respecto a las actividades reportadas, devuelve el informe para que el contratista realice los ajustes pertinentes.</v>
      </c>
      <c r="AA27" s="25">
        <f>IF($H$27="","",
IF(OR($H$27="Corrupción",$H$27="Lavado de Activos",$H$27="Financiación del Terrorismo",$H$27="Trámites, OPAs y Consultas de Acceso a la Información Pública"),"No aplica",'5. Valoración de Controles'!$R27))</f>
        <v>0.3</v>
      </c>
      <c r="AB27" s="92"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Baja</v>
      </c>
      <c r="AC27" s="134">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0.56000000000000005</v>
      </c>
      <c r="AD27" s="92"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Menor</v>
      </c>
      <c r="AE27" s="134">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0.4</v>
      </c>
      <c r="AF27" s="88"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Moderado</v>
      </c>
      <c r="AG27" s="94" t="s">
        <v>346</v>
      </c>
      <c r="AH27" s="124" t="s">
        <v>519</v>
      </c>
      <c r="AI27" s="123"/>
      <c r="AJ27" s="133"/>
      <c r="AK27" s="133" t="str">
        <f>IF(AI27="","","∑ Peso porcentual de cada acción definida")</f>
        <v/>
      </c>
      <c r="AL27" s="91"/>
      <c r="AM27" s="3"/>
      <c r="AN27" s="3"/>
      <c r="AO27" s="3"/>
      <c r="AP27" s="3"/>
      <c r="AQ27" s="3"/>
      <c r="AR27" s="3"/>
      <c r="AS27" s="3"/>
      <c r="AT27" s="3"/>
      <c r="AU27" s="3"/>
      <c r="AV27" s="3"/>
      <c r="AW27" s="3"/>
      <c r="AX27" s="3"/>
      <c r="AY27" s="3"/>
      <c r="AZ27" s="3"/>
      <c r="BA27" s="3"/>
      <c r="BB27" s="3"/>
      <c r="BC27" s="3"/>
      <c r="BD27" s="3"/>
      <c r="BE27" s="3"/>
      <c r="BF27" s="3"/>
    </row>
    <row r="28" spans="1:58" ht="31.5" customHeight="1">
      <c r="A28" s="89"/>
      <c r="B28" s="89"/>
      <c r="C28" s="89"/>
      <c r="D28" s="89"/>
      <c r="E28" s="89"/>
      <c r="F28" s="89"/>
      <c r="G28" s="89"/>
      <c r="H28" s="89"/>
      <c r="I28" s="89"/>
      <c r="J28" s="89"/>
      <c r="K28" s="89"/>
      <c r="L28" s="89"/>
      <c r="M28" s="89"/>
      <c r="N28" s="89"/>
      <c r="O28" s="89"/>
      <c r="P28" s="89"/>
      <c r="Q28" s="31">
        <f>IF($H$27="","",
IF(OR($H$27="Corrupción",$H$27="Lavado de Activos",$H$27="Financiación del Terrorismo",$H$27="Trámites, OPAs y Consultas de Acceso a la Información Pública"),'6.Valoración Control Corrupción'!$E28,'5. Valoración de Controles'!$E28))</f>
        <v>0</v>
      </c>
      <c r="R28" s="24">
        <f>IF($H$27="","",
IF(OR($H$27="Corrupción",$H$27="Lavado de Activos",$H$27="Financiación del Terrorismo",$H$27="Trámites, OPAs y Consultas de Acceso a la Información Pública"),"No Aplica",'5. Valoración de Controles'!$I28))</f>
        <v>0</v>
      </c>
      <c r="S28" s="24" t="str">
        <f>IF($H$27="","",
IF(OR($H$27="Corrupción",$H$27="Lavado de Activos",$H$27="Financiación del Terrorismo",$H$27="Trámites, OPAs y Consultas de Acceso a la Información Pública"),"No Aplica",'5. Valoración de Controles'!$J28))</f>
        <v/>
      </c>
      <c r="T28" s="24">
        <f>IF($H$27="","",
IF(OR($H$27="Corrupción",$H$27="Lavado de Activos",$H$27="Financiación del Terrorismo",$H$27="Trámites, OPAs y Consultas de Acceso a la Información Pública"),"No Aplica",'5. Valoración de Controles'!$K28))</f>
        <v>0</v>
      </c>
      <c r="U28" s="24">
        <f>IF($H$27="","",
IF(OR($H$27="Corrupción",$H$27="Lavado de Activos",$H$27="Financiación del Terrorismo",$H$27="Trámites, OPAs y Consultas de Acceso a la Información Pública"),"No Aplica",'5. Valoración de Controles'!$L28))</f>
        <v>0</v>
      </c>
      <c r="V28" s="24">
        <f>IF($H$27="","",
IF(OR($H$27="Corrupción",$H$27="Lavado de Activos",$H$27="Financiación del Terrorismo",$H$27="Trámites, OPAs y Consultas de Acceso a la Información Pública"),"No Aplica",'5. Valoración de Controles'!$M28))</f>
        <v>0</v>
      </c>
      <c r="W28" s="24">
        <f>IF($H$27="","",
IF(OR($H$27="Corrupción",$H$27="Lavado de Activos",$H$27="Financiación del Terrorismo",$H$27="Trámites, OPAs y Consultas de Acceso a la Información Pública"),"No Aplica",'5. Valoración de Controles'!$N28))</f>
        <v>0</v>
      </c>
      <c r="X28" s="32">
        <f>IF($H$27="","",
IF(OR($H$27="Corrupción",$H$27="Lavado de Activos",$H$27="Financiación del Terrorismo",$H$27="Trámites, OPAs y Consultas de Acceso a la Información Pública"),"No Aplica",'5. Valoración de Controles'!$O28))</f>
        <v>0</v>
      </c>
      <c r="Y28" s="32">
        <f>IF($H$27="","",
IF(OR($H$27="Corrupción",$H$27="Lavado de Activos",$H$27="Financiación del Terrorismo",$H$27="Trámites, OPAs y Consultas de Acceso a la Información Pública"),"No Aplica",'5. Valoración de Controles'!$P28))</f>
        <v>0</v>
      </c>
      <c r="Z28" s="32">
        <f>IF($H$27="","",
IF(OR($H$27="Corrupción",$H$27="Lavado de Activos",$H$27="Financiación del Terrorismo",$H$27="Trámites, OPAs y Consultas de Acceso a la Información Pública"),"No Aplica",'5. Valoración de Controles'!$Q28))</f>
        <v>0</v>
      </c>
      <c r="AA28" s="25" t="str">
        <f>IF($H$27="","",
IF(OR($H$27="Corrupción",$H$27="Lavado de Activos",$H$27="Financiación del Terrorismo",$H$27="Trámites, OPAs y Consultas de Acceso a la Información Pública"),"No aplica",'5. Valoración de Controles'!$R28))</f>
        <v/>
      </c>
      <c r="AB28" s="89"/>
      <c r="AC28" s="89"/>
      <c r="AD28" s="89"/>
      <c r="AE28" s="89"/>
      <c r="AF28" s="89"/>
      <c r="AG28" s="89"/>
      <c r="AH28" s="89"/>
      <c r="AI28" s="89"/>
      <c r="AJ28" s="89"/>
      <c r="AK28" s="89"/>
      <c r="AL28" s="89"/>
      <c r="AM28" s="3"/>
      <c r="AN28" s="3"/>
      <c r="AO28" s="3"/>
      <c r="AP28" s="3"/>
      <c r="AQ28" s="3"/>
      <c r="AR28" s="3"/>
      <c r="AS28" s="3"/>
      <c r="AT28" s="3"/>
      <c r="AU28" s="3"/>
      <c r="AV28" s="3"/>
      <c r="AW28" s="3"/>
      <c r="AX28" s="3"/>
      <c r="AY28" s="3"/>
      <c r="AZ28" s="3"/>
      <c r="BA28" s="3"/>
      <c r="BB28" s="3"/>
      <c r="BC28" s="3"/>
      <c r="BD28" s="3"/>
      <c r="BE28" s="3"/>
      <c r="BF28" s="3"/>
    </row>
    <row r="29" spans="1:58" ht="31.5" customHeight="1">
      <c r="A29" s="90"/>
      <c r="B29" s="90"/>
      <c r="C29" s="90"/>
      <c r="D29" s="90"/>
      <c r="E29" s="90"/>
      <c r="F29" s="90"/>
      <c r="G29" s="90"/>
      <c r="H29" s="90"/>
      <c r="I29" s="90"/>
      <c r="J29" s="90"/>
      <c r="K29" s="90"/>
      <c r="L29" s="90"/>
      <c r="M29" s="90"/>
      <c r="N29" s="90"/>
      <c r="O29" s="90"/>
      <c r="P29" s="90"/>
      <c r="Q29" s="31">
        <f>IF($H$27="","",
IF(OR($H$27="Corrupción",$H$27="Lavado de Activos",$H$27="Financiación del Terrorismo",$H$27="Trámites, OPAs y Consultas de Acceso a la Información Pública"),'6.Valoración Control Corrupción'!$E29,'5. Valoración de Controles'!$E29))</f>
        <v>0</v>
      </c>
      <c r="R29" s="24">
        <f>IF($H$27="","",
IF(OR($H$27="Corrupción",$H$27="Lavado de Activos",$H$27="Financiación del Terrorismo",$H$27="Trámites, OPAs y Consultas de Acceso a la Información Pública"),"No Aplica",'5. Valoración de Controles'!$I29))</f>
        <v>0</v>
      </c>
      <c r="S29" s="24" t="str">
        <f>IF($H$27="","",
IF(OR($H$27="Corrupción",$H$27="Lavado de Activos",$H$27="Financiación del Terrorismo",$H$27="Trámites, OPAs y Consultas de Acceso a la Información Pública"),"No Aplica",'5. Valoración de Controles'!$J29))</f>
        <v/>
      </c>
      <c r="T29" s="24">
        <f>IF($H$27="","",
IF(OR($H$27="Corrupción",$H$27="Lavado de Activos",$H$27="Financiación del Terrorismo",$H$27="Trámites, OPAs y Consultas de Acceso a la Información Pública"),"No Aplica",'5. Valoración de Controles'!$K29))</f>
        <v>0</v>
      </c>
      <c r="U29" s="24">
        <f>IF($H$27="","",
IF(OR($H$27="Corrupción",$H$27="Lavado de Activos",$H$27="Financiación del Terrorismo",$H$27="Trámites, OPAs y Consultas de Acceso a la Información Pública"),"No Aplica",'5. Valoración de Controles'!$L29))</f>
        <v>0</v>
      </c>
      <c r="V29" s="24">
        <f>IF($H$27="","",
IF(OR($H$27="Corrupción",$H$27="Lavado de Activos",$H$27="Financiación del Terrorismo",$H$27="Trámites, OPAs y Consultas de Acceso a la Información Pública"),"No Aplica",'5. Valoración de Controles'!$M29))</f>
        <v>0</v>
      </c>
      <c r="W29" s="24">
        <f>IF($H$27="","",
IF(OR($H$27="Corrupción",$H$27="Lavado de Activos",$H$27="Financiación del Terrorismo",$H$27="Trámites, OPAs y Consultas de Acceso a la Información Pública"),"No Aplica",'5. Valoración de Controles'!$N29))</f>
        <v>0</v>
      </c>
      <c r="X29" s="32">
        <f>IF($H$27="","",
IF(OR($H$27="Corrupción",$H$27="Lavado de Activos",$H$27="Financiación del Terrorismo",$H$27="Trámites, OPAs y Consultas de Acceso a la Información Pública"),"No Aplica",'5. Valoración de Controles'!$O29))</f>
        <v>0</v>
      </c>
      <c r="Y29" s="32">
        <f>IF($H$27="","",
IF(OR($H$27="Corrupción",$H$27="Lavado de Activos",$H$27="Financiación del Terrorismo",$H$27="Trámites, OPAs y Consultas de Acceso a la Información Pública"),"No Aplica",'5. Valoración de Controles'!$P29))</f>
        <v>0</v>
      </c>
      <c r="Z29" s="32">
        <f>IF($H$27="","",
IF(OR($H$27="Corrupción",$H$27="Lavado de Activos",$H$27="Financiación del Terrorismo",$H$27="Trámites, OPAs y Consultas de Acceso a la Información Pública"),"No Aplica",'5. Valoración de Controles'!$Q29))</f>
        <v>0</v>
      </c>
      <c r="AA29" s="25" t="str">
        <f>IF($H$27="","",
IF(OR($H$27="Corrupción",$H$27="Lavado de Activos",$H$27="Financiación del Terrorismo",$H$27="Trámites, OPAs y Consultas de Acceso a la Información Pública"),"No aplica",'5. Valoración de Controles'!$R29))</f>
        <v/>
      </c>
      <c r="AB29" s="90"/>
      <c r="AC29" s="90"/>
      <c r="AD29" s="90"/>
      <c r="AE29" s="90"/>
      <c r="AF29" s="90"/>
      <c r="AG29" s="90"/>
      <c r="AH29" s="90"/>
      <c r="AI29" s="90"/>
      <c r="AJ29" s="90"/>
      <c r="AK29" s="90"/>
      <c r="AL29" s="90"/>
      <c r="AM29" s="3"/>
      <c r="AN29" s="3"/>
      <c r="AO29" s="3"/>
      <c r="AP29" s="3"/>
      <c r="AQ29" s="3"/>
      <c r="AR29" s="3"/>
      <c r="AS29" s="3"/>
      <c r="AT29" s="3"/>
      <c r="AU29" s="3"/>
      <c r="AV29" s="3"/>
      <c r="AW29" s="3"/>
      <c r="AX29" s="3"/>
      <c r="AY29" s="3"/>
      <c r="AZ29" s="3"/>
      <c r="BA29" s="3"/>
      <c r="BB29" s="3"/>
      <c r="BC29" s="3"/>
      <c r="BD29" s="3"/>
      <c r="BE29" s="3"/>
      <c r="BF29" s="3"/>
    </row>
    <row r="30" spans="1:58" ht="31.5" customHeight="1">
      <c r="A30" s="95">
        <v>8</v>
      </c>
      <c r="B30" s="91" t="str">
        <f>'2. Identificación del Riesgo'!B30:B32</f>
        <v>Gestión Contractual</v>
      </c>
      <c r="C30" s="91" t="str">
        <f>IF('2. Identificación del Riesgo'!C30:C32="","",'2. Identificación del Riesgo'!C30:C32)</f>
        <v>Administración de carpetas compartidas y gestión de usuarios</v>
      </c>
      <c r="D30" s="91" t="str">
        <f>IF('2. Identificación del Riesgo'!D30:D32="","",'2. Identificación del Riesgo'!D30:D32)</f>
        <v>Afectación Económica o Presupuestal</v>
      </c>
      <c r="E30" s="91" t="str">
        <f>IF('2. Identificación del Riesgo'!E30:E32="","",'2. Identificación del Riesgo'!E30:E32)</f>
        <v>Accesos no autorizados</v>
      </c>
      <c r="F30" s="91" t="str">
        <f>IF('2. Identificación del Riesgo'!F30:F32="","",'2. Identificación del Riesgo'!F30:F32)</f>
        <v>Debilidad en la solicitud oportuna para la actualizacion de los permisos de la carpetas compartidas.</v>
      </c>
      <c r="G30" s="91"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0" s="91" t="str">
        <f>IF('2. Identificación del Riesgo'!H30:H32="","",'2. Identificación del Riesgo'!H30:H32)</f>
        <v>Seguridad de la Información (Pérdida de Confidencialidad)</v>
      </c>
      <c r="I30" s="91" t="str">
        <f>IF('2. Identificación del Riesgo'!I30:I32="","",'2. Identificación del Riesgo'!I30:I32)</f>
        <v>Usuarios, productos y practicas, organizacionales</v>
      </c>
      <c r="J30" s="91" t="str">
        <f>IF('2. Identificación del Riesgo'!J30:J32="","",'2. Identificación del Riesgo'!J30:J32)</f>
        <v>Muy Alta: La actividad que conlleva el riesgo se ejecuta más de 5000 veces por año</v>
      </c>
      <c r="K30" s="92" t="str">
        <f>'2. Identificación del Riesgo'!K30:K32</f>
        <v>Muy Alta</v>
      </c>
      <c r="L30" s="93">
        <f>'2. Identificación del Riesgo'!L30:L32</f>
        <v>1</v>
      </c>
      <c r="M30" s="9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92" t="str">
        <f>'2. Identificación del Riesgo'!N30:N32</f>
        <v>Mayor</v>
      </c>
      <c r="O30" s="93">
        <f>'2. Identificación del Riesgo'!O30:O32</f>
        <v>0.8</v>
      </c>
      <c r="P30" s="88" t="str">
        <f>'2. Identificación del Riesgo'!P30:P32</f>
        <v>Alto</v>
      </c>
      <c r="Q30" s="31" t="str">
        <f>IF($H$30="","",
IF(OR($H$30="Corrupción",$H$30="Lavado de Activos",$H$30="Financiación del Terrorismo",$H$30="Trámites, OPAs y Consultas de Acceso a la Información Pública"),'6.Valoración Control Corrupción'!$E30,'5. Valoración de Controles'!$E30))</f>
        <v>El subdirector, Jefe o personal delegado</v>
      </c>
      <c r="R30" s="24" t="str">
        <f>IF($H$30="","",
IF(OR($H$30="Corrupción",$H$30="Lavado de Activos",$H$30="Financiación del Terrorismo",$H$30="Trámites, OPAs y Consultas de Acceso a la Información Pública"),"No Aplica",'5. Valoración de Controles'!$I30))</f>
        <v>Preventivo</v>
      </c>
      <c r="S30" s="24" t="str">
        <f>IF($H$30="","",
IF(OR($H$30="Corrupción",$H$30="Lavado de Activos",$H$30="Financiación del Terrorismo",$H$30="Trámites, OPAs y Consultas de Acceso a la Información Pública"),"No Aplica",'5. Valoración de Controles'!$J30))</f>
        <v>Afecta probabilidad</v>
      </c>
      <c r="T30" s="24" t="str">
        <f>IF($H$30="","",
IF(OR($H$30="Corrupción",$H$30="Lavado de Activos",$H$30="Financiación del Terrorismo",$H$30="Trámites, OPAs y Consultas de Acceso a la Información Pública"),"No Aplica",'5. Valoración de Controles'!$K30))</f>
        <v>Afecta probabilidad</v>
      </c>
      <c r="U30" s="24" t="str">
        <f>IF($H$30="","",
IF(OR($H$30="Corrupción",$H$30="Lavado de Activos",$H$30="Financiación del Terrorismo",$H$30="Trámites, OPAs y Consultas de Acceso a la Información Pública"),"No Aplica",'5. Valoración de Controles'!$L30))</f>
        <v>Manual</v>
      </c>
      <c r="V30" s="24" t="str">
        <f>IF($H$30="","",
IF(OR($H$30="Corrupción",$H$30="Lavado de Activos",$H$30="Financiación del Terrorismo",$H$30="Trámites, OPAs y Consultas de Acceso a la Información Pública"),"No Aplica",'5. Valoración de Controles'!$M30))</f>
        <v>Sin Documentar</v>
      </c>
      <c r="W30" s="24" t="str">
        <f>IF($H$30="","",
IF(OR($H$30="Corrupción",$H$30="Lavado de Activos",$H$30="Financiación del Terrorismo",$H$30="Trámites, OPAs y Consultas de Acceso a la Información Pública"),"No Aplica",'5. Valoración de Controles'!$N30))</f>
        <v>Aleatoria</v>
      </c>
      <c r="X30" s="32" t="str">
        <f>IF($H$30="","",
IF(OR($H$30="Corrupción",$H$30="Lavado de Activos",$H$30="Financiación del Terrorismo",$H$30="Trámites, OPAs y Consultas de Acceso a la Información Pública"),"No Aplica",'5. Valoración de Controles'!$O30))</f>
        <v>Con registro</v>
      </c>
      <c r="Y30" s="32" t="str">
        <f>IF($H$30="","",
IF(OR($H$30="Corrupción",$H$30="Lavado de Activos",$H$30="Financiación del Terrorismo",$H$30="Trámites, OPAs y Consultas de Acceso a la Información Pública"),"No Aplica",'5. Valoración de Controles'!$P30))</f>
        <v>Aplicativo o herramienta de mesa de servicio</v>
      </c>
      <c r="Z30" s="32" t="str">
        <f>IF($H$30="","",
IF(OR($H$30="Corrupción",$H$30="Lavado de Activos",$H$30="Financiación del Terrorismo",$H$30="Trámites, OPAs y Consultas de Acceso a la Información Pública"),"No Aplica",'5. Valoración de Controles'!$Q30))</f>
        <v>Propiedades de la carpeta donde se visualicen los usuarios con los permisos o reporte solicitado a la Oficina TICS.</v>
      </c>
      <c r="AA30" s="25" t="str">
        <f>IF($H$30="","",
IF(OR($H$30="Corrupción",$H$30="Lavado de Activos",$H$30="Financiación del Terrorismo",$H$30="Trámites, OPAs y Consultas de Acceso a la Información Pública"),"No aplica",'5. Valoración de Controles'!$R30))</f>
        <v>Se corrigen y se resuelven inmediatamente si se detecta alguna inconsistencia.</v>
      </c>
      <c r="AB30" s="92"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Alta</v>
      </c>
      <c r="AC30" s="134">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1</v>
      </c>
      <c r="AD30" s="92"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134">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88"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99" t="s">
        <v>278</v>
      </c>
      <c r="AH30" s="139" t="s">
        <v>518</v>
      </c>
      <c r="AI30" s="123" t="s">
        <v>546</v>
      </c>
      <c r="AJ30" s="133" t="s">
        <v>521</v>
      </c>
      <c r="AK30" s="133" t="str">
        <f>IF(AI30="","","∑ Peso porcentual de cada acción definida")</f>
        <v>∑ Peso porcentual de cada acción definida</v>
      </c>
      <c r="AL30" s="91" t="s">
        <v>6</v>
      </c>
      <c r="AM30" s="3"/>
      <c r="AN30" s="3"/>
      <c r="AO30" s="3"/>
      <c r="AP30" s="3"/>
      <c r="AQ30" s="3"/>
      <c r="AR30" s="3"/>
      <c r="AS30" s="3"/>
      <c r="AT30" s="3"/>
      <c r="AU30" s="3"/>
      <c r="AV30" s="3"/>
      <c r="AW30" s="3"/>
      <c r="AX30" s="3"/>
      <c r="AY30" s="3"/>
      <c r="AZ30" s="3"/>
      <c r="BA30" s="3"/>
      <c r="BB30" s="3"/>
      <c r="BC30" s="3"/>
      <c r="BD30" s="3"/>
      <c r="BE30" s="3"/>
      <c r="BF30" s="3"/>
    </row>
    <row r="31" spans="1:58" ht="31.5" customHeight="1">
      <c r="A31" s="89"/>
      <c r="B31" s="89"/>
      <c r="C31" s="89"/>
      <c r="D31" s="89"/>
      <c r="E31" s="89"/>
      <c r="F31" s="89"/>
      <c r="G31" s="89"/>
      <c r="H31" s="89"/>
      <c r="I31" s="89"/>
      <c r="J31" s="89"/>
      <c r="K31" s="89"/>
      <c r="L31" s="89"/>
      <c r="M31" s="89"/>
      <c r="N31" s="89"/>
      <c r="O31" s="89"/>
      <c r="P31" s="89"/>
      <c r="Q31" s="31">
        <f>IF($H$30="","",
IF(OR($H$30="Corrupción",$H$30="Lavado de Activos",$H$30="Financiación del Terrorismo",$H$30="Trámites, OPAs y Consultas de Acceso a la Información Pública"),'6.Valoración Control Corrupción'!$E31,'5. Valoración de Controles'!$E31))</f>
        <v>0</v>
      </c>
      <c r="R31" s="24">
        <f>IF($H$30="","",
IF(OR($H$30="Corrupción",$H$30="Lavado de Activos",$H$30="Financiación del Terrorismo",$H$30="Trámites, OPAs y Consultas de Acceso a la Información Pública"),"No Aplica",'5. Valoración de Controles'!$I31))</f>
        <v>0</v>
      </c>
      <c r="S31" s="24" t="str">
        <f>IF($H$30="","",
IF(OR($H$30="Corrupción",$H$30="Lavado de Activos",$H$30="Financiación del Terrorismo",$H$30="Trámites, OPAs y Consultas de Acceso a la Información Pública"),"No Aplica",'5. Valoración de Controles'!$J31))</f>
        <v/>
      </c>
      <c r="T31" s="24">
        <f>IF($H$30="","",
IF(OR($H$30="Corrupción",$H$30="Lavado de Activos",$H$30="Financiación del Terrorismo",$H$30="Trámites, OPAs y Consultas de Acceso a la Información Pública"),"No Aplica",'5. Valoración de Controles'!$K31))</f>
        <v>0</v>
      </c>
      <c r="U31" s="24">
        <f>IF($H$30="","",
IF(OR($H$30="Corrupción",$H$30="Lavado de Activos",$H$30="Financiación del Terrorismo",$H$30="Trámites, OPAs y Consultas de Acceso a la Información Pública"),"No Aplica",'5. Valoración de Controles'!$L31))</f>
        <v>0</v>
      </c>
      <c r="V31" s="24">
        <f>IF($H$30="","",
IF(OR($H$30="Corrupción",$H$30="Lavado de Activos",$H$30="Financiación del Terrorismo",$H$30="Trámites, OPAs y Consultas de Acceso a la Información Pública"),"No Aplica",'5. Valoración de Controles'!$M31))</f>
        <v>0</v>
      </c>
      <c r="W31" s="24">
        <f>IF($H$30="","",
IF(OR($H$30="Corrupción",$H$30="Lavado de Activos",$H$30="Financiación del Terrorismo",$H$30="Trámites, OPAs y Consultas de Acceso a la Información Pública"),"No Aplica",'5. Valoración de Controles'!$N31))</f>
        <v>0</v>
      </c>
      <c r="X31" s="32">
        <f>IF($H$30="","",
IF(OR($H$30="Corrupción",$H$30="Lavado de Activos",$H$30="Financiación del Terrorismo",$H$30="Trámites, OPAs y Consultas de Acceso a la Información Pública"),"No Aplica",'5. Valoración de Controles'!$O31))</f>
        <v>0</v>
      </c>
      <c r="Y31" s="32">
        <f>IF($H$30="","",
IF(OR($H$30="Corrupción",$H$30="Lavado de Activos",$H$30="Financiación del Terrorismo",$H$30="Trámites, OPAs y Consultas de Acceso a la Información Pública"),"No Aplica",'5. Valoración de Controles'!$P31))</f>
        <v>0</v>
      </c>
      <c r="Z31" s="32">
        <f>IF($H$30="","",
IF(OR($H$30="Corrupción",$H$30="Lavado de Activos",$H$30="Financiación del Terrorismo",$H$30="Trámites, OPAs y Consultas de Acceso a la Información Pública"),"No Aplica",'5. Valoración de Controles'!$Q31))</f>
        <v>0</v>
      </c>
      <c r="AA31" s="25" t="str">
        <f>IF($H$30="","",
IF(OR($H$30="Corrupción",$H$30="Lavado de Activos",$H$30="Financiación del Terrorismo",$H$30="Trámites, OPAs y Consultas de Acceso a la Información Pública"),"No aplica",'5. Valoración de Controles'!$R31))</f>
        <v/>
      </c>
      <c r="AB31" s="89"/>
      <c r="AC31" s="89"/>
      <c r="AD31" s="89"/>
      <c r="AE31" s="89"/>
      <c r="AF31" s="89"/>
      <c r="AG31" s="99"/>
      <c r="AH31" s="140"/>
      <c r="AI31" s="89"/>
      <c r="AJ31" s="89"/>
      <c r="AK31" s="89"/>
      <c r="AL31" s="89"/>
      <c r="AM31" s="3"/>
      <c r="AN31" s="3"/>
      <c r="AO31" s="3"/>
      <c r="AP31" s="3"/>
      <c r="AQ31" s="3"/>
      <c r="AR31" s="3"/>
      <c r="AS31" s="3"/>
      <c r="AT31" s="3"/>
      <c r="AU31" s="3"/>
      <c r="AV31" s="3"/>
      <c r="AW31" s="3"/>
      <c r="AX31" s="3"/>
      <c r="AY31" s="3"/>
      <c r="AZ31" s="3"/>
      <c r="BA31" s="3"/>
      <c r="BB31" s="3"/>
      <c r="BC31" s="3"/>
      <c r="BD31" s="3"/>
      <c r="BE31" s="3"/>
      <c r="BF31" s="3"/>
    </row>
    <row r="32" spans="1:58" ht="31.5" customHeight="1">
      <c r="A32" s="90"/>
      <c r="B32" s="90"/>
      <c r="C32" s="90"/>
      <c r="D32" s="90"/>
      <c r="E32" s="90"/>
      <c r="F32" s="90"/>
      <c r="G32" s="90"/>
      <c r="H32" s="90"/>
      <c r="I32" s="90"/>
      <c r="J32" s="90"/>
      <c r="K32" s="90"/>
      <c r="L32" s="90"/>
      <c r="M32" s="90"/>
      <c r="N32" s="90"/>
      <c r="O32" s="90"/>
      <c r="P32" s="90"/>
      <c r="Q32" s="31">
        <f>IF($H$30="","",
IF(OR($H$30="Corrupción",$H$30="Lavado de Activos",$H$30="Financiación del Terrorismo",$H$30="Trámites, OPAs y Consultas de Acceso a la Información Pública"),'6.Valoración Control Corrupción'!$E32,'5. Valoración de Controles'!$E32))</f>
        <v>0</v>
      </c>
      <c r="R32" s="24">
        <f>IF($H$30="","",
IF(OR($H$30="Corrupción",$H$30="Lavado de Activos",$H$30="Financiación del Terrorismo",$H$30="Trámites, OPAs y Consultas de Acceso a la Información Pública"),"No Aplica",'5. Valoración de Controles'!$I32))</f>
        <v>0</v>
      </c>
      <c r="S32" s="24" t="str">
        <f>IF($H$30="","",
IF(OR($H$30="Corrupción",$H$30="Lavado de Activos",$H$30="Financiación del Terrorismo",$H$30="Trámites, OPAs y Consultas de Acceso a la Información Pública"),"No Aplica",'5. Valoración de Controles'!$J32))</f>
        <v/>
      </c>
      <c r="T32" s="24">
        <f>IF($H$30="","",
IF(OR($H$30="Corrupción",$H$30="Lavado de Activos",$H$30="Financiación del Terrorismo",$H$30="Trámites, OPAs y Consultas de Acceso a la Información Pública"),"No Aplica",'5. Valoración de Controles'!$K32))</f>
        <v>0</v>
      </c>
      <c r="U32" s="24">
        <f>IF($H$30="","",
IF(OR($H$30="Corrupción",$H$30="Lavado de Activos",$H$30="Financiación del Terrorismo",$H$30="Trámites, OPAs y Consultas de Acceso a la Información Pública"),"No Aplica",'5. Valoración de Controles'!$L32))</f>
        <v>0</v>
      </c>
      <c r="V32" s="24">
        <f>IF($H$30="","",
IF(OR($H$30="Corrupción",$H$30="Lavado de Activos",$H$30="Financiación del Terrorismo",$H$30="Trámites, OPAs y Consultas de Acceso a la Información Pública"),"No Aplica",'5. Valoración de Controles'!$M32))</f>
        <v>0</v>
      </c>
      <c r="W32" s="24">
        <f>IF($H$30="","",
IF(OR($H$30="Corrupción",$H$30="Lavado de Activos",$H$30="Financiación del Terrorismo",$H$30="Trámites, OPAs y Consultas de Acceso a la Información Pública"),"No Aplica",'5. Valoración de Controles'!$N32))</f>
        <v>0</v>
      </c>
      <c r="X32" s="32">
        <f>IF($H$30="","",
IF(OR($H$30="Corrupción",$H$30="Lavado de Activos",$H$30="Financiación del Terrorismo",$H$30="Trámites, OPAs y Consultas de Acceso a la Información Pública"),"No Aplica",'5. Valoración de Controles'!$O32))</f>
        <v>0</v>
      </c>
      <c r="Y32" s="32">
        <f>IF($H$30="","",
IF(OR($H$30="Corrupción",$H$30="Lavado de Activos",$H$30="Financiación del Terrorismo",$H$30="Trámites, OPAs y Consultas de Acceso a la Información Pública"),"No Aplica",'5. Valoración de Controles'!$P32))</f>
        <v>0</v>
      </c>
      <c r="Z32" s="32">
        <f>IF($H$30="","",
IF(OR($H$30="Corrupción",$H$30="Lavado de Activos",$H$30="Financiación del Terrorismo",$H$30="Trámites, OPAs y Consultas de Acceso a la Información Pública"),"No Aplica",'5. Valoración de Controles'!$Q32))</f>
        <v>0</v>
      </c>
      <c r="AA32" s="25" t="str">
        <f>IF($H$30="","",
IF(OR($H$30="Corrupción",$H$30="Lavado de Activos",$H$30="Financiación del Terrorismo",$H$30="Trámites, OPAs y Consultas de Acceso a la Información Pública"),"No aplica",'5. Valoración de Controles'!$R32))</f>
        <v/>
      </c>
      <c r="AB32" s="90"/>
      <c r="AC32" s="90"/>
      <c r="AD32" s="90"/>
      <c r="AE32" s="90"/>
      <c r="AF32" s="90"/>
      <c r="AG32" s="99"/>
      <c r="AH32" s="140"/>
      <c r="AI32" s="90"/>
      <c r="AJ32" s="90"/>
      <c r="AK32" s="90"/>
      <c r="AL32" s="90"/>
      <c r="AM32" s="3"/>
      <c r="AN32" s="3"/>
      <c r="AO32" s="3"/>
      <c r="AP32" s="3"/>
      <c r="AQ32" s="3"/>
      <c r="AR32" s="3"/>
      <c r="AS32" s="3"/>
      <c r="AT32" s="3"/>
      <c r="AU32" s="3"/>
      <c r="AV32" s="3"/>
      <c r="AW32" s="3"/>
      <c r="AX32" s="3"/>
      <c r="AY32" s="3"/>
      <c r="AZ32" s="3"/>
      <c r="BA32" s="3"/>
      <c r="BB32" s="3"/>
      <c r="BC32" s="3"/>
      <c r="BD32" s="3"/>
      <c r="BE32" s="3"/>
      <c r="BF32" s="3"/>
    </row>
    <row r="33" spans="1:58" ht="31.5" customHeight="1">
      <c r="A33" s="95">
        <v>9</v>
      </c>
      <c r="B33" s="91" t="str">
        <f>'2. Identificación del Riesgo'!B33:B35</f>
        <v>Gestión Contractual</v>
      </c>
      <c r="C33" s="91" t="str">
        <f>IF('2. Identificación del Riesgo'!C33:C35="","",'2. Identificación del Riesgo'!C33:C35)</f>
        <v>Trabajo en Casa y Teletrabajo</v>
      </c>
      <c r="D33" s="91" t="str">
        <f>IF('2. Identificación del Riesgo'!D33:D35="","",'2. Identificación del Riesgo'!D33:D35)</f>
        <v>Afectación Económica (o presupuestal) y Reputacional</v>
      </c>
      <c r="E33" s="91" t="str">
        <f>IF('2. Identificación del Riesgo'!E33:E35="","",'2. Identificación del Riesgo'!E33:E35)</f>
        <v>Instalación de software malicioso en los equipos de computo personales, cuando se realiza trabajo en casa o teletrabajo.</v>
      </c>
      <c r="F33" s="91" t="str">
        <f>IF('2. Identificación del Riesgo'!F33:F35="","",'2. Identificación del Riesgo'!F33:F35)</f>
        <v>Desconocimiento por parte de los procesos, de los riesgos de ciber seguridad.</v>
      </c>
      <c r="G33" s="91"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3" s="91" t="str">
        <f>IF('2. Identificación del Riesgo'!H33:H35="","",'2. Identificación del Riesgo'!H33:H35)</f>
        <v>Seguridad de la Información (Pérdida de la Integridad)</v>
      </c>
      <c r="I33" s="91" t="str">
        <f>IF('2. Identificación del Riesgo'!I33:I35="","",'2. Identificación del Riesgo'!I33:I35)</f>
        <v>Usuarios, productos y practicas, organizacionales</v>
      </c>
      <c r="J33" s="91" t="str">
        <f>IF('2. Identificación del Riesgo'!J33:J35="","",'2. Identificación del Riesgo'!J33:J35)</f>
        <v>Muy Alta: La actividad que conlleva el riesgo se ejecuta más de 5000 veces por año</v>
      </c>
      <c r="K33" s="92" t="str">
        <f>'2. Identificación del Riesgo'!K33:K35</f>
        <v>Muy Alta</v>
      </c>
      <c r="L33" s="93">
        <f>'2. Identificación del Riesgo'!L33:L35</f>
        <v>1</v>
      </c>
      <c r="M33" s="9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92" t="str">
        <f>'2. Identificación del Riesgo'!N33:N35</f>
        <v>Mayor</v>
      </c>
      <c r="O33" s="93">
        <f>'2. Identificación del Riesgo'!O33:O35</f>
        <v>0.8</v>
      </c>
      <c r="P33" s="88" t="str">
        <f>'2. Identificación del Riesgo'!P33:P35</f>
        <v>Alto</v>
      </c>
      <c r="Q33" s="31">
        <f>IF($H$33="","",
IF(OR($H$33="Corrupción",$H$33="Lavado de Activos",$H$33="Financiación del Terrorismo",$H$33="Trámites, OPAs y Consultas de Acceso a la Información Pública"),'6.Valoración Control Corrupción'!$E33,'5. Valoración de Controles'!$E33))</f>
        <v>0</v>
      </c>
      <c r="R33" s="24" t="str">
        <f>IF($H$33="","",
IF(OR($H$33="Corrupción",$H$33="Lavado de Activos",$H$33="Financiación del Terrorismo",$H$33="Trámites, OPAs y Consultas de Acceso a la Información Pública"),"No Aplica",'5. Valoración de Controles'!$I33))</f>
        <v>Sin Control</v>
      </c>
      <c r="S33" s="24" t="str">
        <f>IF($H$33="","",
IF(OR($H$33="Corrupción",$H$33="Lavado de Activos",$H$33="Financiación del Terrorismo",$H$33="Trámites, OPAs y Consultas de Acceso a la Información Pública"),"No Aplica",'5. Valoración de Controles'!$J33))</f>
        <v/>
      </c>
      <c r="T33" s="24">
        <f>IF($H$33="","",
IF(OR($H$33="Corrupción",$H$33="Lavado de Activos",$H$33="Financiación del Terrorismo",$H$33="Trámites, OPAs y Consultas de Acceso a la Información Pública"),"No Aplica",'5. Valoración de Controles'!$K33))</f>
        <v>0</v>
      </c>
      <c r="U33" s="24">
        <f>IF($H$33="","",
IF(OR($H$33="Corrupción",$H$33="Lavado de Activos",$H$33="Financiación del Terrorismo",$H$33="Trámites, OPAs y Consultas de Acceso a la Información Pública"),"No Aplica",'5. Valoración de Controles'!$L33))</f>
        <v>0</v>
      </c>
      <c r="V33" s="24">
        <f>IF($H$33="","",
IF(OR($H$33="Corrupción",$H$33="Lavado de Activos",$H$33="Financiación del Terrorismo",$H$33="Trámites, OPAs y Consultas de Acceso a la Información Pública"),"No Aplica",'5. Valoración de Controles'!$M33))</f>
        <v>0</v>
      </c>
      <c r="W33" s="24">
        <f>IF($H$33="","",
IF(OR($H$33="Corrupción",$H$33="Lavado de Activos",$H$33="Financiación del Terrorismo",$H$33="Trámites, OPAs y Consultas de Acceso a la Información Pública"),"No Aplica",'5. Valoración de Controles'!$N33))</f>
        <v>0</v>
      </c>
      <c r="X33" s="32">
        <f>IF($H$33="","",
IF(OR($H$33="Corrupción",$H$33="Lavado de Activos",$H$33="Financiación del Terrorismo",$H$33="Trámites, OPAs y Consultas de Acceso a la Información Pública"),"No Aplica",'5. Valoración de Controles'!$O33))</f>
        <v>0</v>
      </c>
      <c r="Y33" s="32">
        <f>IF($H$33="","",
IF(OR($H$33="Corrupción",$H$33="Lavado de Activos",$H$33="Financiación del Terrorismo",$H$33="Trámites, OPAs y Consultas de Acceso a la Información Pública"),"No Aplica",'5. Valoración de Controles'!$P33))</f>
        <v>0</v>
      </c>
      <c r="Z33" s="32">
        <f>IF($H$33="","",
IF(OR($H$33="Corrupción",$H$33="Lavado de Activos",$H$33="Financiación del Terrorismo",$H$33="Trámites, OPAs y Consultas de Acceso a la Información Pública"),"No Aplica",'5. Valoración de Controles'!$Q33))</f>
        <v>0</v>
      </c>
      <c r="AA33" s="25" t="str">
        <f>IF($H$33="","",
IF(OR($H$33="Corrupción",$H$33="Lavado de Activos",$H$33="Financiación del Terrorismo",$H$33="Trámites, OPAs y Consultas de Acceso a la Información Pública"),"No aplica",'5. Valoración de Controles'!$R33))</f>
        <v/>
      </c>
      <c r="AB33" s="92"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Muy Alta</v>
      </c>
      <c r="AC33" s="134">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1</v>
      </c>
      <c r="AD33" s="92"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34">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88"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99" t="s">
        <v>278</v>
      </c>
      <c r="AH33" s="139" t="s">
        <v>518</v>
      </c>
      <c r="AI33" s="123" t="s">
        <v>547</v>
      </c>
      <c r="AJ33" s="133" t="s">
        <v>548</v>
      </c>
      <c r="AK33" s="133" t="str">
        <f>IF(AI33="","","∑ Peso porcentual de cada acción definida")</f>
        <v>∑ Peso porcentual de cada acción definida</v>
      </c>
      <c r="AL33" s="91" t="s">
        <v>6</v>
      </c>
      <c r="AM33" s="3"/>
      <c r="AN33" s="3"/>
      <c r="AO33" s="3"/>
      <c r="AP33" s="3"/>
      <c r="AQ33" s="3"/>
      <c r="AR33" s="3"/>
      <c r="AS33" s="3"/>
      <c r="AT33" s="3"/>
      <c r="AU33" s="3"/>
      <c r="AV33" s="3"/>
      <c r="AW33" s="3"/>
      <c r="AX33" s="3"/>
      <c r="AY33" s="3"/>
      <c r="AZ33" s="3"/>
      <c r="BA33" s="3"/>
      <c r="BB33" s="3"/>
      <c r="BC33" s="3"/>
      <c r="BD33" s="3"/>
      <c r="BE33" s="3"/>
      <c r="BF33" s="3"/>
    </row>
    <row r="34" spans="1:58" ht="31.5" customHeight="1">
      <c r="A34" s="89"/>
      <c r="B34" s="89"/>
      <c r="C34" s="89"/>
      <c r="D34" s="89"/>
      <c r="E34" s="89"/>
      <c r="F34" s="89"/>
      <c r="G34" s="89"/>
      <c r="H34" s="89"/>
      <c r="I34" s="89"/>
      <c r="J34" s="89"/>
      <c r="K34" s="89"/>
      <c r="L34" s="89"/>
      <c r="M34" s="89"/>
      <c r="N34" s="89"/>
      <c r="O34" s="89"/>
      <c r="P34" s="89"/>
      <c r="Q34" s="31">
        <f>IF($H$33="","",
IF(OR($H$33="Corrupción",$H$33="Lavado de Activos",$H$33="Financiación del Terrorismo",$H$33="Trámites, OPAs y Consultas de Acceso a la Información Pública"),'6.Valoración Control Corrupción'!$E34,'5. Valoración de Controles'!$E34))</f>
        <v>0</v>
      </c>
      <c r="R34" s="24">
        <f>IF($H$33="","",
IF(OR($H$33="Corrupción",$H$33="Lavado de Activos",$H$33="Financiación del Terrorismo",$H$33="Trámites, OPAs y Consultas de Acceso a la Información Pública"),"No Aplica",'5. Valoración de Controles'!$I34))</f>
        <v>0</v>
      </c>
      <c r="S34" s="24" t="str">
        <f>IF($H$33="","",
IF(OR($H$33="Corrupción",$H$33="Lavado de Activos",$H$33="Financiación del Terrorismo",$H$33="Trámites, OPAs y Consultas de Acceso a la Información Pública"),"No Aplica",'5. Valoración de Controles'!$J34))</f>
        <v/>
      </c>
      <c r="T34" s="24">
        <f>IF($H$33="","",
IF(OR($H$33="Corrupción",$H$33="Lavado de Activos",$H$33="Financiación del Terrorismo",$H$33="Trámites, OPAs y Consultas de Acceso a la Información Pública"),"No Aplica",'5. Valoración de Controles'!$K34))</f>
        <v>0</v>
      </c>
      <c r="U34" s="24">
        <f>IF($H$33="","",
IF(OR($H$33="Corrupción",$H$33="Lavado de Activos",$H$33="Financiación del Terrorismo",$H$33="Trámites, OPAs y Consultas de Acceso a la Información Pública"),"No Aplica",'5. Valoración de Controles'!$L34))</f>
        <v>0</v>
      </c>
      <c r="V34" s="24">
        <f>IF($H$33="","",
IF(OR($H$33="Corrupción",$H$33="Lavado de Activos",$H$33="Financiación del Terrorismo",$H$33="Trámites, OPAs y Consultas de Acceso a la Información Pública"),"No Aplica",'5. Valoración de Controles'!$M34))</f>
        <v>0</v>
      </c>
      <c r="W34" s="24">
        <f>IF($H$33="","",
IF(OR($H$33="Corrupción",$H$33="Lavado de Activos",$H$33="Financiación del Terrorismo",$H$33="Trámites, OPAs y Consultas de Acceso a la Información Pública"),"No Aplica",'5. Valoración de Controles'!$N34))</f>
        <v>0</v>
      </c>
      <c r="X34" s="32">
        <f>IF($H$33="","",
IF(OR($H$33="Corrupción",$H$33="Lavado de Activos",$H$33="Financiación del Terrorismo",$H$33="Trámites, OPAs y Consultas de Acceso a la Información Pública"),"No Aplica",'5. Valoración de Controles'!$O34))</f>
        <v>0</v>
      </c>
      <c r="Y34" s="32">
        <f>IF($H$33="","",
IF(OR($H$33="Corrupción",$H$33="Lavado de Activos",$H$33="Financiación del Terrorismo",$H$33="Trámites, OPAs y Consultas de Acceso a la Información Pública"),"No Aplica",'5. Valoración de Controles'!$P34))</f>
        <v>0</v>
      </c>
      <c r="Z34" s="32">
        <f>IF($H$33="","",
IF(OR($H$33="Corrupción",$H$33="Lavado de Activos",$H$33="Financiación del Terrorismo",$H$33="Trámites, OPAs y Consultas de Acceso a la Información Pública"),"No Aplica",'5. Valoración de Controles'!$Q34))</f>
        <v>0</v>
      </c>
      <c r="AA34" s="25" t="str">
        <f>IF($H$33="","",
IF(OR($H$33="Corrupción",$H$33="Lavado de Activos",$H$33="Financiación del Terrorismo",$H$33="Trámites, OPAs y Consultas de Acceso a la Información Pública"),"No aplica",'5. Valoración de Controles'!$R34))</f>
        <v/>
      </c>
      <c r="AB34" s="89"/>
      <c r="AC34" s="89"/>
      <c r="AD34" s="89"/>
      <c r="AE34" s="89"/>
      <c r="AF34" s="89"/>
      <c r="AG34" s="99"/>
      <c r="AH34" s="140"/>
      <c r="AI34" s="89"/>
      <c r="AJ34" s="89"/>
      <c r="AK34" s="89"/>
      <c r="AL34" s="89"/>
      <c r="AM34" s="3"/>
      <c r="AN34" s="3"/>
      <c r="AO34" s="3"/>
      <c r="AP34" s="3"/>
      <c r="AQ34" s="3"/>
      <c r="AR34" s="3"/>
      <c r="AS34" s="3"/>
      <c r="AT34" s="3"/>
      <c r="AU34" s="3"/>
      <c r="AV34" s="3"/>
      <c r="AW34" s="3"/>
      <c r="AX34" s="3"/>
      <c r="AY34" s="3"/>
      <c r="AZ34" s="3"/>
      <c r="BA34" s="3"/>
      <c r="BB34" s="3"/>
      <c r="BC34" s="3"/>
      <c r="BD34" s="3"/>
      <c r="BE34" s="3"/>
      <c r="BF34" s="3"/>
    </row>
    <row r="35" spans="1:58" ht="31.5" customHeight="1">
      <c r="A35" s="90"/>
      <c r="B35" s="90"/>
      <c r="C35" s="90"/>
      <c r="D35" s="90"/>
      <c r="E35" s="90"/>
      <c r="F35" s="90"/>
      <c r="G35" s="90"/>
      <c r="H35" s="90"/>
      <c r="I35" s="90"/>
      <c r="J35" s="90"/>
      <c r="K35" s="90"/>
      <c r="L35" s="90"/>
      <c r="M35" s="90"/>
      <c r="N35" s="90"/>
      <c r="O35" s="90"/>
      <c r="P35" s="90"/>
      <c r="Q35" s="31">
        <f>IF($H$33="","",
IF(OR($H$33="Corrupción",$H$33="Lavado de Activos",$H$33="Financiación del Terrorismo",$H$33="Trámites, OPAs y Consultas de Acceso a la Información Pública"),'6.Valoración Control Corrupción'!$E35,'5. Valoración de Controles'!$E35))</f>
        <v>0</v>
      </c>
      <c r="R35" s="24">
        <f>IF($H$33="","",
IF(OR($H$33="Corrupción",$H$33="Lavado de Activos",$H$33="Financiación del Terrorismo",$H$33="Trámites, OPAs y Consultas de Acceso a la Información Pública"),"No Aplica",'5. Valoración de Controles'!$I35))</f>
        <v>0</v>
      </c>
      <c r="S35" s="24" t="str">
        <f>IF($H$33="","",
IF(OR($H$33="Corrupción",$H$33="Lavado de Activos",$H$33="Financiación del Terrorismo",$H$33="Trámites, OPAs y Consultas de Acceso a la Información Pública"),"No Aplica",'5. Valoración de Controles'!$J35))</f>
        <v/>
      </c>
      <c r="T35" s="24">
        <f>IF($H$33="","",
IF(OR($H$33="Corrupción",$H$33="Lavado de Activos",$H$33="Financiación del Terrorismo",$H$33="Trámites, OPAs y Consultas de Acceso a la Información Pública"),"No Aplica",'5. Valoración de Controles'!$K35))</f>
        <v>0</v>
      </c>
      <c r="U35" s="24">
        <f>IF($H$33="","",
IF(OR($H$33="Corrupción",$H$33="Lavado de Activos",$H$33="Financiación del Terrorismo",$H$33="Trámites, OPAs y Consultas de Acceso a la Información Pública"),"No Aplica",'5. Valoración de Controles'!$L35))</f>
        <v>0</v>
      </c>
      <c r="V35" s="24">
        <f>IF($H$33="","",
IF(OR($H$33="Corrupción",$H$33="Lavado de Activos",$H$33="Financiación del Terrorismo",$H$33="Trámites, OPAs y Consultas de Acceso a la Información Pública"),"No Aplica",'5. Valoración de Controles'!$M35))</f>
        <v>0</v>
      </c>
      <c r="W35" s="24">
        <f>IF($H$33="","",
IF(OR($H$33="Corrupción",$H$33="Lavado de Activos",$H$33="Financiación del Terrorismo",$H$33="Trámites, OPAs y Consultas de Acceso a la Información Pública"),"No Aplica",'5. Valoración de Controles'!$N35))</f>
        <v>0</v>
      </c>
      <c r="X35" s="32">
        <f>IF($H$33="","",
IF(OR($H$33="Corrupción",$H$33="Lavado de Activos",$H$33="Financiación del Terrorismo",$H$33="Trámites, OPAs y Consultas de Acceso a la Información Pública"),"No Aplica",'5. Valoración de Controles'!$O35))</f>
        <v>0</v>
      </c>
      <c r="Y35" s="32">
        <f>IF($H$33="","",
IF(OR($H$33="Corrupción",$H$33="Lavado de Activos",$H$33="Financiación del Terrorismo",$H$33="Trámites, OPAs y Consultas de Acceso a la Información Pública"),"No Aplica",'5. Valoración de Controles'!$P35))</f>
        <v>0</v>
      </c>
      <c r="Z35" s="32">
        <f>IF($H$33="","",
IF(OR($H$33="Corrupción",$H$33="Lavado de Activos",$H$33="Financiación del Terrorismo",$H$33="Trámites, OPAs y Consultas de Acceso a la Información Pública"),"No Aplica",'5. Valoración de Controles'!$Q35))</f>
        <v>0</v>
      </c>
      <c r="AA35" s="25" t="str">
        <f>IF($H$33="","",
IF(OR($H$33="Corrupción",$H$33="Lavado de Activos",$H$33="Financiación del Terrorismo",$H$33="Trámites, OPAs y Consultas de Acceso a la Información Pública"),"No aplica",'5. Valoración de Controles'!$R35))</f>
        <v/>
      </c>
      <c r="AB35" s="90"/>
      <c r="AC35" s="90"/>
      <c r="AD35" s="90"/>
      <c r="AE35" s="90"/>
      <c r="AF35" s="90"/>
      <c r="AG35" s="99"/>
      <c r="AH35" s="140"/>
      <c r="AI35" s="90"/>
      <c r="AJ35" s="90"/>
      <c r="AK35" s="90"/>
      <c r="AL35" s="90"/>
      <c r="AM35" s="3"/>
      <c r="AN35" s="3"/>
      <c r="AO35" s="3"/>
      <c r="AP35" s="3"/>
      <c r="AQ35" s="3"/>
      <c r="AR35" s="3"/>
      <c r="AS35" s="3"/>
      <c r="AT35" s="3"/>
      <c r="AU35" s="3"/>
      <c r="AV35" s="3"/>
      <c r="AW35" s="3"/>
      <c r="AX35" s="3"/>
      <c r="AY35" s="3"/>
      <c r="AZ35" s="3"/>
      <c r="BA35" s="3"/>
      <c r="BB35" s="3"/>
      <c r="BC35" s="3"/>
      <c r="BD35" s="3"/>
      <c r="BE35" s="3"/>
      <c r="BF35" s="3"/>
    </row>
    <row r="36" spans="1:58" ht="31.5" customHeight="1">
      <c r="A36" s="95">
        <v>10</v>
      </c>
      <c r="B36" s="91" t="str">
        <f>'2. Identificación del Riesgo'!B36:B38</f>
        <v>Gestión Contractual</v>
      </c>
      <c r="C36" s="91" t="str">
        <f>IF('2. Identificación del Riesgo'!C36:C38="","",'2. Identificación del Riesgo'!C36:C38)</f>
        <v>Revisión de Documentos para suscribir contrato de prestación de servicios (Etapa Precontractual)</v>
      </c>
      <c r="D36" s="91" t="str">
        <f>IF('2. Identificación del Riesgo'!D36:D38="","",'2. Identificación del Riesgo'!D36:D38)</f>
        <v>Afectación Económica o Presupuestal</v>
      </c>
      <c r="E36" s="91" t="str">
        <f>IF('2. Identificación del Riesgo'!E36:E38="","",'2. Identificación del Riesgo'!E36:E38)</f>
        <v>El contratista presenta un conflicto de intereses pero no se declara impedido para desempeñar sus obligaciones, ante una situación en la que puede tener un interes particular o directo que afecte su regulación, gestión, control o decisiones.</v>
      </c>
      <c r="F36" s="91" t="str">
        <f>IF('2. Identificación del Riesgo'!F36:F38="","",'2. Identificación del Riesgo'!F36:F38)</f>
        <v>Falta de lineamientos que permitan tomar acciones o decisiones al momento en que se presente un conflicto de interes.</v>
      </c>
      <c r="G36" s="91" t="str">
        <f>IF('2. Identificación del Riesgo'!G36:G38="","",'2. Identificación del Riesgo'!G36:G38)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H36" s="91" t="str">
        <f>IF('2. Identificación del Riesgo'!H36:H38="","",'2. Identificación del Riesgo'!H36:H38)</f>
        <v>Corrupción</v>
      </c>
      <c r="I36" s="91" t="str">
        <f>IF('2. Identificación del Riesgo'!I36:I38="","",'2. Identificación del Riesgo'!I36:I38)</f>
        <v>Usuarios, productos y practicas, organizacionales</v>
      </c>
      <c r="J36" s="91" t="str">
        <f>IF('2. Identificación del Riesgo'!J36:J38="","",'2. Identificación del Riesgo'!J36:J38)</f>
        <v>Posible: Al menos una vez en los últimos dos años.</v>
      </c>
      <c r="K36" s="92" t="str">
        <f>'2. Identificación del Riesgo'!K36:K38</f>
        <v>Posible</v>
      </c>
      <c r="L36" s="93">
        <f>'2. Identificación del Riesgo'!L36:L38</f>
        <v>0.6</v>
      </c>
      <c r="M36" s="9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No Aplica</v>
      </c>
      <c r="N36" s="92" t="str">
        <f>'2. Identificación del Riesgo'!N36:N38</f>
        <v>Catastrófico</v>
      </c>
      <c r="O36" s="93">
        <f>'2. Identificación del Riesgo'!O36:O38</f>
        <v>1</v>
      </c>
      <c r="P36" s="88" t="str">
        <f>'2. Identificación del Riesgo'!P36:P38</f>
        <v>Extremo</v>
      </c>
      <c r="Q36" s="31" t="str">
        <f>IF($H$36="","",
IF(OR($H$36="Corrupción",$H$36="Lavado de Activos",$H$36="Financiación del Terrorismo",$H$36="Trámites, OPAs y Consultas de Acceso a la Información Pública"),'6.Valoración Control Corrupción'!$E36,'5. Valoración de Controles'!$E36))</f>
        <v>El abogado encargado de llevar el proceso contractual, verifica el reporte realizado por el contratista en la herramienta SIDEAP. En caso de que se declare un conflicto de interes, el abogado procede a informarle al contratista, la no continuidad del proceso contractual e informa a los actores pertinentes la situación.</v>
      </c>
      <c r="R36" s="24" t="str">
        <f>IF($H$36="","",
IF(OR($H$36="Corrupción",$H$36="Lavado de Activos",$H$36="Financiación del Terrorismo",$H$36="Trámites, OPAs y Consultas de Acceso a la Información Pública"),"No Aplica",'5. Valoración de Controles'!$I36))</f>
        <v>No Aplica</v>
      </c>
      <c r="S36" s="24" t="str">
        <f>IF($H$36="","",
IF(OR($H$36="Corrupción",$H$36="Lavado de Activos",$H$36="Financiación del Terrorismo",$H$36="Trámites, OPAs y Consultas de Acceso a la Información Pública"),"No Aplica",'5. Valoración de Controles'!$J36))</f>
        <v>No Aplica</v>
      </c>
      <c r="T36" s="24" t="str">
        <f>IF($H$36="","",
IF(OR($H$36="Corrupción",$H$36="Lavado de Activos",$H$36="Financiación del Terrorismo",$H$36="Trámites, OPAs y Consultas de Acceso a la Información Pública"),"No Aplica",'5. Valoración de Controles'!$K36))</f>
        <v>No Aplica</v>
      </c>
      <c r="U36" s="24" t="str">
        <f>IF($H$36="","",
IF(OR($H$36="Corrupción",$H$36="Lavado de Activos",$H$36="Financiación del Terrorismo",$H$36="Trámites, OPAs y Consultas de Acceso a la Información Pública"),"No Aplica",'5. Valoración de Controles'!$L36))</f>
        <v>No Aplica</v>
      </c>
      <c r="V36" s="24" t="str">
        <f>IF($H$36="","",
IF(OR($H$36="Corrupción",$H$36="Lavado de Activos",$H$36="Financiación del Terrorismo",$H$36="Trámites, OPAs y Consultas de Acceso a la Información Pública"),"No Aplica",'5. Valoración de Controles'!$M36))</f>
        <v>No Aplica</v>
      </c>
      <c r="W36" s="24" t="str">
        <f>IF($H$36="","",
IF(OR($H$36="Corrupción",$H$36="Lavado de Activos",$H$36="Financiación del Terrorismo",$H$36="Trámites, OPAs y Consultas de Acceso a la Información Pública"),"No Aplica",'5. Valoración de Controles'!$N36))</f>
        <v>No Aplica</v>
      </c>
      <c r="X36" s="32" t="str">
        <f>IF($H$36="","",
IF(OR($H$36="Corrupción",$H$36="Lavado de Activos",$H$36="Financiación del Terrorismo",$H$36="Trámites, OPAs y Consultas de Acceso a la Información Pública"),"No Aplica",'5. Valoración de Controles'!$O36))</f>
        <v>No Aplica</v>
      </c>
      <c r="Y36" s="32" t="str">
        <f>IF($H$36="","",
IF(OR($H$36="Corrupción",$H$36="Lavado de Activos",$H$36="Financiación del Terrorismo",$H$36="Trámites, OPAs y Consultas de Acceso a la Información Pública"),"No Aplica",'5. Valoración de Controles'!$P36))</f>
        <v>No Aplica</v>
      </c>
      <c r="Z36" s="32" t="str">
        <f>IF($H$36="","",
IF(OR($H$36="Corrupción",$H$36="Lavado de Activos",$H$36="Financiación del Terrorismo",$H$36="Trámites, OPAs y Consultas de Acceso a la Información Pública"),"No Aplica",'5. Valoración de Controles'!$Q36))</f>
        <v>No Aplica</v>
      </c>
      <c r="AA36" s="25" t="str">
        <f>IF($H$36="","",
IF(OR($H$36="Corrupción",$H$36="Lavado de Activos",$H$36="Financiación del Terrorismo",$H$36="Trámites, OPAs y Consultas de Acceso a la Información Pública"),"No aplica",'5. Valoración de Controles'!$R36))</f>
        <v>No aplica</v>
      </c>
      <c r="AB36" s="92"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Improbable</v>
      </c>
      <c r="AC36" s="13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No aplica</v>
      </c>
      <c r="AD36" s="92"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Catastrófico</v>
      </c>
      <c r="AE36" s="13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No aplica</v>
      </c>
      <c r="AF36" s="88"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Extremo</v>
      </c>
      <c r="AG36" s="99" t="s">
        <v>382</v>
      </c>
      <c r="AH36" s="124"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135" t="s">
        <v>558</v>
      </c>
      <c r="AJ36" s="137" t="s">
        <v>557</v>
      </c>
      <c r="AK36" s="133" t="str">
        <f>IF(AI36="","","∑ Peso porcentual de cada acción definida")</f>
        <v>∑ Peso porcentual de cada acción definida</v>
      </c>
      <c r="AL36" s="91" t="s">
        <v>6</v>
      </c>
      <c r="AM36" s="3"/>
      <c r="AN36" s="3"/>
      <c r="AO36" s="3"/>
      <c r="AP36" s="3"/>
      <c r="AQ36" s="3"/>
      <c r="AR36" s="3"/>
      <c r="AS36" s="3"/>
      <c r="AT36" s="3"/>
      <c r="AU36" s="3"/>
      <c r="AV36" s="3"/>
      <c r="AW36" s="3"/>
      <c r="AX36" s="3"/>
      <c r="AY36" s="3"/>
      <c r="AZ36" s="3"/>
      <c r="BA36" s="3"/>
      <c r="BB36" s="3"/>
      <c r="BC36" s="3"/>
      <c r="BD36" s="3"/>
      <c r="BE36" s="3"/>
      <c r="BF36" s="3"/>
    </row>
    <row r="37" spans="1:58" ht="31.5" customHeight="1">
      <c r="A37" s="89"/>
      <c r="B37" s="89"/>
      <c r="C37" s="89"/>
      <c r="D37" s="89"/>
      <c r="E37" s="89"/>
      <c r="F37" s="89"/>
      <c r="G37" s="89"/>
      <c r="H37" s="89"/>
      <c r="I37" s="89"/>
      <c r="J37" s="89"/>
      <c r="K37" s="89"/>
      <c r="L37" s="89"/>
      <c r="M37" s="89"/>
      <c r="N37" s="89"/>
      <c r="O37" s="89"/>
      <c r="P37" s="89"/>
      <c r="Q37" s="31">
        <f>IF($H$36="","",
IF(OR($H$36="Corrupción",$H$36="Lavado de Activos",$H$36="Financiación del Terrorismo",$H$36="Trámites, OPAs y Consultas de Acceso a la Información Pública"),'6.Valoración Control Corrupción'!$E37,'5. Valoración de Controles'!$E37))</f>
        <v>0</v>
      </c>
      <c r="R37" s="24" t="str">
        <f>IF($H$36="","",
IF(OR($H$36="Corrupción",$H$36="Lavado de Activos",$H$36="Financiación del Terrorismo",$H$36="Trámites, OPAs y Consultas de Acceso a la Información Pública"),"No Aplica",'5. Valoración de Controles'!$I37))</f>
        <v>No Aplica</v>
      </c>
      <c r="S37" s="24" t="str">
        <f>IF($H$36="","",
IF(OR($H$36="Corrupción",$H$36="Lavado de Activos",$H$36="Financiación del Terrorismo",$H$36="Trámites, OPAs y Consultas de Acceso a la Información Pública"),"No Aplica",'5. Valoración de Controles'!$J37))</f>
        <v>No Aplica</v>
      </c>
      <c r="T37" s="24" t="str">
        <f>IF($H$36="","",
IF(OR($H$36="Corrupción",$H$36="Lavado de Activos",$H$36="Financiación del Terrorismo",$H$36="Trámites, OPAs y Consultas de Acceso a la Información Pública"),"No Aplica",'5. Valoración de Controles'!$K37))</f>
        <v>No Aplica</v>
      </c>
      <c r="U37" s="24" t="str">
        <f>IF($H$36="","",
IF(OR($H$36="Corrupción",$H$36="Lavado de Activos",$H$36="Financiación del Terrorismo",$H$36="Trámites, OPAs y Consultas de Acceso a la Información Pública"),"No Aplica",'5. Valoración de Controles'!$L37))</f>
        <v>No Aplica</v>
      </c>
      <c r="V37" s="24" t="str">
        <f>IF($H$36="","",
IF(OR($H$36="Corrupción",$H$36="Lavado de Activos",$H$36="Financiación del Terrorismo",$H$36="Trámites, OPAs y Consultas de Acceso a la Información Pública"),"No Aplica",'5. Valoración de Controles'!$M37))</f>
        <v>No Aplica</v>
      </c>
      <c r="W37" s="24" t="str">
        <f>IF($H$36="","",
IF(OR($H$36="Corrupción",$H$36="Lavado de Activos",$H$36="Financiación del Terrorismo",$H$36="Trámites, OPAs y Consultas de Acceso a la Información Pública"),"No Aplica",'5. Valoración de Controles'!$N37))</f>
        <v>No Aplica</v>
      </c>
      <c r="X37" s="32" t="str">
        <f>IF($H$36="","",
IF(OR($H$36="Corrupción",$H$36="Lavado de Activos",$H$36="Financiación del Terrorismo",$H$36="Trámites, OPAs y Consultas de Acceso a la Información Pública"),"No Aplica",'5. Valoración de Controles'!$O37))</f>
        <v>No Aplica</v>
      </c>
      <c r="Y37" s="32" t="str">
        <f>IF($H$36="","",
IF(OR($H$36="Corrupción",$H$36="Lavado de Activos",$H$36="Financiación del Terrorismo",$H$36="Trámites, OPAs y Consultas de Acceso a la Información Pública"),"No Aplica",'5. Valoración de Controles'!$P37))</f>
        <v>No Aplica</v>
      </c>
      <c r="Z37" s="32" t="str">
        <f>IF($H$36="","",
IF(OR($H$36="Corrupción",$H$36="Lavado de Activos",$H$36="Financiación del Terrorismo",$H$36="Trámites, OPAs y Consultas de Acceso a la Información Pública"),"No Aplica",'5. Valoración de Controles'!$Q37))</f>
        <v>No Aplica</v>
      </c>
      <c r="AA37" s="25" t="str">
        <f>IF($H$36="","",
IF(OR($H$36="Corrupción",$H$36="Lavado de Activos",$H$36="Financiación del Terrorismo",$H$36="Trámites, OPAs y Consultas de Acceso a la Información Pública"),"No aplica",'5. Valoración de Controles'!$R37))</f>
        <v>No aplica</v>
      </c>
      <c r="AB37" s="89"/>
      <c r="AC37" s="89"/>
      <c r="AD37" s="89"/>
      <c r="AE37" s="89"/>
      <c r="AF37" s="89"/>
      <c r="AG37" s="99"/>
      <c r="AH37" s="89"/>
      <c r="AI37" s="136"/>
      <c r="AJ37" s="138"/>
      <c r="AK37" s="89"/>
      <c r="AL37" s="89"/>
      <c r="AM37" s="2"/>
      <c r="AN37" s="2"/>
      <c r="AO37" s="2"/>
      <c r="AP37" s="2"/>
      <c r="AQ37" s="2"/>
      <c r="AR37" s="2"/>
      <c r="AS37" s="2"/>
      <c r="AT37" s="2"/>
      <c r="AU37" s="2"/>
      <c r="AV37" s="2"/>
      <c r="AW37" s="2"/>
      <c r="AX37" s="2"/>
      <c r="AY37" s="2"/>
      <c r="AZ37" s="2"/>
      <c r="BA37" s="2"/>
      <c r="BB37" s="2"/>
      <c r="BC37" s="2"/>
      <c r="BD37" s="2"/>
      <c r="BE37" s="2"/>
      <c r="BF37" s="2"/>
    </row>
    <row r="38" spans="1:58" ht="31.5" customHeight="1">
      <c r="A38" s="90"/>
      <c r="B38" s="90"/>
      <c r="C38" s="90"/>
      <c r="D38" s="90"/>
      <c r="E38" s="90"/>
      <c r="F38" s="90"/>
      <c r="G38" s="90"/>
      <c r="H38" s="90"/>
      <c r="I38" s="90"/>
      <c r="J38" s="90"/>
      <c r="K38" s="90"/>
      <c r="L38" s="90"/>
      <c r="M38" s="90"/>
      <c r="N38" s="90"/>
      <c r="O38" s="90"/>
      <c r="P38" s="90"/>
      <c r="Q38" s="31">
        <f>IF($H$36="","",
IF(OR($H$36="Corrupción",$H$36="Lavado de Activos",$H$36="Financiación del Terrorismo",$H$36="Trámites, OPAs y Consultas de Acceso a la Información Pública"),'6.Valoración Control Corrupción'!$E38,'5. Valoración de Controles'!$E38))</f>
        <v>0</v>
      </c>
      <c r="R38" s="24" t="str">
        <f>IF($H$36="","",
IF(OR($H$36="Corrupción",$H$36="Lavado de Activos",$H$36="Financiación del Terrorismo",$H$36="Trámites, OPAs y Consultas de Acceso a la Información Pública"),"No Aplica",'5. Valoración de Controles'!$I38))</f>
        <v>No Aplica</v>
      </c>
      <c r="S38" s="24" t="str">
        <f>IF($H$36="","",
IF(OR($H$36="Corrupción",$H$36="Lavado de Activos",$H$36="Financiación del Terrorismo",$H$36="Trámites, OPAs y Consultas de Acceso a la Información Pública"),"No Aplica",'5. Valoración de Controles'!$J38))</f>
        <v>No Aplica</v>
      </c>
      <c r="T38" s="24" t="str">
        <f>IF($H$36="","",
IF(OR($H$36="Corrupción",$H$36="Lavado de Activos",$H$36="Financiación del Terrorismo",$H$36="Trámites, OPAs y Consultas de Acceso a la Información Pública"),"No Aplica",'5. Valoración de Controles'!$K38))</f>
        <v>No Aplica</v>
      </c>
      <c r="U38" s="24" t="str">
        <f>IF($H$36="","",
IF(OR($H$36="Corrupción",$H$36="Lavado de Activos",$H$36="Financiación del Terrorismo",$H$36="Trámites, OPAs y Consultas de Acceso a la Información Pública"),"No Aplica",'5. Valoración de Controles'!$L38))</f>
        <v>No Aplica</v>
      </c>
      <c r="V38" s="24" t="str">
        <f>IF($H$36="","",
IF(OR($H$36="Corrupción",$H$36="Lavado de Activos",$H$36="Financiación del Terrorismo",$H$36="Trámites, OPAs y Consultas de Acceso a la Información Pública"),"No Aplica",'5. Valoración de Controles'!$M38))</f>
        <v>No Aplica</v>
      </c>
      <c r="W38" s="24" t="str">
        <f>IF($H$36="","",
IF(OR($H$36="Corrupción",$H$36="Lavado de Activos",$H$36="Financiación del Terrorismo",$H$36="Trámites, OPAs y Consultas de Acceso a la Información Pública"),"No Aplica",'5. Valoración de Controles'!$N38))</f>
        <v>No Aplica</v>
      </c>
      <c r="X38" s="32" t="str">
        <f>IF($H$36="","",
IF(OR($H$36="Corrupción",$H$36="Lavado de Activos",$H$36="Financiación del Terrorismo",$H$36="Trámites, OPAs y Consultas de Acceso a la Información Pública"),"No Aplica",'5. Valoración de Controles'!$O38))</f>
        <v>No Aplica</v>
      </c>
      <c r="Y38" s="32" t="str">
        <f>IF($H$36="","",
IF(OR($H$36="Corrupción",$H$36="Lavado de Activos",$H$36="Financiación del Terrorismo",$H$36="Trámites, OPAs y Consultas de Acceso a la Información Pública"),"No Aplica",'5. Valoración de Controles'!$P38))</f>
        <v>No Aplica</v>
      </c>
      <c r="Z38" s="32" t="str">
        <f>IF($H$36="","",
IF(OR($H$36="Corrupción",$H$36="Lavado de Activos",$H$36="Financiación del Terrorismo",$H$36="Trámites, OPAs y Consultas de Acceso a la Información Pública"),"No Aplica",'5. Valoración de Controles'!$Q38))</f>
        <v>No Aplica</v>
      </c>
      <c r="AA38" s="25" t="str">
        <f>IF($H$36="","",
IF(OR($H$36="Corrupción",$H$36="Lavado de Activos",$H$36="Financiación del Terrorismo",$H$36="Trámites, OPAs y Consultas de Acceso a la Información Pública"),"No aplica",'5. Valoración de Controles'!$R38))</f>
        <v>No aplica</v>
      </c>
      <c r="AB38" s="90"/>
      <c r="AC38" s="90"/>
      <c r="AD38" s="90"/>
      <c r="AE38" s="90"/>
      <c r="AF38" s="90"/>
      <c r="AG38" s="99"/>
      <c r="AH38" s="90"/>
      <c r="AI38" s="136"/>
      <c r="AJ38" s="138"/>
      <c r="AK38" s="90"/>
      <c r="AL38" s="90"/>
      <c r="AM38" s="2"/>
      <c r="AN38" s="2"/>
      <c r="AO38" s="2"/>
      <c r="AP38" s="2"/>
      <c r="AQ38" s="2"/>
      <c r="AR38" s="2"/>
      <c r="AS38" s="2"/>
      <c r="AT38" s="2"/>
      <c r="AU38" s="2"/>
      <c r="AV38" s="2"/>
      <c r="AW38" s="2"/>
      <c r="AX38" s="2"/>
      <c r="AY38" s="2"/>
      <c r="AZ38" s="2"/>
      <c r="BA38" s="2"/>
      <c r="BB38" s="2"/>
      <c r="BC38" s="2"/>
      <c r="BD38" s="2"/>
      <c r="BE38" s="2"/>
      <c r="BF38" s="2"/>
    </row>
    <row r="39" spans="1:58" ht="31.5" customHeight="1">
      <c r="A39" s="95">
        <v>11</v>
      </c>
      <c r="B39" s="91" t="str">
        <f>'2. Identificación del Riesgo'!B39:B41</f>
        <v/>
      </c>
      <c r="C39" s="91" t="str">
        <f>IF('2. Identificación del Riesgo'!C39:C41="","",'2. Identificación del Riesgo'!C39:C41)</f>
        <v/>
      </c>
      <c r="D39" s="91" t="str">
        <f>IF('2. Identificación del Riesgo'!D39:D41="","",'2. Identificación del Riesgo'!D39:D41)</f>
        <v/>
      </c>
      <c r="E39" s="91" t="str">
        <f>IF('2. Identificación del Riesgo'!E39:E41="","",'2. Identificación del Riesgo'!E39:E41)</f>
        <v/>
      </c>
      <c r="F39" s="91" t="str">
        <f>IF('2. Identificación del Riesgo'!F39:F41="","",'2. Identificación del Riesgo'!F39:F41)</f>
        <v/>
      </c>
      <c r="G39" s="91" t="str">
        <f>IF('2. Identificación del Riesgo'!G39:G41="","",'2. Identificación del Riesgo'!G39:G41)</f>
        <v/>
      </c>
      <c r="H39" s="91" t="str">
        <f>IF('2. Identificación del Riesgo'!H39:H41="","",'2. Identificación del Riesgo'!H39:H41)</f>
        <v/>
      </c>
      <c r="I39" s="91" t="str">
        <f>IF('2. Identificación del Riesgo'!I39:I41="","",'2. Identificación del Riesgo'!I39:I41)</f>
        <v/>
      </c>
      <c r="J39" s="91" t="str">
        <f>IF('2. Identificación del Riesgo'!J39:J41="","",'2. Identificación del Riesgo'!J39:J41)</f>
        <v/>
      </c>
      <c r="K39" s="92" t="str">
        <f>'2. Identificación del Riesgo'!K39:K41</f>
        <v/>
      </c>
      <c r="L39" s="93" t="str">
        <f>'2. Identificación del Riesgo'!L39:L41</f>
        <v/>
      </c>
      <c r="M39" s="9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92" t="str">
        <f>'2. Identificación del Riesgo'!N39:N41</f>
        <v/>
      </c>
      <c r="O39" s="93" t="str">
        <f>'2. Identificación del Riesgo'!O39:O41</f>
        <v/>
      </c>
      <c r="P39" s="88" t="str">
        <f>'2. Identificación del Riesgo'!P39:P41</f>
        <v/>
      </c>
      <c r="Q39" s="31" t="str">
        <f>IF($H$39="","",
IF(OR($H$39="Corrupción",$H$39="Lavado de Activos",$H$39="Financiación del Terrorismo",$H$39="Trámites, OPAs y Consultas de Acceso a la Información Pública"),'6.Valoración Control Corrupción'!$E39,'5. Valoración de Controles'!$E39))</f>
        <v/>
      </c>
      <c r="R39" s="24" t="str">
        <f>IF($H$39="","",
IF(OR($H$39="Corrupción",$H$39="Lavado de Activos",$H$39="Financiación del Terrorismo",$H$39="Trámites, OPAs y Consultas de Acceso a la Información Pública"),"No Aplica",'5. Valoración de Controles'!$I39))</f>
        <v/>
      </c>
      <c r="S39" s="24" t="str">
        <f>IF($H$39="","",
IF(OR($H$39="Corrupción",$H$39="Lavado de Activos",$H$39="Financiación del Terrorismo",$H$39="Trámites, OPAs y Consultas de Acceso a la Información Pública"),"No Aplica",'5. Valoración de Controles'!$J39))</f>
        <v/>
      </c>
      <c r="T39" s="24" t="str">
        <f>IF($H$39="","",
IF(OR($H$39="Corrupción",$H$39="Lavado de Activos",$H$39="Financiación del Terrorismo",$H$39="Trámites, OPAs y Consultas de Acceso a la Información Pública"),"No Aplica",'5. Valoración de Controles'!$K39))</f>
        <v/>
      </c>
      <c r="U39" s="24" t="str">
        <f>IF($H$39="","",
IF(OR($H$39="Corrupción",$H$39="Lavado de Activos",$H$39="Financiación del Terrorismo",$H$39="Trámites, OPAs y Consultas de Acceso a la Información Pública"),"No Aplica",'5. Valoración de Controles'!$L39))</f>
        <v/>
      </c>
      <c r="V39" s="24" t="str">
        <f>IF($H$39="","",
IF(OR($H$39="Corrupción",$H$39="Lavado de Activos",$H$39="Financiación del Terrorismo",$H$39="Trámites, OPAs y Consultas de Acceso a la Información Pública"),"No Aplica",'5. Valoración de Controles'!$M39))</f>
        <v/>
      </c>
      <c r="W39" s="24" t="str">
        <f>IF($H$39="","",
IF(OR($H$39="Corrupción",$H$39="Lavado de Activos",$H$39="Financiación del Terrorismo",$H$39="Trámites, OPAs y Consultas de Acceso a la Información Pública"),"No Aplica",'5. Valoración de Controles'!$N39))</f>
        <v/>
      </c>
      <c r="X39" s="32" t="str">
        <f>IF($H$39="","",
IF(OR($H$39="Corrupción",$H$39="Lavado de Activos",$H$39="Financiación del Terrorismo",$H$39="Trámites, OPAs y Consultas de Acceso a la Información Pública"),"No Aplica",'5. Valoración de Controles'!$O39))</f>
        <v/>
      </c>
      <c r="Y39" s="32" t="str">
        <f>IF($H$39="","",
IF(OR($H$39="Corrupción",$H$39="Lavado de Activos",$H$39="Financiación del Terrorismo",$H$39="Trámites, OPAs y Consultas de Acceso a la Información Pública"),"No Aplica",'5. Valoración de Controles'!$P39))</f>
        <v/>
      </c>
      <c r="Z39" s="32" t="str">
        <f>IF($H$39="","",
IF(OR($H$39="Corrupción",$H$39="Lavado de Activos",$H$39="Financiación del Terrorismo",$H$39="Trámites, OPAs y Consultas de Acceso a la Información Pública"),"No Aplica",'5. Valoración de Controles'!$Q39))</f>
        <v/>
      </c>
      <c r="AA39" s="25" t="str">
        <f>IF($H$39="","",
IF(OR($H$39="Corrupción",$H$39="Lavado de Activos",$H$39="Financiación del Terrorismo",$H$39="Trámites, OPAs y Consultas de Acceso a la Información Pública"),"No aplica",'5. Valoración de Controles'!$R39))</f>
        <v/>
      </c>
      <c r="AB39" s="92"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3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92"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3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88"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94"/>
      <c r="AH39" s="124"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23"/>
      <c r="AJ39" s="133"/>
      <c r="AK39" s="133" t="str">
        <f>IF(AI39="","","∑ Peso porcentual de cada acción definida")</f>
        <v/>
      </c>
      <c r="AL39" s="91"/>
      <c r="AM39" s="3"/>
      <c r="AN39" s="3"/>
      <c r="AO39" s="3"/>
      <c r="AP39" s="3"/>
      <c r="AQ39" s="3"/>
      <c r="AR39" s="3"/>
      <c r="AS39" s="3"/>
      <c r="AT39" s="3"/>
      <c r="AU39" s="3"/>
      <c r="AV39" s="3"/>
      <c r="AW39" s="3"/>
      <c r="AX39" s="3"/>
      <c r="AY39" s="3"/>
      <c r="AZ39" s="3"/>
      <c r="BA39" s="3"/>
      <c r="BB39" s="3"/>
      <c r="BC39" s="3"/>
      <c r="BD39" s="3"/>
      <c r="BE39" s="3"/>
      <c r="BF39" s="3"/>
    </row>
    <row r="40" spans="1:58" ht="31.5" customHeight="1">
      <c r="A40" s="89"/>
      <c r="B40" s="89"/>
      <c r="C40" s="89"/>
      <c r="D40" s="89"/>
      <c r="E40" s="89"/>
      <c r="F40" s="89"/>
      <c r="G40" s="89"/>
      <c r="H40" s="89"/>
      <c r="I40" s="89"/>
      <c r="J40" s="89"/>
      <c r="K40" s="89"/>
      <c r="L40" s="89"/>
      <c r="M40" s="89"/>
      <c r="N40" s="89"/>
      <c r="O40" s="89"/>
      <c r="P40" s="89"/>
      <c r="Q40" s="31" t="str">
        <f>IF($H$39="","",
IF(OR($H$39="Corrupción",$H$39="Lavado de Activos",$H$39="Financiación del Terrorismo",$H$39="Trámites, OPAs y Consultas de Acceso a la Información Pública"),'6.Valoración Control Corrupción'!$E40,'5. Valoración de Controles'!$E40))</f>
        <v/>
      </c>
      <c r="R40" s="24" t="str">
        <f>IF($H$39="","",
IF(OR($H$39="Corrupción",$H$39="Lavado de Activos",$H$39="Financiación del Terrorismo",$H$39="Trámites, OPAs y Consultas de Acceso a la Información Pública"),"No Aplica",'5. Valoración de Controles'!$I40))</f>
        <v/>
      </c>
      <c r="S40" s="24" t="str">
        <f>IF($H$39="","",
IF(OR($H$39="Corrupción",$H$39="Lavado de Activos",$H$39="Financiación del Terrorismo",$H$39="Trámites, OPAs y Consultas de Acceso a la Información Pública"),"No Aplica",'5. Valoración de Controles'!$J40))</f>
        <v/>
      </c>
      <c r="T40" s="24" t="str">
        <f>IF($H$39="","",
IF(OR($H$39="Corrupción",$H$39="Lavado de Activos",$H$39="Financiación del Terrorismo",$H$39="Trámites, OPAs y Consultas de Acceso a la Información Pública"),"No Aplica",'5. Valoración de Controles'!$K40))</f>
        <v/>
      </c>
      <c r="U40" s="24" t="str">
        <f>IF($H$39="","",
IF(OR($H$39="Corrupción",$H$39="Lavado de Activos",$H$39="Financiación del Terrorismo",$H$39="Trámites, OPAs y Consultas de Acceso a la Información Pública"),"No Aplica",'5. Valoración de Controles'!$L40))</f>
        <v/>
      </c>
      <c r="V40" s="24" t="str">
        <f>IF($H$39="","",
IF(OR($H$39="Corrupción",$H$39="Lavado de Activos",$H$39="Financiación del Terrorismo",$H$39="Trámites, OPAs y Consultas de Acceso a la Información Pública"),"No Aplica",'5. Valoración de Controles'!$M40))</f>
        <v/>
      </c>
      <c r="W40" s="24" t="str">
        <f>IF($H$39="","",
IF(OR($H$39="Corrupción",$H$39="Lavado de Activos",$H$39="Financiación del Terrorismo",$H$39="Trámites, OPAs y Consultas de Acceso a la Información Pública"),"No Aplica",'5. Valoración de Controles'!$N40))</f>
        <v/>
      </c>
      <c r="X40" s="32" t="str">
        <f>IF($H$39="","",
IF(OR($H$39="Corrupción",$H$39="Lavado de Activos",$H$39="Financiación del Terrorismo",$H$39="Trámites, OPAs y Consultas de Acceso a la Información Pública"),"No Aplica",'5. Valoración de Controles'!$O40))</f>
        <v/>
      </c>
      <c r="Y40" s="32" t="str">
        <f>IF($H$39="","",
IF(OR($H$39="Corrupción",$H$39="Lavado de Activos",$H$39="Financiación del Terrorismo",$H$39="Trámites, OPAs y Consultas de Acceso a la Información Pública"),"No Aplica",'5. Valoración de Controles'!$P40))</f>
        <v/>
      </c>
      <c r="Z40" s="32" t="str">
        <f>IF($H$39="","",
IF(OR($H$39="Corrupción",$H$39="Lavado de Activos",$H$39="Financiación del Terrorismo",$H$39="Trámites, OPAs y Consultas de Acceso a la Información Pública"),"No Aplica",'5. Valoración de Controles'!$Q40))</f>
        <v/>
      </c>
      <c r="AA40" s="25" t="str">
        <f>IF($H$39="","",
IF(OR($H$39="Corrupción",$H$39="Lavado de Activos",$H$39="Financiación del Terrorismo",$H$39="Trámites, OPAs y Consultas de Acceso a la Información Pública"),"No aplica",'5. Valoración de Controles'!$R40))</f>
        <v/>
      </c>
      <c r="AB40" s="89"/>
      <c r="AC40" s="89"/>
      <c r="AD40" s="89"/>
      <c r="AE40" s="89"/>
      <c r="AF40" s="89"/>
      <c r="AG40" s="89"/>
      <c r="AH40" s="89"/>
      <c r="AI40" s="89"/>
      <c r="AJ40" s="89"/>
      <c r="AK40" s="89"/>
      <c r="AL40" s="89"/>
      <c r="AM40" s="2"/>
      <c r="AN40" s="2"/>
      <c r="AO40" s="2"/>
      <c r="AP40" s="2"/>
      <c r="AQ40" s="2"/>
      <c r="AR40" s="2"/>
      <c r="AS40" s="2"/>
      <c r="AT40" s="2"/>
      <c r="AU40" s="2"/>
      <c r="AV40" s="2"/>
      <c r="AW40" s="2"/>
      <c r="AX40" s="2"/>
      <c r="AY40" s="2"/>
      <c r="AZ40" s="2"/>
      <c r="BA40" s="2"/>
      <c r="BB40" s="2"/>
      <c r="BC40" s="2"/>
      <c r="BD40" s="2"/>
      <c r="BE40" s="2"/>
      <c r="BF40" s="2"/>
    </row>
    <row r="41" spans="1:58" ht="31.5" customHeight="1">
      <c r="A41" s="90"/>
      <c r="B41" s="90"/>
      <c r="C41" s="90"/>
      <c r="D41" s="90"/>
      <c r="E41" s="90"/>
      <c r="F41" s="90"/>
      <c r="G41" s="90"/>
      <c r="H41" s="90"/>
      <c r="I41" s="90"/>
      <c r="J41" s="90"/>
      <c r="K41" s="90"/>
      <c r="L41" s="90"/>
      <c r="M41" s="90"/>
      <c r="N41" s="90"/>
      <c r="O41" s="90"/>
      <c r="P41" s="90"/>
      <c r="Q41" s="31" t="str">
        <f>IF($H$39="","",
IF(OR($H$39="Corrupción",$H$39="Lavado de Activos",$H$39="Financiación del Terrorismo",$H$39="Trámites, OPAs y Consultas de Acceso a la Información Pública"),'6.Valoración Control Corrupción'!$E41,'5. Valoración de Controles'!$E41))</f>
        <v/>
      </c>
      <c r="R41" s="24" t="str">
        <f>IF($H$39="","",
IF(OR($H$39="Corrupción",$H$39="Lavado de Activos",$H$39="Financiación del Terrorismo",$H$39="Trámites, OPAs y Consultas de Acceso a la Información Pública"),"No Aplica",'5. Valoración de Controles'!$I41))</f>
        <v/>
      </c>
      <c r="S41" s="24" t="str">
        <f>IF($H$39="","",
IF(OR($H$39="Corrupción",$H$39="Lavado de Activos",$H$39="Financiación del Terrorismo",$H$39="Trámites, OPAs y Consultas de Acceso a la Información Pública"),"No Aplica",'5. Valoración de Controles'!$J41))</f>
        <v/>
      </c>
      <c r="T41" s="24" t="str">
        <f>IF($H$39="","",
IF(OR($H$39="Corrupción",$H$39="Lavado de Activos",$H$39="Financiación del Terrorismo",$H$39="Trámites, OPAs y Consultas de Acceso a la Información Pública"),"No Aplica",'5. Valoración de Controles'!$K41))</f>
        <v/>
      </c>
      <c r="U41" s="24" t="str">
        <f>IF($H$39="","",
IF(OR($H$39="Corrupción",$H$39="Lavado de Activos",$H$39="Financiación del Terrorismo",$H$39="Trámites, OPAs y Consultas de Acceso a la Información Pública"),"No Aplica",'5. Valoración de Controles'!$L41))</f>
        <v/>
      </c>
      <c r="V41" s="24" t="str">
        <f>IF($H$39="","",
IF(OR($H$39="Corrupción",$H$39="Lavado de Activos",$H$39="Financiación del Terrorismo",$H$39="Trámites, OPAs y Consultas de Acceso a la Información Pública"),"No Aplica",'5. Valoración de Controles'!$M41))</f>
        <v/>
      </c>
      <c r="W41" s="24" t="str">
        <f>IF($H$39="","",
IF(OR($H$39="Corrupción",$H$39="Lavado de Activos",$H$39="Financiación del Terrorismo",$H$39="Trámites, OPAs y Consultas de Acceso a la Información Pública"),"No Aplica",'5. Valoración de Controles'!$N41))</f>
        <v/>
      </c>
      <c r="X41" s="32" t="str">
        <f>IF($H$39="","",
IF(OR($H$39="Corrupción",$H$39="Lavado de Activos",$H$39="Financiación del Terrorismo",$H$39="Trámites, OPAs y Consultas de Acceso a la Información Pública"),"No Aplica",'5. Valoración de Controles'!$O41))</f>
        <v/>
      </c>
      <c r="Y41" s="32" t="str">
        <f>IF($H$39="","",
IF(OR($H$39="Corrupción",$H$39="Lavado de Activos",$H$39="Financiación del Terrorismo",$H$39="Trámites, OPAs y Consultas de Acceso a la Información Pública"),"No Aplica",'5. Valoración de Controles'!$P41))</f>
        <v/>
      </c>
      <c r="Z41" s="32" t="str">
        <f>IF($H$39="","",
IF(OR($H$39="Corrupción",$H$39="Lavado de Activos",$H$39="Financiación del Terrorismo",$H$39="Trámites, OPAs y Consultas de Acceso a la Información Pública"),"No Aplica",'5. Valoración de Controles'!$Q41))</f>
        <v/>
      </c>
      <c r="AA41" s="25" t="str">
        <f>IF($H$39="","",
IF(OR($H$39="Corrupción",$H$39="Lavado de Activos",$H$39="Financiación del Terrorismo",$H$39="Trámites, OPAs y Consultas de Acceso a la Información Pública"),"No aplica",'5. Valoración de Controles'!$R41))</f>
        <v/>
      </c>
      <c r="AB41" s="90"/>
      <c r="AC41" s="90"/>
      <c r="AD41" s="90"/>
      <c r="AE41" s="90"/>
      <c r="AF41" s="90"/>
      <c r="AG41" s="90"/>
      <c r="AH41" s="90"/>
      <c r="AI41" s="90"/>
      <c r="AJ41" s="90"/>
      <c r="AK41" s="90"/>
      <c r="AL41" s="90"/>
      <c r="AM41" s="2"/>
      <c r="AN41" s="2"/>
      <c r="AO41" s="2"/>
      <c r="AP41" s="2"/>
      <c r="AQ41" s="2"/>
      <c r="AR41" s="2"/>
      <c r="AS41" s="2"/>
      <c r="AT41" s="2"/>
      <c r="AU41" s="2"/>
      <c r="AV41" s="2"/>
      <c r="AW41" s="2"/>
      <c r="AX41" s="2"/>
      <c r="AY41" s="2"/>
      <c r="AZ41" s="2"/>
      <c r="BA41" s="2"/>
      <c r="BB41" s="2"/>
      <c r="BC41" s="2"/>
      <c r="BD41" s="2"/>
      <c r="BE41" s="2"/>
      <c r="BF41" s="2"/>
    </row>
    <row r="42" spans="1:58" ht="31.5" customHeight="1">
      <c r="A42" s="95">
        <v>12</v>
      </c>
      <c r="B42" s="91" t="str">
        <f>'2. Identificación del Riesgo'!B42:B44</f>
        <v/>
      </c>
      <c r="C42" s="91" t="str">
        <f>IF('2. Identificación del Riesgo'!C42:C44="","",'2. Identificación del Riesgo'!C42:C44)</f>
        <v/>
      </c>
      <c r="D42" s="91" t="str">
        <f>IF('2. Identificación del Riesgo'!D42:D44="","",'2. Identificación del Riesgo'!D42:D44)</f>
        <v/>
      </c>
      <c r="E42" s="91" t="str">
        <f>IF('2. Identificación del Riesgo'!E42:E44="","",'2. Identificación del Riesgo'!E42:E44)</f>
        <v/>
      </c>
      <c r="F42" s="91" t="str">
        <f>IF('2. Identificación del Riesgo'!F42:F44="","",'2. Identificación del Riesgo'!F42:F44)</f>
        <v/>
      </c>
      <c r="G42" s="91" t="str">
        <f>IF('2. Identificación del Riesgo'!G42:G44="","",'2. Identificación del Riesgo'!G42:G44)</f>
        <v/>
      </c>
      <c r="H42" s="91" t="str">
        <f>IF('2. Identificación del Riesgo'!H42:H44="","",'2. Identificación del Riesgo'!H42:H44)</f>
        <v/>
      </c>
      <c r="I42" s="91" t="str">
        <f>IF('2. Identificación del Riesgo'!I42:I44="","",'2. Identificación del Riesgo'!I42:I44)</f>
        <v/>
      </c>
      <c r="J42" s="91" t="str">
        <f>IF('2. Identificación del Riesgo'!J42:J44="","",'2. Identificación del Riesgo'!J42:J44)</f>
        <v/>
      </c>
      <c r="K42" s="92" t="str">
        <f>'2. Identificación del Riesgo'!K42:K44</f>
        <v/>
      </c>
      <c r="L42" s="93" t="str">
        <f>'2. Identificación del Riesgo'!L42:L44</f>
        <v/>
      </c>
      <c r="M42" s="9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92" t="str">
        <f>'2. Identificación del Riesgo'!N42:N44</f>
        <v/>
      </c>
      <c r="O42" s="93" t="str">
        <f>'2. Identificación del Riesgo'!O42:O44</f>
        <v/>
      </c>
      <c r="P42" s="88" t="str">
        <f>'2. Identificación del Riesgo'!P42:P44</f>
        <v/>
      </c>
      <c r="Q42" s="31" t="str">
        <f>IF($H$42="","",
IF(OR($H$42="Corrupción",$H$42="Lavado de Activos",$H$42="Financiación del Terrorismo",$H$42="Trámites, OPAs y Consultas de Acceso a la Información Pública"),'6.Valoración Control Corrupción'!$E42,'5. Valoración de Controles'!$E42))</f>
        <v/>
      </c>
      <c r="R42" s="24" t="str">
        <f>IF($H$42="","",
IF(OR($H$42="Corrupción",$H$42="Lavado de Activos",$H$42="Financiación del Terrorismo",$H$42="Trámites, OPAs y Consultas de Acceso a la Información Pública"),"No Aplica",'5. Valoración de Controles'!$I42))</f>
        <v/>
      </c>
      <c r="S42" s="24" t="str">
        <f>IF($H$42="","",
IF(OR($H$42="Corrupción",$H$42="Lavado de Activos",$H$42="Financiación del Terrorismo",$H$42="Trámites, OPAs y Consultas de Acceso a la Información Pública"),"No Aplica",'5. Valoración de Controles'!$J42))</f>
        <v/>
      </c>
      <c r="T42" s="24" t="str">
        <f>IF($H$42="","",
IF(OR($H$42="Corrupción",$H$42="Lavado de Activos",$H$42="Financiación del Terrorismo",$H$42="Trámites, OPAs y Consultas de Acceso a la Información Pública"),"No Aplica",'5. Valoración de Controles'!$K42))</f>
        <v/>
      </c>
      <c r="U42" s="24" t="str">
        <f>IF($H$42="","",
IF(OR($H$42="Corrupción",$H$42="Lavado de Activos",$H$42="Financiación del Terrorismo",$H$42="Trámites, OPAs y Consultas de Acceso a la Información Pública"),"No Aplica",'5. Valoración de Controles'!$L42))</f>
        <v/>
      </c>
      <c r="V42" s="24" t="str">
        <f>IF($H$42="","",
IF(OR($H$42="Corrupción",$H$42="Lavado de Activos",$H$42="Financiación del Terrorismo",$H$42="Trámites, OPAs y Consultas de Acceso a la Información Pública"),"No Aplica",'5. Valoración de Controles'!$M42))</f>
        <v/>
      </c>
      <c r="W42" s="24" t="str">
        <f>IF($H$42="","",
IF(OR($H$42="Corrupción",$H$42="Lavado de Activos",$H$42="Financiación del Terrorismo",$H$42="Trámites, OPAs y Consultas de Acceso a la Información Pública"),"No Aplica",'5. Valoración de Controles'!$N42))</f>
        <v/>
      </c>
      <c r="X42" s="32" t="str">
        <f>IF($H$42="","",
IF(OR($H$42="Corrupción",$H$42="Lavado de Activos",$H$42="Financiación del Terrorismo",$H$42="Trámites, OPAs y Consultas de Acceso a la Información Pública"),"No Aplica",'5. Valoración de Controles'!$O42))</f>
        <v/>
      </c>
      <c r="Y42" s="32" t="str">
        <f>IF($H$42="","",
IF(OR($H$42="Corrupción",$H$42="Lavado de Activos",$H$42="Financiación del Terrorismo",$H$42="Trámites, OPAs y Consultas de Acceso a la Información Pública"),"No Aplica",'5. Valoración de Controles'!$P42))</f>
        <v/>
      </c>
      <c r="Z42" s="32" t="str">
        <f>IF($H$42="","",
IF(OR($H$42="Corrupción",$H$42="Lavado de Activos",$H$42="Financiación del Terrorismo",$H$42="Trámites, OPAs y Consultas de Acceso a la Información Pública"),"No Aplica",'5. Valoración de Controles'!$Q42))</f>
        <v/>
      </c>
      <c r="AA42" s="25" t="str">
        <f>IF($H$42="","",
IF(OR($H$42="Corrupción",$H$42="Lavado de Activos",$H$42="Financiación del Terrorismo",$H$42="Trámites, OPAs y Consultas de Acceso a la Información Pública"),"No aplica",'5. Valoración de Controles'!$R42))</f>
        <v/>
      </c>
      <c r="AB42" s="92"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3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92"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3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88"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94"/>
      <c r="AH42" s="124"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23"/>
      <c r="AJ42" s="133"/>
      <c r="AK42" s="133" t="str">
        <f>IF(AI42="","","∑ Peso porcentual de cada acción definida")</f>
        <v/>
      </c>
      <c r="AL42" s="91"/>
      <c r="AM42" s="3"/>
      <c r="AN42" s="3"/>
      <c r="AO42" s="3"/>
      <c r="AP42" s="3"/>
      <c r="AQ42" s="3"/>
      <c r="AR42" s="3"/>
      <c r="AS42" s="3"/>
      <c r="AT42" s="3"/>
      <c r="AU42" s="3"/>
      <c r="AV42" s="3"/>
      <c r="AW42" s="3"/>
      <c r="AX42" s="3"/>
      <c r="AY42" s="3"/>
      <c r="AZ42" s="3"/>
      <c r="BA42" s="3"/>
      <c r="BB42" s="3"/>
      <c r="BC42" s="3"/>
      <c r="BD42" s="3"/>
      <c r="BE42" s="3"/>
      <c r="BF42" s="3"/>
    </row>
    <row r="43" spans="1:58" ht="31.5" customHeight="1">
      <c r="A43" s="89"/>
      <c r="B43" s="89"/>
      <c r="C43" s="89"/>
      <c r="D43" s="89"/>
      <c r="E43" s="89"/>
      <c r="F43" s="89"/>
      <c r="G43" s="89"/>
      <c r="H43" s="89"/>
      <c r="I43" s="89"/>
      <c r="J43" s="89"/>
      <c r="K43" s="89"/>
      <c r="L43" s="89"/>
      <c r="M43" s="89"/>
      <c r="N43" s="89"/>
      <c r="O43" s="89"/>
      <c r="P43" s="89"/>
      <c r="Q43" s="31" t="str">
        <f>IF($H$42="","",
IF(OR($H$42="Corrupción",$H$42="Lavado de Activos",$H$42="Financiación del Terrorismo",$H$42="Trámites, OPAs y Consultas de Acceso a la Información Pública"),'6.Valoración Control Corrupción'!$E43,'5. Valoración de Controles'!$E43))</f>
        <v/>
      </c>
      <c r="R43" s="24" t="str">
        <f>IF($H$42="","",
IF(OR($H$42="Corrupción",$H$42="Lavado de Activos",$H$42="Financiación del Terrorismo",$H$42="Trámites, OPAs y Consultas de Acceso a la Información Pública"),"No Aplica",'5. Valoración de Controles'!$I43))</f>
        <v/>
      </c>
      <c r="S43" s="24" t="str">
        <f>IF($H$42="","",
IF(OR($H$42="Corrupción",$H$42="Lavado de Activos",$H$42="Financiación del Terrorismo",$H$42="Trámites, OPAs y Consultas de Acceso a la Información Pública"),"No Aplica",'5. Valoración de Controles'!$J43))</f>
        <v/>
      </c>
      <c r="T43" s="24" t="str">
        <f>IF($H$42="","",
IF(OR($H$42="Corrupción",$H$42="Lavado de Activos",$H$42="Financiación del Terrorismo",$H$42="Trámites, OPAs y Consultas de Acceso a la Información Pública"),"No Aplica",'5. Valoración de Controles'!$K43))</f>
        <v/>
      </c>
      <c r="U43" s="24" t="str">
        <f>IF($H$42="","",
IF(OR($H$42="Corrupción",$H$42="Lavado de Activos",$H$42="Financiación del Terrorismo",$H$42="Trámites, OPAs y Consultas de Acceso a la Información Pública"),"No Aplica",'5. Valoración de Controles'!$L43))</f>
        <v/>
      </c>
      <c r="V43" s="24" t="str">
        <f>IF($H$42="","",
IF(OR($H$42="Corrupción",$H$42="Lavado de Activos",$H$42="Financiación del Terrorismo",$H$42="Trámites, OPAs y Consultas de Acceso a la Información Pública"),"No Aplica",'5. Valoración de Controles'!$M43))</f>
        <v/>
      </c>
      <c r="W43" s="24" t="str">
        <f>IF($H$42="","",
IF(OR($H$42="Corrupción",$H$42="Lavado de Activos",$H$42="Financiación del Terrorismo",$H$42="Trámites, OPAs y Consultas de Acceso a la Información Pública"),"No Aplica",'5. Valoración de Controles'!$N43))</f>
        <v/>
      </c>
      <c r="X43" s="32" t="str">
        <f>IF($H$42="","",
IF(OR($H$42="Corrupción",$H$42="Lavado de Activos",$H$42="Financiación del Terrorismo",$H$42="Trámites, OPAs y Consultas de Acceso a la Información Pública"),"No Aplica",'5. Valoración de Controles'!$O43))</f>
        <v/>
      </c>
      <c r="Y43" s="32" t="str">
        <f>IF($H$42="","",
IF(OR($H$42="Corrupción",$H$42="Lavado de Activos",$H$42="Financiación del Terrorismo",$H$42="Trámites, OPAs y Consultas de Acceso a la Información Pública"),"No Aplica",'5. Valoración de Controles'!$P43))</f>
        <v/>
      </c>
      <c r="Z43" s="32" t="str">
        <f>IF($H$42="","",
IF(OR($H$42="Corrupción",$H$42="Lavado de Activos",$H$42="Financiación del Terrorismo",$H$42="Trámites, OPAs y Consultas de Acceso a la Información Pública"),"No Aplica",'5. Valoración de Controles'!$Q43))</f>
        <v/>
      </c>
      <c r="AA43" s="25" t="str">
        <f>IF($H$42="","",
IF(OR($H$42="Corrupción",$H$42="Lavado de Activos",$H$42="Financiación del Terrorismo",$H$42="Trámites, OPAs y Consultas de Acceso a la Información Pública"),"No aplica",'5. Valoración de Controles'!$R43))</f>
        <v/>
      </c>
      <c r="AB43" s="89"/>
      <c r="AC43" s="89"/>
      <c r="AD43" s="89"/>
      <c r="AE43" s="89"/>
      <c r="AF43" s="89"/>
      <c r="AG43" s="89"/>
      <c r="AH43" s="89"/>
      <c r="AI43" s="89"/>
      <c r="AJ43" s="89"/>
      <c r="AK43" s="89"/>
      <c r="AL43" s="89"/>
      <c r="AM43" s="2"/>
      <c r="AN43" s="2"/>
      <c r="AO43" s="2"/>
      <c r="AP43" s="2"/>
      <c r="AQ43" s="2"/>
      <c r="AR43" s="2"/>
      <c r="AS43" s="2"/>
      <c r="AT43" s="2"/>
      <c r="AU43" s="2"/>
      <c r="AV43" s="2"/>
      <c r="AW43" s="2"/>
      <c r="AX43" s="2"/>
      <c r="AY43" s="2"/>
      <c r="AZ43" s="2"/>
      <c r="BA43" s="2"/>
      <c r="BB43" s="2"/>
      <c r="BC43" s="2"/>
      <c r="BD43" s="2"/>
      <c r="BE43" s="2"/>
      <c r="BF43" s="2"/>
    </row>
    <row r="44" spans="1:58" ht="31.5" customHeight="1">
      <c r="A44" s="90"/>
      <c r="B44" s="90"/>
      <c r="C44" s="90"/>
      <c r="D44" s="90"/>
      <c r="E44" s="90"/>
      <c r="F44" s="90"/>
      <c r="G44" s="90"/>
      <c r="H44" s="90"/>
      <c r="I44" s="90"/>
      <c r="J44" s="90"/>
      <c r="K44" s="90"/>
      <c r="L44" s="90"/>
      <c r="M44" s="90"/>
      <c r="N44" s="90"/>
      <c r="O44" s="90"/>
      <c r="P44" s="90"/>
      <c r="Q44" s="31" t="str">
        <f>IF($H$42="","",
IF(OR($H$42="Corrupción",$H$42="Lavado de Activos",$H$42="Financiación del Terrorismo",$H$42="Trámites, OPAs y Consultas de Acceso a la Información Pública"),'6.Valoración Control Corrupción'!$E44,'5. Valoración de Controles'!$E44))</f>
        <v/>
      </c>
      <c r="R44" s="24" t="str">
        <f>IF($H$42="","",
IF(OR($H$42="Corrupción",$H$42="Lavado de Activos",$H$42="Financiación del Terrorismo",$H$42="Trámites, OPAs y Consultas de Acceso a la Información Pública"),"No Aplica",'5. Valoración de Controles'!$I44))</f>
        <v/>
      </c>
      <c r="S44" s="24" t="str">
        <f>IF($H$42="","",
IF(OR($H$42="Corrupción",$H$42="Lavado de Activos",$H$42="Financiación del Terrorismo",$H$42="Trámites, OPAs y Consultas de Acceso a la Información Pública"),"No Aplica",'5. Valoración de Controles'!$J44))</f>
        <v/>
      </c>
      <c r="T44" s="24" t="str">
        <f>IF($H$42="","",
IF(OR($H$42="Corrupción",$H$42="Lavado de Activos",$H$42="Financiación del Terrorismo",$H$42="Trámites, OPAs y Consultas de Acceso a la Información Pública"),"No Aplica",'5. Valoración de Controles'!$K44))</f>
        <v/>
      </c>
      <c r="U44" s="24" t="str">
        <f>IF($H$42="","",
IF(OR($H$42="Corrupción",$H$42="Lavado de Activos",$H$42="Financiación del Terrorismo",$H$42="Trámites, OPAs y Consultas de Acceso a la Información Pública"),"No Aplica",'5. Valoración de Controles'!$L44))</f>
        <v/>
      </c>
      <c r="V44" s="24" t="str">
        <f>IF($H$42="","",
IF(OR($H$42="Corrupción",$H$42="Lavado de Activos",$H$42="Financiación del Terrorismo",$H$42="Trámites, OPAs y Consultas de Acceso a la Información Pública"),"No Aplica",'5. Valoración de Controles'!$M44))</f>
        <v/>
      </c>
      <c r="W44" s="24" t="str">
        <f>IF($H$42="","",
IF(OR($H$42="Corrupción",$H$42="Lavado de Activos",$H$42="Financiación del Terrorismo",$H$42="Trámites, OPAs y Consultas de Acceso a la Información Pública"),"No Aplica",'5. Valoración de Controles'!$N44))</f>
        <v/>
      </c>
      <c r="X44" s="32" t="str">
        <f>IF($H$42="","",
IF(OR($H$42="Corrupción",$H$42="Lavado de Activos",$H$42="Financiación del Terrorismo",$H$42="Trámites, OPAs y Consultas de Acceso a la Información Pública"),"No Aplica",'5. Valoración de Controles'!$O44))</f>
        <v/>
      </c>
      <c r="Y44" s="32" t="str">
        <f>IF($H$42="","",
IF(OR($H$42="Corrupción",$H$42="Lavado de Activos",$H$42="Financiación del Terrorismo",$H$42="Trámites, OPAs y Consultas de Acceso a la Información Pública"),"No Aplica",'5. Valoración de Controles'!$P44))</f>
        <v/>
      </c>
      <c r="Z44" s="32" t="str">
        <f>IF($H$42="","",
IF(OR($H$42="Corrupción",$H$42="Lavado de Activos",$H$42="Financiación del Terrorismo",$H$42="Trámites, OPAs y Consultas de Acceso a la Información Pública"),"No Aplica",'5. Valoración de Controles'!$Q44))</f>
        <v/>
      </c>
      <c r="AA44" s="25" t="str">
        <f>IF($H$42="","",
IF(OR($H$42="Corrupción",$H$42="Lavado de Activos",$H$42="Financiación del Terrorismo",$H$42="Trámites, OPAs y Consultas de Acceso a la Información Pública"),"No aplica",'5. Valoración de Controles'!$R44))</f>
        <v/>
      </c>
      <c r="AB44" s="90"/>
      <c r="AC44" s="90"/>
      <c r="AD44" s="90"/>
      <c r="AE44" s="90"/>
      <c r="AF44" s="90"/>
      <c r="AG44" s="90"/>
      <c r="AH44" s="90"/>
      <c r="AI44" s="90"/>
      <c r="AJ44" s="90"/>
      <c r="AK44" s="90"/>
      <c r="AL44" s="90"/>
      <c r="AM44" s="2"/>
      <c r="AN44" s="2"/>
      <c r="AO44" s="2"/>
      <c r="AP44" s="2"/>
      <c r="AQ44" s="2"/>
      <c r="AR44" s="2"/>
      <c r="AS44" s="2"/>
      <c r="AT44" s="2"/>
      <c r="AU44" s="2"/>
      <c r="AV44" s="2"/>
      <c r="AW44" s="2"/>
      <c r="AX44" s="2"/>
      <c r="AY44" s="2"/>
      <c r="AZ44" s="2"/>
      <c r="BA44" s="2"/>
      <c r="BB44" s="2"/>
      <c r="BC44" s="2"/>
      <c r="BD44" s="2"/>
      <c r="BE44" s="2"/>
      <c r="BF44" s="2"/>
    </row>
    <row r="45" spans="1:58" ht="31.5" customHeight="1">
      <c r="A45" s="95">
        <v>13</v>
      </c>
      <c r="B45" s="91" t="str">
        <f>'2. Identificación del Riesgo'!B45:B47</f>
        <v/>
      </c>
      <c r="C45" s="91" t="str">
        <f>IF('2. Identificación del Riesgo'!C45:C47="","",'2. Identificación del Riesgo'!C45:C47)</f>
        <v/>
      </c>
      <c r="D45" s="91" t="str">
        <f>IF('2. Identificación del Riesgo'!D45:D47="","",'2. Identificación del Riesgo'!D45:D47)</f>
        <v/>
      </c>
      <c r="E45" s="91" t="str">
        <f>IF('2. Identificación del Riesgo'!E45:E47="","",'2. Identificación del Riesgo'!E45:E47)</f>
        <v/>
      </c>
      <c r="F45" s="91" t="str">
        <f>IF('2. Identificación del Riesgo'!F45:F47="","",'2. Identificación del Riesgo'!F45:F47)</f>
        <v/>
      </c>
      <c r="G45" s="91" t="str">
        <f>IF('2. Identificación del Riesgo'!G45:G47="","",'2. Identificación del Riesgo'!G45:G47)</f>
        <v/>
      </c>
      <c r="H45" s="91" t="str">
        <f>IF('2. Identificación del Riesgo'!H45:H47="","",'2. Identificación del Riesgo'!H45:H47)</f>
        <v/>
      </c>
      <c r="I45" s="91" t="str">
        <f>IF('2. Identificación del Riesgo'!I45:I47="","",'2. Identificación del Riesgo'!I45:I47)</f>
        <v/>
      </c>
      <c r="J45" s="91" t="str">
        <f>IF('2. Identificación del Riesgo'!J45:J47="","",'2. Identificación del Riesgo'!J45:J47)</f>
        <v/>
      </c>
      <c r="K45" s="92" t="str">
        <f>'2. Identificación del Riesgo'!K45:K47</f>
        <v/>
      </c>
      <c r="L45" s="93" t="str">
        <f>'2. Identificación del Riesgo'!L45:L47</f>
        <v/>
      </c>
      <c r="M45" s="9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92" t="str">
        <f>'2. Identificación del Riesgo'!N45:N47</f>
        <v/>
      </c>
      <c r="O45" s="93" t="str">
        <f>'2. Identificación del Riesgo'!O45:O47</f>
        <v/>
      </c>
      <c r="P45" s="88" t="str">
        <f>'2. Identificación del Riesgo'!P45:P47</f>
        <v/>
      </c>
      <c r="Q45" s="31" t="str">
        <f>IF($H$45="","",
IF(OR($H$45="Corrupción",$H$45="Lavado de Activos",$H$45="Financiación del Terrorismo",$H$45="Trámites, OPAs y Consultas de Acceso a la Información Pública"),'6.Valoración Control Corrupción'!$E45,'5. Valoración de Controles'!$E45))</f>
        <v/>
      </c>
      <c r="R45" s="24" t="str">
        <f>IF($H$45="","",
IF(OR($H$45="Corrupción",$H$45="Lavado de Activos",$H$45="Financiación del Terrorismo",$H$45="Trámites, OPAs y Consultas de Acceso a la Información Pública"),"No Aplica",'5. Valoración de Controles'!$I45))</f>
        <v/>
      </c>
      <c r="S45" s="24" t="str">
        <f>IF($H$45="","",
IF(OR($H$45="Corrupción",$H$45="Lavado de Activos",$H$45="Financiación del Terrorismo",$H$45="Trámites, OPAs y Consultas de Acceso a la Información Pública"),"No Aplica",'5. Valoración de Controles'!$J45))</f>
        <v/>
      </c>
      <c r="T45" s="24" t="str">
        <f>IF($H$45="","",
IF(OR($H$45="Corrupción",$H$45="Lavado de Activos",$H$45="Financiación del Terrorismo",$H$45="Trámites, OPAs y Consultas de Acceso a la Información Pública"),"No Aplica",'5. Valoración de Controles'!$K45))</f>
        <v/>
      </c>
      <c r="U45" s="24" t="str">
        <f>IF($H$45="","",
IF(OR($H$45="Corrupción",$H$45="Lavado de Activos",$H$45="Financiación del Terrorismo",$H$45="Trámites, OPAs y Consultas de Acceso a la Información Pública"),"No Aplica",'5. Valoración de Controles'!$L45))</f>
        <v/>
      </c>
      <c r="V45" s="24" t="str">
        <f>IF($H$45="","",
IF(OR($H$45="Corrupción",$H$45="Lavado de Activos",$H$45="Financiación del Terrorismo",$H$45="Trámites, OPAs y Consultas de Acceso a la Información Pública"),"No Aplica",'5. Valoración de Controles'!$M45))</f>
        <v/>
      </c>
      <c r="W45" s="24" t="str">
        <f>IF($H$45="","",
IF(OR($H$45="Corrupción",$H$45="Lavado de Activos",$H$45="Financiación del Terrorismo",$H$45="Trámites, OPAs y Consultas de Acceso a la Información Pública"),"No Aplica",'5. Valoración de Controles'!$N45))</f>
        <v/>
      </c>
      <c r="X45" s="32" t="str">
        <f>IF($H$45="","",
IF(OR($H$45="Corrupción",$H$45="Lavado de Activos",$H$45="Financiación del Terrorismo",$H$45="Trámites, OPAs y Consultas de Acceso a la Información Pública"),"No Aplica",'5. Valoración de Controles'!$O45))</f>
        <v/>
      </c>
      <c r="Y45" s="32" t="str">
        <f>IF($H$45="","",
IF(OR($H$45="Corrupción",$H$45="Lavado de Activos",$H$45="Financiación del Terrorismo",$H$45="Trámites, OPAs y Consultas de Acceso a la Información Pública"),"No Aplica",'5. Valoración de Controles'!$P45))</f>
        <v/>
      </c>
      <c r="Z45" s="32" t="str">
        <f>IF($H$45="","",
IF(OR($H$45="Corrupción",$H$45="Lavado de Activos",$H$45="Financiación del Terrorismo",$H$45="Trámites, OPAs y Consultas de Acceso a la Información Pública"),"No Aplica",'5. Valoración de Controles'!$Q45))</f>
        <v/>
      </c>
      <c r="AA45" s="25" t="str">
        <f>IF($H$45="","",
IF(OR($H$45="Corrupción",$H$45="Lavado de Activos",$H$45="Financiación del Terrorismo",$H$45="Trámites, OPAs y Consultas de Acceso a la Información Pública"),"No aplica",'5. Valoración de Controles'!$R45))</f>
        <v/>
      </c>
      <c r="AB45" s="92"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3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92"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3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88"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94"/>
      <c r="AH45" s="124"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23"/>
      <c r="AJ45" s="133"/>
      <c r="AK45" s="133" t="str">
        <f>IF(AI45="","","∑ Peso porcentual de cada acción definida")</f>
        <v/>
      </c>
      <c r="AL45" s="91"/>
      <c r="AM45" s="3"/>
      <c r="AN45" s="3"/>
      <c r="AO45" s="3"/>
      <c r="AP45" s="3"/>
      <c r="AQ45" s="3"/>
      <c r="AR45" s="3"/>
      <c r="AS45" s="3"/>
      <c r="AT45" s="3"/>
      <c r="AU45" s="3"/>
      <c r="AV45" s="3"/>
      <c r="AW45" s="3"/>
      <c r="AX45" s="3"/>
      <c r="AY45" s="3"/>
      <c r="AZ45" s="3"/>
      <c r="BA45" s="3"/>
      <c r="BB45" s="3"/>
      <c r="BC45" s="3"/>
      <c r="BD45" s="3"/>
      <c r="BE45" s="3"/>
      <c r="BF45" s="3"/>
    </row>
    <row r="46" spans="1:58" ht="31.5" customHeight="1">
      <c r="A46" s="89"/>
      <c r="B46" s="89"/>
      <c r="C46" s="89"/>
      <c r="D46" s="89"/>
      <c r="E46" s="89"/>
      <c r="F46" s="89"/>
      <c r="G46" s="89"/>
      <c r="H46" s="89"/>
      <c r="I46" s="89"/>
      <c r="J46" s="89"/>
      <c r="K46" s="89"/>
      <c r="L46" s="89"/>
      <c r="M46" s="89"/>
      <c r="N46" s="89"/>
      <c r="O46" s="89"/>
      <c r="P46" s="89"/>
      <c r="Q46" s="31" t="str">
        <f>IF($H$45="","",
IF(OR($H$45="Corrupción",$H$45="Lavado de Activos",$H$45="Financiación del Terrorismo",$H$45="Trámites, OPAs y Consultas de Acceso a la Información Pública"),'6.Valoración Control Corrupción'!$E46,'5. Valoración de Controles'!$E46))</f>
        <v/>
      </c>
      <c r="R46" s="24" t="str">
        <f>IF($H$45="","",
IF(OR($H$45="Corrupción",$H$45="Lavado de Activos",$H$45="Financiación del Terrorismo",$H$45="Trámites, OPAs y Consultas de Acceso a la Información Pública"),"No Aplica",'5. Valoración de Controles'!$I46))</f>
        <v/>
      </c>
      <c r="S46" s="24" t="str">
        <f>IF($H$45="","",
IF(OR($H$45="Corrupción",$H$45="Lavado de Activos",$H$45="Financiación del Terrorismo",$H$45="Trámites, OPAs y Consultas de Acceso a la Información Pública"),"No Aplica",'5. Valoración de Controles'!$J46))</f>
        <v/>
      </c>
      <c r="T46" s="24" t="str">
        <f>IF($H$45="","",
IF(OR($H$45="Corrupción",$H$45="Lavado de Activos",$H$45="Financiación del Terrorismo",$H$45="Trámites, OPAs y Consultas de Acceso a la Información Pública"),"No Aplica",'5. Valoración de Controles'!$K46))</f>
        <v/>
      </c>
      <c r="U46" s="24" t="str">
        <f>IF($H$45="","",
IF(OR($H$45="Corrupción",$H$45="Lavado de Activos",$H$45="Financiación del Terrorismo",$H$45="Trámites, OPAs y Consultas de Acceso a la Información Pública"),"No Aplica",'5. Valoración de Controles'!$L46))</f>
        <v/>
      </c>
      <c r="V46" s="24" t="str">
        <f>IF($H$45="","",
IF(OR($H$45="Corrupción",$H$45="Lavado de Activos",$H$45="Financiación del Terrorismo",$H$45="Trámites, OPAs y Consultas de Acceso a la Información Pública"),"No Aplica",'5. Valoración de Controles'!$M46))</f>
        <v/>
      </c>
      <c r="W46" s="24" t="str">
        <f>IF($H$45="","",
IF(OR($H$45="Corrupción",$H$45="Lavado de Activos",$H$45="Financiación del Terrorismo",$H$45="Trámites, OPAs y Consultas de Acceso a la Información Pública"),"No Aplica",'5. Valoración de Controles'!$N46))</f>
        <v/>
      </c>
      <c r="X46" s="32" t="str">
        <f>IF($H$45="","",
IF(OR($H$45="Corrupción",$H$45="Lavado de Activos",$H$45="Financiación del Terrorismo",$H$45="Trámites, OPAs y Consultas de Acceso a la Información Pública"),"No Aplica",'5. Valoración de Controles'!$O46))</f>
        <v/>
      </c>
      <c r="Y46" s="32" t="str">
        <f>IF($H$45="","",
IF(OR($H$45="Corrupción",$H$45="Lavado de Activos",$H$45="Financiación del Terrorismo",$H$45="Trámites, OPAs y Consultas de Acceso a la Información Pública"),"No Aplica",'5. Valoración de Controles'!$P46))</f>
        <v/>
      </c>
      <c r="Z46" s="32" t="str">
        <f>IF($H$45="","",
IF(OR($H$45="Corrupción",$H$45="Lavado de Activos",$H$45="Financiación del Terrorismo",$H$45="Trámites, OPAs y Consultas de Acceso a la Información Pública"),"No Aplica",'5. Valoración de Controles'!$Q46))</f>
        <v/>
      </c>
      <c r="AA46" s="25" t="str">
        <f>IF($H$45="","",
IF(OR($H$45="Corrupción",$H$45="Lavado de Activos",$H$45="Financiación del Terrorismo",$H$45="Trámites, OPAs y Consultas de Acceso a la Información Pública"),"No aplica",'5. Valoración de Controles'!$R46))</f>
        <v/>
      </c>
      <c r="AB46" s="89"/>
      <c r="AC46" s="89"/>
      <c r="AD46" s="89"/>
      <c r="AE46" s="89"/>
      <c r="AF46" s="89"/>
      <c r="AG46" s="89"/>
      <c r="AH46" s="89"/>
      <c r="AI46" s="89"/>
      <c r="AJ46" s="89"/>
      <c r="AK46" s="89"/>
      <c r="AL46" s="89"/>
      <c r="AM46" s="2"/>
      <c r="AN46" s="2"/>
      <c r="AO46" s="2"/>
      <c r="AP46" s="2"/>
      <c r="AQ46" s="2"/>
      <c r="AR46" s="2"/>
      <c r="AS46" s="2"/>
      <c r="AT46" s="2"/>
      <c r="AU46" s="2"/>
      <c r="AV46" s="2"/>
      <c r="AW46" s="2"/>
      <c r="AX46" s="2"/>
      <c r="AY46" s="2"/>
      <c r="AZ46" s="2"/>
      <c r="BA46" s="2"/>
      <c r="BB46" s="2"/>
      <c r="BC46" s="2"/>
      <c r="BD46" s="2"/>
      <c r="BE46" s="2"/>
      <c r="BF46" s="2"/>
    </row>
    <row r="47" spans="1:58" ht="31.5" customHeight="1">
      <c r="A47" s="90"/>
      <c r="B47" s="90"/>
      <c r="C47" s="90"/>
      <c r="D47" s="90"/>
      <c r="E47" s="90"/>
      <c r="F47" s="90"/>
      <c r="G47" s="90"/>
      <c r="H47" s="90"/>
      <c r="I47" s="90"/>
      <c r="J47" s="90"/>
      <c r="K47" s="90"/>
      <c r="L47" s="90"/>
      <c r="M47" s="90"/>
      <c r="N47" s="90"/>
      <c r="O47" s="90"/>
      <c r="P47" s="90"/>
      <c r="Q47" s="31" t="str">
        <f>IF($H$45="","",
IF(OR($H$45="Corrupción",$H$45="Lavado de Activos",$H$45="Financiación del Terrorismo",$H$45="Trámites, OPAs y Consultas de Acceso a la Información Pública"),'6.Valoración Control Corrupción'!$E47,'5. Valoración de Controles'!$E47))</f>
        <v/>
      </c>
      <c r="R47" s="24" t="str">
        <f>IF($H$45="","",
IF(OR($H$45="Corrupción",$H$45="Lavado de Activos",$H$45="Financiación del Terrorismo",$H$45="Trámites, OPAs y Consultas de Acceso a la Información Pública"),"No Aplica",'5. Valoración de Controles'!$I47))</f>
        <v/>
      </c>
      <c r="S47" s="24" t="str">
        <f>IF($H$45="","",
IF(OR($H$45="Corrupción",$H$45="Lavado de Activos",$H$45="Financiación del Terrorismo",$H$45="Trámites, OPAs y Consultas de Acceso a la Información Pública"),"No Aplica",'5. Valoración de Controles'!$J47))</f>
        <v/>
      </c>
      <c r="T47" s="24" t="str">
        <f>IF($H$45="","",
IF(OR($H$45="Corrupción",$H$45="Lavado de Activos",$H$45="Financiación del Terrorismo",$H$45="Trámites, OPAs y Consultas de Acceso a la Información Pública"),"No Aplica",'5. Valoración de Controles'!$K47))</f>
        <v/>
      </c>
      <c r="U47" s="24" t="str">
        <f>IF($H$45="","",
IF(OR($H$45="Corrupción",$H$45="Lavado de Activos",$H$45="Financiación del Terrorismo",$H$45="Trámites, OPAs y Consultas de Acceso a la Información Pública"),"No Aplica",'5. Valoración de Controles'!$L47))</f>
        <v/>
      </c>
      <c r="V47" s="24" t="str">
        <f>IF($H$45="","",
IF(OR($H$45="Corrupción",$H$45="Lavado de Activos",$H$45="Financiación del Terrorismo",$H$45="Trámites, OPAs y Consultas de Acceso a la Información Pública"),"No Aplica",'5. Valoración de Controles'!$M47))</f>
        <v/>
      </c>
      <c r="W47" s="24" t="str">
        <f>IF($H$45="","",
IF(OR($H$45="Corrupción",$H$45="Lavado de Activos",$H$45="Financiación del Terrorismo",$H$45="Trámites, OPAs y Consultas de Acceso a la Información Pública"),"No Aplica",'5. Valoración de Controles'!$N47))</f>
        <v/>
      </c>
      <c r="X47" s="32" t="str">
        <f>IF($H$45="","",
IF(OR($H$45="Corrupción",$H$45="Lavado de Activos",$H$45="Financiación del Terrorismo",$H$45="Trámites, OPAs y Consultas de Acceso a la Información Pública"),"No Aplica",'5. Valoración de Controles'!$O47))</f>
        <v/>
      </c>
      <c r="Y47" s="32" t="str">
        <f>IF($H$45="","",
IF(OR($H$45="Corrupción",$H$45="Lavado de Activos",$H$45="Financiación del Terrorismo",$H$45="Trámites, OPAs y Consultas de Acceso a la Información Pública"),"No Aplica",'5. Valoración de Controles'!$P47))</f>
        <v/>
      </c>
      <c r="Z47" s="32" t="str">
        <f>IF($H$45="","",
IF(OR($H$45="Corrupción",$H$45="Lavado de Activos",$H$45="Financiación del Terrorismo",$H$45="Trámites, OPAs y Consultas de Acceso a la Información Pública"),"No Aplica",'5. Valoración de Controles'!$Q47))</f>
        <v/>
      </c>
      <c r="AA47" s="25" t="str">
        <f>IF($H$45="","",
IF(OR($H$45="Corrupción",$H$45="Lavado de Activos",$H$45="Financiación del Terrorismo",$H$45="Trámites, OPAs y Consultas de Acceso a la Información Pública"),"No aplica",'5. Valoración de Controles'!$R47))</f>
        <v/>
      </c>
      <c r="AB47" s="90"/>
      <c r="AC47" s="90"/>
      <c r="AD47" s="90"/>
      <c r="AE47" s="90"/>
      <c r="AF47" s="90"/>
      <c r="AG47" s="90"/>
      <c r="AH47" s="90"/>
      <c r="AI47" s="90"/>
      <c r="AJ47" s="90"/>
      <c r="AK47" s="90"/>
      <c r="AL47" s="90"/>
      <c r="AM47" s="2"/>
      <c r="AN47" s="2"/>
      <c r="AO47" s="2"/>
      <c r="AP47" s="2"/>
      <c r="AQ47" s="2"/>
      <c r="AR47" s="2"/>
      <c r="AS47" s="2"/>
      <c r="AT47" s="2"/>
      <c r="AU47" s="2"/>
      <c r="AV47" s="2"/>
      <c r="AW47" s="2"/>
      <c r="AX47" s="2"/>
      <c r="AY47" s="2"/>
      <c r="AZ47" s="2"/>
      <c r="BA47" s="2"/>
      <c r="BB47" s="2"/>
      <c r="BC47" s="2"/>
      <c r="BD47" s="2"/>
      <c r="BE47" s="2"/>
      <c r="BF47" s="2"/>
    </row>
    <row r="48" spans="1:58" ht="31.5" customHeight="1">
      <c r="A48" s="95">
        <v>14</v>
      </c>
      <c r="B48" s="91" t="str">
        <f>'2. Identificación del Riesgo'!B48:B50</f>
        <v/>
      </c>
      <c r="C48" s="91" t="str">
        <f>IF('2. Identificación del Riesgo'!C48:C50="","",'2. Identificación del Riesgo'!C48:C50)</f>
        <v/>
      </c>
      <c r="D48" s="91" t="str">
        <f>IF('2. Identificación del Riesgo'!D48:D50="","",'2. Identificación del Riesgo'!D48:D50)</f>
        <v/>
      </c>
      <c r="E48" s="91" t="str">
        <f>IF('2. Identificación del Riesgo'!E48:E50="","",'2. Identificación del Riesgo'!E48:E50)</f>
        <v/>
      </c>
      <c r="F48" s="91" t="str">
        <f>IF('2. Identificación del Riesgo'!F48:F50="","",'2. Identificación del Riesgo'!F48:F50)</f>
        <v/>
      </c>
      <c r="G48" s="91" t="str">
        <f>IF('2. Identificación del Riesgo'!G48:G50="","",'2. Identificación del Riesgo'!G48:G50)</f>
        <v/>
      </c>
      <c r="H48" s="91" t="str">
        <f>IF('2. Identificación del Riesgo'!H48:H50="","",'2. Identificación del Riesgo'!H48:H50)</f>
        <v/>
      </c>
      <c r="I48" s="91" t="str">
        <f>IF('2. Identificación del Riesgo'!I48:I50="","",'2. Identificación del Riesgo'!I48:I50)</f>
        <v/>
      </c>
      <c r="J48" s="91" t="str">
        <f>IF('2. Identificación del Riesgo'!J48:J50="","",'2. Identificación del Riesgo'!J48:J50)</f>
        <v/>
      </c>
      <c r="K48" s="92" t="str">
        <f>'2. Identificación del Riesgo'!K48:K50</f>
        <v/>
      </c>
      <c r="L48" s="93" t="str">
        <f>'2. Identificación del Riesgo'!L48:L50</f>
        <v/>
      </c>
      <c r="M48" s="9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92" t="str">
        <f>'2. Identificación del Riesgo'!N48:N50</f>
        <v/>
      </c>
      <c r="O48" s="93" t="str">
        <f>'2. Identificación del Riesgo'!O48:O50</f>
        <v/>
      </c>
      <c r="P48" s="88" t="str">
        <f>'2. Identificación del Riesgo'!P48:P50</f>
        <v/>
      </c>
      <c r="Q48" s="31" t="str">
        <f>IF($H$48="","",
IF(OR($H$48="Corrupción",$H$48="Lavado de Activos",$H$48="Financiación del Terrorismo",$H$48="Trámites, OPAs y Consultas de Acceso a la Información Pública"),'6.Valoración Control Corrupción'!$E48,'5. Valoración de Controles'!$E48))</f>
        <v/>
      </c>
      <c r="R48" s="24" t="str">
        <f>IF($H$48="","",
IF(OR($H$48="Corrupción",$H$48="Lavado de Activos",$H$48="Financiación del Terrorismo",$H$48="Trámites, OPAs y Consultas de Acceso a la Información Pública"),"No Aplica",'5. Valoración de Controles'!$I48))</f>
        <v/>
      </c>
      <c r="S48" s="24" t="str">
        <f>IF($H$48="","",
IF(OR($H$48="Corrupción",$H$48="Lavado de Activos",$H$48="Financiación del Terrorismo",$H$48="Trámites, OPAs y Consultas de Acceso a la Información Pública"),"No Aplica",'5. Valoración de Controles'!$J48))</f>
        <v/>
      </c>
      <c r="T48" s="24" t="str">
        <f>IF($H$48="","",
IF(OR($H$48="Corrupción",$H$48="Lavado de Activos",$H$48="Financiación del Terrorismo",$H$48="Trámites, OPAs y Consultas de Acceso a la Información Pública"),"No Aplica",'5. Valoración de Controles'!$K48))</f>
        <v/>
      </c>
      <c r="U48" s="24" t="str">
        <f>IF($H$48="","",
IF(OR($H$48="Corrupción",$H$48="Lavado de Activos",$H$48="Financiación del Terrorismo",$H$48="Trámites, OPAs y Consultas de Acceso a la Información Pública"),"No Aplica",'5. Valoración de Controles'!$L48))</f>
        <v/>
      </c>
      <c r="V48" s="24" t="str">
        <f>IF($H$48="","",
IF(OR($H$48="Corrupción",$H$48="Lavado de Activos",$H$48="Financiación del Terrorismo",$H$48="Trámites, OPAs y Consultas de Acceso a la Información Pública"),"No Aplica",'5. Valoración de Controles'!$M48))</f>
        <v/>
      </c>
      <c r="W48" s="24" t="str">
        <f>IF($H$48="","",
IF(OR($H$48="Corrupción",$H$48="Lavado de Activos",$H$48="Financiación del Terrorismo",$H$48="Trámites, OPAs y Consultas de Acceso a la Información Pública"),"No Aplica",'5. Valoración de Controles'!$N48))</f>
        <v/>
      </c>
      <c r="X48" s="32" t="str">
        <f>IF($H$48="","",
IF(OR($H$48="Corrupción",$H$48="Lavado de Activos",$H$48="Financiación del Terrorismo",$H$48="Trámites, OPAs y Consultas de Acceso a la Información Pública"),"No Aplica",'5. Valoración de Controles'!$O48))</f>
        <v/>
      </c>
      <c r="Y48" s="32" t="str">
        <f>IF($H$48="","",
IF(OR($H$48="Corrupción",$H$48="Lavado de Activos",$H$48="Financiación del Terrorismo",$H$48="Trámites, OPAs y Consultas de Acceso a la Información Pública"),"No Aplica",'5. Valoración de Controles'!$P48))</f>
        <v/>
      </c>
      <c r="Z48" s="32" t="str">
        <f>IF($H$48="","",
IF(OR($H$48="Corrupción",$H$48="Lavado de Activos",$H$48="Financiación del Terrorismo",$H$48="Trámites, OPAs y Consultas de Acceso a la Información Pública"),"No Aplica",'5. Valoración de Controles'!$Q48))</f>
        <v/>
      </c>
      <c r="AA48" s="25" t="str">
        <f>IF($H$48="","",
IF(OR($H$48="Corrupción",$H$48="Lavado de Activos",$H$48="Financiación del Terrorismo",$H$48="Trámites, OPAs y Consultas de Acceso a la Información Pública"),"No aplica",'5. Valoración de Controles'!$R48))</f>
        <v/>
      </c>
      <c r="AB48" s="92"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3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92"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3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88"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94"/>
      <c r="AH48" s="124"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23"/>
      <c r="AJ48" s="133"/>
      <c r="AK48" s="133" t="str">
        <f>IF(AI48="","","∑ Peso porcentual de cada acción definida")</f>
        <v/>
      </c>
      <c r="AL48" s="91"/>
      <c r="AM48" s="3"/>
      <c r="AN48" s="3"/>
      <c r="AO48" s="3"/>
      <c r="AP48" s="3"/>
      <c r="AQ48" s="3"/>
      <c r="AR48" s="3"/>
      <c r="AS48" s="3"/>
      <c r="AT48" s="3"/>
      <c r="AU48" s="3"/>
      <c r="AV48" s="3"/>
      <c r="AW48" s="3"/>
      <c r="AX48" s="3"/>
      <c r="AY48" s="3"/>
      <c r="AZ48" s="3"/>
      <c r="BA48" s="3"/>
      <c r="BB48" s="3"/>
      <c r="BC48" s="3"/>
      <c r="BD48" s="3"/>
      <c r="BE48" s="3"/>
      <c r="BF48" s="3"/>
    </row>
    <row r="49" spans="1:58" ht="31.5" customHeight="1">
      <c r="A49" s="89"/>
      <c r="B49" s="89"/>
      <c r="C49" s="89"/>
      <c r="D49" s="89"/>
      <c r="E49" s="89"/>
      <c r="F49" s="89"/>
      <c r="G49" s="89"/>
      <c r="H49" s="89"/>
      <c r="I49" s="89"/>
      <c r="J49" s="89"/>
      <c r="K49" s="89"/>
      <c r="L49" s="89"/>
      <c r="M49" s="89"/>
      <c r="N49" s="89"/>
      <c r="O49" s="89"/>
      <c r="P49" s="89"/>
      <c r="Q49" s="31" t="str">
        <f>IF($H$48="","",
IF(OR($H$48="Corrupción",$H$48="Lavado de Activos",$H$48="Financiación del Terrorismo",$H$48="Trámites, OPAs y Consultas de Acceso a la Información Pública"),'6.Valoración Control Corrupción'!$E49,'5. Valoración de Controles'!$E49))</f>
        <v/>
      </c>
      <c r="R49" s="24" t="str">
        <f>IF($H$48="","",
IF(OR($H$48="Corrupción",$H$48="Lavado de Activos",$H$48="Financiación del Terrorismo",$H$48="Trámites, OPAs y Consultas de Acceso a la Información Pública"),"No Aplica",'5. Valoración de Controles'!$I49))</f>
        <v/>
      </c>
      <c r="S49" s="24" t="str">
        <f>IF($H$48="","",
IF(OR($H$48="Corrupción",$H$48="Lavado de Activos",$H$48="Financiación del Terrorismo",$H$48="Trámites, OPAs y Consultas de Acceso a la Información Pública"),"No Aplica",'5. Valoración de Controles'!$J49))</f>
        <v/>
      </c>
      <c r="T49" s="24" t="str">
        <f>IF($H$48="","",
IF(OR($H$48="Corrupción",$H$48="Lavado de Activos",$H$48="Financiación del Terrorismo",$H$48="Trámites, OPAs y Consultas de Acceso a la Información Pública"),"No Aplica",'5. Valoración de Controles'!$K49))</f>
        <v/>
      </c>
      <c r="U49" s="24" t="str">
        <f>IF($H$48="","",
IF(OR($H$48="Corrupción",$H$48="Lavado de Activos",$H$48="Financiación del Terrorismo",$H$48="Trámites, OPAs y Consultas de Acceso a la Información Pública"),"No Aplica",'5. Valoración de Controles'!$L49))</f>
        <v/>
      </c>
      <c r="V49" s="24" t="str">
        <f>IF($H$48="","",
IF(OR($H$48="Corrupción",$H$48="Lavado de Activos",$H$48="Financiación del Terrorismo",$H$48="Trámites, OPAs y Consultas de Acceso a la Información Pública"),"No Aplica",'5. Valoración de Controles'!$M49))</f>
        <v/>
      </c>
      <c r="W49" s="24" t="str">
        <f>IF($H$48="","",
IF(OR($H$48="Corrupción",$H$48="Lavado de Activos",$H$48="Financiación del Terrorismo",$H$48="Trámites, OPAs y Consultas de Acceso a la Información Pública"),"No Aplica",'5. Valoración de Controles'!$N49))</f>
        <v/>
      </c>
      <c r="X49" s="32" t="str">
        <f>IF($H$48="","",
IF(OR($H$48="Corrupción",$H$48="Lavado de Activos",$H$48="Financiación del Terrorismo",$H$48="Trámites, OPAs y Consultas de Acceso a la Información Pública"),"No Aplica",'5. Valoración de Controles'!$O49))</f>
        <v/>
      </c>
      <c r="Y49" s="32" t="str">
        <f>IF($H$48="","",
IF(OR($H$48="Corrupción",$H$48="Lavado de Activos",$H$48="Financiación del Terrorismo",$H$48="Trámites, OPAs y Consultas de Acceso a la Información Pública"),"No Aplica",'5. Valoración de Controles'!$P49))</f>
        <v/>
      </c>
      <c r="Z49" s="32" t="str">
        <f>IF($H$48="","",
IF(OR($H$48="Corrupción",$H$48="Lavado de Activos",$H$48="Financiación del Terrorismo",$H$48="Trámites, OPAs y Consultas de Acceso a la Información Pública"),"No Aplica",'5. Valoración de Controles'!$Q49))</f>
        <v/>
      </c>
      <c r="AA49" s="25" t="str">
        <f>IF($H$48="","",
IF(OR($H$48="Corrupción",$H$48="Lavado de Activos",$H$48="Financiación del Terrorismo",$H$48="Trámites, OPAs y Consultas de Acceso a la Información Pública"),"No aplica",'5. Valoración de Controles'!$R49))</f>
        <v/>
      </c>
      <c r="AB49" s="89"/>
      <c r="AC49" s="89"/>
      <c r="AD49" s="89"/>
      <c r="AE49" s="89"/>
      <c r="AF49" s="89"/>
      <c r="AG49" s="89"/>
      <c r="AH49" s="89"/>
      <c r="AI49" s="89"/>
      <c r="AJ49" s="89"/>
      <c r="AK49" s="89"/>
      <c r="AL49" s="89"/>
      <c r="AM49" s="2"/>
      <c r="AN49" s="2"/>
      <c r="AO49" s="2"/>
      <c r="AP49" s="2"/>
      <c r="AQ49" s="2"/>
      <c r="AR49" s="2"/>
      <c r="AS49" s="2"/>
      <c r="AT49" s="2"/>
      <c r="AU49" s="2"/>
      <c r="AV49" s="2"/>
      <c r="AW49" s="2"/>
      <c r="AX49" s="2"/>
      <c r="AY49" s="2"/>
      <c r="AZ49" s="2"/>
      <c r="BA49" s="2"/>
      <c r="BB49" s="2"/>
      <c r="BC49" s="2"/>
      <c r="BD49" s="2"/>
      <c r="BE49" s="2"/>
      <c r="BF49" s="2"/>
    </row>
    <row r="50" spans="1:58" ht="31.5" customHeight="1">
      <c r="A50" s="90"/>
      <c r="B50" s="90"/>
      <c r="C50" s="90"/>
      <c r="D50" s="90"/>
      <c r="E50" s="90"/>
      <c r="F50" s="90"/>
      <c r="G50" s="90"/>
      <c r="H50" s="90"/>
      <c r="I50" s="90"/>
      <c r="J50" s="90"/>
      <c r="K50" s="90"/>
      <c r="L50" s="90"/>
      <c r="M50" s="90"/>
      <c r="N50" s="90"/>
      <c r="O50" s="90"/>
      <c r="P50" s="90"/>
      <c r="Q50" s="31" t="str">
        <f>IF($H$48="","",
IF(OR($H$48="Corrupción",$H$48="Lavado de Activos",$H$48="Financiación del Terrorismo",$H$48="Trámites, OPAs y Consultas de Acceso a la Información Pública"),'6.Valoración Control Corrupción'!$E50,'5. Valoración de Controles'!$E50))</f>
        <v/>
      </c>
      <c r="R50" s="24" t="str">
        <f>IF($H$48="","",
IF(OR($H$48="Corrupción",$H$48="Lavado de Activos",$H$48="Financiación del Terrorismo",$H$48="Trámites, OPAs y Consultas de Acceso a la Información Pública"),"No Aplica",'5. Valoración de Controles'!$I50))</f>
        <v/>
      </c>
      <c r="S50" s="24" t="str">
        <f>IF($H$48="","",
IF(OR($H$48="Corrupción",$H$48="Lavado de Activos",$H$48="Financiación del Terrorismo",$H$48="Trámites, OPAs y Consultas de Acceso a la Información Pública"),"No Aplica",'5. Valoración de Controles'!$J50))</f>
        <v/>
      </c>
      <c r="T50" s="24" t="str">
        <f>IF($H$48="","",
IF(OR($H$48="Corrupción",$H$48="Lavado de Activos",$H$48="Financiación del Terrorismo",$H$48="Trámites, OPAs y Consultas de Acceso a la Información Pública"),"No Aplica",'5. Valoración de Controles'!$K50))</f>
        <v/>
      </c>
      <c r="U50" s="24" t="str">
        <f>IF($H$48="","",
IF(OR($H$48="Corrupción",$H$48="Lavado de Activos",$H$48="Financiación del Terrorismo",$H$48="Trámites, OPAs y Consultas de Acceso a la Información Pública"),"No Aplica",'5. Valoración de Controles'!$L50))</f>
        <v/>
      </c>
      <c r="V50" s="24" t="str">
        <f>IF($H$48="","",
IF(OR($H$48="Corrupción",$H$48="Lavado de Activos",$H$48="Financiación del Terrorismo",$H$48="Trámites, OPAs y Consultas de Acceso a la Información Pública"),"No Aplica",'5. Valoración de Controles'!$M50))</f>
        <v/>
      </c>
      <c r="W50" s="24" t="str">
        <f>IF($H$48="","",
IF(OR($H$48="Corrupción",$H$48="Lavado de Activos",$H$48="Financiación del Terrorismo",$H$48="Trámites, OPAs y Consultas de Acceso a la Información Pública"),"No Aplica",'5. Valoración de Controles'!$N50))</f>
        <v/>
      </c>
      <c r="X50" s="32" t="str">
        <f>IF($H$48="","",
IF(OR($H$48="Corrupción",$H$48="Lavado de Activos",$H$48="Financiación del Terrorismo",$H$48="Trámites, OPAs y Consultas de Acceso a la Información Pública"),"No Aplica",'5. Valoración de Controles'!$O50))</f>
        <v/>
      </c>
      <c r="Y50" s="32" t="str">
        <f>IF($H$48="","",
IF(OR($H$48="Corrupción",$H$48="Lavado de Activos",$H$48="Financiación del Terrorismo",$H$48="Trámites, OPAs y Consultas de Acceso a la Información Pública"),"No Aplica",'5. Valoración de Controles'!$P50))</f>
        <v/>
      </c>
      <c r="Z50" s="32" t="str">
        <f>IF($H$48="","",
IF(OR($H$48="Corrupción",$H$48="Lavado de Activos",$H$48="Financiación del Terrorismo",$H$48="Trámites, OPAs y Consultas de Acceso a la Información Pública"),"No Aplica",'5. Valoración de Controles'!$Q50))</f>
        <v/>
      </c>
      <c r="AA50" s="25" t="str">
        <f>IF($H$48="","",
IF(OR($H$48="Corrupción",$H$48="Lavado de Activos",$H$48="Financiación del Terrorismo",$H$48="Trámites, OPAs y Consultas de Acceso a la Información Pública"),"No aplica",'5. Valoración de Controles'!$R50))</f>
        <v/>
      </c>
      <c r="AB50" s="90"/>
      <c r="AC50" s="90"/>
      <c r="AD50" s="90"/>
      <c r="AE50" s="90"/>
      <c r="AF50" s="90"/>
      <c r="AG50" s="90"/>
      <c r="AH50" s="90"/>
      <c r="AI50" s="90"/>
      <c r="AJ50" s="90"/>
      <c r="AK50" s="90"/>
      <c r="AL50" s="90"/>
      <c r="AM50" s="2"/>
      <c r="AN50" s="2"/>
      <c r="AO50" s="2"/>
      <c r="AP50" s="2"/>
      <c r="AQ50" s="2"/>
      <c r="AR50" s="2"/>
      <c r="AS50" s="2"/>
      <c r="AT50" s="2"/>
      <c r="AU50" s="2"/>
      <c r="AV50" s="2"/>
      <c r="AW50" s="2"/>
      <c r="AX50" s="2"/>
      <c r="AY50" s="2"/>
      <c r="AZ50" s="2"/>
      <c r="BA50" s="2"/>
      <c r="BB50" s="2"/>
      <c r="BC50" s="2"/>
      <c r="BD50" s="2"/>
      <c r="BE50" s="2"/>
      <c r="BF50" s="2"/>
    </row>
    <row r="51" spans="1:58" ht="31.5" customHeight="1">
      <c r="A51" s="95">
        <v>15</v>
      </c>
      <c r="B51" s="91" t="str">
        <f>'2. Identificación del Riesgo'!B51:B53</f>
        <v/>
      </c>
      <c r="C51" s="91" t="str">
        <f>IF('2. Identificación del Riesgo'!C51:C53="","",'2. Identificación del Riesgo'!C51:C53)</f>
        <v/>
      </c>
      <c r="D51" s="91" t="str">
        <f>IF('2. Identificación del Riesgo'!D51:D53="","",'2. Identificación del Riesgo'!D51:D53)</f>
        <v/>
      </c>
      <c r="E51" s="91" t="str">
        <f>IF('2. Identificación del Riesgo'!E51:E53="","",'2. Identificación del Riesgo'!E51:E53)</f>
        <v/>
      </c>
      <c r="F51" s="91" t="str">
        <f>IF('2. Identificación del Riesgo'!F51:F53="","",'2. Identificación del Riesgo'!F51:F53)</f>
        <v/>
      </c>
      <c r="G51" s="91" t="str">
        <f>IF('2. Identificación del Riesgo'!G51:G53="","",'2. Identificación del Riesgo'!G51:G53)</f>
        <v/>
      </c>
      <c r="H51" s="91" t="str">
        <f>IF('2. Identificación del Riesgo'!H51:H53="","",'2. Identificación del Riesgo'!H51:H53)</f>
        <v/>
      </c>
      <c r="I51" s="91" t="str">
        <f>IF('2. Identificación del Riesgo'!I51:I53="","",'2. Identificación del Riesgo'!I51:I53)</f>
        <v/>
      </c>
      <c r="J51" s="91" t="str">
        <f>IF('2. Identificación del Riesgo'!J51:J53="","",'2. Identificación del Riesgo'!J51:J53)</f>
        <v/>
      </c>
      <c r="K51" s="92" t="str">
        <f>'2. Identificación del Riesgo'!K51:K53</f>
        <v/>
      </c>
      <c r="L51" s="93" t="str">
        <f>'2. Identificación del Riesgo'!L51:L53</f>
        <v/>
      </c>
      <c r="M51" s="9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92" t="str">
        <f>'2. Identificación del Riesgo'!N51:N53</f>
        <v/>
      </c>
      <c r="O51" s="93" t="str">
        <f>'2. Identificación del Riesgo'!O51:O53</f>
        <v/>
      </c>
      <c r="P51" s="88" t="str">
        <f>'2. Identificación del Riesgo'!P51:P53</f>
        <v/>
      </c>
      <c r="Q51" s="31" t="str">
        <f>IF($H$51="","",
IF(OR($H$51="Corrupción",$H$51="Lavado de Activos",$H$51="Financiación del Terrorismo",$H$51="Trámites, OPAs y Consultas de Acceso a la Información Pública"),'6.Valoración Control Corrupción'!$E51,'5. Valoración de Controles'!$E51))</f>
        <v/>
      </c>
      <c r="R51" s="24" t="str">
        <f>IF($H$51="","",
IF(OR($H$51="Corrupción",$H$51="Lavado de Activos",$H$51="Financiación del Terrorismo",$H$51="Trámites, OPAs y Consultas de Acceso a la Información Pública"),"No Aplica",'5. Valoración de Controles'!$I51))</f>
        <v/>
      </c>
      <c r="S51" s="24" t="str">
        <f>IF($H$51="","",
IF(OR($H$51="Corrupción",$H$51="Lavado de Activos",$H$51="Financiación del Terrorismo",$H$51="Trámites, OPAs y Consultas de Acceso a la Información Pública"),"No Aplica",'5. Valoración de Controles'!$J51))</f>
        <v/>
      </c>
      <c r="T51" s="24" t="str">
        <f>IF($H$51="","",
IF(OR($H$51="Corrupción",$H$51="Lavado de Activos",$H$51="Financiación del Terrorismo",$H$51="Trámites, OPAs y Consultas de Acceso a la Información Pública"),"No Aplica",'5. Valoración de Controles'!$K51))</f>
        <v/>
      </c>
      <c r="U51" s="24" t="str">
        <f>IF($H$51="","",
IF(OR($H$51="Corrupción",$H$51="Lavado de Activos",$H$51="Financiación del Terrorismo",$H$51="Trámites, OPAs y Consultas de Acceso a la Información Pública"),"No Aplica",'5. Valoración de Controles'!$L51))</f>
        <v/>
      </c>
      <c r="V51" s="24" t="str">
        <f>IF($H$51="","",
IF(OR($H$51="Corrupción",$H$51="Lavado de Activos",$H$51="Financiación del Terrorismo",$H$51="Trámites, OPAs y Consultas de Acceso a la Información Pública"),"No Aplica",'5. Valoración de Controles'!$M51))</f>
        <v/>
      </c>
      <c r="W51" s="24" t="str">
        <f>IF($H$51="","",
IF(OR($H$51="Corrupción",$H$51="Lavado de Activos",$H$51="Financiación del Terrorismo",$H$51="Trámites, OPAs y Consultas de Acceso a la Información Pública"),"No Aplica",'5. Valoración de Controles'!$N51))</f>
        <v/>
      </c>
      <c r="X51" s="32" t="str">
        <f>IF($H$51="","",
IF(OR($H$51="Corrupción",$H$51="Lavado de Activos",$H$51="Financiación del Terrorismo",$H$51="Trámites, OPAs y Consultas de Acceso a la Información Pública"),"No Aplica",'5. Valoración de Controles'!$O51))</f>
        <v/>
      </c>
      <c r="Y51" s="32" t="str">
        <f>IF($H$51="","",
IF(OR($H$51="Corrupción",$H$51="Lavado de Activos",$H$51="Financiación del Terrorismo",$H$51="Trámites, OPAs y Consultas de Acceso a la Información Pública"),"No Aplica",'5. Valoración de Controles'!$P51))</f>
        <v/>
      </c>
      <c r="Z51" s="32" t="str">
        <f>IF($H$51="","",
IF(OR($H$51="Corrupción",$H$51="Lavado de Activos",$H$51="Financiación del Terrorismo",$H$51="Trámites, OPAs y Consultas de Acceso a la Información Pública"),"No Aplica",'5. Valoración de Controles'!$Q51))</f>
        <v/>
      </c>
      <c r="AA51" s="25" t="str">
        <f>IF($H$51="","",
IF(OR($H$51="Corrupción",$H$51="Lavado de Activos",$H$51="Financiación del Terrorismo",$H$51="Trámites, OPAs y Consultas de Acceso a la Información Pública"),"No aplica",'5. Valoración de Controles'!$R51))</f>
        <v/>
      </c>
      <c r="AB51" s="92"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3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92"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3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88"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94"/>
      <c r="AH51" s="124"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23"/>
      <c r="AJ51" s="133"/>
      <c r="AK51" s="133" t="str">
        <f>IF(AI51="","","∑ Peso porcentual de cada acción definida")</f>
        <v/>
      </c>
      <c r="AL51" s="91"/>
      <c r="AM51" s="3"/>
      <c r="AN51" s="3"/>
      <c r="AO51" s="3"/>
      <c r="AP51" s="3"/>
      <c r="AQ51" s="3"/>
      <c r="AR51" s="3"/>
      <c r="AS51" s="3"/>
      <c r="AT51" s="3"/>
      <c r="AU51" s="3"/>
      <c r="AV51" s="3"/>
      <c r="AW51" s="3"/>
      <c r="AX51" s="3"/>
      <c r="AY51" s="3"/>
      <c r="AZ51" s="3"/>
      <c r="BA51" s="3"/>
      <c r="BB51" s="3"/>
      <c r="BC51" s="3"/>
      <c r="BD51" s="3"/>
      <c r="BE51" s="3"/>
      <c r="BF51" s="3"/>
    </row>
    <row r="52" spans="1:58" ht="31.5" customHeight="1">
      <c r="A52" s="89"/>
      <c r="B52" s="89"/>
      <c r="C52" s="89"/>
      <c r="D52" s="89"/>
      <c r="E52" s="89"/>
      <c r="F52" s="89"/>
      <c r="G52" s="89"/>
      <c r="H52" s="89"/>
      <c r="I52" s="89"/>
      <c r="J52" s="89"/>
      <c r="K52" s="89"/>
      <c r="L52" s="89"/>
      <c r="M52" s="89"/>
      <c r="N52" s="89"/>
      <c r="O52" s="89"/>
      <c r="P52" s="89"/>
      <c r="Q52" s="31" t="str">
        <f>IF($H$51="","",
IF(OR($H$51="Corrupción",$H$51="Lavado de Activos",$H$51="Financiación del Terrorismo",$H$51="Trámites, OPAs y Consultas de Acceso a la Información Pública"),'6.Valoración Control Corrupción'!$E52,'5. Valoración de Controles'!$E52))</f>
        <v/>
      </c>
      <c r="R52" s="24" t="str">
        <f>IF($H$51="","",
IF(OR($H$51="Corrupción",$H$51="Lavado de Activos",$H$51="Financiación del Terrorismo",$H$51="Trámites, OPAs y Consultas de Acceso a la Información Pública"),"No Aplica",'5. Valoración de Controles'!$I52))</f>
        <v/>
      </c>
      <c r="S52" s="24" t="str">
        <f>IF($H$51="","",
IF(OR($H$51="Corrupción",$H$51="Lavado de Activos",$H$51="Financiación del Terrorismo",$H$51="Trámites, OPAs y Consultas de Acceso a la Información Pública"),"No Aplica",'5. Valoración de Controles'!$J52))</f>
        <v/>
      </c>
      <c r="T52" s="24" t="str">
        <f>IF($H$51="","",
IF(OR($H$51="Corrupción",$H$51="Lavado de Activos",$H$51="Financiación del Terrorismo",$H$51="Trámites, OPAs y Consultas de Acceso a la Información Pública"),"No Aplica",'5. Valoración de Controles'!$K52))</f>
        <v/>
      </c>
      <c r="U52" s="24" t="str">
        <f>IF($H$51="","",
IF(OR($H$51="Corrupción",$H$51="Lavado de Activos",$H$51="Financiación del Terrorismo",$H$51="Trámites, OPAs y Consultas de Acceso a la Información Pública"),"No Aplica",'5. Valoración de Controles'!$L52))</f>
        <v/>
      </c>
      <c r="V52" s="24" t="str">
        <f>IF($H$51="","",
IF(OR($H$51="Corrupción",$H$51="Lavado de Activos",$H$51="Financiación del Terrorismo",$H$51="Trámites, OPAs y Consultas de Acceso a la Información Pública"),"No Aplica",'5. Valoración de Controles'!$M52))</f>
        <v/>
      </c>
      <c r="W52" s="24" t="str">
        <f>IF($H$51="","",
IF(OR($H$51="Corrupción",$H$51="Lavado de Activos",$H$51="Financiación del Terrorismo",$H$51="Trámites, OPAs y Consultas de Acceso a la Información Pública"),"No Aplica",'5. Valoración de Controles'!$N52))</f>
        <v/>
      </c>
      <c r="X52" s="32" t="str">
        <f>IF($H$51="","",
IF(OR($H$51="Corrupción",$H$51="Lavado de Activos",$H$51="Financiación del Terrorismo",$H$51="Trámites, OPAs y Consultas de Acceso a la Información Pública"),"No Aplica",'5. Valoración de Controles'!$O52))</f>
        <v/>
      </c>
      <c r="Y52" s="32" t="str">
        <f>IF($H$51="","",
IF(OR($H$51="Corrupción",$H$51="Lavado de Activos",$H$51="Financiación del Terrorismo",$H$51="Trámites, OPAs y Consultas de Acceso a la Información Pública"),"No Aplica",'5. Valoración de Controles'!$P52))</f>
        <v/>
      </c>
      <c r="Z52" s="32" t="str">
        <f>IF($H$51="","",
IF(OR($H$51="Corrupción",$H$51="Lavado de Activos",$H$51="Financiación del Terrorismo",$H$51="Trámites, OPAs y Consultas de Acceso a la Información Pública"),"No Aplica",'5. Valoración de Controles'!$Q52))</f>
        <v/>
      </c>
      <c r="AA52" s="25" t="str">
        <f>IF($H$51="","",
IF(OR($H$51="Corrupción",$H$51="Lavado de Activos",$H$51="Financiación del Terrorismo",$H$51="Trámites, OPAs y Consultas de Acceso a la Información Pública"),"No aplica",'5. Valoración de Controles'!$R52))</f>
        <v/>
      </c>
      <c r="AB52" s="89"/>
      <c r="AC52" s="89"/>
      <c r="AD52" s="89"/>
      <c r="AE52" s="89"/>
      <c r="AF52" s="89"/>
      <c r="AG52" s="89"/>
      <c r="AH52" s="89"/>
      <c r="AI52" s="89"/>
      <c r="AJ52" s="89"/>
      <c r="AK52" s="89"/>
      <c r="AL52" s="89"/>
      <c r="AM52" s="2"/>
      <c r="AN52" s="2"/>
      <c r="AO52" s="2"/>
      <c r="AP52" s="2"/>
      <c r="AQ52" s="2"/>
      <c r="AR52" s="2"/>
      <c r="AS52" s="2"/>
      <c r="AT52" s="2"/>
      <c r="AU52" s="2"/>
      <c r="AV52" s="2"/>
      <c r="AW52" s="2"/>
      <c r="AX52" s="2"/>
      <c r="AY52" s="2"/>
      <c r="AZ52" s="2"/>
      <c r="BA52" s="2"/>
      <c r="BB52" s="2"/>
      <c r="BC52" s="2"/>
      <c r="BD52" s="2"/>
      <c r="BE52" s="2"/>
      <c r="BF52" s="2"/>
    </row>
    <row r="53" spans="1:58" ht="31.5" customHeight="1">
      <c r="A53" s="90"/>
      <c r="B53" s="90"/>
      <c r="C53" s="90"/>
      <c r="D53" s="90"/>
      <c r="E53" s="90"/>
      <c r="F53" s="90"/>
      <c r="G53" s="90"/>
      <c r="H53" s="90"/>
      <c r="I53" s="90"/>
      <c r="J53" s="90"/>
      <c r="K53" s="90"/>
      <c r="L53" s="90"/>
      <c r="M53" s="90"/>
      <c r="N53" s="90"/>
      <c r="O53" s="90"/>
      <c r="P53" s="90"/>
      <c r="Q53" s="31" t="str">
        <f>IF($H$51="","",
IF(OR($H$51="Corrupción",$H$51="Lavado de Activos",$H$51="Financiación del Terrorismo",$H$51="Trámites, OPAs y Consultas de Acceso a la Información Pública"),'6.Valoración Control Corrupción'!$E53,'5. Valoración de Controles'!$E53))</f>
        <v/>
      </c>
      <c r="R53" s="24" t="str">
        <f>IF($H$51="","",
IF(OR($H$51="Corrupción",$H$51="Lavado de Activos",$H$51="Financiación del Terrorismo",$H$51="Trámites, OPAs y Consultas de Acceso a la Información Pública"),"No Aplica",'5. Valoración de Controles'!$I53))</f>
        <v/>
      </c>
      <c r="S53" s="24" t="str">
        <f>IF($H$51="","",
IF(OR($H$51="Corrupción",$H$51="Lavado de Activos",$H$51="Financiación del Terrorismo",$H$51="Trámites, OPAs y Consultas de Acceso a la Información Pública"),"No Aplica",'5. Valoración de Controles'!$J53))</f>
        <v/>
      </c>
      <c r="T53" s="24" t="str">
        <f>IF($H$51="","",
IF(OR($H$51="Corrupción",$H$51="Lavado de Activos",$H$51="Financiación del Terrorismo",$H$51="Trámites, OPAs y Consultas de Acceso a la Información Pública"),"No Aplica",'5. Valoración de Controles'!$K53))</f>
        <v/>
      </c>
      <c r="U53" s="24" t="str">
        <f>IF($H$51="","",
IF(OR($H$51="Corrupción",$H$51="Lavado de Activos",$H$51="Financiación del Terrorismo",$H$51="Trámites, OPAs y Consultas de Acceso a la Información Pública"),"No Aplica",'5. Valoración de Controles'!$L53))</f>
        <v/>
      </c>
      <c r="V53" s="24" t="str">
        <f>IF($H$51="","",
IF(OR($H$51="Corrupción",$H$51="Lavado de Activos",$H$51="Financiación del Terrorismo",$H$51="Trámites, OPAs y Consultas de Acceso a la Información Pública"),"No Aplica",'5. Valoración de Controles'!$M53))</f>
        <v/>
      </c>
      <c r="W53" s="24" t="str">
        <f>IF($H$51="","",
IF(OR($H$51="Corrupción",$H$51="Lavado de Activos",$H$51="Financiación del Terrorismo",$H$51="Trámites, OPAs y Consultas de Acceso a la Información Pública"),"No Aplica",'5. Valoración de Controles'!$N53))</f>
        <v/>
      </c>
      <c r="X53" s="32" t="str">
        <f>IF($H$51="","",
IF(OR($H$51="Corrupción",$H$51="Lavado de Activos",$H$51="Financiación del Terrorismo",$H$51="Trámites, OPAs y Consultas de Acceso a la Información Pública"),"No Aplica",'5. Valoración de Controles'!$O53))</f>
        <v/>
      </c>
      <c r="Y53" s="32" t="str">
        <f>IF($H$51="","",
IF(OR($H$51="Corrupción",$H$51="Lavado de Activos",$H$51="Financiación del Terrorismo",$H$51="Trámites, OPAs y Consultas de Acceso a la Información Pública"),"No Aplica",'5. Valoración de Controles'!$P53))</f>
        <v/>
      </c>
      <c r="Z53" s="32" t="str">
        <f>IF($H$51="","",
IF(OR($H$51="Corrupción",$H$51="Lavado de Activos",$H$51="Financiación del Terrorismo",$H$51="Trámites, OPAs y Consultas de Acceso a la Información Pública"),"No Aplica",'5. Valoración de Controles'!$Q53))</f>
        <v/>
      </c>
      <c r="AA53" s="25" t="str">
        <f>IF($H$51="","",
IF(OR($H$51="Corrupción",$H$51="Lavado de Activos",$H$51="Financiación del Terrorismo",$H$51="Trámites, OPAs y Consultas de Acceso a la Información Pública"),"No aplica",'5. Valoración de Controles'!$R53))</f>
        <v/>
      </c>
      <c r="AB53" s="90"/>
      <c r="AC53" s="90"/>
      <c r="AD53" s="90"/>
      <c r="AE53" s="90"/>
      <c r="AF53" s="90"/>
      <c r="AG53" s="90"/>
      <c r="AH53" s="90"/>
      <c r="AI53" s="90"/>
      <c r="AJ53" s="90"/>
      <c r="AK53" s="90"/>
      <c r="AL53" s="90"/>
      <c r="AM53" s="2"/>
      <c r="AN53" s="2"/>
      <c r="AO53" s="2"/>
      <c r="AP53" s="2"/>
      <c r="AQ53" s="2"/>
      <c r="AR53" s="2"/>
      <c r="AS53" s="2"/>
      <c r="AT53" s="2"/>
      <c r="AU53" s="2"/>
      <c r="AV53" s="2"/>
      <c r="AW53" s="2"/>
      <c r="AX53" s="2"/>
      <c r="AY53" s="2"/>
      <c r="AZ53" s="2"/>
      <c r="BA53" s="2"/>
      <c r="BB53" s="2"/>
      <c r="BC53" s="2"/>
      <c r="BD53" s="2"/>
      <c r="BE53" s="2"/>
      <c r="BF53" s="2"/>
    </row>
    <row r="54" spans="1:58" ht="31.5" customHeight="1">
      <c r="A54" s="95">
        <v>16</v>
      </c>
      <c r="B54" s="91" t="str">
        <f>'2. Identificación del Riesgo'!B54:B56</f>
        <v/>
      </c>
      <c r="C54" s="91" t="str">
        <f>IF('2. Identificación del Riesgo'!C54:C56="","",'2. Identificación del Riesgo'!C54:C56)</f>
        <v/>
      </c>
      <c r="D54" s="91" t="str">
        <f>IF('2. Identificación del Riesgo'!D54:D56="","",'2. Identificación del Riesgo'!D54:D56)</f>
        <v/>
      </c>
      <c r="E54" s="91" t="str">
        <f>IF('2. Identificación del Riesgo'!E54:E56="","",'2. Identificación del Riesgo'!E54:E56)</f>
        <v/>
      </c>
      <c r="F54" s="91" t="str">
        <f>IF('2. Identificación del Riesgo'!F54:F56="","",'2. Identificación del Riesgo'!F54:F56)</f>
        <v/>
      </c>
      <c r="G54" s="91" t="str">
        <f>IF('2. Identificación del Riesgo'!G54:G56="","",'2. Identificación del Riesgo'!G54:G56)</f>
        <v/>
      </c>
      <c r="H54" s="91" t="str">
        <f>IF('2. Identificación del Riesgo'!H54:H56="","",'2. Identificación del Riesgo'!H54:H56)</f>
        <v/>
      </c>
      <c r="I54" s="91" t="str">
        <f>IF('2. Identificación del Riesgo'!I54:I56="","",'2. Identificación del Riesgo'!I54:I56)</f>
        <v/>
      </c>
      <c r="J54" s="91" t="str">
        <f>IF('2. Identificación del Riesgo'!J54:J56="","",'2. Identificación del Riesgo'!J54:J56)</f>
        <v/>
      </c>
      <c r="K54" s="92" t="str">
        <f>'2. Identificación del Riesgo'!K54:K56</f>
        <v/>
      </c>
      <c r="L54" s="93" t="str">
        <f>'2. Identificación del Riesgo'!L54:L56</f>
        <v/>
      </c>
      <c r="M54" s="9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92" t="str">
        <f>'2. Identificación del Riesgo'!N54:N56</f>
        <v/>
      </c>
      <c r="O54" s="93" t="str">
        <f>'2. Identificación del Riesgo'!O54:O56</f>
        <v/>
      </c>
      <c r="P54" s="88" t="str">
        <f>'2. Identificación del Riesgo'!P54:P56</f>
        <v/>
      </c>
      <c r="Q54" s="31" t="str">
        <f>IF($H$54="","",
IF(OR($H$54="Corrupción",$H$54="Lavado de Activos",$H$54="Financiación del Terrorismo",$H$54="Trámites, OPAs y Consultas de Acceso a la Información Pública"),'6.Valoración Control Corrupción'!$E54,'5. Valoración de Controles'!$E54))</f>
        <v/>
      </c>
      <c r="R54" s="24" t="str">
        <f>IF($H$54="","",
IF(OR($H$54="Corrupción",$H$54="Lavado de Activos",$H$54="Financiación del Terrorismo",$H$54="Trámites, OPAs y Consultas de Acceso a la Información Pública"),"No Aplica",'5. Valoración de Controles'!$I54))</f>
        <v/>
      </c>
      <c r="S54" s="24" t="str">
        <f>IF($H$54="","",
IF(OR($H$54="Corrupción",$H$54="Lavado de Activos",$H$54="Financiación del Terrorismo",$H$54="Trámites, OPAs y Consultas de Acceso a la Información Pública"),"No Aplica",'5. Valoración de Controles'!$J54))</f>
        <v/>
      </c>
      <c r="T54" s="24" t="str">
        <f>IF($H$54="","",
IF(OR($H$54="Corrupción",$H$54="Lavado de Activos",$H$54="Financiación del Terrorismo",$H$54="Trámites, OPAs y Consultas de Acceso a la Información Pública"),"No Aplica",'5. Valoración de Controles'!$K54))</f>
        <v/>
      </c>
      <c r="U54" s="24" t="str">
        <f>IF($H$54="","",
IF(OR($H$54="Corrupción",$H$54="Lavado de Activos",$H$54="Financiación del Terrorismo",$H$54="Trámites, OPAs y Consultas de Acceso a la Información Pública"),"No Aplica",'5. Valoración de Controles'!$L54))</f>
        <v/>
      </c>
      <c r="V54" s="24" t="str">
        <f>IF($H$54="","",
IF(OR($H$54="Corrupción",$H$54="Lavado de Activos",$H$54="Financiación del Terrorismo",$H$54="Trámites, OPAs y Consultas de Acceso a la Información Pública"),"No Aplica",'5. Valoración de Controles'!$M54))</f>
        <v/>
      </c>
      <c r="W54" s="24" t="str">
        <f>IF($H$54="","",
IF(OR($H$54="Corrupción",$H$54="Lavado de Activos",$H$54="Financiación del Terrorismo",$H$54="Trámites, OPAs y Consultas de Acceso a la Información Pública"),"No Aplica",'5. Valoración de Controles'!$N54))</f>
        <v/>
      </c>
      <c r="X54" s="32" t="str">
        <f>IF($H$54="","",
IF(OR($H$54="Corrupción",$H$54="Lavado de Activos",$H$54="Financiación del Terrorismo",$H$54="Trámites, OPAs y Consultas de Acceso a la Información Pública"),"No Aplica",'5. Valoración de Controles'!$O54))</f>
        <v/>
      </c>
      <c r="Y54" s="32" t="str">
        <f>IF($H$54="","",
IF(OR($H$54="Corrupción",$H$54="Lavado de Activos",$H$54="Financiación del Terrorismo",$H$54="Trámites, OPAs y Consultas de Acceso a la Información Pública"),"No Aplica",'5. Valoración de Controles'!$P54))</f>
        <v/>
      </c>
      <c r="Z54" s="32" t="str">
        <f>IF($H$54="","",
IF(OR($H$54="Corrupción",$H$54="Lavado de Activos",$H$54="Financiación del Terrorismo",$H$54="Trámites, OPAs y Consultas de Acceso a la Información Pública"),"No Aplica",'5. Valoración de Controles'!$Q54))</f>
        <v/>
      </c>
      <c r="AA54" s="25" t="str">
        <f>IF($H$54="","",
IF(OR($H$54="Corrupción",$H$54="Lavado de Activos",$H$54="Financiación del Terrorismo",$H$54="Trámites, OPAs y Consultas de Acceso a la Información Pública"),"No aplica",'5. Valoración de Controles'!$R54))</f>
        <v/>
      </c>
      <c r="AB54" s="92"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3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92"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3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88"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94"/>
      <c r="AH54" s="124"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23"/>
      <c r="AJ54" s="133"/>
      <c r="AK54" s="133" t="str">
        <f>IF(AI54="","","∑ Peso porcentual de cada acción definida")</f>
        <v/>
      </c>
      <c r="AL54" s="91"/>
      <c r="AM54" s="3"/>
      <c r="AN54" s="3"/>
      <c r="AO54" s="3"/>
      <c r="AP54" s="3"/>
      <c r="AQ54" s="3"/>
      <c r="AR54" s="3"/>
      <c r="AS54" s="3"/>
      <c r="AT54" s="3"/>
      <c r="AU54" s="3"/>
      <c r="AV54" s="3"/>
      <c r="AW54" s="3"/>
      <c r="AX54" s="3"/>
      <c r="AY54" s="3"/>
      <c r="AZ54" s="3"/>
      <c r="BA54" s="3"/>
      <c r="BB54" s="3"/>
      <c r="BC54" s="3"/>
      <c r="BD54" s="3"/>
      <c r="BE54" s="3"/>
      <c r="BF54" s="3"/>
    </row>
    <row r="55" spans="1:58" ht="31.5" customHeight="1">
      <c r="A55" s="89"/>
      <c r="B55" s="89"/>
      <c r="C55" s="89"/>
      <c r="D55" s="89"/>
      <c r="E55" s="89"/>
      <c r="F55" s="89"/>
      <c r="G55" s="89"/>
      <c r="H55" s="89"/>
      <c r="I55" s="89"/>
      <c r="J55" s="89"/>
      <c r="K55" s="89"/>
      <c r="L55" s="89"/>
      <c r="M55" s="89"/>
      <c r="N55" s="89"/>
      <c r="O55" s="89"/>
      <c r="P55" s="89"/>
      <c r="Q55" s="31" t="str">
        <f>IF($H$54="","",
IF(OR($H$54="Corrupción",$H$54="Lavado de Activos",$H$54="Financiación del Terrorismo",$H$54="Trámites, OPAs y Consultas de Acceso a la Información Pública"),'6.Valoración Control Corrupción'!$E55,'5. Valoración de Controles'!$E55))</f>
        <v/>
      </c>
      <c r="R55" s="24" t="str">
        <f>IF($H$54="","",
IF(OR($H$54="Corrupción",$H$54="Lavado de Activos",$H$54="Financiación del Terrorismo",$H$54="Trámites, OPAs y Consultas de Acceso a la Información Pública"),"No Aplica",'5. Valoración de Controles'!$I55))</f>
        <v/>
      </c>
      <c r="S55" s="24" t="str">
        <f>IF($H$54="","",
IF(OR($H$54="Corrupción",$H$54="Lavado de Activos",$H$54="Financiación del Terrorismo",$H$54="Trámites, OPAs y Consultas de Acceso a la Información Pública"),"No Aplica",'5. Valoración de Controles'!$J55))</f>
        <v/>
      </c>
      <c r="T55" s="24" t="str">
        <f>IF($H$54="","",
IF(OR($H$54="Corrupción",$H$54="Lavado de Activos",$H$54="Financiación del Terrorismo",$H$54="Trámites, OPAs y Consultas de Acceso a la Información Pública"),"No Aplica",'5. Valoración de Controles'!$K55))</f>
        <v/>
      </c>
      <c r="U55" s="24" t="str">
        <f>IF($H$54="","",
IF(OR($H$54="Corrupción",$H$54="Lavado de Activos",$H$54="Financiación del Terrorismo",$H$54="Trámites, OPAs y Consultas de Acceso a la Información Pública"),"No Aplica",'5. Valoración de Controles'!$L55))</f>
        <v/>
      </c>
      <c r="V55" s="24" t="str">
        <f>IF($H$54="","",
IF(OR($H$54="Corrupción",$H$54="Lavado de Activos",$H$54="Financiación del Terrorismo",$H$54="Trámites, OPAs y Consultas de Acceso a la Información Pública"),"No Aplica",'5. Valoración de Controles'!$M55))</f>
        <v/>
      </c>
      <c r="W55" s="24" t="str">
        <f>IF($H$54="","",
IF(OR($H$54="Corrupción",$H$54="Lavado de Activos",$H$54="Financiación del Terrorismo",$H$54="Trámites, OPAs y Consultas de Acceso a la Información Pública"),"No Aplica",'5. Valoración de Controles'!$N55))</f>
        <v/>
      </c>
      <c r="X55" s="32" t="str">
        <f>IF($H$54="","",
IF(OR($H$54="Corrupción",$H$54="Lavado de Activos",$H$54="Financiación del Terrorismo",$H$54="Trámites, OPAs y Consultas de Acceso a la Información Pública"),"No Aplica",'5. Valoración de Controles'!$O55))</f>
        <v/>
      </c>
      <c r="Y55" s="32" t="str">
        <f>IF($H$54="","",
IF(OR($H$54="Corrupción",$H$54="Lavado de Activos",$H$54="Financiación del Terrorismo",$H$54="Trámites, OPAs y Consultas de Acceso a la Información Pública"),"No Aplica",'5. Valoración de Controles'!$P55))</f>
        <v/>
      </c>
      <c r="Z55" s="32" t="str">
        <f>IF($H$54="","",
IF(OR($H$54="Corrupción",$H$54="Lavado de Activos",$H$54="Financiación del Terrorismo",$H$54="Trámites, OPAs y Consultas de Acceso a la Información Pública"),"No Aplica",'5. Valoración de Controles'!$Q55))</f>
        <v/>
      </c>
      <c r="AA55" s="25" t="str">
        <f>IF($H$54="","",
IF(OR($H$54="Corrupción",$H$54="Lavado de Activos",$H$54="Financiación del Terrorismo",$H$54="Trámites, OPAs y Consultas de Acceso a la Información Pública"),"No aplica",'5. Valoración de Controles'!$R55))</f>
        <v/>
      </c>
      <c r="AB55" s="89"/>
      <c r="AC55" s="89"/>
      <c r="AD55" s="89"/>
      <c r="AE55" s="89"/>
      <c r="AF55" s="89"/>
      <c r="AG55" s="89"/>
      <c r="AH55" s="89"/>
      <c r="AI55" s="89"/>
      <c r="AJ55" s="89"/>
      <c r="AK55" s="89"/>
      <c r="AL55" s="89"/>
      <c r="AM55" s="2"/>
      <c r="AN55" s="2"/>
      <c r="AO55" s="2"/>
      <c r="AP55" s="2"/>
      <c r="AQ55" s="2"/>
      <c r="AR55" s="2"/>
      <c r="AS55" s="2"/>
      <c r="AT55" s="2"/>
      <c r="AU55" s="2"/>
      <c r="AV55" s="2"/>
      <c r="AW55" s="2"/>
      <c r="AX55" s="2"/>
      <c r="AY55" s="2"/>
      <c r="AZ55" s="2"/>
      <c r="BA55" s="2"/>
      <c r="BB55" s="2"/>
      <c r="BC55" s="2"/>
      <c r="BD55" s="2"/>
      <c r="BE55" s="2"/>
      <c r="BF55" s="2"/>
    </row>
    <row r="56" spans="1:58" ht="31.5" customHeight="1">
      <c r="A56" s="90"/>
      <c r="B56" s="90"/>
      <c r="C56" s="90"/>
      <c r="D56" s="90"/>
      <c r="E56" s="90"/>
      <c r="F56" s="90"/>
      <c r="G56" s="90"/>
      <c r="H56" s="90"/>
      <c r="I56" s="90"/>
      <c r="J56" s="90"/>
      <c r="K56" s="90"/>
      <c r="L56" s="90"/>
      <c r="M56" s="90"/>
      <c r="N56" s="90"/>
      <c r="O56" s="90"/>
      <c r="P56" s="90"/>
      <c r="Q56" s="31" t="str">
        <f>IF($H$54="","",
IF(OR($H$54="Corrupción",$H$54="Lavado de Activos",$H$54="Financiación del Terrorismo",$H$54="Trámites, OPAs y Consultas de Acceso a la Información Pública"),'6.Valoración Control Corrupción'!$E56,'5. Valoración de Controles'!$E56))</f>
        <v/>
      </c>
      <c r="R56" s="24" t="str">
        <f>IF($H$54="","",
IF(OR($H$54="Corrupción",$H$54="Lavado de Activos",$H$54="Financiación del Terrorismo",$H$54="Trámites, OPAs y Consultas de Acceso a la Información Pública"),"No Aplica",'5. Valoración de Controles'!$I56))</f>
        <v/>
      </c>
      <c r="S56" s="24" t="str">
        <f>IF($H$54="","",
IF(OR($H$54="Corrupción",$H$54="Lavado de Activos",$H$54="Financiación del Terrorismo",$H$54="Trámites, OPAs y Consultas de Acceso a la Información Pública"),"No Aplica",'5. Valoración de Controles'!$J56))</f>
        <v/>
      </c>
      <c r="T56" s="24" t="str">
        <f>IF($H$54="","",
IF(OR($H$54="Corrupción",$H$54="Lavado de Activos",$H$54="Financiación del Terrorismo",$H$54="Trámites, OPAs y Consultas de Acceso a la Información Pública"),"No Aplica",'5. Valoración de Controles'!$K56))</f>
        <v/>
      </c>
      <c r="U56" s="24" t="str">
        <f>IF($H$54="","",
IF(OR($H$54="Corrupción",$H$54="Lavado de Activos",$H$54="Financiación del Terrorismo",$H$54="Trámites, OPAs y Consultas de Acceso a la Información Pública"),"No Aplica",'5. Valoración de Controles'!$L56))</f>
        <v/>
      </c>
      <c r="V56" s="24" t="str">
        <f>IF($H$54="","",
IF(OR($H$54="Corrupción",$H$54="Lavado de Activos",$H$54="Financiación del Terrorismo",$H$54="Trámites, OPAs y Consultas de Acceso a la Información Pública"),"No Aplica",'5. Valoración de Controles'!$M56))</f>
        <v/>
      </c>
      <c r="W56" s="24" t="str">
        <f>IF($H$54="","",
IF(OR($H$54="Corrupción",$H$54="Lavado de Activos",$H$54="Financiación del Terrorismo",$H$54="Trámites, OPAs y Consultas de Acceso a la Información Pública"),"No Aplica",'5. Valoración de Controles'!$N56))</f>
        <v/>
      </c>
      <c r="X56" s="32" t="str">
        <f>IF($H$54="","",
IF(OR($H$54="Corrupción",$H$54="Lavado de Activos",$H$54="Financiación del Terrorismo",$H$54="Trámites, OPAs y Consultas de Acceso a la Información Pública"),"No Aplica",'5. Valoración de Controles'!$O56))</f>
        <v/>
      </c>
      <c r="Y56" s="32" t="str">
        <f>IF($H$54="","",
IF(OR($H$54="Corrupción",$H$54="Lavado de Activos",$H$54="Financiación del Terrorismo",$H$54="Trámites, OPAs y Consultas de Acceso a la Información Pública"),"No Aplica",'5. Valoración de Controles'!$P56))</f>
        <v/>
      </c>
      <c r="Z56" s="32" t="str">
        <f>IF($H$54="","",
IF(OR($H$54="Corrupción",$H$54="Lavado de Activos",$H$54="Financiación del Terrorismo",$H$54="Trámites, OPAs y Consultas de Acceso a la Información Pública"),"No Aplica",'5. Valoración de Controles'!$Q56))</f>
        <v/>
      </c>
      <c r="AA56" s="25" t="str">
        <f>IF($H$54="","",
IF(OR($H$54="Corrupción",$H$54="Lavado de Activos",$H$54="Financiación del Terrorismo",$H$54="Trámites, OPAs y Consultas de Acceso a la Información Pública"),"No aplica",'5. Valoración de Controles'!$R56))</f>
        <v/>
      </c>
      <c r="AB56" s="90"/>
      <c r="AC56" s="90"/>
      <c r="AD56" s="90"/>
      <c r="AE56" s="90"/>
      <c r="AF56" s="90"/>
      <c r="AG56" s="90"/>
      <c r="AH56" s="90"/>
      <c r="AI56" s="90"/>
      <c r="AJ56" s="90"/>
      <c r="AK56" s="90"/>
      <c r="AL56" s="90"/>
      <c r="AM56" s="2"/>
      <c r="AN56" s="2"/>
      <c r="AO56" s="2"/>
      <c r="AP56" s="2"/>
      <c r="AQ56" s="2"/>
      <c r="AR56" s="2"/>
      <c r="AS56" s="2"/>
      <c r="AT56" s="2"/>
      <c r="AU56" s="2"/>
      <c r="AV56" s="2"/>
      <c r="AW56" s="2"/>
      <c r="AX56" s="2"/>
      <c r="AY56" s="2"/>
      <c r="AZ56" s="2"/>
      <c r="BA56" s="2"/>
      <c r="BB56" s="2"/>
      <c r="BC56" s="2"/>
      <c r="BD56" s="2"/>
      <c r="BE56" s="2"/>
      <c r="BF56" s="2"/>
    </row>
    <row r="57" spans="1:58" ht="31.5" customHeight="1">
      <c r="A57" s="95">
        <v>17</v>
      </c>
      <c r="B57" s="91" t="str">
        <f>'2. Identificación del Riesgo'!B57:B59</f>
        <v/>
      </c>
      <c r="C57" s="91" t="str">
        <f>IF('2. Identificación del Riesgo'!C57:C59="","",'2. Identificación del Riesgo'!C57:C59)</f>
        <v/>
      </c>
      <c r="D57" s="91" t="str">
        <f>IF('2. Identificación del Riesgo'!D57:D59="","",'2. Identificación del Riesgo'!D57:D59)</f>
        <v/>
      </c>
      <c r="E57" s="91" t="str">
        <f>IF('2. Identificación del Riesgo'!E57:E59="","",'2. Identificación del Riesgo'!E57:E59)</f>
        <v/>
      </c>
      <c r="F57" s="91" t="str">
        <f>IF('2. Identificación del Riesgo'!F57:F59="","",'2. Identificación del Riesgo'!F57:F59)</f>
        <v/>
      </c>
      <c r="G57" s="91" t="str">
        <f>IF('2. Identificación del Riesgo'!G57:G59="","",'2. Identificación del Riesgo'!G57:G59)</f>
        <v/>
      </c>
      <c r="H57" s="91" t="str">
        <f>IF('2. Identificación del Riesgo'!H57:H59="","",'2. Identificación del Riesgo'!H57:H59)</f>
        <v/>
      </c>
      <c r="I57" s="91" t="str">
        <f>IF('2. Identificación del Riesgo'!I57:I59="","",'2. Identificación del Riesgo'!I57:I59)</f>
        <v/>
      </c>
      <c r="J57" s="91" t="str">
        <f>IF('2. Identificación del Riesgo'!J57:J59="","",'2. Identificación del Riesgo'!J57:J59)</f>
        <v/>
      </c>
      <c r="K57" s="92" t="str">
        <f>'2. Identificación del Riesgo'!K57:K59</f>
        <v/>
      </c>
      <c r="L57" s="93" t="str">
        <f>'2. Identificación del Riesgo'!L57:L59</f>
        <v/>
      </c>
      <c r="M57" s="9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92" t="str">
        <f>'2. Identificación del Riesgo'!N57:N59</f>
        <v/>
      </c>
      <c r="O57" s="93" t="str">
        <f>'2. Identificación del Riesgo'!O57:O59</f>
        <v/>
      </c>
      <c r="P57" s="88" t="str">
        <f>'2. Identificación del Riesgo'!P57:P59</f>
        <v/>
      </c>
      <c r="Q57" s="31" t="str">
        <f>IF($H$57="","",
IF(OR($H$57="Corrupción",$H$57="Lavado de Activos",$H$57="Financiación del Terrorismo",$H$57="Trámites, OPAs y Consultas de Acceso a la Información Pública"),'6.Valoración Control Corrupción'!$E57,'5. Valoración de Controles'!$E57))</f>
        <v/>
      </c>
      <c r="R57" s="24" t="str">
        <f>IF($H$57="","",
IF(OR($H$57="Corrupción",$H$57="Lavado de Activos",$H$57="Financiación del Terrorismo",$H$57="Trámites, OPAs y Consultas de Acceso a la Información Pública"),"No Aplica",'5. Valoración de Controles'!$I57))</f>
        <v/>
      </c>
      <c r="S57" s="24" t="str">
        <f>IF($H$57="","",
IF(OR($H$57="Corrupción",$H$57="Lavado de Activos",$H$57="Financiación del Terrorismo",$H$57="Trámites, OPAs y Consultas de Acceso a la Información Pública"),"No Aplica",'5. Valoración de Controles'!$J57))</f>
        <v/>
      </c>
      <c r="T57" s="24" t="str">
        <f>IF($H$57="","",
IF(OR($H$57="Corrupción",$H$57="Lavado de Activos",$H$57="Financiación del Terrorismo",$H$57="Trámites, OPAs y Consultas de Acceso a la Información Pública"),"No Aplica",'5. Valoración de Controles'!$K57))</f>
        <v/>
      </c>
      <c r="U57" s="24" t="str">
        <f>IF($H$57="","",
IF(OR($H$57="Corrupción",$H$57="Lavado de Activos",$H$57="Financiación del Terrorismo",$H$57="Trámites, OPAs y Consultas de Acceso a la Información Pública"),"No Aplica",'5. Valoración de Controles'!$L57))</f>
        <v/>
      </c>
      <c r="V57" s="24" t="str">
        <f>IF($H$57="","",
IF(OR($H$57="Corrupción",$H$57="Lavado de Activos",$H$57="Financiación del Terrorismo",$H$57="Trámites, OPAs y Consultas de Acceso a la Información Pública"),"No Aplica",'5. Valoración de Controles'!$M57))</f>
        <v/>
      </c>
      <c r="W57" s="24" t="str">
        <f>IF($H$57="","",
IF(OR($H$57="Corrupción",$H$57="Lavado de Activos",$H$57="Financiación del Terrorismo",$H$57="Trámites, OPAs y Consultas de Acceso a la Información Pública"),"No Aplica",'5. Valoración de Controles'!$N57))</f>
        <v/>
      </c>
      <c r="X57" s="32" t="str">
        <f>IF($H$57="","",
IF(OR($H$57="Corrupción",$H$57="Lavado de Activos",$H$57="Financiación del Terrorismo",$H$57="Trámites, OPAs y Consultas de Acceso a la Información Pública"),"No Aplica",'5. Valoración de Controles'!$O57))</f>
        <v/>
      </c>
      <c r="Y57" s="32" t="str">
        <f>IF($H$57="","",
IF(OR($H$57="Corrupción",$H$57="Lavado de Activos",$H$57="Financiación del Terrorismo",$H$57="Trámites, OPAs y Consultas de Acceso a la Información Pública"),"No Aplica",'5. Valoración de Controles'!$P57))</f>
        <v/>
      </c>
      <c r="Z57" s="32" t="str">
        <f>IF($H$57="","",
IF(OR($H$57="Corrupción",$H$57="Lavado de Activos",$H$57="Financiación del Terrorismo",$H$57="Trámites, OPAs y Consultas de Acceso a la Información Pública"),"No Aplica",'5. Valoración de Controles'!$Q57))</f>
        <v/>
      </c>
      <c r="AA57" s="25" t="str">
        <f>IF($H$57="","",
IF(OR($H$57="Corrupción",$H$57="Lavado de Activos",$H$57="Financiación del Terrorismo",$H$57="Trámites, OPAs y Consultas de Acceso a la Información Pública"),"No aplica",'5. Valoración de Controles'!$R57))</f>
        <v/>
      </c>
      <c r="AB57" s="92"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3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92"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3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88"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94"/>
      <c r="AH57" s="124"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23"/>
      <c r="AJ57" s="133"/>
      <c r="AK57" s="133" t="str">
        <f>IF(AI57="","","∑ Peso porcentual de cada acción definida")</f>
        <v/>
      </c>
      <c r="AL57" s="91"/>
      <c r="AM57" s="3"/>
      <c r="AN57" s="3"/>
      <c r="AO57" s="3"/>
      <c r="AP57" s="3"/>
      <c r="AQ57" s="3"/>
      <c r="AR57" s="3"/>
      <c r="AS57" s="3"/>
      <c r="AT57" s="3"/>
      <c r="AU57" s="3"/>
      <c r="AV57" s="3"/>
      <c r="AW57" s="3"/>
      <c r="AX57" s="3"/>
      <c r="AY57" s="3"/>
      <c r="AZ57" s="3"/>
      <c r="BA57" s="3"/>
      <c r="BB57" s="3"/>
      <c r="BC57" s="3"/>
      <c r="BD57" s="3"/>
      <c r="BE57" s="3"/>
      <c r="BF57" s="3"/>
    </row>
    <row r="58" spans="1:58" ht="31.5" customHeight="1">
      <c r="A58" s="89"/>
      <c r="B58" s="89"/>
      <c r="C58" s="89"/>
      <c r="D58" s="89"/>
      <c r="E58" s="89"/>
      <c r="F58" s="89"/>
      <c r="G58" s="89"/>
      <c r="H58" s="89"/>
      <c r="I58" s="89"/>
      <c r="J58" s="89"/>
      <c r="K58" s="89"/>
      <c r="L58" s="89"/>
      <c r="M58" s="89"/>
      <c r="N58" s="89"/>
      <c r="O58" s="89"/>
      <c r="P58" s="89"/>
      <c r="Q58" s="31" t="str">
        <f>IF($H$57="","",
IF(OR($H$57="Corrupción",$H$57="Lavado de Activos",$H$57="Financiación del Terrorismo",$H$57="Trámites, OPAs y Consultas de Acceso a la Información Pública"),'6.Valoración Control Corrupción'!$E58,'5. Valoración de Controles'!$E58))</f>
        <v/>
      </c>
      <c r="R58" s="24" t="str">
        <f>IF($H$57="","",
IF(OR($H$57="Corrupción",$H$57="Lavado de Activos",$H$57="Financiación del Terrorismo",$H$57="Trámites, OPAs y Consultas de Acceso a la Información Pública"),"No Aplica",'5. Valoración de Controles'!$I58))</f>
        <v/>
      </c>
      <c r="S58" s="24" t="str">
        <f>IF($H$57="","",
IF(OR($H$57="Corrupción",$H$57="Lavado de Activos",$H$57="Financiación del Terrorismo",$H$57="Trámites, OPAs y Consultas de Acceso a la Información Pública"),"No Aplica",'5. Valoración de Controles'!$J58))</f>
        <v/>
      </c>
      <c r="T58" s="24" t="str">
        <f>IF($H$57="","",
IF(OR($H$57="Corrupción",$H$57="Lavado de Activos",$H$57="Financiación del Terrorismo",$H$57="Trámites, OPAs y Consultas de Acceso a la Información Pública"),"No Aplica",'5. Valoración de Controles'!$K58))</f>
        <v/>
      </c>
      <c r="U58" s="24" t="str">
        <f>IF($H$57="","",
IF(OR($H$57="Corrupción",$H$57="Lavado de Activos",$H$57="Financiación del Terrorismo",$H$57="Trámites, OPAs y Consultas de Acceso a la Información Pública"),"No Aplica",'5. Valoración de Controles'!$L58))</f>
        <v/>
      </c>
      <c r="V58" s="24" t="str">
        <f>IF($H$57="","",
IF(OR($H$57="Corrupción",$H$57="Lavado de Activos",$H$57="Financiación del Terrorismo",$H$57="Trámites, OPAs y Consultas de Acceso a la Información Pública"),"No Aplica",'5. Valoración de Controles'!$M58))</f>
        <v/>
      </c>
      <c r="W58" s="24" t="str">
        <f>IF($H$57="","",
IF(OR($H$57="Corrupción",$H$57="Lavado de Activos",$H$57="Financiación del Terrorismo",$H$57="Trámites, OPAs y Consultas de Acceso a la Información Pública"),"No Aplica",'5. Valoración de Controles'!$N58))</f>
        <v/>
      </c>
      <c r="X58" s="32" t="str">
        <f>IF($H$57="","",
IF(OR($H$57="Corrupción",$H$57="Lavado de Activos",$H$57="Financiación del Terrorismo",$H$57="Trámites, OPAs y Consultas de Acceso a la Información Pública"),"No Aplica",'5. Valoración de Controles'!$O58))</f>
        <v/>
      </c>
      <c r="Y58" s="32" t="str">
        <f>IF($H$57="","",
IF(OR($H$57="Corrupción",$H$57="Lavado de Activos",$H$57="Financiación del Terrorismo",$H$57="Trámites, OPAs y Consultas de Acceso a la Información Pública"),"No Aplica",'5. Valoración de Controles'!$P58))</f>
        <v/>
      </c>
      <c r="Z58" s="32" t="str">
        <f>IF($H$57="","",
IF(OR($H$57="Corrupción",$H$57="Lavado de Activos",$H$57="Financiación del Terrorismo",$H$57="Trámites, OPAs y Consultas de Acceso a la Información Pública"),"No Aplica",'5. Valoración de Controles'!$Q58))</f>
        <v/>
      </c>
      <c r="AA58" s="25" t="str">
        <f>IF($H$57="","",
IF(OR($H$57="Corrupción",$H$57="Lavado de Activos",$H$57="Financiación del Terrorismo",$H$57="Trámites, OPAs y Consultas de Acceso a la Información Pública"),"No aplica",'5. Valoración de Controles'!$R58))</f>
        <v/>
      </c>
      <c r="AB58" s="89"/>
      <c r="AC58" s="89"/>
      <c r="AD58" s="89"/>
      <c r="AE58" s="89"/>
      <c r="AF58" s="89"/>
      <c r="AG58" s="89"/>
      <c r="AH58" s="89"/>
      <c r="AI58" s="89"/>
      <c r="AJ58" s="89"/>
      <c r="AK58" s="89"/>
      <c r="AL58" s="89"/>
      <c r="AM58" s="2"/>
      <c r="AN58" s="2"/>
      <c r="AO58" s="2"/>
      <c r="AP58" s="2"/>
      <c r="AQ58" s="2"/>
      <c r="AR58" s="2"/>
      <c r="AS58" s="2"/>
      <c r="AT58" s="2"/>
      <c r="AU58" s="2"/>
      <c r="AV58" s="2"/>
      <c r="AW58" s="2"/>
      <c r="AX58" s="2"/>
      <c r="AY58" s="2"/>
      <c r="AZ58" s="2"/>
      <c r="BA58" s="2"/>
      <c r="BB58" s="2"/>
      <c r="BC58" s="2"/>
      <c r="BD58" s="2"/>
      <c r="BE58" s="2"/>
      <c r="BF58" s="2"/>
    </row>
    <row r="59" spans="1:58" ht="31.5" customHeight="1">
      <c r="A59" s="90"/>
      <c r="B59" s="90"/>
      <c r="C59" s="90"/>
      <c r="D59" s="90"/>
      <c r="E59" s="90"/>
      <c r="F59" s="90"/>
      <c r="G59" s="90"/>
      <c r="H59" s="90"/>
      <c r="I59" s="90"/>
      <c r="J59" s="90"/>
      <c r="K59" s="90"/>
      <c r="L59" s="90"/>
      <c r="M59" s="90"/>
      <c r="N59" s="90"/>
      <c r="O59" s="90"/>
      <c r="P59" s="90"/>
      <c r="Q59" s="31" t="str">
        <f>IF($H$57="","",
IF(OR($H$57="Corrupción",$H$57="Lavado de Activos",$H$57="Financiación del Terrorismo",$H$57="Trámites, OPAs y Consultas de Acceso a la Información Pública"),'6.Valoración Control Corrupción'!$E59,'5. Valoración de Controles'!$E59))</f>
        <v/>
      </c>
      <c r="R59" s="24" t="str">
        <f>IF($H$57="","",
IF(OR($H$57="Corrupción",$H$57="Lavado de Activos",$H$57="Financiación del Terrorismo",$H$57="Trámites, OPAs y Consultas de Acceso a la Información Pública"),"No Aplica",'5. Valoración de Controles'!$I59))</f>
        <v/>
      </c>
      <c r="S59" s="24" t="str">
        <f>IF($H$57="","",
IF(OR($H$57="Corrupción",$H$57="Lavado de Activos",$H$57="Financiación del Terrorismo",$H$57="Trámites, OPAs y Consultas de Acceso a la Información Pública"),"No Aplica",'5. Valoración de Controles'!$J59))</f>
        <v/>
      </c>
      <c r="T59" s="24" t="str">
        <f>IF($H$57="","",
IF(OR($H$57="Corrupción",$H$57="Lavado de Activos",$H$57="Financiación del Terrorismo",$H$57="Trámites, OPAs y Consultas de Acceso a la Información Pública"),"No Aplica",'5. Valoración de Controles'!$K59))</f>
        <v/>
      </c>
      <c r="U59" s="24" t="str">
        <f>IF($H$57="","",
IF(OR($H$57="Corrupción",$H$57="Lavado de Activos",$H$57="Financiación del Terrorismo",$H$57="Trámites, OPAs y Consultas de Acceso a la Información Pública"),"No Aplica",'5. Valoración de Controles'!$L59))</f>
        <v/>
      </c>
      <c r="V59" s="24" t="str">
        <f>IF($H$57="","",
IF(OR($H$57="Corrupción",$H$57="Lavado de Activos",$H$57="Financiación del Terrorismo",$H$57="Trámites, OPAs y Consultas de Acceso a la Información Pública"),"No Aplica",'5. Valoración de Controles'!$M59))</f>
        <v/>
      </c>
      <c r="W59" s="24" t="str">
        <f>IF($H$57="","",
IF(OR($H$57="Corrupción",$H$57="Lavado de Activos",$H$57="Financiación del Terrorismo",$H$57="Trámites, OPAs y Consultas de Acceso a la Información Pública"),"No Aplica",'5. Valoración de Controles'!$N59))</f>
        <v/>
      </c>
      <c r="X59" s="32" t="str">
        <f>IF($H$57="","",
IF(OR($H$57="Corrupción",$H$57="Lavado de Activos",$H$57="Financiación del Terrorismo",$H$57="Trámites, OPAs y Consultas de Acceso a la Información Pública"),"No Aplica",'5. Valoración de Controles'!$O59))</f>
        <v/>
      </c>
      <c r="Y59" s="32" t="str">
        <f>IF($H$57="","",
IF(OR($H$57="Corrupción",$H$57="Lavado de Activos",$H$57="Financiación del Terrorismo",$H$57="Trámites, OPAs y Consultas de Acceso a la Información Pública"),"No Aplica",'5. Valoración de Controles'!$P59))</f>
        <v/>
      </c>
      <c r="Z59" s="32" t="str">
        <f>IF($H$57="","",
IF(OR($H$57="Corrupción",$H$57="Lavado de Activos",$H$57="Financiación del Terrorismo",$H$57="Trámites, OPAs y Consultas de Acceso a la Información Pública"),"No Aplica",'5. Valoración de Controles'!$Q59))</f>
        <v/>
      </c>
      <c r="AA59" s="25" t="str">
        <f>IF($H$57="","",
IF(OR($H$57="Corrupción",$H$57="Lavado de Activos",$H$57="Financiación del Terrorismo",$H$57="Trámites, OPAs y Consultas de Acceso a la Información Pública"),"No aplica",'5. Valoración de Controles'!$R59))</f>
        <v/>
      </c>
      <c r="AB59" s="90"/>
      <c r="AC59" s="90"/>
      <c r="AD59" s="90"/>
      <c r="AE59" s="90"/>
      <c r="AF59" s="90"/>
      <c r="AG59" s="90"/>
      <c r="AH59" s="90"/>
      <c r="AI59" s="90"/>
      <c r="AJ59" s="90"/>
      <c r="AK59" s="90"/>
      <c r="AL59" s="90"/>
      <c r="AM59" s="2"/>
      <c r="AN59" s="2"/>
      <c r="AO59" s="2"/>
      <c r="AP59" s="2"/>
      <c r="AQ59" s="2"/>
      <c r="AR59" s="2"/>
      <c r="AS59" s="2"/>
      <c r="AT59" s="2"/>
      <c r="AU59" s="2"/>
      <c r="AV59" s="2"/>
      <c r="AW59" s="2"/>
      <c r="AX59" s="2"/>
      <c r="AY59" s="2"/>
      <c r="AZ59" s="2"/>
      <c r="BA59" s="2"/>
      <c r="BB59" s="2"/>
      <c r="BC59" s="2"/>
      <c r="BD59" s="2"/>
      <c r="BE59" s="2"/>
      <c r="BF59" s="2"/>
    </row>
    <row r="60" spans="1:58" ht="31.5" customHeight="1">
      <c r="A60" s="95">
        <v>18</v>
      </c>
      <c r="B60" s="91" t="str">
        <f>'2. Identificación del Riesgo'!B60:B62</f>
        <v/>
      </c>
      <c r="C60" s="91" t="str">
        <f>IF('2. Identificación del Riesgo'!C60:C62="","",'2. Identificación del Riesgo'!C60:C62)</f>
        <v/>
      </c>
      <c r="D60" s="91" t="str">
        <f>IF('2. Identificación del Riesgo'!D60:D62="","",'2. Identificación del Riesgo'!D60:D62)</f>
        <v/>
      </c>
      <c r="E60" s="91" t="str">
        <f>IF('2. Identificación del Riesgo'!E60:E62="","",'2. Identificación del Riesgo'!E60:E62)</f>
        <v/>
      </c>
      <c r="F60" s="91" t="str">
        <f>IF('2. Identificación del Riesgo'!F60:F62="","",'2. Identificación del Riesgo'!F60:F62)</f>
        <v/>
      </c>
      <c r="G60" s="91" t="str">
        <f>IF('2. Identificación del Riesgo'!G60:G62="","",'2. Identificación del Riesgo'!G60:G62)</f>
        <v/>
      </c>
      <c r="H60" s="91" t="str">
        <f>IF('2. Identificación del Riesgo'!H60:H62="","",'2. Identificación del Riesgo'!H60:H62)</f>
        <v/>
      </c>
      <c r="I60" s="91" t="str">
        <f>IF('2. Identificación del Riesgo'!I60:I62="","",'2. Identificación del Riesgo'!I60:I62)</f>
        <v/>
      </c>
      <c r="J60" s="91" t="str">
        <f>IF('2. Identificación del Riesgo'!J60:J62="","",'2. Identificación del Riesgo'!J60:J62)</f>
        <v/>
      </c>
      <c r="K60" s="92" t="str">
        <f>'2. Identificación del Riesgo'!K60:K62</f>
        <v/>
      </c>
      <c r="L60" s="93" t="str">
        <f>'2. Identificación del Riesgo'!L60:L62</f>
        <v/>
      </c>
      <c r="M60" s="9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92" t="str">
        <f>'2. Identificación del Riesgo'!N60:N62</f>
        <v/>
      </c>
      <c r="O60" s="93" t="str">
        <f>'2. Identificación del Riesgo'!O60:O62</f>
        <v/>
      </c>
      <c r="P60" s="88" t="str">
        <f>'2. Identificación del Riesgo'!P60:P62</f>
        <v/>
      </c>
      <c r="Q60" s="31" t="str">
        <f>IF($H$60="","",
IF(OR($H$60="Corrupción",$H$60="Lavado de Activos",$H$60="Financiación del Terrorismo",$H$60="Trámites, OPAs y Consultas de Acceso a la Información Pública"),'6.Valoración Control Corrupción'!$E60,'5. Valoración de Controles'!$E60))</f>
        <v/>
      </c>
      <c r="R60" s="24" t="str">
        <f>IF($H$60="","",
IF(OR($H$60="Corrupción",$H$60="Lavado de Activos",$H$60="Financiación del Terrorismo",$H$60="Trámites, OPAs y Consultas de Acceso a la Información Pública"),"No Aplica",'5. Valoración de Controles'!$I60))</f>
        <v/>
      </c>
      <c r="S60" s="24" t="str">
        <f>IF($H$60="","",
IF(OR($H$60="Corrupción",$H$60="Lavado de Activos",$H$60="Financiación del Terrorismo",$H$60="Trámites, OPAs y Consultas de Acceso a la Información Pública"),"No Aplica",'5. Valoración de Controles'!$J60))</f>
        <v/>
      </c>
      <c r="T60" s="24" t="str">
        <f>IF($H$60="","",
IF(OR($H$60="Corrupción",$H$60="Lavado de Activos",$H$60="Financiación del Terrorismo",$H$60="Trámites, OPAs y Consultas de Acceso a la Información Pública"),"No Aplica",'5. Valoración de Controles'!$K60))</f>
        <v/>
      </c>
      <c r="U60" s="24" t="str">
        <f>IF($H$60="","",
IF(OR($H$60="Corrupción",$H$60="Lavado de Activos",$H$60="Financiación del Terrorismo",$H$60="Trámites, OPAs y Consultas de Acceso a la Información Pública"),"No Aplica",'5. Valoración de Controles'!$L60))</f>
        <v/>
      </c>
      <c r="V60" s="24" t="str">
        <f>IF($H$60="","",
IF(OR($H$60="Corrupción",$H$60="Lavado de Activos",$H$60="Financiación del Terrorismo",$H$60="Trámites, OPAs y Consultas de Acceso a la Información Pública"),"No Aplica",'5. Valoración de Controles'!$M60))</f>
        <v/>
      </c>
      <c r="W60" s="24" t="str">
        <f>IF($H$60="","",
IF(OR($H$60="Corrupción",$H$60="Lavado de Activos",$H$60="Financiación del Terrorismo",$H$60="Trámites, OPAs y Consultas de Acceso a la Información Pública"),"No Aplica",'5. Valoración de Controles'!$N60))</f>
        <v/>
      </c>
      <c r="X60" s="32" t="str">
        <f>IF($H$60="","",
IF(OR($H$60="Corrupción",$H$60="Lavado de Activos",$H$60="Financiación del Terrorismo",$H$60="Trámites, OPAs y Consultas de Acceso a la Información Pública"),"No Aplica",'5. Valoración de Controles'!$O60))</f>
        <v/>
      </c>
      <c r="Y60" s="32" t="str">
        <f>IF($H$60="","",
IF(OR($H$60="Corrupción",$H$60="Lavado de Activos",$H$60="Financiación del Terrorismo",$H$60="Trámites, OPAs y Consultas de Acceso a la Información Pública"),"No Aplica",'5. Valoración de Controles'!$P60))</f>
        <v/>
      </c>
      <c r="Z60" s="32" t="str">
        <f>IF($H$60="","",
IF(OR($H$60="Corrupción",$H$60="Lavado de Activos",$H$60="Financiación del Terrorismo",$H$60="Trámites, OPAs y Consultas de Acceso a la Información Pública"),"No Aplica",'5. Valoración de Controles'!$Q60))</f>
        <v/>
      </c>
      <c r="AA60" s="25" t="str">
        <f>IF($H$60="","",
IF(OR($H$60="Corrupción",$H$60="Lavado de Activos",$H$60="Financiación del Terrorismo",$H$60="Trámites, OPAs y Consultas de Acceso a la Información Pública"),"No aplica",'5. Valoración de Controles'!$R60))</f>
        <v/>
      </c>
      <c r="AB60" s="92"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3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92"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3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88"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94"/>
      <c r="AH60" s="124"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23"/>
      <c r="AJ60" s="133"/>
      <c r="AK60" s="133" t="str">
        <f>IF(AI60="","","∑ Peso porcentual de cada acción definida")</f>
        <v/>
      </c>
      <c r="AL60" s="91"/>
      <c r="AM60" s="3"/>
      <c r="AN60" s="3"/>
      <c r="AO60" s="3"/>
      <c r="AP60" s="3"/>
      <c r="AQ60" s="3"/>
      <c r="AR60" s="3"/>
      <c r="AS60" s="3"/>
      <c r="AT60" s="3"/>
      <c r="AU60" s="3"/>
      <c r="AV60" s="3"/>
      <c r="AW60" s="3"/>
      <c r="AX60" s="3"/>
      <c r="AY60" s="3"/>
      <c r="AZ60" s="3"/>
      <c r="BA60" s="3"/>
      <c r="BB60" s="3"/>
      <c r="BC60" s="3"/>
      <c r="BD60" s="3"/>
      <c r="BE60" s="3"/>
      <c r="BF60" s="3"/>
    </row>
    <row r="61" spans="1:58" ht="31.5" customHeight="1">
      <c r="A61" s="89"/>
      <c r="B61" s="89"/>
      <c r="C61" s="89"/>
      <c r="D61" s="89"/>
      <c r="E61" s="89"/>
      <c r="F61" s="89"/>
      <c r="G61" s="89"/>
      <c r="H61" s="89"/>
      <c r="I61" s="89"/>
      <c r="J61" s="89"/>
      <c r="K61" s="89"/>
      <c r="L61" s="89"/>
      <c r="M61" s="89"/>
      <c r="N61" s="89"/>
      <c r="O61" s="89"/>
      <c r="P61" s="89"/>
      <c r="Q61" s="31" t="str">
        <f>IF($H$60="","",
IF(OR($H$60="Corrupción",$H$60="Lavado de Activos",$H$60="Financiación del Terrorismo",$H$60="Trámites, OPAs y Consultas de Acceso a la Información Pública"),'6.Valoración Control Corrupción'!$E61,'5. Valoración de Controles'!$E61))</f>
        <v/>
      </c>
      <c r="R61" s="24" t="str">
        <f>IF($H$60="","",
IF(OR($H$60="Corrupción",$H$60="Lavado de Activos",$H$60="Financiación del Terrorismo",$H$60="Trámites, OPAs y Consultas de Acceso a la Información Pública"),"No Aplica",'5. Valoración de Controles'!$I61))</f>
        <v/>
      </c>
      <c r="S61" s="24" t="str">
        <f>IF($H$60="","",
IF(OR($H$60="Corrupción",$H$60="Lavado de Activos",$H$60="Financiación del Terrorismo",$H$60="Trámites, OPAs y Consultas de Acceso a la Información Pública"),"No Aplica",'5. Valoración de Controles'!$J61))</f>
        <v/>
      </c>
      <c r="T61" s="24" t="str">
        <f>IF($H$60="","",
IF(OR($H$60="Corrupción",$H$60="Lavado de Activos",$H$60="Financiación del Terrorismo",$H$60="Trámites, OPAs y Consultas de Acceso a la Información Pública"),"No Aplica",'5. Valoración de Controles'!$K61))</f>
        <v/>
      </c>
      <c r="U61" s="24" t="str">
        <f>IF($H$60="","",
IF(OR($H$60="Corrupción",$H$60="Lavado de Activos",$H$60="Financiación del Terrorismo",$H$60="Trámites, OPAs y Consultas de Acceso a la Información Pública"),"No Aplica",'5. Valoración de Controles'!$L61))</f>
        <v/>
      </c>
      <c r="V61" s="24" t="str">
        <f>IF($H$60="","",
IF(OR($H$60="Corrupción",$H$60="Lavado de Activos",$H$60="Financiación del Terrorismo",$H$60="Trámites, OPAs y Consultas de Acceso a la Información Pública"),"No Aplica",'5. Valoración de Controles'!$M61))</f>
        <v/>
      </c>
      <c r="W61" s="24" t="str">
        <f>IF($H$60="","",
IF(OR($H$60="Corrupción",$H$60="Lavado de Activos",$H$60="Financiación del Terrorismo",$H$60="Trámites, OPAs y Consultas de Acceso a la Información Pública"),"No Aplica",'5. Valoración de Controles'!$N61))</f>
        <v/>
      </c>
      <c r="X61" s="32" t="str">
        <f>IF($H$60="","",
IF(OR($H$60="Corrupción",$H$60="Lavado de Activos",$H$60="Financiación del Terrorismo",$H$60="Trámites, OPAs y Consultas de Acceso a la Información Pública"),"No Aplica",'5. Valoración de Controles'!$O61))</f>
        <v/>
      </c>
      <c r="Y61" s="32" t="str">
        <f>IF($H$60="","",
IF(OR($H$60="Corrupción",$H$60="Lavado de Activos",$H$60="Financiación del Terrorismo",$H$60="Trámites, OPAs y Consultas de Acceso a la Información Pública"),"No Aplica",'5. Valoración de Controles'!$P61))</f>
        <v/>
      </c>
      <c r="Z61" s="32" t="str">
        <f>IF($H$60="","",
IF(OR($H$60="Corrupción",$H$60="Lavado de Activos",$H$60="Financiación del Terrorismo",$H$60="Trámites, OPAs y Consultas de Acceso a la Información Pública"),"No Aplica",'5. Valoración de Controles'!$Q61))</f>
        <v/>
      </c>
      <c r="AA61" s="25" t="str">
        <f>IF($H$60="","",
IF(OR($H$60="Corrupción",$H$60="Lavado de Activos",$H$60="Financiación del Terrorismo",$H$60="Trámites, OPAs y Consultas de Acceso a la Información Pública"),"No aplica",'5. Valoración de Controles'!$R61))</f>
        <v/>
      </c>
      <c r="AB61" s="89"/>
      <c r="AC61" s="89"/>
      <c r="AD61" s="89"/>
      <c r="AE61" s="89"/>
      <c r="AF61" s="89"/>
      <c r="AG61" s="89"/>
      <c r="AH61" s="89"/>
      <c r="AI61" s="89"/>
      <c r="AJ61" s="89"/>
      <c r="AK61" s="89"/>
      <c r="AL61" s="89"/>
      <c r="AM61" s="2"/>
      <c r="AN61" s="2"/>
      <c r="AO61" s="2"/>
      <c r="AP61" s="2"/>
      <c r="AQ61" s="2"/>
      <c r="AR61" s="2"/>
      <c r="AS61" s="2"/>
      <c r="AT61" s="2"/>
      <c r="AU61" s="2"/>
      <c r="AV61" s="2"/>
      <c r="AW61" s="2"/>
      <c r="AX61" s="2"/>
      <c r="AY61" s="2"/>
      <c r="AZ61" s="2"/>
      <c r="BA61" s="2"/>
      <c r="BB61" s="2"/>
      <c r="BC61" s="2"/>
      <c r="BD61" s="2"/>
      <c r="BE61" s="2"/>
      <c r="BF61" s="2"/>
    </row>
    <row r="62" spans="1:58" ht="31.5" customHeight="1">
      <c r="A62" s="90"/>
      <c r="B62" s="90"/>
      <c r="C62" s="90"/>
      <c r="D62" s="90"/>
      <c r="E62" s="90"/>
      <c r="F62" s="90"/>
      <c r="G62" s="90"/>
      <c r="H62" s="90"/>
      <c r="I62" s="90"/>
      <c r="J62" s="90"/>
      <c r="K62" s="90"/>
      <c r="L62" s="90"/>
      <c r="M62" s="90"/>
      <c r="N62" s="90"/>
      <c r="O62" s="90"/>
      <c r="P62" s="90"/>
      <c r="Q62" s="31" t="str">
        <f>IF($H$60="","",
IF(OR($H$60="Corrupción",$H$60="Lavado de Activos",$H$60="Financiación del Terrorismo",$H$60="Trámites, OPAs y Consultas de Acceso a la Información Pública"),'6.Valoración Control Corrupción'!$E62,'5. Valoración de Controles'!$E62))</f>
        <v/>
      </c>
      <c r="R62" s="24" t="str">
        <f>IF($H$60="","",
IF(OR($H$60="Corrupción",$H$60="Lavado de Activos",$H$60="Financiación del Terrorismo",$H$60="Trámites, OPAs y Consultas de Acceso a la Información Pública"),"No Aplica",'5. Valoración de Controles'!$I62))</f>
        <v/>
      </c>
      <c r="S62" s="24" t="str">
        <f>IF($H$60="","",
IF(OR($H$60="Corrupción",$H$60="Lavado de Activos",$H$60="Financiación del Terrorismo",$H$60="Trámites, OPAs y Consultas de Acceso a la Información Pública"),"No Aplica",'5. Valoración de Controles'!$J62))</f>
        <v/>
      </c>
      <c r="T62" s="24" t="str">
        <f>IF($H$60="","",
IF(OR($H$60="Corrupción",$H$60="Lavado de Activos",$H$60="Financiación del Terrorismo",$H$60="Trámites, OPAs y Consultas de Acceso a la Información Pública"),"No Aplica",'5. Valoración de Controles'!$K62))</f>
        <v/>
      </c>
      <c r="U62" s="24" t="str">
        <f>IF($H$60="","",
IF(OR($H$60="Corrupción",$H$60="Lavado de Activos",$H$60="Financiación del Terrorismo",$H$60="Trámites, OPAs y Consultas de Acceso a la Información Pública"),"No Aplica",'5. Valoración de Controles'!$L62))</f>
        <v/>
      </c>
      <c r="V62" s="24" t="str">
        <f>IF($H$60="","",
IF(OR($H$60="Corrupción",$H$60="Lavado de Activos",$H$60="Financiación del Terrorismo",$H$60="Trámites, OPAs y Consultas de Acceso a la Información Pública"),"No Aplica",'5. Valoración de Controles'!$M62))</f>
        <v/>
      </c>
      <c r="W62" s="24" t="str">
        <f>IF($H$60="","",
IF(OR($H$60="Corrupción",$H$60="Lavado de Activos",$H$60="Financiación del Terrorismo",$H$60="Trámites, OPAs y Consultas de Acceso a la Información Pública"),"No Aplica",'5. Valoración de Controles'!$N62))</f>
        <v/>
      </c>
      <c r="X62" s="32" t="str">
        <f>IF($H$60="","",
IF(OR($H$60="Corrupción",$H$60="Lavado de Activos",$H$60="Financiación del Terrorismo",$H$60="Trámites, OPAs y Consultas de Acceso a la Información Pública"),"No Aplica",'5. Valoración de Controles'!$O62))</f>
        <v/>
      </c>
      <c r="Y62" s="32" t="str">
        <f>IF($H$60="","",
IF(OR($H$60="Corrupción",$H$60="Lavado de Activos",$H$60="Financiación del Terrorismo",$H$60="Trámites, OPAs y Consultas de Acceso a la Información Pública"),"No Aplica",'5. Valoración de Controles'!$P62))</f>
        <v/>
      </c>
      <c r="Z62" s="32" t="str">
        <f>IF($H$60="","",
IF(OR($H$60="Corrupción",$H$60="Lavado de Activos",$H$60="Financiación del Terrorismo",$H$60="Trámites, OPAs y Consultas de Acceso a la Información Pública"),"No Aplica",'5. Valoración de Controles'!$Q62))</f>
        <v/>
      </c>
      <c r="AA62" s="25" t="str">
        <f>IF($H$60="","",
IF(OR($H$60="Corrupción",$H$60="Lavado de Activos",$H$60="Financiación del Terrorismo",$H$60="Trámites, OPAs y Consultas de Acceso a la Información Pública"),"No aplica",'5. Valoración de Controles'!$R62))</f>
        <v/>
      </c>
      <c r="AB62" s="90"/>
      <c r="AC62" s="90"/>
      <c r="AD62" s="90"/>
      <c r="AE62" s="90"/>
      <c r="AF62" s="90"/>
      <c r="AG62" s="90"/>
      <c r="AH62" s="90"/>
      <c r="AI62" s="90"/>
      <c r="AJ62" s="90"/>
      <c r="AK62" s="90"/>
      <c r="AL62" s="90"/>
      <c r="AM62" s="2"/>
      <c r="AN62" s="2"/>
      <c r="AO62" s="2"/>
      <c r="AP62" s="2"/>
      <c r="AQ62" s="2"/>
      <c r="AR62" s="2"/>
      <c r="AS62" s="2"/>
      <c r="AT62" s="2"/>
      <c r="AU62" s="2"/>
      <c r="AV62" s="2"/>
      <c r="AW62" s="2"/>
      <c r="AX62" s="2"/>
      <c r="AY62" s="2"/>
      <c r="AZ62" s="2"/>
      <c r="BA62" s="2"/>
      <c r="BB62" s="2"/>
      <c r="BC62" s="2"/>
      <c r="BD62" s="2"/>
      <c r="BE62" s="2"/>
      <c r="BF62" s="2"/>
    </row>
    <row r="63" spans="1:58" ht="31.5" customHeight="1">
      <c r="A63" s="95">
        <v>19</v>
      </c>
      <c r="B63" s="91" t="str">
        <f>'2. Identificación del Riesgo'!B63:B65</f>
        <v/>
      </c>
      <c r="C63" s="91" t="str">
        <f>IF('2. Identificación del Riesgo'!C63:C65="","",'2. Identificación del Riesgo'!C63:C65)</f>
        <v/>
      </c>
      <c r="D63" s="91" t="str">
        <f>IF('2. Identificación del Riesgo'!D63:D65="","",'2. Identificación del Riesgo'!D63:D65)</f>
        <v/>
      </c>
      <c r="E63" s="91" t="str">
        <f>IF('2. Identificación del Riesgo'!E63:E65="","",'2. Identificación del Riesgo'!E63:E65)</f>
        <v/>
      </c>
      <c r="F63" s="91" t="str">
        <f>IF('2. Identificación del Riesgo'!F63:F65="","",'2. Identificación del Riesgo'!F63:F65)</f>
        <v/>
      </c>
      <c r="G63" s="91" t="str">
        <f>IF('2. Identificación del Riesgo'!G63:G65="","",'2. Identificación del Riesgo'!G63:G65)</f>
        <v/>
      </c>
      <c r="H63" s="91" t="str">
        <f>IF('2. Identificación del Riesgo'!H63:H65="","",'2. Identificación del Riesgo'!H63:H65)</f>
        <v/>
      </c>
      <c r="I63" s="91" t="str">
        <f>IF('2. Identificación del Riesgo'!I63:I65="","",'2. Identificación del Riesgo'!I63:I65)</f>
        <v/>
      </c>
      <c r="J63" s="91" t="str">
        <f>IF('2. Identificación del Riesgo'!J63:J65="","",'2. Identificación del Riesgo'!J63:J65)</f>
        <v/>
      </c>
      <c r="K63" s="92" t="str">
        <f>'2. Identificación del Riesgo'!K63:K65</f>
        <v/>
      </c>
      <c r="L63" s="93" t="str">
        <f>'2. Identificación del Riesgo'!L63:L65</f>
        <v/>
      </c>
      <c r="M63" s="9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92" t="str">
        <f>'2. Identificación del Riesgo'!N63:N65</f>
        <v/>
      </c>
      <c r="O63" s="93" t="str">
        <f>'2. Identificación del Riesgo'!O63:O65</f>
        <v/>
      </c>
      <c r="P63" s="88" t="str">
        <f>'2. Identificación del Riesgo'!P63:P65</f>
        <v/>
      </c>
      <c r="Q63" s="31" t="str">
        <f>IF($H$63="","",
IF(OR($H$63="Corrupción",$H$63="Lavado de Activos",$H$63="Financiación del Terrorismo",$H$63="Trámites, OPAs y Consultas de Acceso a la Información Pública"),'6.Valoración Control Corrupción'!$E63,'5. Valoración de Controles'!$E63))</f>
        <v/>
      </c>
      <c r="R63" s="24" t="str">
        <f>IF($H$63="","",
IF(OR($H$63="Corrupción",$H$63="Lavado de Activos",$H$63="Financiación del Terrorismo",$H$63="Trámites, OPAs y Consultas de Acceso a la Información Pública"),"No Aplica",'5. Valoración de Controles'!$I63))</f>
        <v/>
      </c>
      <c r="S63" s="24" t="str">
        <f>IF($H$63="","",
IF(OR($H$63="Corrupción",$H$63="Lavado de Activos",$H$63="Financiación del Terrorismo",$H$63="Trámites, OPAs y Consultas de Acceso a la Información Pública"),"No Aplica",'5. Valoración de Controles'!$J63))</f>
        <v/>
      </c>
      <c r="T63" s="24" t="str">
        <f>IF($H$63="","",
IF(OR($H$63="Corrupción",$H$63="Lavado de Activos",$H$63="Financiación del Terrorismo",$H$63="Trámites, OPAs y Consultas de Acceso a la Información Pública"),"No Aplica",'5. Valoración de Controles'!$K63))</f>
        <v/>
      </c>
      <c r="U63" s="24" t="str">
        <f>IF($H$63="","",
IF(OR($H$63="Corrupción",$H$63="Lavado de Activos",$H$63="Financiación del Terrorismo",$H$63="Trámites, OPAs y Consultas de Acceso a la Información Pública"),"No Aplica",'5. Valoración de Controles'!$L63))</f>
        <v/>
      </c>
      <c r="V63" s="24" t="str">
        <f>IF($H$63="","",
IF(OR($H$63="Corrupción",$H$63="Lavado de Activos",$H$63="Financiación del Terrorismo",$H$63="Trámites, OPAs y Consultas de Acceso a la Información Pública"),"No Aplica",'5. Valoración de Controles'!$M63))</f>
        <v/>
      </c>
      <c r="W63" s="24" t="str">
        <f>IF($H$63="","",
IF(OR($H$63="Corrupción",$H$63="Lavado de Activos",$H$63="Financiación del Terrorismo",$H$63="Trámites, OPAs y Consultas de Acceso a la Información Pública"),"No Aplica",'5. Valoración de Controles'!$N63))</f>
        <v/>
      </c>
      <c r="X63" s="32" t="str">
        <f>IF($H$63="","",
IF(OR($H$63="Corrupción",$H$63="Lavado de Activos",$H$63="Financiación del Terrorismo",$H$63="Trámites, OPAs y Consultas de Acceso a la Información Pública"),"No Aplica",'5. Valoración de Controles'!$O63))</f>
        <v/>
      </c>
      <c r="Y63" s="32" t="str">
        <f>IF($H$63="","",
IF(OR($H$63="Corrupción",$H$63="Lavado de Activos",$H$63="Financiación del Terrorismo",$H$63="Trámites, OPAs y Consultas de Acceso a la Información Pública"),"No Aplica",'5. Valoración de Controles'!$P63))</f>
        <v/>
      </c>
      <c r="Z63" s="32" t="str">
        <f>IF($H$63="","",
IF(OR($H$63="Corrupción",$H$63="Lavado de Activos",$H$63="Financiación del Terrorismo",$H$63="Trámites, OPAs y Consultas de Acceso a la Información Pública"),"No Aplica",'5. Valoración de Controles'!$Q63))</f>
        <v/>
      </c>
      <c r="AA63" s="25" t="str">
        <f>IF($H$63="","",
IF(OR($H$63="Corrupción",$H$63="Lavado de Activos",$H$63="Financiación del Terrorismo",$H$63="Trámites, OPAs y Consultas de Acceso a la Información Pública"),"No aplica",'5. Valoración de Controles'!$R63))</f>
        <v/>
      </c>
      <c r="AB63" s="92"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3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92"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3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88"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94"/>
      <c r="AH63" s="124"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23"/>
      <c r="AJ63" s="133"/>
      <c r="AK63" s="133" t="str">
        <f>IF(AI63="","","∑ Peso porcentual de cada acción definida")</f>
        <v/>
      </c>
      <c r="AL63" s="91"/>
      <c r="AM63" s="3"/>
      <c r="AN63" s="3"/>
      <c r="AO63" s="3"/>
      <c r="AP63" s="3"/>
      <c r="AQ63" s="3"/>
      <c r="AR63" s="3"/>
      <c r="AS63" s="3"/>
      <c r="AT63" s="3"/>
      <c r="AU63" s="3"/>
      <c r="AV63" s="3"/>
      <c r="AW63" s="3"/>
      <c r="AX63" s="3"/>
      <c r="AY63" s="3"/>
      <c r="AZ63" s="3"/>
      <c r="BA63" s="3"/>
      <c r="BB63" s="3"/>
      <c r="BC63" s="3"/>
      <c r="BD63" s="3"/>
      <c r="BE63" s="3"/>
      <c r="BF63" s="3"/>
    </row>
    <row r="64" spans="1:58" ht="31.5" customHeight="1">
      <c r="A64" s="89"/>
      <c r="B64" s="89"/>
      <c r="C64" s="89"/>
      <c r="D64" s="89"/>
      <c r="E64" s="89"/>
      <c r="F64" s="89"/>
      <c r="G64" s="89"/>
      <c r="H64" s="89"/>
      <c r="I64" s="89"/>
      <c r="J64" s="89"/>
      <c r="K64" s="89"/>
      <c r="L64" s="89"/>
      <c r="M64" s="89"/>
      <c r="N64" s="89"/>
      <c r="O64" s="89"/>
      <c r="P64" s="89"/>
      <c r="Q64" s="31" t="str">
        <f>IF($H$63="","",
IF(OR($H$63="Corrupción",$H$63="Lavado de Activos",$H$63="Financiación del Terrorismo",$H$63="Trámites, OPAs y Consultas de Acceso a la Información Pública"),'6.Valoración Control Corrupción'!$E64,'5. Valoración de Controles'!$E64))</f>
        <v/>
      </c>
      <c r="R64" s="24" t="str">
        <f>IF($H$63="","",
IF(OR($H$63="Corrupción",$H$63="Lavado de Activos",$H$63="Financiación del Terrorismo",$H$63="Trámites, OPAs y Consultas de Acceso a la Información Pública"),"No Aplica",'5. Valoración de Controles'!$I64))</f>
        <v/>
      </c>
      <c r="S64" s="24" t="str">
        <f>IF($H$63="","",
IF(OR($H$63="Corrupción",$H$63="Lavado de Activos",$H$63="Financiación del Terrorismo",$H$63="Trámites, OPAs y Consultas de Acceso a la Información Pública"),"No Aplica",'5. Valoración de Controles'!$J64))</f>
        <v/>
      </c>
      <c r="T64" s="24" t="str">
        <f>IF($H$63="","",
IF(OR($H$63="Corrupción",$H$63="Lavado de Activos",$H$63="Financiación del Terrorismo",$H$63="Trámites, OPAs y Consultas de Acceso a la Información Pública"),"No Aplica",'5. Valoración de Controles'!$K64))</f>
        <v/>
      </c>
      <c r="U64" s="24" t="str">
        <f>IF($H$63="","",
IF(OR($H$63="Corrupción",$H$63="Lavado de Activos",$H$63="Financiación del Terrorismo",$H$63="Trámites, OPAs y Consultas de Acceso a la Información Pública"),"No Aplica",'5. Valoración de Controles'!$L64))</f>
        <v/>
      </c>
      <c r="V64" s="24" t="str">
        <f>IF($H$63="","",
IF(OR($H$63="Corrupción",$H$63="Lavado de Activos",$H$63="Financiación del Terrorismo",$H$63="Trámites, OPAs y Consultas de Acceso a la Información Pública"),"No Aplica",'5. Valoración de Controles'!$M64))</f>
        <v/>
      </c>
      <c r="W64" s="24" t="str">
        <f>IF($H$63="","",
IF(OR($H$63="Corrupción",$H$63="Lavado de Activos",$H$63="Financiación del Terrorismo",$H$63="Trámites, OPAs y Consultas de Acceso a la Información Pública"),"No Aplica",'5. Valoración de Controles'!$N64))</f>
        <v/>
      </c>
      <c r="X64" s="32" t="str">
        <f>IF($H$63="","",
IF(OR($H$63="Corrupción",$H$63="Lavado de Activos",$H$63="Financiación del Terrorismo",$H$63="Trámites, OPAs y Consultas de Acceso a la Información Pública"),"No Aplica",'5. Valoración de Controles'!$O64))</f>
        <v/>
      </c>
      <c r="Y64" s="32" t="str">
        <f>IF($H$63="","",
IF(OR($H$63="Corrupción",$H$63="Lavado de Activos",$H$63="Financiación del Terrorismo",$H$63="Trámites, OPAs y Consultas de Acceso a la Información Pública"),"No Aplica",'5. Valoración de Controles'!$P64))</f>
        <v/>
      </c>
      <c r="Z64" s="32" t="str">
        <f>IF($H$63="","",
IF(OR($H$63="Corrupción",$H$63="Lavado de Activos",$H$63="Financiación del Terrorismo",$H$63="Trámites, OPAs y Consultas de Acceso a la Información Pública"),"No Aplica",'5. Valoración de Controles'!$Q64))</f>
        <v/>
      </c>
      <c r="AA64" s="25" t="str">
        <f>IF($H$63="","",
IF(OR($H$63="Corrupción",$H$63="Lavado de Activos",$H$63="Financiación del Terrorismo",$H$63="Trámites, OPAs y Consultas de Acceso a la Información Pública"),"No aplica",'5. Valoración de Controles'!$R64))</f>
        <v/>
      </c>
      <c r="AB64" s="89"/>
      <c r="AC64" s="89"/>
      <c r="AD64" s="89"/>
      <c r="AE64" s="89"/>
      <c r="AF64" s="89"/>
      <c r="AG64" s="89"/>
      <c r="AH64" s="89"/>
      <c r="AI64" s="89"/>
      <c r="AJ64" s="89"/>
      <c r="AK64" s="89"/>
      <c r="AL64" s="89"/>
      <c r="AM64" s="2"/>
      <c r="AN64" s="2"/>
      <c r="AO64" s="2"/>
      <c r="AP64" s="2"/>
      <c r="AQ64" s="2"/>
      <c r="AR64" s="2"/>
      <c r="AS64" s="2"/>
      <c r="AT64" s="2"/>
      <c r="AU64" s="2"/>
      <c r="AV64" s="2"/>
      <c r="AW64" s="2"/>
      <c r="AX64" s="2"/>
      <c r="AY64" s="2"/>
      <c r="AZ64" s="2"/>
      <c r="BA64" s="2"/>
      <c r="BB64" s="2"/>
      <c r="BC64" s="2"/>
      <c r="BD64" s="2"/>
      <c r="BE64" s="2"/>
      <c r="BF64" s="2"/>
    </row>
    <row r="65" spans="1:58" ht="31.5" customHeight="1">
      <c r="A65" s="90"/>
      <c r="B65" s="90"/>
      <c r="C65" s="90"/>
      <c r="D65" s="90"/>
      <c r="E65" s="90"/>
      <c r="F65" s="90"/>
      <c r="G65" s="90"/>
      <c r="H65" s="90"/>
      <c r="I65" s="90"/>
      <c r="J65" s="90"/>
      <c r="K65" s="90"/>
      <c r="L65" s="90"/>
      <c r="M65" s="90"/>
      <c r="N65" s="90"/>
      <c r="O65" s="90"/>
      <c r="P65" s="90"/>
      <c r="Q65" s="31" t="str">
        <f>IF($H$63="","",
IF(OR($H$63="Corrupción",$H$63="Lavado de Activos",$H$63="Financiación del Terrorismo",$H$63="Trámites, OPAs y Consultas de Acceso a la Información Pública"),'6.Valoración Control Corrupción'!$E65,'5. Valoración de Controles'!$E65))</f>
        <v/>
      </c>
      <c r="R65" s="24" t="str">
        <f>IF($H$63="","",
IF(OR($H$63="Corrupción",$H$63="Lavado de Activos",$H$63="Financiación del Terrorismo",$H$63="Trámites, OPAs y Consultas de Acceso a la Información Pública"),"No Aplica",'5. Valoración de Controles'!$I65))</f>
        <v/>
      </c>
      <c r="S65" s="24" t="str">
        <f>IF($H$63="","",
IF(OR($H$63="Corrupción",$H$63="Lavado de Activos",$H$63="Financiación del Terrorismo",$H$63="Trámites, OPAs y Consultas de Acceso a la Información Pública"),"No Aplica",'5. Valoración de Controles'!$J65))</f>
        <v/>
      </c>
      <c r="T65" s="24" t="str">
        <f>IF($H$63="","",
IF(OR($H$63="Corrupción",$H$63="Lavado de Activos",$H$63="Financiación del Terrorismo",$H$63="Trámites, OPAs y Consultas de Acceso a la Información Pública"),"No Aplica",'5. Valoración de Controles'!$K65))</f>
        <v/>
      </c>
      <c r="U65" s="24" t="str">
        <f>IF($H$63="","",
IF(OR($H$63="Corrupción",$H$63="Lavado de Activos",$H$63="Financiación del Terrorismo",$H$63="Trámites, OPAs y Consultas de Acceso a la Información Pública"),"No Aplica",'5. Valoración de Controles'!$L65))</f>
        <v/>
      </c>
      <c r="V65" s="24" t="str">
        <f>IF($H$63="","",
IF(OR($H$63="Corrupción",$H$63="Lavado de Activos",$H$63="Financiación del Terrorismo",$H$63="Trámites, OPAs y Consultas de Acceso a la Información Pública"),"No Aplica",'5. Valoración de Controles'!$M65))</f>
        <v/>
      </c>
      <c r="W65" s="24" t="str">
        <f>IF($H$63="","",
IF(OR($H$63="Corrupción",$H$63="Lavado de Activos",$H$63="Financiación del Terrorismo",$H$63="Trámites, OPAs y Consultas de Acceso a la Información Pública"),"No Aplica",'5. Valoración de Controles'!$N65))</f>
        <v/>
      </c>
      <c r="X65" s="32" t="str">
        <f>IF($H$63="","",
IF(OR($H$63="Corrupción",$H$63="Lavado de Activos",$H$63="Financiación del Terrorismo",$H$63="Trámites, OPAs y Consultas de Acceso a la Información Pública"),"No Aplica",'5. Valoración de Controles'!$O65))</f>
        <v/>
      </c>
      <c r="Y65" s="32" t="str">
        <f>IF($H$63="","",
IF(OR($H$63="Corrupción",$H$63="Lavado de Activos",$H$63="Financiación del Terrorismo",$H$63="Trámites, OPAs y Consultas de Acceso a la Información Pública"),"No Aplica",'5. Valoración de Controles'!$P65))</f>
        <v/>
      </c>
      <c r="Z65" s="32" t="str">
        <f>IF($H$63="","",
IF(OR($H$63="Corrupción",$H$63="Lavado de Activos",$H$63="Financiación del Terrorismo",$H$63="Trámites, OPAs y Consultas de Acceso a la Información Pública"),"No Aplica",'5. Valoración de Controles'!$Q65))</f>
        <v/>
      </c>
      <c r="AA65" s="25" t="str">
        <f>IF($H$63="","",
IF(OR($H$63="Corrupción",$H$63="Lavado de Activos",$H$63="Financiación del Terrorismo",$H$63="Trámites, OPAs y Consultas de Acceso a la Información Pública"),"No aplica",'5. Valoración de Controles'!$R65))</f>
        <v/>
      </c>
      <c r="AB65" s="90"/>
      <c r="AC65" s="90"/>
      <c r="AD65" s="90"/>
      <c r="AE65" s="90"/>
      <c r="AF65" s="90"/>
      <c r="AG65" s="90"/>
      <c r="AH65" s="90"/>
      <c r="AI65" s="90"/>
      <c r="AJ65" s="90"/>
      <c r="AK65" s="90"/>
      <c r="AL65" s="90"/>
      <c r="AM65" s="2"/>
      <c r="AN65" s="2"/>
      <c r="AO65" s="2"/>
      <c r="AP65" s="2"/>
      <c r="AQ65" s="2"/>
      <c r="AR65" s="2"/>
      <c r="AS65" s="2"/>
      <c r="AT65" s="2"/>
      <c r="AU65" s="2"/>
      <c r="AV65" s="2"/>
      <c r="AW65" s="2"/>
      <c r="AX65" s="2"/>
      <c r="AY65" s="2"/>
      <c r="AZ65" s="2"/>
      <c r="BA65" s="2"/>
      <c r="BB65" s="2"/>
      <c r="BC65" s="2"/>
      <c r="BD65" s="2"/>
      <c r="BE65" s="2"/>
      <c r="BF65" s="2"/>
    </row>
    <row r="66" spans="1:58" ht="31.5" customHeight="1">
      <c r="A66" s="95">
        <v>20</v>
      </c>
      <c r="B66" s="91" t="str">
        <f>'2. Identificación del Riesgo'!B66:B68</f>
        <v/>
      </c>
      <c r="C66" s="91" t="str">
        <f>IF('2. Identificación del Riesgo'!C66:C68="","",'2. Identificación del Riesgo'!C66:C68)</f>
        <v/>
      </c>
      <c r="D66" s="91" t="str">
        <f>IF('2. Identificación del Riesgo'!D66:D68="","",'2. Identificación del Riesgo'!D66:D68)</f>
        <v/>
      </c>
      <c r="E66" s="91" t="str">
        <f>IF('2. Identificación del Riesgo'!E66:E68="","",'2. Identificación del Riesgo'!E66:E68)</f>
        <v/>
      </c>
      <c r="F66" s="91" t="str">
        <f>IF('2. Identificación del Riesgo'!F66:F68="","",'2. Identificación del Riesgo'!F66:F68)</f>
        <v/>
      </c>
      <c r="G66" s="91" t="str">
        <f>IF('2. Identificación del Riesgo'!G66:G68="","",'2. Identificación del Riesgo'!G66:G68)</f>
        <v/>
      </c>
      <c r="H66" s="91" t="str">
        <f>IF('2. Identificación del Riesgo'!H66:H68="","",'2. Identificación del Riesgo'!H66:H68)</f>
        <v/>
      </c>
      <c r="I66" s="91" t="str">
        <f>IF('2. Identificación del Riesgo'!I66:I68="","",'2. Identificación del Riesgo'!I66:I68)</f>
        <v/>
      </c>
      <c r="J66" s="91" t="str">
        <f>IF('2. Identificación del Riesgo'!J66:J68="","",'2. Identificación del Riesgo'!J66:J68)</f>
        <v/>
      </c>
      <c r="K66" s="92" t="str">
        <f>'2. Identificación del Riesgo'!K66:K68</f>
        <v/>
      </c>
      <c r="L66" s="93" t="str">
        <f>'2. Identificación del Riesgo'!L66:L68</f>
        <v/>
      </c>
      <c r="M66" s="9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92" t="str">
        <f>'2. Identificación del Riesgo'!N66:N68</f>
        <v/>
      </c>
      <c r="O66" s="93" t="str">
        <f>'2. Identificación del Riesgo'!O66:O68</f>
        <v/>
      </c>
      <c r="P66" s="88" t="str">
        <f>'2. Identificación del Riesgo'!P66:P68</f>
        <v/>
      </c>
      <c r="Q66" s="31" t="str">
        <f>IF($H$66="","",
IF(OR($H$66="Corrupción",$H$66="Lavado de Activos",$H$66="Financiación del Terrorismo",$H$66="Trámites, OPAs y Consultas de Acceso a la Información Pública"),'6.Valoración Control Corrupción'!$E66,'5. Valoración de Controles'!$E66))</f>
        <v/>
      </c>
      <c r="R66" s="24" t="str">
        <f>IF($H$66="","",
IF(OR($H$66="Corrupción",$H$66="Lavado de Activos",$H$66="Financiación del Terrorismo",$H$66="Trámites, OPAs y Consultas de Acceso a la Información Pública"),"No Aplica",'5. Valoración de Controles'!$I66))</f>
        <v/>
      </c>
      <c r="S66" s="24" t="str">
        <f>IF($H$66="","",
IF(OR($H$66="Corrupción",$H$66="Lavado de Activos",$H$66="Financiación del Terrorismo",$H$66="Trámites, OPAs y Consultas de Acceso a la Información Pública"),"No Aplica",'5. Valoración de Controles'!$J66))</f>
        <v/>
      </c>
      <c r="T66" s="24" t="str">
        <f>IF($H$66="","",
IF(OR($H$66="Corrupción",$H$66="Lavado de Activos",$H$66="Financiación del Terrorismo",$H$66="Trámites, OPAs y Consultas de Acceso a la Información Pública"),"No Aplica",'5. Valoración de Controles'!$K66))</f>
        <v/>
      </c>
      <c r="U66" s="24" t="str">
        <f>IF($H$66="","",
IF(OR($H$66="Corrupción",$H$66="Lavado de Activos",$H$66="Financiación del Terrorismo",$H$66="Trámites, OPAs y Consultas de Acceso a la Información Pública"),"No Aplica",'5. Valoración de Controles'!$L66))</f>
        <v/>
      </c>
      <c r="V66" s="24" t="str">
        <f>IF($H$66="","",
IF(OR($H$66="Corrupción",$H$66="Lavado de Activos",$H$66="Financiación del Terrorismo",$H$66="Trámites, OPAs y Consultas de Acceso a la Información Pública"),"No Aplica",'5. Valoración de Controles'!$M66))</f>
        <v/>
      </c>
      <c r="W66" s="24" t="str">
        <f>IF($H$66="","",
IF(OR($H$66="Corrupción",$H$66="Lavado de Activos",$H$66="Financiación del Terrorismo",$H$66="Trámites, OPAs y Consultas de Acceso a la Información Pública"),"No Aplica",'5. Valoración de Controles'!$N66))</f>
        <v/>
      </c>
      <c r="X66" s="32" t="str">
        <f>IF($H$66="","",
IF(OR($H$66="Corrupción",$H$66="Lavado de Activos",$H$66="Financiación del Terrorismo",$H$66="Trámites, OPAs y Consultas de Acceso a la Información Pública"),"No Aplica",'5. Valoración de Controles'!$O66))</f>
        <v/>
      </c>
      <c r="Y66" s="32" t="str">
        <f>IF($H$66="","",
IF(OR($H$66="Corrupción",$H$66="Lavado de Activos",$H$66="Financiación del Terrorismo",$H$66="Trámites, OPAs y Consultas de Acceso a la Información Pública"),"No Aplica",'5. Valoración de Controles'!$P66))</f>
        <v/>
      </c>
      <c r="Z66" s="32" t="str">
        <f>IF($H$66="","",
IF(OR($H$66="Corrupción",$H$66="Lavado de Activos",$H$66="Financiación del Terrorismo",$H$66="Trámites, OPAs y Consultas de Acceso a la Información Pública"),"No Aplica",'5. Valoración de Controles'!$Q66))</f>
        <v/>
      </c>
      <c r="AA66" s="25" t="str">
        <f>IF($H$66="","",
IF(OR($H$66="Corrupción",$H$66="Lavado de Activos",$H$66="Financiación del Terrorismo",$H$66="Trámites, OPAs y Consultas de Acceso a la Información Pública"),"No aplica",'5. Valoración de Controles'!$R66))</f>
        <v/>
      </c>
      <c r="AB66" s="92"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3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92"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3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88"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94"/>
      <c r="AH66" s="124"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23"/>
      <c r="AJ66" s="133"/>
      <c r="AK66" s="133" t="str">
        <f>IF(AI66="","","∑ Peso porcentual de cada acción definida")</f>
        <v/>
      </c>
      <c r="AL66" s="91"/>
      <c r="AM66" s="3"/>
      <c r="AN66" s="3"/>
      <c r="AO66" s="3"/>
      <c r="AP66" s="3"/>
      <c r="AQ66" s="3"/>
      <c r="AR66" s="3"/>
      <c r="AS66" s="3"/>
      <c r="AT66" s="3"/>
      <c r="AU66" s="3"/>
      <c r="AV66" s="3"/>
      <c r="AW66" s="3"/>
      <c r="AX66" s="3"/>
      <c r="AY66" s="3"/>
      <c r="AZ66" s="3"/>
      <c r="BA66" s="3"/>
      <c r="BB66" s="3"/>
      <c r="BC66" s="3"/>
      <c r="BD66" s="3"/>
      <c r="BE66" s="3"/>
      <c r="BF66" s="3"/>
    </row>
    <row r="67" spans="1:58" ht="31.5" customHeight="1">
      <c r="A67" s="89"/>
      <c r="B67" s="89"/>
      <c r="C67" s="89"/>
      <c r="D67" s="89"/>
      <c r="E67" s="89"/>
      <c r="F67" s="89"/>
      <c r="G67" s="89"/>
      <c r="H67" s="89"/>
      <c r="I67" s="89"/>
      <c r="J67" s="89"/>
      <c r="K67" s="89"/>
      <c r="L67" s="89"/>
      <c r="M67" s="89"/>
      <c r="N67" s="89"/>
      <c r="O67" s="89"/>
      <c r="P67" s="89"/>
      <c r="Q67" s="31" t="str">
        <f>IF($H$66="","",
IF(OR($H$66="Corrupción",$H$66="Lavado de Activos",$H$66="Financiación del Terrorismo",$H$66="Trámites, OPAs y Consultas de Acceso a la Información Pública"),'6.Valoración Control Corrupción'!$E67,'5. Valoración de Controles'!$E67))</f>
        <v/>
      </c>
      <c r="R67" s="24" t="str">
        <f>IF($H$66="","",
IF(OR($H$66="Corrupción",$H$66="Lavado de Activos",$H$66="Financiación del Terrorismo",$H$66="Trámites, OPAs y Consultas de Acceso a la Información Pública"),"No Aplica",'5. Valoración de Controles'!$I67))</f>
        <v/>
      </c>
      <c r="S67" s="24" t="str">
        <f>IF($H$66="","",
IF(OR($H$66="Corrupción",$H$66="Lavado de Activos",$H$66="Financiación del Terrorismo",$H$66="Trámites, OPAs y Consultas de Acceso a la Información Pública"),"No Aplica",'5. Valoración de Controles'!$J67))</f>
        <v/>
      </c>
      <c r="T67" s="24" t="str">
        <f>IF($H$66="","",
IF(OR($H$66="Corrupción",$H$66="Lavado de Activos",$H$66="Financiación del Terrorismo",$H$66="Trámites, OPAs y Consultas de Acceso a la Información Pública"),"No Aplica",'5. Valoración de Controles'!$K67))</f>
        <v/>
      </c>
      <c r="U67" s="24" t="str">
        <f>IF($H$66="","",
IF(OR($H$66="Corrupción",$H$66="Lavado de Activos",$H$66="Financiación del Terrorismo",$H$66="Trámites, OPAs y Consultas de Acceso a la Información Pública"),"No Aplica",'5. Valoración de Controles'!$L67))</f>
        <v/>
      </c>
      <c r="V67" s="24" t="str">
        <f>IF($H$66="","",
IF(OR($H$66="Corrupción",$H$66="Lavado de Activos",$H$66="Financiación del Terrorismo",$H$66="Trámites, OPAs y Consultas de Acceso a la Información Pública"),"No Aplica",'5. Valoración de Controles'!$M67))</f>
        <v/>
      </c>
      <c r="W67" s="24" t="str">
        <f>IF($H$66="","",
IF(OR($H$66="Corrupción",$H$66="Lavado de Activos",$H$66="Financiación del Terrorismo",$H$66="Trámites, OPAs y Consultas de Acceso a la Información Pública"),"No Aplica",'5. Valoración de Controles'!$N67))</f>
        <v/>
      </c>
      <c r="X67" s="32" t="str">
        <f>IF($H$66="","",
IF(OR($H$66="Corrupción",$H$66="Lavado de Activos",$H$66="Financiación del Terrorismo",$H$66="Trámites, OPAs y Consultas de Acceso a la Información Pública"),"No Aplica",'5. Valoración de Controles'!$O67))</f>
        <v/>
      </c>
      <c r="Y67" s="32" t="str">
        <f>IF($H$66="","",
IF(OR($H$66="Corrupción",$H$66="Lavado de Activos",$H$66="Financiación del Terrorismo",$H$66="Trámites, OPAs y Consultas de Acceso a la Información Pública"),"No Aplica",'5. Valoración de Controles'!$P67))</f>
        <v/>
      </c>
      <c r="Z67" s="32" t="str">
        <f>IF($H$66="","",
IF(OR($H$66="Corrupción",$H$66="Lavado de Activos",$H$66="Financiación del Terrorismo",$H$66="Trámites, OPAs y Consultas de Acceso a la Información Pública"),"No Aplica",'5. Valoración de Controles'!$Q67))</f>
        <v/>
      </c>
      <c r="AA67" s="25" t="str">
        <f>IF($H$66="","",
IF(OR($H$66="Corrupción",$H$66="Lavado de Activos",$H$66="Financiación del Terrorismo",$H$66="Trámites, OPAs y Consultas de Acceso a la Información Pública"),"No aplica",'5. Valoración de Controles'!$R67))</f>
        <v/>
      </c>
      <c r="AB67" s="89"/>
      <c r="AC67" s="89"/>
      <c r="AD67" s="89"/>
      <c r="AE67" s="89"/>
      <c r="AF67" s="89"/>
      <c r="AG67" s="89"/>
      <c r="AH67" s="89"/>
      <c r="AI67" s="89"/>
      <c r="AJ67" s="89"/>
      <c r="AK67" s="89"/>
      <c r="AL67" s="89"/>
      <c r="AM67" s="2"/>
      <c r="AN67" s="2"/>
      <c r="AO67" s="2"/>
      <c r="AP67" s="2"/>
      <c r="AQ67" s="2"/>
      <c r="AR67" s="2"/>
      <c r="AS67" s="2"/>
      <c r="AT67" s="2"/>
      <c r="AU67" s="2"/>
      <c r="AV67" s="2"/>
      <c r="AW67" s="2"/>
      <c r="AX67" s="2"/>
      <c r="AY67" s="2"/>
      <c r="AZ67" s="2"/>
      <c r="BA67" s="2"/>
      <c r="BB67" s="2"/>
      <c r="BC67" s="2"/>
      <c r="BD67" s="2"/>
      <c r="BE67" s="2"/>
      <c r="BF67" s="2"/>
    </row>
    <row r="68" spans="1:58" ht="31.5" customHeight="1">
      <c r="A68" s="90"/>
      <c r="B68" s="90"/>
      <c r="C68" s="90"/>
      <c r="D68" s="90"/>
      <c r="E68" s="90"/>
      <c r="F68" s="90"/>
      <c r="G68" s="90"/>
      <c r="H68" s="90"/>
      <c r="I68" s="90"/>
      <c r="J68" s="90"/>
      <c r="K68" s="90"/>
      <c r="L68" s="90"/>
      <c r="M68" s="90"/>
      <c r="N68" s="90"/>
      <c r="O68" s="90"/>
      <c r="P68" s="90"/>
      <c r="Q68" s="31" t="str">
        <f>IF($H$66="","",
IF(OR($H$66="Corrupción",$H$66="Lavado de Activos",$H$66="Financiación del Terrorismo",$H$66="Trámites, OPAs y Consultas de Acceso a la Información Pública"),'6.Valoración Control Corrupción'!$E68,'5. Valoración de Controles'!$E68))</f>
        <v/>
      </c>
      <c r="R68" s="24" t="str">
        <f>IF($H$66="","",
IF(OR($H$66="Corrupción",$H$66="Lavado de Activos",$H$66="Financiación del Terrorismo",$H$66="Trámites, OPAs y Consultas de Acceso a la Información Pública"),"No Aplica",'5. Valoración de Controles'!$I68))</f>
        <v/>
      </c>
      <c r="S68" s="24" t="str">
        <f>IF($H$66="","",
IF(OR($H$66="Corrupción",$H$66="Lavado de Activos",$H$66="Financiación del Terrorismo",$H$66="Trámites, OPAs y Consultas de Acceso a la Información Pública"),"No Aplica",'5. Valoración de Controles'!$J68))</f>
        <v/>
      </c>
      <c r="T68" s="24" t="str">
        <f>IF($H$66="","",
IF(OR($H$66="Corrupción",$H$66="Lavado de Activos",$H$66="Financiación del Terrorismo",$H$66="Trámites, OPAs y Consultas de Acceso a la Información Pública"),"No Aplica",'5. Valoración de Controles'!$K68))</f>
        <v/>
      </c>
      <c r="U68" s="24" t="str">
        <f>IF($H$66="","",
IF(OR($H$66="Corrupción",$H$66="Lavado de Activos",$H$66="Financiación del Terrorismo",$H$66="Trámites, OPAs y Consultas de Acceso a la Información Pública"),"No Aplica",'5. Valoración de Controles'!$L68))</f>
        <v/>
      </c>
      <c r="V68" s="24" t="str">
        <f>IF($H$66="","",
IF(OR($H$66="Corrupción",$H$66="Lavado de Activos",$H$66="Financiación del Terrorismo",$H$66="Trámites, OPAs y Consultas de Acceso a la Información Pública"),"No Aplica",'5. Valoración de Controles'!$M68))</f>
        <v/>
      </c>
      <c r="W68" s="24" t="str">
        <f>IF($H$66="","",
IF(OR($H$66="Corrupción",$H$66="Lavado de Activos",$H$66="Financiación del Terrorismo",$H$66="Trámites, OPAs y Consultas de Acceso a la Información Pública"),"No Aplica",'5. Valoración de Controles'!$N68))</f>
        <v/>
      </c>
      <c r="X68" s="32" t="str">
        <f>IF($H$66="","",
IF(OR($H$66="Corrupción",$H$66="Lavado de Activos",$H$66="Financiación del Terrorismo",$H$66="Trámites, OPAs y Consultas de Acceso a la Información Pública"),"No Aplica",'5. Valoración de Controles'!$O68))</f>
        <v/>
      </c>
      <c r="Y68" s="32" t="str">
        <f>IF($H$66="","",
IF(OR($H$66="Corrupción",$H$66="Lavado de Activos",$H$66="Financiación del Terrorismo",$H$66="Trámites, OPAs y Consultas de Acceso a la Información Pública"),"No Aplica",'5. Valoración de Controles'!$P68))</f>
        <v/>
      </c>
      <c r="Z68" s="32" t="str">
        <f>IF($H$66="","",
IF(OR($H$66="Corrupción",$H$66="Lavado de Activos",$H$66="Financiación del Terrorismo",$H$66="Trámites, OPAs y Consultas de Acceso a la Información Pública"),"No Aplica",'5. Valoración de Controles'!$Q68))</f>
        <v/>
      </c>
      <c r="AA68" s="25" t="str">
        <f>IF($H$66="","",
IF(OR($H$66="Corrupción",$H$66="Lavado de Activos",$H$66="Financiación del Terrorismo",$H$66="Trámites, OPAs y Consultas de Acceso a la Información Pública"),"No aplica",'5. Valoración de Controles'!$R68))</f>
        <v/>
      </c>
      <c r="AB68" s="90"/>
      <c r="AC68" s="90"/>
      <c r="AD68" s="90"/>
      <c r="AE68" s="90"/>
      <c r="AF68" s="90"/>
      <c r="AG68" s="90"/>
      <c r="AH68" s="90"/>
      <c r="AI68" s="90"/>
      <c r="AJ68" s="90"/>
      <c r="AK68" s="90"/>
      <c r="AL68" s="90"/>
      <c r="AM68" s="2"/>
      <c r="AN68" s="2"/>
      <c r="AO68" s="2"/>
      <c r="AP68" s="2"/>
      <c r="AQ68" s="2"/>
      <c r="AR68" s="2"/>
      <c r="AS68" s="2"/>
      <c r="AT68" s="2"/>
      <c r="AU68" s="2"/>
      <c r="AV68" s="2"/>
      <c r="AW68" s="2"/>
      <c r="AX68" s="2"/>
      <c r="AY68" s="2"/>
      <c r="AZ68" s="2"/>
      <c r="BA68" s="2"/>
      <c r="BB68" s="2"/>
      <c r="BC68" s="2"/>
      <c r="BD68" s="2"/>
      <c r="BE68" s="2"/>
      <c r="BF68" s="2"/>
    </row>
    <row r="69" spans="1:58" ht="14.2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4.2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4.2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4.2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4.2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4.2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4.2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4.2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4.2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4.2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4.2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4.2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4.2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4.2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4.2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4.2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4.2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4.2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4.2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4.2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4.2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4.2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4.2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4.2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4.2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4.2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4.2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4.2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4.2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4.2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4.2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4.2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4.2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4.2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4.2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4.2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4.2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4.2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4.2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4.2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4.2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4.2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4.2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4.2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4.2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4.2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4.2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4.2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4.2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4.2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4.2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4.2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4.2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4.2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4.2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4.2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4.2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4.2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4.2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4.2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4.2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4.2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4.2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4.2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4.2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4.2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4.2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4.2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4.2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4.2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4.2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4.2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4.2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4.2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4.2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4.2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4.2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4.2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4.2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4.2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4.2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4.2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4.2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4.2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4.2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4.2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4.2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4.2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4.2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4.2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4.2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4.2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4.2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4.2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4.2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4.2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4.2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4.2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4.2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4.2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4.2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4.2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4.2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4.2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4.2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4.2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4.2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4.2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4.2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4.2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4.2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4.2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4.2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4.2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4.2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4.2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4.2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4.2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4.2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4.2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4.2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4.2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4.2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4.2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4.2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4.2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4.2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4.2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4.2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4.2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4.2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4.2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4.2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4.2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4.2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4.2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4.2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4.2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4.2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4.2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4.2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4.2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4.2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4.2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4.2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4.2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4.2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4.2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4.2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4.2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4.2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4.2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4.2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4.2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4.2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4.2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4.2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4.2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4.2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4.2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4.2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4.2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4.2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4.2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4.2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4.2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4.2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4.2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4.2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4.2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4.2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4.2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4.2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4.2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4.2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4.2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4.2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4.2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4.2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4.2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4.2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4.2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4.2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4.2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4.2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4.2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4.2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4.2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4.2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4.2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4.2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4.2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4.2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4.2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4.2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4.2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4.2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4.2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4.2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4.2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4.2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spans="1:58" ht="14.2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spans="1:58" ht="14.2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spans="1:58" ht="14.2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spans="1:58" ht="14.2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spans="1:58" ht="14.2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spans="1:58" ht="14.2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spans="1:58" ht="14.2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spans="1:58" ht="14.2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spans="1:58" ht="14.2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spans="1:58" ht="14.2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spans="1:58" ht="14.2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spans="1:58" ht="14.2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spans="1:58" ht="14.2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spans="1:58" ht="14.2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spans="1:58" ht="14.2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spans="1:58" ht="14.2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spans="1:58" ht="14.2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spans="1:58" ht="14.2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spans="1:58" ht="14.2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spans="1:58" ht="14.2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spans="1:58" ht="14.2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spans="1:58" ht="14.2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spans="1:58" ht="14.2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spans="1:58" ht="14.2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spans="1:58" ht="14.2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spans="1:58" ht="14.2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spans="1:58" ht="14.2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spans="1:58" ht="14.2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spans="1:58" ht="14.2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spans="1:58" ht="14.2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spans="1:58" ht="14.2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spans="1:58" ht="14.2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spans="1:58" ht="14.2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spans="1:58" ht="14.2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spans="1:58" ht="14.2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spans="1:58" ht="14.2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spans="1:58" ht="14.2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spans="1:58" ht="14.2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spans="1:58" ht="14.2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spans="1:58" ht="14.2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spans="1:58" ht="14.2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spans="1:58" ht="14.2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spans="1:58" ht="14.2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spans="1:58" ht="14.2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spans="1:58" ht="14.2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spans="1:58" ht="14.2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spans="1:58" ht="14.2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spans="1:58" ht="14.2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spans="1:58" ht="14.2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spans="1:58" ht="14.2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spans="1:58" ht="14.2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spans="1:58" ht="14.2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spans="1:58" ht="14.2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spans="1:58" ht="14.2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spans="1:58" ht="14.2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spans="1:58" ht="14.2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spans="1:58" ht="14.2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spans="1:58" ht="14.2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spans="1:58" ht="14.2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spans="1:58" ht="14.2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spans="1:58" ht="14.2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spans="1:58" ht="14.2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spans="1:58" ht="14.2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spans="1:58" ht="14.2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spans="1:58" ht="14.2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spans="1:58" ht="14.2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spans="1:58" ht="14.2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spans="1:58" ht="14.2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spans="1:58" ht="14.2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spans="1:58" ht="14.2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spans="1:58" ht="14.2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spans="1:58" ht="14.2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spans="1:58" ht="14.2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spans="1:58" ht="14.2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spans="1:58" ht="14.2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spans="1:58" ht="14.2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spans="1:58" ht="14.2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spans="1:58" ht="14.2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spans="1:58" ht="14.2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spans="1:58" ht="14.2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spans="1:58" ht="14.2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spans="1:58" ht="14.2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spans="1:58" ht="14.2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spans="1:58" ht="14.2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spans="1:58" ht="14.2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spans="1:58" ht="14.2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spans="1:58" ht="14.2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spans="1:58" ht="14.2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spans="1:58" ht="14.2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spans="1:58" ht="14.2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spans="1:58" ht="14.2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spans="1:58" ht="14.2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spans="1:58" ht="14.2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spans="1:58" ht="14.2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spans="1:58" ht="14.2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spans="1:58" ht="14.2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spans="1:58" ht="14.2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spans="1:58" ht="14.2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spans="1:58" ht="14.2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spans="1:58" ht="14.2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spans="1:58" ht="14.2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spans="1:58" ht="14.2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spans="1:58" ht="14.2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spans="1:58" ht="14.2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spans="1:58" ht="14.2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spans="1:58" ht="14.2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spans="1:58" ht="14.2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spans="1:58" ht="14.2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spans="1:58" ht="14.2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spans="1:58" ht="14.2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spans="1:58" ht="14.2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spans="1:58" ht="14.2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spans="1:58" ht="14.2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spans="1:58" ht="14.2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spans="1:58" ht="14.2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spans="1:58" ht="14.2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spans="1:58" ht="14.2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spans="1:58" ht="14.2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spans="1:58" ht="14.2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spans="1:58" ht="14.2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spans="1:58" ht="14.2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spans="1:58" ht="14.2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spans="1:58" ht="14.2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spans="1:58" ht="14.2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spans="1:58" ht="14.2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spans="1:58" ht="14.2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spans="1:58" ht="14.2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spans="1:58" ht="14.2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spans="1:58" ht="14.2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spans="1:58" ht="14.2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spans="1:58" ht="14.2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spans="1:58" ht="14.2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spans="1:58" ht="14.2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spans="1:58" ht="14.2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spans="1:58" ht="14.2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spans="1:58" ht="14.2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spans="1:58" ht="14.2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spans="1:58" ht="14.2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spans="1:58" ht="14.2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spans="1:58" ht="14.2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spans="1:58" ht="14.2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spans="1:58" ht="14.2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spans="1:58" ht="14.2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spans="1:58" ht="14.2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spans="1:58" ht="14.2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spans="1:58" ht="14.2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spans="1:58" ht="14.2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spans="1:58" ht="14.2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spans="1:58" ht="14.2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spans="1:58" ht="14.2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spans="1:58" ht="14.2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spans="1:58" ht="14.2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spans="1:58" ht="14.2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spans="1:58" ht="14.2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spans="1:58" ht="14.2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spans="1:58" ht="14.2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spans="1:58" ht="14.2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spans="1:58" ht="14.2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spans="1:58" ht="14.2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spans="1:58" ht="14.2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spans="1:58" ht="14.2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spans="1:58" ht="14.2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spans="1:58" ht="14.2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ht="14.2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ht="14.2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ht="14.2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ht="14.2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ht="14.2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ht="14.2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ht="14.2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ht="14.2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ht="14.2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ht="14.2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ht="14.2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ht="14.2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ht="14.2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ht="14.2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ht="14.2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ht="14.2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ht="14.2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ht="14.2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ht="14.2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ht="14.2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ht="14.2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ht="14.2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ht="14.2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ht="14.2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ht="14.2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ht="14.2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ht="14.2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ht="14.2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ht="14.2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ht="14.2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ht="14.2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ht="14.2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ht="14.2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ht="14.2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ht="14.2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ht="14.2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ht="14.2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ht="14.2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ht="14.2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ht="14.2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ht="14.2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ht="14.2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ht="14.2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ht="14.2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ht="14.2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ht="14.2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ht="14.2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ht="14.2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ht="14.2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ht="14.2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ht="14.2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ht="14.2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ht="14.2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ht="14.2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ht="14.2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ht="14.2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ht="14.2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ht="14.2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ht="14.2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ht="14.2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ht="14.2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ht="14.2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ht="14.2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ht="14.2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ht="14.2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ht="14.2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ht="14.2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ht="14.2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ht="14.2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ht="14.2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ht="14.2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ht="14.2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ht="14.2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ht="14.2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ht="14.2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ht="14.2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ht="14.2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ht="14.2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ht="14.2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ht="14.2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ht="14.2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spans="1:58" ht="14.2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spans="1:58" ht="14.2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spans="1:58" ht="14.2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spans="1:58" ht="14.2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spans="1:58" ht="14.2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spans="1:58" ht="14.2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spans="1:58" ht="14.2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spans="1:58" ht="14.2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spans="1:58" ht="14.2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spans="1:58" ht="14.2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spans="1:58" ht="14.2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spans="1:58" ht="14.2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spans="1:58" ht="14.2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spans="1:58" ht="14.2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spans="1:58" ht="14.2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spans="1:58" ht="14.2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spans="1:58" ht="14.2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spans="1:58" ht="14.2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spans="1:58" ht="14.2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spans="1:58" ht="14.2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spans="1:58" ht="14.2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spans="1:58" ht="14.2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spans="1:58" ht="14.2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spans="1:58" ht="14.2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spans="1:58" ht="14.2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spans="1:58" ht="14.2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spans="1:58" ht="14.2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spans="1:58" ht="14.2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spans="1:58" ht="14.2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spans="1:58" ht="14.2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spans="1:58" ht="14.2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spans="1:58" ht="14.2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spans="1:58" ht="14.2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spans="1:58" ht="14.2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spans="1:58" ht="14.2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spans="1:58" ht="14.2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spans="1:58" ht="14.2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spans="1:58" ht="14.2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spans="1:58" ht="14.2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spans="1:58" ht="14.2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spans="1:58" ht="14.2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spans="1:58" ht="14.2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spans="1:58" ht="14.2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spans="1:58" ht="14.2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spans="1:58" ht="14.2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spans="1:58" ht="14.2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spans="1:58" ht="14.2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spans="1:58" ht="14.2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spans="1:58" ht="14.2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spans="1:58" ht="14.2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spans="1:58" ht="14.2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spans="1:58" ht="14.2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spans="1:58" ht="14.2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spans="1:58" ht="14.2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spans="1:58" ht="14.2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spans="1:58" ht="14.2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spans="1:58" ht="14.2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spans="1:58" ht="14.2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spans="1:58" ht="14.2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spans="1:58" ht="14.2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spans="1:58" ht="14.2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spans="1:58" ht="14.2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spans="1:58" ht="14.2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spans="1:58" ht="14.2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spans="1:58" ht="14.2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spans="1:58" ht="14.2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spans="1:58" ht="14.2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spans="1:58" ht="14.2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spans="1:58" ht="14.2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spans="1:58" ht="14.2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spans="1:58" ht="14.2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spans="1:58" ht="14.2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spans="1:58" ht="14.2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spans="1:58" ht="14.2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spans="1:58" ht="14.2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spans="1:58" ht="14.2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spans="1:58" ht="14.2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spans="1:58" ht="14.2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spans="1:58" ht="14.2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spans="1:58" ht="14.2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spans="1:58" ht="14.2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spans="1:58" ht="14.2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spans="1:58" ht="14.2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spans="1:58" ht="14.2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spans="1:58" ht="14.2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spans="1:58" ht="14.2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spans="1:58" ht="14.2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spans="1:58" ht="14.2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spans="1:58" ht="14.2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spans="1:58" ht="14.2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spans="1:58" ht="14.2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spans="1:58" ht="14.2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spans="1:58" ht="14.2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spans="1:58" ht="14.2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spans="1:58" ht="14.2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spans="1:58" ht="14.2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spans="1:58" ht="14.2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spans="1:58" ht="14.2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spans="1:58" ht="14.2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spans="1:58" ht="14.2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spans="1:58" ht="14.2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spans="1:58" ht="14.2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spans="1:58" ht="14.2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spans="1:58" ht="14.2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spans="1:58" ht="14.2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spans="1:58" ht="14.2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spans="1:58" ht="14.2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spans="1:58" ht="14.2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spans="1:58" ht="14.2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spans="1:58" ht="14.2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spans="1:58" ht="14.2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spans="1:58" ht="14.2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spans="1:58" ht="14.2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spans="1:58" ht="14.2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spans="1:58" ht="14.2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spans="1:58" ht="14.2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spans="1:58" ht="14.2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spans="1:58" ht="14.2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spans="1:58" ht="14.2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spans="1:58" ht="14.2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spans="1:58" ht="14.2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spans="1:58" ht="14.2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spans="1:58" ht="14.2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spans="1:58" ht="14.2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spans="1:58" ht="14.2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spans="1:58" ht="14.2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spans="1:58" ht="14.2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spans="1:58" ht="14.2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spans="1:58" ht="14.2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spans="1:58" ht="14.2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spans="1:58" ht="14.2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spans="1:58" ht="14.2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spans="1:58" ht="14.2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spans="1:58" ht="14.2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spans="1:58" ht="14.2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spans="1:58" ht="14.2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spans="1:58" ht="14.2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spans="1:58" ht="14.2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spans="1:58" ht="14.2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spans="1:58" ht="14.2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spans="1:58" ht="14.2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spans="1:58" ht="14.2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spans="1:58" ht="14.2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spans="1:58" ht="14.2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spans="1:58" ht="14.2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spans="1:58" ht="14.2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spans="1:58" ht="14.2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spans="1:58" ht="14.2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spans="1:58" ht="14.2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spans="1:58" ht="14.2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spans="1:58" ht="14.2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spans="1:58" ht="14.2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spans="1:58" ht="14.2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spans="1:58" ht="14.2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spans="1:58" ht="14.2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spans="1:58" ht="14.2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spans="1:58" ht="14.2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spans="1:58" ht="14.2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spans="1:58" ht="14.2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spans="1:58" ht="14.2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spans="1:58" ht="14.2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spans="1:58" ht="14.2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spans="1:58" ht="14.2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spans="1:58" ht="14.2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spans="1:58" ht="14.2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spans="1:58" ht="14.2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spans="1:58" ht="14.2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spans="1:58" ht="14.2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spans="1:58" ht="14.2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spans="1:58" ht="14.2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spans="1:58" ht="14.2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spans="1:58" ht="14.2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spans="1:58" ht="14.2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spans="1:58" ht="14.2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spans="1:58" ht="14.2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spans="1:58" ht="14.2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spans="1:58" ht="14.2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spans="1:58" ht="14.2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spans="1:58" ht="14.2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spans="1:58" ht="14.2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spans="1:58" ht="14.2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spans="1:58" ht="14.2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spans="1:58" ht="14.2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spans="1:58" ht="14.2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spans="1:58" ht="14.2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spans="1:58" ht="14.2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spans="1:58" ht="14.2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spans="1:58" ht="14.2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spans="1:58" ht="14.2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spans="1:58" ht="14.2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spans="1:58" ht="14.2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spans="1:58" ht="14.2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spans="1:58" ht="14.2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spans="1:58" ht="14.2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spans="1:58" ht="14.2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spans="1:58" ht="14.2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spans="1:58" ht="14.2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spans="1:58" ht="14.2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spans="1:58" ht="14.2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spans="1:58" ht="14.2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spans="1:58" ht="14.2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spans="1:58" ht="14.2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spans="1:58" ht="14.2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spans="1:58" ht="14.2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spans="1:58" ht="14.2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spans="1:58" ht="14.2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spans="1:58" ht="14.2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spans="1:58" ht="14.2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spans="1:58" ht="14.2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spans="1:58" ht="14.2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spans="1:58" ht="14.2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spans="1:58" ht="14.2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spans="1:58" ht="14.2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spans="1:58" ht="14.2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spans="1:58" ht="14.2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spans="1:58" ht="14.2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spans="1:58" ht="14.2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spans="1:58" ht="14.2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spans="1:58" ht="14.2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spans="1:58" ht="14.2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spans="1:58" ht="14.2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spans="1:58" ht="14.2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spans="1:58" ht="14.2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spans="1:58" ht="14.2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spans="1:58" ht="14.2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spans="1:58" ht="14.2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spans="1:58" ht="14.2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spans="1:58" ht="14.2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spans="1:58" ht="14.2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spans="1:58" ht="14.2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spans="1:58" ht="14.2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spans="1:58" ht="14.2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spans="1:58" ht="14.2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spans="1:58" ht="14.2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spans="1:58" ht="14.2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spans="1:58" ht="14.2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spans="1:58" ht="14.2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spans="1:58" ht="14.2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spans="1:58" ht="14.2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spans="1:58" ht="14.2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spans="1:58" ht="14.2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spans="1:58" ht="14.2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spans="1:58" ht="14.2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spans="1:58" ht="14.2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spans="1:58" ht="14.2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spans="1:58" ht="14.2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spans="1:58" ht="14.2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spans="1:58" ht="14.2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spans="1:58" ht="14.2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1:58" ht="14.2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spans="1:58" ht="14.2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spans="1:58" ht="14.2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spans="1:58" ht="14.2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spans="1:58" ht="14.2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spans="1:58" ht="14.2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spans="1:58" ht="14.2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spans="1:58" ht="14.2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spans="1:58" ht="14.2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spans="1:58" ht="14.2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spans="1:58" ht="14.2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spans="1:58" ht="14.2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spans="1:58" ht="14.2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spans="1:58" ht="14.2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spans="1:58" ht="14.2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spans="1:58" ht="14.2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spans="1:58" ht="14.2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spans="1:58" ht="14.2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spans="1:58" ht="14.2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spans="1:58" ht="14.2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spans="1:58" ht="14.2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spans="1:58" ht="14.2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spans="1:58" ht="14.2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spans="1:58" ht="14.2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spans="1:58" ht="14.2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spans="1:58" ht="14.2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spans="1:58" ht="14.2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spans="1:58" ht="14.2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spans="1:58" ht="14.2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spans="1:58" ht="14.2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spans="1:58" ht="14.2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spans="1:58" ht="14.2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spans="1:58" ht="14.2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spans="1:58" ht="14.2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spans="1:58" ht="14.2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spans="1:58" ht="14.2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spans="1:58" ht="14.2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spans="1:58" ht="14.2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spans="1:58" ht="14.2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spans="1:58" ht="14.2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spans="1:58" ht="14.2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spans="1:58" ht="14.2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spans="1:58" ht="14.2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spans="1:58" ht="14.2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spans="1:58" ht="14.2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spans="1:58" ht="14.2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spans="1:58" ht="14.2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spans="1:58" ht="14.2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spans="1:58" ht="14.2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spans="1:58" ht="14.2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spans="1:58" ht="14.2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spans="1:58" ht="14.2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spans="1:58" ht="14.2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spans="1:58" ht="14.2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spans="1:58" ht="14.2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spans="1:58" ht="14.2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spans="1:58" ht="14.2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spans="1:58" ht="14.2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spans="1:58" ht="14.2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spans="1:58" ht="14.2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spans="1:58" ht="14.2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spans="1:58" ht="14.2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spans="1:58" ht="14.2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spans="1:58" ht="14.2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spans="1:58" ht="14.2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spans="1:58" ht="14.2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spans="1:58" ht="14.2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spans="1:58" ht="14.2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spans="1:58" ht="14.2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spans="1:58" ht="14.2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spans="1:58" ht="14.2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spans="1:58" ht="14.2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spans="1:58" ht="14.2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spans="1:58" ht="14.2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spans="1:58" ht="14.2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spans="1:58" ht="14.2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spans="1:58" ht="14.2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spans="1:58" ht="14.2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spans="1:58" ht="14.2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spans="1:58" ht="14.2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spans="1:58" ht="14.2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spans="1:58" ht="14.2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spans="1:58" ht="14.2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spans="1:58" ht="14.2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spans="1:58" ht="14.2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spans="1:58" ht="14.2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spans="1:58" ht="14.2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spans="1:58" ht="14.2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spans="1:58" ht="14.2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spans="1:58" ht="14.2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spans="1:58" ht="14.2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spans="1:58" ht="14.2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spans="1:58" ht="14.2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spans="1:58" ht="14.2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spans="1:58" ht="14.2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spans="1:58" ht="14.2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spans="1:58" ht="14.2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spans="1:58" ht="14.2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spans="1:58" ht="14.2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spans="1:58" ht="14.2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spans="1:58" ht="14.2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spans="1:58" ht="14.2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spans="1:58" ht="14.2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spans="1:58" ht="14.2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spans="1:58" ht="14.2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spans="1:58" ht="14.2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spans="1:58" ht="14.2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spans="1:58" ht="14.2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spans="1:58" ht="14.2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spans="1:58" ht="14.2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spans="1:58" ht="14.2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spans="1:58" ht="14.2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spans="1:58" ht="14.2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spans="1:58" ht="14.2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spans="1:58" ht="14.2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spans="1:58" ht="14.2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spans="1:58" ht="14.2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spans="1:58" ht="14.2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spans="1:58" ht="14.2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spans="1:58" ht="14.2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spans="1:58" ht="14.2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spans="1:58" ht="14.2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spans="1:58" ht="14.2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spans="1:58" ht="14.2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spans="1:58" ht="14.2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spans="1:58" ht="14.2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spans="1:58" ht="14.2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spans="1:58" ht="14.2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spans="1:58" ht="14.2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spans="1:58" ht="14.2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spans="1:58" ht="14.2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spans="1:58" ht="14.2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spans="1:58" ht="14.2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spans="1:58" ht="14.2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spans="1:58" ht="14.2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spans="1:58" ht="14.2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spans="1:58" ht="14.2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spans="1:58" ht="14.2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spans="1:58" ht="14.2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spans="1:58" ht="14.2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spans="1:58" ht="14.2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spans="1:58" ht="14.2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spans="1:58" ht="14.2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spans="1:58" ht="14.2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spans="1:58" ht="14.2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spans="1:58" ht="14.2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spans="1:58" ht="14.2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spans="1:58" ht="14.2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spans="1:58" ht="14.2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spans="1:58" ht="14.2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spans="1:58" ht="14.2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spans="1:58" ht="14.2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spans="1:58" ht="14.2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spans="1:58" ht="14.2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spans="1:58" ht="14.2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spans="1:58" ht="14.2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spans="1:58" ht="14.2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spans="1:58" ht="14.2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spans="1:58" ht="14.2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spans="1:58" ht="14.2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spans="1:58" ht="14.2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spans="1:58" ht="14.2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spans="1:58" ht="14.2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spans="1:58" ht="14.2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spans="1:58" ht="14.2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spans="1:58" ht="14.2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spans="1:58" ht="14.2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spans="1:58" ht="14.2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spans="1:58" ht="14.2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spans="1:58" ht="14.2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spans="1:58" ht="14.2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spans="1:58" ht="14.2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spans="1:58" ht="14.2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spans="1:58" ht="14.2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spans="1:58" ht="14.2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spans="1:58" ht="14.2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spans="1:58" ht="14.2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spans="1:58" ht="14.2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spans="1:58" ht="14.2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spans="1:58" ht="14.2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spans="1:58" ht="14.2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spans="1:58" ht="14.2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spans="1:58" ht="14.2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spans="1:58" ht="14.2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spans="1:58" ht="14.2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spans="1:58" ht="14.2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spans="1:58" ht="14.2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spans="1:58" ht="14.2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spans="1:58" ht="14.2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spans="1:58" ht="14.2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spans="1:58" ht="14.2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spans="1:58" ht="14.2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spans="1:58" ht="14.2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spans="1:58" ht="14.2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spans="1:58" ht="14.2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spans="1:58" ht="14.2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spans="1:58" ht="14.2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spans="1:58" ht="14.2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spans="1:58" ht="14.2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spans="1:58" ht="14.2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spans="1:58" ht="14.2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spans="1:58" ht="14.2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spans="1:58" ht="14.2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spans="1:58" ht="14.2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spans="1:58" ht="14.2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spans="1:58" ht="14.2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spans="1:58" ht="14.2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spans="1:58" ht="14.2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spans="1:58" ht="14.2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spans="1:58" ht="14.2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spans="1:58" ht="14.2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spans="1:58" ht="14.2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spans="1:58" ht="14.2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spans="1:58" ht="14.2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spans="1:58" ht="14.2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spans="1:58" ht="14.2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spans="1:58" ht="14.2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spans="1:58" ht="14.2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spans="1:58" ht="14.2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spans="1:58" ht="14.2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spans="1:58" ht="14.2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spans="1:58" ht="14.2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spans="1:58" ht="14.2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spans="1:58" ht="14.2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spans="1:58" ht="14.2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spans="1:58" ht="14.2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spans="1:58" ht="14.2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spans="1:58" ht="14.2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spans="1:58" ht="14.2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spans="1:58" ht="14.2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spans="1:58" ht="14.2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spans="1:58" ht="14.2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spans="1:58" ht="14.2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spans="1:58" ht="14.2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spans="1:58" ht="14.2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spans="1:58" ht="14.2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spans="1:58" ht="14.2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spans="1:58" ht="14.2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582">
    <mergeCell ref="P7:P8"/>
    <mergeCell ref="Q7:Q8"/>
    <mergeCell ref="AH7:AH8"/>
    <mergeCell ref="AI7:AI8"/>
    <mergeCell ref="AJ7:AJ8"/>
    <mergeCell ref="AK7:AK8"/>
    <mergeCell ref="AL7:AL8"/>
    <mergeCell ref="AA7:AA8"/>
    <mergeCell ref="AB7:AB8"/>
    <mergeCell ref="AC7:AC8"/>
    <mergeCell ref="AD7:AD8"/>
    <mergeCell ref="AE7:A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AK1:AL1"/>
    <mergeCell ref="AK2:AL2"/>
    <mergeCell ref="AK3:AL3"/>
    <mergeCell ref="AK4:AL4"/>
    <mergeCell ref="A6:J6"/>
    <mergeCell ref="R7:T7"/>
    <mergeCell ref="U7:Z7"/>
    <mergeCell ref="K6:P6"/>
    <mergeCell ref="Q6:AA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7" priority="7" operator="equal">
      <formula>"Catastrófico"</formula>
    </cfRule>
  </conditionalFormatting>
  <conditionalFormatting sqref="N9">
    <cfRule type="cellIs" dxfId="86" priority="8" operator="equal">
      <formula>"Mayor"</formula>
    </cfRule>
  </conditionalFormatting>
  <conditionalFormatting sqref="N9">
    <cfRule type="cellIs" dxfId="85" priority="9" operator="equal">
      <formula>"Moderado"</formula>
    </cfRule>
  </conditionalFormatting>
  <conditionalFormatting sqref="N9">
    <cfRule type="cellIs" dxfId="84" priority="10" operator="equal">
      <formula>"Menor"</formula>
    </cfRule>
  </conditionalFormatting>
  <conditionalFormatting sqref="N9">
    <cfRule type="cellIs" dxfId="83" priority="11" operator="equal">
      <formula>"Leve"</formula>
    </cfRule>
  </conditionalFormatting>
  <conditionalFormatting sqref="P9">
    <cfRule type="cellIs" dxfId="82" priority="12" operator="equal">
      <formula>"Extremo"</formula>
    </cfRule>
  </conditionalFormatting>
  <conditionalFormatting sqref="P9">
    <cfRule type="cellIs" dxfId="81" priority="13" operator="equal">
      <formula>"Alto"</formula>
    </cfRule>
  </conditionalFormatting>
  <conditionalFormatting sqref="P9">
    <cfRule type="cellIs" dxfId="80" priority="14" operator="equal">
      <formula>"Moderado"</formula>
    </cfRule>
  </conditionalFormatting>
  <conditionalFormatting sqref="P9">
    <cfRule type="cellIs" dxfId="79" priority="15" operator="equal">
      <formula>"Bajo"</formula>
    </cfRule>
  </conditionalFormatting>
  <conditionalFormatting sqref="AD9">
    <cfRule type="cellIs" dxfId="78" priority="16" operator="equal">
      <formula>"Catastrófico"</formula>
    </cfRule>
  </conditionalFormatting>
  <conditionalFormatting sqref="AD9">
    <cfRule type="cellIs" dxfId="77" priority="17" operator="equal">
      <formula>"Mayor"</formula>
    </cfRule>
  </conditionalFormatting>
  <conditionalFormatting sqref="AD9">
    <cfRule type="cellIs" dxfId="76" priority="18" operator="equal">
      <formula>"Moderado"</formula>
    </cfRule>
  </conditionalFormatting>
  <conditionalFormatting sqref="AD9">
    <cfRule type="cellIs" dxfId="75" priority="19" operator="equal">
      <formula>"Menor"</formula>
    </cfRule>
  </conditionalFormatting>
  <conditionalFormatting sqref="AD9">
    <cfRule type="cellIs" dxfId="74" priority="20" operator="equal">
      <formula>"Leve"</formula>
    </cfRule>
  </conditionalFormatting>
  <conditionalFormatting sqref="AF9">
    <cfRule type="cellIs" dxfId="73" priority="21" operator="equal">
      <formula>"Extremo"</formula>
    </cfRule>
  </conditionalFormatting>
  <conditionalFormatting sqref="AF9">
    <cfRule type="cellIs" dxfId="72" priority="22" operator="equal">
      <formula>"Alto"</formula>
    </cfRule>
  </conditionalFormatting>
  <conditionalFormatting sqref="AF9">
    <cfRule type="cellIs" dxfId="71" priority="23" operator="equal">
      <formula>"Moderado"</formula>
    </cfRule>
  </conditionalFormatting>
  <conditionalFormatting sqref="AF9">
    <cfRule type="cellIs" dxfId="70" priority="24" operator="equal">
      <formula>"Bajo"</formula>
    </cfRule>
  </conditionalFormatting>
  <conditionalFormatting sqref="K9">
    <cfRule type="cellIs" dxfId="69" priority="25" operator="equal">
      <formula>"Muy Alta"</formula>
    </cfRule>
  </conditionalFormatting>
  <conditionalFormatting sqref="K9">
    <cfRule type="cellIs" dxfId="68" priority="26" operator="equal">
      <formula>"Alta"</formula>
    </cfRule>
  </conditionalFormatting>
  <conditionalFormatting sqref="K9">
    <cfRule type="cellIs" dxfId="67" priority="27" operator="equal">
      <formula>"Media"</formula>
    </cfRule>
  </conditionalFormatting>
  <conditionalFormatting sqref="K9">
    <cfRule type="cellIs" dxfId="66" priority="28" operator="equal">
      <formula>"Baja"</formula>
    </cfRule>
  </conditionalFormatting>
  <conditionalFormatting sqref="K9">
    <cfRule type="cellIs" dxfId="65" priority="29" operator="equal">
      <formula>"Muy Baja"</formula>
    </cfRule>
  </conditionalFormatting>
  <conditionalFormatting sqref="K9:K11">
    <cfRule type="expression" dxfId="64" priority="30">
      <formula>IF($K9="Casi seguro",1,0)</formula>
    </cfRule>
  </conditionalFormatting>
  <conditionalFormatting sqref="K9:K11">
    <cfRule type="expression" dxfId="63" priority="31">
      <formula>IF($K9="Probable",1,0)</formula>
    </cfRule>
  </conditionalFormatting>
  <conditionalFormatting sqref="K9:K11">
    <cfRule type="expression" dxfId="62" priority="32">
      <formula>IF($K9="Posible",1,0)</formula>
    </cfRule>
  </conditionalFormatting>
  <conditionalFormatting sqref="K9:K11">
    <cfRule type="expression" dxfId="61" priority="33">
      <formula>IF($K9="Improbable",1,0)</formula>
    </cfRule>
  </conditionalFormatting>
  <conditionalFormatting sqref="K9:K11">
    <cfRule type="expression" dxfId="60" priority="34">
      <formula>IF($K9="Rara vez",1,0)</formula>
    </cfRule>
  </conditionalFormatting>
  <conditionalFormatting sqref="AB9">
    <cfRule type="cellIs" dxfId="59" priority="35" operator="equal">
      <formula>"Muy Alta"</formula>
    </cfRule>
  </conditionalFormatting>
  <conditionalFormatting sqref="AB9">
    <cfRule type="cellIs" dxfId="58" priority="36" operator="equal">
      <formula>"Alta"</formula>
    </cfRule>
  </conditionalFormatting>
  <conditionalFormatting sqref="AB9">
    <cfRule type="cellIs" dxfId="57" priority="37" operator="equal">
      <formula>"Media"</formula>
    </cfRule>
  </conditionalFormatting>
  <conditionalFormatting sqref="AB9">
    <cfRule type="cellIs" dxfId="56" priority="38" operator="equal">
      <formula>"Baja"</formula>
    </cfRule>
  </conditionalFormatting>
  <conditionalFormatting sqref="AB9">
    <cfRule type="cellIs" dxfId="55" priority="39" operator="equal">
      <formula>"Muy Baja"</formula>
    </cfRule>
  </conditionalFormatting>
  <conditionalFormatting sqref="AB9:AB11">
    <cfRule type="expression" dxfId="54" priority="40">
      <formula>IF($AB9="Casi seguro",1,0)</formula>
    </cfRule>
  </conditionalFormatting>
  <conditionalFormatting sqref="AB9:AB11">
    <cfRule type="expression" dxfId="53" priority="41">
      <formula>IF($AB9="Probable",1,0)</formula>
    </cfRule>
  </conditionalFormatting>
  <conditionalFormatting sqref="AB9:AB11">
    <cfRule type="expression" dxfId="52" priority="42">
      <formula>IF($AB9="Posible",1,0)</formula>
    </cfRule>
  </conditionalFormatting>
  <conditionalFormatting sqref="AB9:AB11">
    <cfRule type="expression" dxfId="51" priority="43">
      <formula>IF($AB9="Improbable",1,0)</formula>
    </cfRule>
  </conditionalFormatting>
  <conditionalFormatting sqref="AB9:AB11">
    <cfRule type="expression" dxfId="50" priority="44">
      <formula>IF($AB9="Rara vez",1,0)</formula>
    </cfRule>
  </conditionalFormatting>
  <conditionalFormatting sqref="N12 N15 N18 N21 N24 N27 N30 N33 N36 N39 N42 N45 N48 N51 N54 N57 N60 N63 N66">
    <cfRule type="cellIs" dxfId="49" priority="45" operator="equal">
      <formula>"Catastrófico"</formula>
    </cfRule>
  </conditionalFormatting>
  <conditionalFormatting sqref="N12 N15 N18 N21 N24 N27 N30 N33 N36 N39 N42 N45 N48 N51 N54 N57 N60 N63 N66">
    <cfRule type="cellIs" dxfId="48" priority="46" operator="equal">
      <formula>"Mayor"</formula>
    </cfRule>
  </conditionalFormatting>
  <conditionalFormatting sqref="N12 N15 N18 N21 N24 N27 N30 N33 N36 N39 N42 N45 N48 N51 N54 N57 N60 N63 N66">
    <cfRule type="cellIs" dxfId="47" priority="47" operator="equal">
      <formula>"Moderado"</formula>
    </cfRule>
  </conditionalFormatting>
  <conditionalFormatting sqref="N12 N15 N18 N21 N24 N27 N30 N33 N36 N39 N42 N45 N48 N51 N54 N57 N60 N63 N66">
    <cfRule type="cellIs" dxfId="46" priority="48" operator="equal">
      <formula>"Menor"</formula>
    </cfRule>
  </conditionalFormatting>
  <conditionalFormatting sqref="N12 N15 N18 N21 N24 N27 N30 N33 N36 N39 N42 N45 N48 N51 N54 N57 N60 N63 N66">
    <cfRule type="cellIs" dxfId="45" priority="49" operator="equal">
      <formula>"Leve"</formula>
    </cfRule>
  </conditionalFormatting>
  <conditionalFormatting sqref="P12 P15 P18 P21 P24 P27 P30 P33 P36 P39 P42 P45 P48 P51 P54 P57 P60 P63 P66">
    <cfRule type="cellIs" dxfId="44" priority="50" operator="equal">
      <formula>"Extremo"</formula>
    </cfRule>
  </conditionalFormatting>
  <conditionalFormatting sqref="P12 P15 P18 P21 P24 P27 P30 P33 P36 P39 P42 P45 P48 P51 P54 P57 P60 P63 P66">
    <cfRule type="cellIs" dxfId="43" priority="51" operator="equal">
      <formula>"Alto"</formula>
    </cfRule>
  </conditionalFormatting>
  <conditionalFormatting sqref="P12 P15 P18 P21 P24 P27 P30 P33 P36 P39 P42 P45 P48 P51 P54 P57 P60 P63 P66">
    <cfRule type="cellIs" dxfId="42" priority="52" operator="equal">
      <formula>"Moderado"</formula>
    </cfRule>
  </conditionalFormatting>
  <conditionalFormatting sqref="P12 P15 P18 P21 P24 P27 P30 P33 P36 P39 P42 P45 P48 P51 P54 P57 P60 P63 P66">
    <cfRule type="cellIs" dxfId="41" priority="53" operator="equal">
      <formula>"Bajo"</formula>
    </cfRule>
  </conditionalFormatting>
  <conditionalFormatting sqref="AD12 AD15 AD18 AD21 AD24 AD27 AD30 AD33 AD36 AD39 AD42 AD45 AD48 AD51 AD54 AD57 AD60 AD63 AD66">
    <cfRule type="cellIs" dxfId="40" priority="54" operator="equal">
      <formula>"Catastrófico"</formula>
    </cfRule>
  </conditionalFormatting>
  <conditionalFormatting sqref="AD12 AD15 AD18 AD21 AD24 AD27 AD30 AD33 AD36 AD39 AD42 AD45 AD48 AD51 AD54 AD57 AD60 AD63 AD66">
    <cfRule type="cellIs" dxfId="39" priority="55" operator="equal">
      <formula>"Mayor"</formula>
    </cfRule>
  </conditionalFormatting>
  <conditionalFormatting sqref="AD12 AD15 AD18 AD21 AD24 AD27 AD30 AD33 AD36 AD39 AD42 AD45 AD48 AD51 AD54 AD57 AD60 AD63 AD66">
    <cfRule type="cellIs" dxfId="38" priority="56" operator="equal">
      <formula>"Moderado"</formula>
    </cfRule>
  </conditionalFormatting>
  <conditionalFormatting sqref="AD12 AD15 AD18 AD21 AD24 AD27 AD30 AD33 AD36 AD39 AD42 AD45 AD48 AD51 AD54 AD57 AD60 AD63 AD66">
    <cfRule type="cellIs" dxfId="37" priority="57" operator="equal">
      <formula>"Menor"</formula>
    </cfRule>
  </conditionalFormatting>
  <conditionalFormatting sqref="AD12 AD15 AD18 AD21 AD24 AD27 AD30 AD33 AD36 AD39 AD42 AD45 AD48 AD51 AD54 AD57 AD60 AD63 AD66">
    <cfRule type="cellIs" dxfId="36" priority="58" operator="equal">
      <formula>"Leve"</formula>
    </cfRule>
  </conditionalFormatting>
  <conditionalFormatting sqref="AF12 AF15 AF18 AF21 AF24 AF27 AF30 AF33 AF36 AF39 AF42 AF45 AF48 AF51 AF54 AF57 AF60 AF63 AF66">
    <cfRule type="cellIs" dxfId="35" priority="59" operator="equal">
      <formula>"Extremo"</formula>
    </cfRule>
  </conditionalFormatting>
  <conditionalFormatting sqref="AF12 AF15 AF18 AF21 AF24 AF27 AF30 AF33 AF36 AF39 AF42 AF45 AF48 AF51 AF54 AF57 AF60 AF63 AF66">
    <cfRule type="cellIs" dxfId="34" priority="60" operator="equal">
      <formula>"Alto"</formula>
    </cfRule>
  </conditionalFormatting>
  <conditionalFormatting sqref="AF12 AF15 AF18 AF21 AF24 AF27 AF30 AF33 AF36 AF39 AF42 AF45 AF48 AF51 AF54 AF57 AF60 AF63 AF66">
    <cfRule type="cellIs" dxfId="33" priority="61" operator="equal">
      <formula>"Moderado"</formula>
    </cfRule>
  </conditionalFormatting>
  <conditionalFormatting sqref="AF12 AF15 AF18 AF21 AF24 AF27 AF30 AF33 AF36 AF39 AF42 AF45 AF48 AF51 AF54 AF57 AF60 AF63 AF66">
    <cfRule type="cellIs" dxfId="32" priority="62" operator="equal">
      <formula>"Bajo"</formula>
    </cfRule>
  </conditionalFormatting>
  <conditionalFormatting sqref="K12 K15 K18 K21 K24 K27 K30 K33 K36 K39 K42 K45 K48 K51 K54 K57 K60 K63 K66">
    <cfRule type="cellIs" dxfId="31" priority="63" operator="equal">
      <formula>"Muy Alta"</formula>
    </cfRule>
  </conditionalFormatting>
  <conditionalFormatting sqref="K12 K15 K18 K21 K24 K27 K30 K33 K36 K39 K42 K45 K48 K51 K54 K57 K60 K63 K66">
    <cfRule type="cellIs" dxfId="30" priority="64" operator="equal">
      <formula>"Alta"</formula>
    </cfRule>
  </conditionalFormatting>
  <conditionalFormatting sqref="K12 K15 K18 K21 K24 K27 K30 K33 K36 K39 K42 K45 K48 K51 K54 K57 K60 K63 K66">
    <cfRule type="cellIs" dxfId="29" priority="65" operator="equal">
      <formula>"Media"</formula>
    </cfRule>
  </conditionalFormatting>
  <conditionalFormatting sqref="K12 K15 K18 K21 K24 K27 K30 K33 K36 K39 K42 K45 K48 K51 K54 K57 K60 K63 K66">
    <cfRule type="cellIs" dxfId="28" priority="66" operator="equal">
      <formula>"Baja"</formula>
    </cfRule>
  </conditionalFormatting>
  <conditionalFormatting sqref="K12 K15 K18 K21 K24 K27 K30 K33 K36 K39 K42 K45 K48 K51 K54 K57 K60 K63 K66">
    <cfRule type="cellIs" dxfId="27" priority="67" operator="equal">
      <formula>"Muy Baja"</formula>
    </cfRule>
  </conditionalFormatting>
  <conditionalFormatting sqref="K12:K68">
    <cfRule type="expression" dxfId="26" priority="68">
      <formula>IF($K12="Casi seguro",1,0)</formula>
    </cfRule>
  </conditionalFormatting>
  <conditionalFormatting sqref="K12:K68">
    <cfRule type="expression" dxfId="25" priority="69">
      <formula>IF($K12="Probable",1,0)</formula>
    </cfRule>
  </conditionalFormatting>
  <conditionalFormatting sqref="K12:K68">
    <cfRule type="expression" dxfId="24" priority="70">
      <formula>IF($K12="Posible",1,0)</formula>
    </cfRule>
  </conditionalFormatting>
  <conditionalFormatting sqref="K12:K68">
    <cfRule type="expression" dxfId="23" priority="71">
      <formula>IF($K12="Improbable",1,0)</formula>
    </cfRule>
  </conditionalFormatting>
  <conditionalFormatting sqref="K12:K68">
    <cfRule type="expression" dxfId="22" priority="72">
      <formula>IF($K12="Rara vez",1,0)</formula>
    </cfRule>
  </conditionalFormatting>
  <conditionalFormatting sqref="AB12 AB15 AB18 AB21 AB24 AB27 AB30 AB33 AB36 AB39 AB42 AB45 AB48 AB51 AB54 AB57 AB60 AB63 AB66">
    <cfRule type="cellIs" dxfId="21" priority="73" operator="equal">
      <formula>"Muy Alta"</formula>
    </cfRule>
  </conditionalFormatting>
  <conditionalFormatting sqref="AB12 AB15 AB18 AB21 AB24 AB27 AB30 AB33 AB36 AB39 AB42 AB45 AB48 AB51 AB54 AB57 AB60 AB63 AB66">
    <cfRule type="cellIs" dxfId="20" priority="74" operator="equal">
      <formula>"Alta"</formula>
    </cfRule>
  </conditionalFormatting>
  <conditionalFormatting sqref="AB12 AB15 AB18 AB21 AB24 AB27 AB30 AB33 AB36 AB39 AB42 AB45 AB48 AB51 AB54 AB57 AB60 AB63 AB66">
    <cfRule type="cellIs" dxfId="19" priority="75" operator="equal">
      <formula>"Media"</formula>
    </cfRule>
  </conditionalFormatting>
  <conditionalFormatting sqref="AB12 AB15 AB18 AB21 AB24 AB27 AB30 AB33 AB36 AB39 AB42 AB45 AB48 AB51 AB54 AB57 AB60 AB63 AB66">
    <cfRule type="cellIs" dxfId="18" priority="76" operator="equal">
      <formula>"Baja"</formula>
    </cfRule>
  </conditionalFormatting>
  <conditionalFormatting sqref="AB12 AB15 AB18 AB21 AB24 AB27 AB30 AB33 AB36 AB39 AB42 AB45 AB48 AB51 AB54 AB57 AB60 AB63 AB66">
    <cfRule type="cellIs" dxfId="17" priority="77" operator="equal">
      <formula>"Muy Baja"</formula>
    </cfRule>
  </conditionalFormatting>
  <conditionalFormatting sqref="AB12:AB68">
    <cfRule type="expression" dxfId="16" priority="78">
      <formula>IF($AB12="Casi seguro",1,0)</formula>
    </cfRule>
  </conditionalFormatting>
  <conditionalFormatting sqref="AB12:AB68">
    <cfRule type="expression" dxfId="15" priority="79">
      <formula>IF($AB12="Probable",1,0)</formula>
    </cfRule>
  </conditionalFormatting>
  <conditionalFormatting sqref="AB12:AB68">
    <cfRule type="expression" dxfId="14" priority="80">
      <formula>IF($AB12="Posible",1,0)</formula>
    </cfRule>
  </conditionalFormatting>
  <conditionalFormatting sqref="AB12:AB68">
    <cfRule type="expression" dxfId="13" priority="81">
      <formula>IF($AB12="Improbable",1,0)</formula>
    </cfRule>
  </conditionalFormatting>
  <conditionalFormatting sqref="AB12:AB68">
    <cfRule type="expression" dxfId="12" priority="82">
      <formula>IF($AB12="Rara vez",1,0)</formula>
    </cfRule>
  </conditionalFormatting>
  <conditionalFormatting sqref="AI9:AL11">
    <cfRule type="expression" dxfId="11" priority="83">
      <formula>IF(OR($AG9="Evitar",$AG9="Compartir",$AG9="Aceptar",$AG9="Reducir (Transferir)"),1,0)</formula>
    </cfRule>
  </conditionalFormatting>
  <conditionalFormatting sqref="AI9:AL11">
    <cfRule type="expression" dxfId="10" priority="84">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9" priority="85">
      <formula>IF($AF9="Bajo",1,0)</formula>
    </cfRule>
  </conditionalFormatting>
  <conditionalFormatting sqref="AI12:AL35 AI39:AL68 AK36:AL38">
    <cfRule type="expression" dxfId="8" priority="86">
      <formula>IF(OR($AG12="Evitar",$AG12="Compartir",$AG12="Aceptar",$AG12="Reducir (Transferir)"),1,0)</formula>
    </cfRule>
  </conditionalFormatting>
  <conditionalFormatting sqref="AI12:AL35 AI39:AL68 AK36:AL38">
    <cfRule type="expression" dxfId="7" priority="87">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35 AI39:AL68 AK36:AL38">
    <cfRule type="expression" dxfId="6" priority="88">
      <formula>IF($AF12="Bajo",1,0)</formula>
    </cfRule>
  </conditionalFormatting>
  <conditionalFormatting sqref="AI36:AI38">
    <cfRule type="expression" dxfId="5" priority="4">
      <formula>IF(OR($AG36="Evitar",$AG36="Compartir",$AG36="Aceptar",$AG36="Reducir (Transferir)"),1,0)</formula>
    </cfRule>
    <cfRule type="expression" dxfId="4" priority="5">
      <formula>IF(AND($AF36="Moderado",OR($H36="Gestión",$H36="Seguridad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3" priority="6">
      <formula>IF($AF36="Bajo",1,0)</formula>
    </cfRule>
  </conditionalFormatting>
  <conditionalFormatting sqref="AJ36:AJ38">
    <cfRule type="expression" dxfId="2" priority="1">
      <formula>IF(OR($AG36="Evitar",$AG36="Compartir",$AG36="Aceptar",$AG36="Reducir (Transferir)"),1,0)</formula>
    </cfRule>
    <cfRule type="expression" dxfId="1" priority="2">
      <formula>IF(AND($AF36="Moderado",OR($H36="Gestión",$H36="Seguridad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0" priority="3">
      <formula>IF($AF36="Bajo",1,0)</formula>
    </cfRule>
  </conditionalFormatting>
  <dataValidations count="2">
    <dataValidation type="list" allowBlank="1" showErrorMessage="1" sqref="AG9 AG12 AG15 AG18 AG21 AG24 AG27 AG63 AG66 AG60 AG39 AG42 AG45 AG48 AG51 AG54 AG57">
      <formula1>IF(OR($H9="Corrupción",$H9="Trámites, OPAs y Consultas de Acceso a la Información Pública",$H9="Lavado de Activos",$H9="Financiación del Terrorismo"),TratamientoCorrupcion,TratamientoV5)</formula1>
    </dataValidation>
    <dataValidation type="list" allowBlank="1" showInputMessage="1" showErrorMessage="1" sqref="AG30:AG38">
      <formula1>IF(OR($H30="Corrupción",$H30="Trámites, OPAs y Consultas de Acceso a la Información Pública",$H30="Lavado de Activos",$H30="Financiación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workbookViewId="0">
      <selection activeCell="P24" sqref="P24:P26"/>
    </sheetView>
  </sheetViews>
  <sheetFormatPr baseColWidth="10" defaultColWidth="14.42578125" defaultRowHeight="15" customHeight="1"/>
  <cols>
    <col min="1" max="1" width="4" customWidth="1"/>
    <col min="2" max="2" width="19" customWidth="1"/>
    <col min="3" max="3" width="44" customWidth="1"/>
    <col min="4" max="4" width="21.28515625" customWidth="1"/>
    <col min="5" max="5" width="53.5703125" customWidth="1"/>
    <col min="6" max="6" width="8.5703125" hidden="1" customWidth="1"/>
    <col min="7" max="7" width="27.85546875" hidden="1" customWidth="1"/>
    <col min="8" max="8" width="23.7109375" hidden="1" customWidth="1"/>
    <col min="9" max="9" width="33.7109375" hidden="1" customWidth="1"/>
    <col min="10" max="10" width="9.5703125" hidden="1" customWidth="1"/>
    <col min="11" max="11" width="31.85546875" hidden="1" customWidth="1"/>
    <col min="12" max="12" width="23.7109375" hidden="1" customWidth="1"/>
    <col min="13" max="13" width="8.5703125" customWidth="1"/>
    <col min="14" max="14" width="51.85546875" customWidth="1"/>
    <col min="15" max="15" width="23.7109375" customWidth="1"/>
    <col min="16" max="16" width="33.7109375" customWidth="1"/>
    <col min="17" max="17" width="9.5703125" customWidth="1"/>
    <col min="18" max="18" width="31.85546875" customWidth="1"/>
    <col min="19" max="19" width="23.7109375" customWidth="1"/>
    <col min="20" max="20" width="8.5703125" customWidth="1"/>
    <col min="21" max="21" width="27.85546875" customWidth="1"/>
    <col min="22" max="22" width="23.7109375" customWidth="1"/>
    <col min="23" max="23" width="33.7109375" customWidth="1"/>
    <col min="24" max="24" width="9.5703125" customWidth="1"/>
    <col min="25" max="25" width="27.140625" customWidth="1"/>
    <col min="26" max="26" width="23.7109375" customWidth="1"/>
    <col min="27" max="27" width="11.42578125" customWidth="1"/>
    <col min="28" max="41" width="11.42578125" hidden="1" customWidth="1"/>
  </cols>
  <sheetData>
    <row r="1" spans="1:41" ht="16.5" customHeight="1">
      <c r="A1" s="76"/>
      <c r="B1" s="71"/>
      <c r="C1" s="76" t="s">
        <v>0</v>
      </c>
      <c r="D1" s="77"/>
      <c r="E1" s="77"/>
      <c r="F1" s="77"/>
      <c r="G1" s="77"/>
      <c r="H1" s="77"/>
      <c r="I1" s="77"/>
      <c r="J1" s="77"/>
      <c r="K1" s="77"/>
      <c r="L1" s="77"/>
      <c r="M1" s="77"/>
      <c r="N1" s="77"/>
      <c r="O1" s="77"/>
      <c r="P1" s="77"/>
      <c r="Q1" s="77"/>
      <c r="R1" s="77"/>
      <c r="S1" s="77"/>
      <c r="T1" s="77"/>
      <c r="U1" s="77"/>
      <c r="V1" s="77"/>
      <c r="W1" s="77"/>
      <c r="X1" s="71"/>
      <c r="Y1" s="120" t="s">
        <v>279</v>
      </c>
      <c r="Z1" s="63"/>
      <c r="AA1" s="3"/>
      <c r="AB1" s="3"/>
      <c r="AC1" s="3"/>
      <c r="AD1" s="3"/>
      <c r="AE1" s="3"/>
      <c r="AF1" s="3"/>
      <c r="AG1" s="3"/>
      <c r="AH1" s="3"/>
      <c r="AI1" s="3"/>
      <c r="AJ1" s="3"/>
      <c r="AK1" s="3"/>
      <c r="AL1" s="3"/>
      <c r="AM1" s="3"/>
      <c r="AN1" s="3"/>
      <c r="AO1" s="3"/>
    </row>
    <row r="2" spans="1:41" ht="16.5" customHeight="1">
      <c r="A2" s="72"/>
      <c r="B2" s="73"/>
      <c r="C2" s="72"/>
      <c r="D2" s="78"/>
      <c r="E2" s="78"/>
      <c r="F2" s="78"/>
      <c r="G2" s="78"/>
      <c r="H2" s="78"/>
      <c r="I2" s="78"/>
      <c r="J2" s="78"/>
      <c r="K2" s="78"/>
      <c r="L2" s="78"/>
      <c r="M2" s="78"/>
      <c r="N2" s="78"/>
      <c r="O2" s="78"/>
      <c r="P2" s="78"/>
      <c r="Q2" s="78"/>
      <c r="R2" s="78"/>
      <c r="S2" s="78"/>
      <c r="T2" s="78"/>
      <c r="U2" s="78"/>
      <c r="V2" s="78"/>
      <c r="W2" s="78"/>
      <c r="X2" s="73"/>
      <c r="Y2" s="120" t="s">
        <v>280</v>
      </c>
      <c r="Z2" s="63"/>
      <c r="AA2" s="3"/>
      <c r="AB2" s="3"/>
      <c r="AC2" s="3"/>
      <c r="AD2" s="3"/>
      <c r="AE2" s="3"/>
      <c r="AF2" s="3"/>
      <c r="AG2" s="3"/>
      <c r="AH2" s="3"/>
      <c r="AI2" s="3"/>
      <c r="AJ2" s="3"/>
      <c r="AK2" s="3"/>
      <c r="AL2" s="3"/>
      <c r="AM2" s="3"/>
      <c r="AN2" s="3"/>
      <c r="AO2" s="3"/>
    </row>
    <row r="3" spans="1:41" ht="14.25" customHeight="1">
      <c r="A3" s="72"/>
      <c r="B3" s="73"/>
      <c r="C3" s="72"/>
      <c r="D3" s="78"/>
      <c r="E3" s="78"/>
      <c r="F3" s="78"/>
      <c r="G3" s="78"/>
      <c r="H3" s="78"/>
      <c r="I3" s="78"/>
      <c r="J3" s="78"/>
      <c r="K3" s="78"/>
      <c r="L3" s="78"/>
      <c r="M3" s="78"/>
      <c r="N3" s="78"/>
      <c r="O3" s="78"/>
      <c r="P3" s="78"/>
      <c r="Q3" s="78"/>
      <c r="R3" s="78"/>
      <c r="S3" s="78"/>
      <c r="T3" s="78"/>
      <c r="U3" s="78"/>
      <c r="V3" s="78"/>
      <c r="W3" s="78"/>
      <c r="X3" s="73"/>
      <c r="Y3" s="120" t="s">
        <v>281</v>
      </c>
      <c r="Z3" s="63"/>
      <c r="AA3" s="3"/>
      <c r="AB3" s="3"/>
      <c r="AC3" s="3"/>
      <c r="AD3" s="3"/>
      <c r="AE3" s="3"/>
      <c r="AF3" s="3"/>
      <c r="AG3" s="3"/>
      <c r="AH3" s="3"/>
      <c r="AI3" s="3"/>
      <c r="AJ3" s="3"/>
      <c r="AK3" s="3"/>
      <c r="AL3" s="3"/>
      <c r="AM3" s="3"/>
      <c r="AN3" s="3"/>
      <c r="AO3" s="3"/>
    </row>
    <row r="4" spans="1:41" ht="14.25" customHeight="1">
      <c r="A4" s="74"/>
      <c r="B4" s="75"/>
      <c r="C4" s="74"/>
      <c r="D4" s="79"/>
      <c r="E4" s="79"/>
      <c r="F4" s="79"/>
      <c r="G4" s="79"/>
      <c r="H4" s="79"/>
      <c r="I4" s="79"/>
      <c r="J4" s="79"/>
      <c r="K4" s="79"/>
      <c r="L4" s="79"/>
      <c r="M4" s="79"/>
      <c r="N4" s="79"/>
      <c r="O4" s="79"/>
      <c r="P4" s="79"/>
      <c r="Q4" s="79"/>
      <c r="R4" s="79"/>
      <c r="S4" s="79"/>
      <c r="T4" s="79"/>
      <c r="U4" s="79"/>
      <c r="V4" s="79"/>
      <c r="W4" s="79"/>
      <c r="X4" s="75"/>
      <c r="Y4" s="120" t="s">
        <v>282</v>
      </c>
      <c r="Z4" s="63"/>
      <c r="AA4" s="3"/>
      <c r="AB4" s="3"/>
      <c r="AC4" s="3"/>
      <c r="AD4" s="3"/>
      <c r="AE4" s="3"/>
      <c r="AF4" s="3"/>
      <c r="AG4" s="3"/>
      <c r="AH4" s="3"/>
      <c r="AI4" s="3"/>
      <c r="AJ4" s="3"/>
      <c r="AK4" s="3"/>
      <c r="AL4" s="3"/>
      <c r="AM4" s="3"/>
      <c r="AN4" s="3"/>
      <c r="AO4" s="3"/>
    </row>
    <row r="5" spans="1:41" ht="14.25" customHeight="1">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28" t="s">
        <v>88</v>
      </c>
      <c r="B6" s="62"/>
      <c r="C6" s="62"/>
      <c r="D6" s="129"/>
      <c r="E6" s="33" t="s">
        <v>268</v>
      </c>
      <c r="F6" s="151" t="s">
        <v>283</v>
      </c>
      <c r="G6" s="62"/>
      <c r="H6" s="62"/>
      <c r="I6" s="62"/>
      <c r="J6" s="62"/>
      <c r="K6" s="62"/>
      <c r="L6" s="63"/>
      <c r="M6" s="151" t="s">
        <v>284</v>
      </c>
      <c r="N6" s="62"/>
      <c r="O6" s="62"/>
      <c r="P6" s="62"/>
      <c r="Q6" s="62"/>
      <c r="R6" s="62"/>
      <c r="S6" s="63"/>
      <c r="T6" s="151" t="s">
        <v>285</v>
      </c>
      <c r="U6" s="62"/>
      <c r="V6" s="62"/>
      <c r="W6" s="62"/>
      <c r="X6" s="62"/>
      <c r="Y6" s="62"/>
      <c r="Z6" s="63"/>
      <c r="AA6" s="3"/>
      <c r="AB6" s="3"/>
      <c r="AC6" s="3"/>
      <c r="AD6" s="3"/>
      <c r="AE6" s="3"/>
      <c r="AF6" s="3"/>
      <c r="AG6" s="3"/>
      <c r="AH6" s="3"/>
      <c r="AI6" s="3"/>
      <c r="AJ6" s="3"/>
      <c r="AK6" s="3"/>
      <c r="AL6" s="3"/>
      <c r="AM6" s="3"/>
      <c r="AN6" s="3"/>
      <c r="AO6" s="3"/>
    </row>
    <row r="7" spans="1:41" ht="27.75" customHeight="1">
      <c r="A7" s="152" t="s">
        <v>86</v>
      </c>
      <c r="B7" s="111" t="s">
        <v>87</v>
      </c>
      <c r="C7" s="112" t="s">
        <v>95</v>
      </c>
      <c r="D7" s="153" t="s">
        <v>96</v>
      </c>
      <c r="E7" s="155" t="s">
        <v>286</v>
      </c>
      <c r="F7" s="148" t="s">
        <v>287</v>
      </c>
      <c r="G7" s="62"/>
      <c r="H7" s="63"/>
      <c r="I7" s="34" t="s">
        <v>288</v>
      </c>
      <c r="J7" s="149" t="s">
        <v>289</v>
      </c>
      <c r="K7" s="62"/>
      <c r="L7" s="63"/>
      <c r="M7" s="148" t="s">
        <v>287</v>
      </c>
      <c r="N7" s="62"/>
      <c r="O7" s="63"/>
      <c r="P7" s="34" t="s">
        <v>288</v>
      </c>
      <c r="Q7" s="149" t="s">
        <v>289</v>
      </c>
      <c r="R7" s="62"/>
      <c r="S7" s="63"/>
      <c r="T7" s="148" t="s">
        <v>287</v>
      </c>
      <c r="U7" s="62"/>
      <c r="V7" s="63"/>
      <c r="W7" s="34" t="s">
        <v>288</v>
      </c>
      <c r="X7" s="149" t="s">
        <v>289</v>
      </c>
      <c r="Y7" s="62"/>
      <c r="Z7" s="63"/>
      <c r="AA7" s="3"/>
      <c r="AB7" s="3"/>
      <c r="AC7" s="3"/>
      <c r="AD7" s="3"/>
      <c r="AE7" s="3"/>
      <c r="AF7" s="3"/>
      <c r="AG7" s="3"/>
      <c r="AH7" s="3"/>
      <c r="AI7" s="3"/>
      <c r="AJ7" s="3"/>
      <c r="AK7" s="3"/>
      <c r="AL7" s="3"/>
      <c r="AM7" s="3"/>
      <c r="AN7" s="3"/>
      <c r="AO7" s="3"/>
    </row>
    <row r="8" spans="1:41" ht="45" customHeight="1">
      <c r="A8" s="90"/>
      <c r="B8" s="90"/>
      <c r="C8" s="90"/>
      <c r="D8" s="154"/>
      <c r="E8" s="154"/>
      <c r="F8" s="35" t="s">
        <v>290</v>
      </c>
      <c r="G8" s="35" t="s">
        <v>291</v>
      </c>
      <c r="H8" s="35" t="s">
        <v>292</v>
      </c>
      <c r="I8" s="34" t="s">
        <v>293</v>
      </c>
      <c r="J8" s="36" t="s">
        <v>290</v>
      </c>
      <c r="K8" s="36" t="s">
        <v>294</v>
      </c>
      <c r="L8" s="36" t="s">
        <v>295</v>
      </c>
      <c r="M8" s="35" t="s">
        <v>290</v>
      </c>
      <c r="N8" s="35" t="s">
        <v>291</v>
      </c>
      <c r="O8" s="35" t="s">
        <v>292</v>
      </c>
      <c r="P8" s="34" t="s">
        <v>293</v>
      </c>
      <c r="Q8" s="36" t="s">
        <v>290</v>
      </c>
      <c r="R8" s="36" t="s">
        <v>294</v>
      </c>
      <c r="S8" s="36" t="s">
        <v>295</v>
      </c>
      <c r="T8" s="35" t="s">
        <v>290</v>
      </c>
      <c r="U8" s="35" t="s">
        <v>291</v>
      </c>
      <c r="V8" s="35" t="s">
        <v>292</v>
      </c>
      <c r="W8" s="34" t="s">
        <v>293</v>
      </c>
      <c r="X8" s="36" t="s">
        <v>290</v>
      </c>
      <c r="Y8" s="36" t="s">
        <v>294</v>
      </c>
      <c r="Z8" s="36" t="s">
        <v>295</v>
      </c>
      <c r="AA8" s="16"/>
      <c r="AB8" s="16"/>
      <c r="AC8" s="16"/>
      <c r="AD8" s="16"/>
      <c r="AE8" s="16"/>
      <c r="AF8" s="16"/>
      <c r="AG8" s="16"/>
      <c r="AH8" s="16"/>
      <c r="AI8" s="16"/>
      <c r="AJ8" s="16"/>
      <c r="AK8" s="16"/>
      <c r="AL8" s="16"/>
      <c r="AM8" s="16"/>
      <c r="AN8" s="16"/>
      <c r="AO8" s="16"/>
    </row>
    <row r="9" spans="1:41" ht="16.5" customHeight="1">
      <c r="A9" s="95">
        <v>1</v>
      </c>
      <c r="B9" s="124" t="str">
        <f>IF('2. Identificación del Riesgo'!B9:B11="","",'2. Identificación del Riesgo'!B9:B11)</f>
        <v>Gestión Contractual</v>
      </c>
      <c r="C9" s="91"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91" t="str">
        <f>IF('2. Identificación del Riesgo'!H9:H11="","",'2. Identificación del Riesgo'!H9:H11)</f>
        <v>Gestión</v>
      </c>
      <c r="E9" s="145" t="str">
        <f>IF('7. Mapa de Riesgos General'!AI9:AI11="","",'7. Mapa de Riesgos General'!AI9:AI11)</f>
        <v/>
      </c>
      <c r="F9" s="147"/>
      <c r="G9" s="150"/>
      <c r="H9" s="150"/>
      <c r="I9" s="146"/>
      <c r="J9" s="147"/>
      <c r="K9" s="146"/>
      <c r="L9" s="146"/>
      <c r="M9" s="147">
        <v>1</v>
      </c>
      <c r="N9" s="143" t="s">
        <v>296</v>
      </c>
      <c r="O9" s="143" t="s">
        <v>297</v>
      </c>
      <c r="P9" s="146" t="s">
        <v>478</v>
      </c>
      <c r="Q9" s="147"/>
      <c r="R9" s="146"/>
      <c r="S9" s="146"/>
      <c r="T9" s="147"/>
      <c r="U9" s="150"/>
      <c r="V9" s="150"/>
      <c r="W9" s="146"/>
      <c r="X9" s="147"/>
      <c r="Y9" s="146"/>
      <c r="Z9" s="146"/>
      <c r="AA9" s="17"/>
      <c r="AB9" s="17"/>
      <c r="AC9" s="17"/>
      <c r="AD9" s="17"/>
      <c r="AE9" s="17"/>
      <c r="AF9" s="17"/>
      <c r="AG9" s="17"/>
      <c r="AH9" s="17"/>
      <c r="AI9" s="17"/>
      <c r="AJ9" s="17"/>
      <c r="AK9" s="17"/>
      <c r="AL9" s="17"/>
      <c r="AM9" s="17"/>
      <c r="AN9" s="17"/>
      <c r="AO9" s="17"/>
    </row>
    <row r="10" spans="1:41" ht="14.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c r="AL10" s="3"/>
      <c r="AM10" s="3"/>
      <c r="AN10" s="3"/>
      <c r="AO10" s="3"/>
    </row>
    <row r="11" spans="1:41" ht="69.7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3"/>
      <c r="AB11" s="3"/>
      <c r="AC11" s="3"/>
      <c r="AD11" s="3"/>
      <c r="AE11" s="3"/>
      <c r="AF11" s="3"/>
      <c r="AG11" s="3"/>
      <c r="AH11" s="3"/>
      <c r="AI11" s="3"/>
      <c r="AJ11" s="3"/>
      <c r="AK11" s="3"/>
      <c r="AL11" s="3"/>
      <c r="AM11" s="3"/>
      <c r="AN11" s="3"/>
      <c r="AO11" s="3"/>
    </row>
    <row r="12" spans="1:41" ht="16.5" customHeight="1">
      <c r="A12" s="95">
        <v>2</v>
      </c>
      <c r="B12" s="124" t="str">
        <f>IF('2. Identificación del Riesgo'!B12:B14="","",'2. Identificación del Riesgo'!B12:B14)</f>
        <v>Gestión Contractual</v>
      </c>
      <c r="C12" s="91"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D12" s="91" t="str">
        <f>IF('2. Identificación del Riesgo'!H12:H14="","",'2. Identificación del Riesgo'!H12:H14)</f>
        <v>Gestión</v>
      </c>
      <c r="E12" s="145" t="str">
        <f>IF('7. Mapa de Riesgos General'!AI12:AI14="","",'7. Mapa de Riesgos General'!AI12:AI14)</f>
        <v/>
      </c>
      <c r="F12" s="93"/>
      <c r="G12" s="143"/>
      <c r="H12" s="143"/>
      <c r="I12" s="144"/>
      <c r="J12" s="93"/>
      <c r="K12" s="144"/>
      <c r="L12" s="144"/>
      <c r="M12" s="93">
        <v>1</v>
      </c>
      <c r="N12" s="143" t="s">
        <v>298</v>
      </c>
      <c r="O12" s="143" t="s">
        <v>299</v>
      </c>
      <c r="P12" s="146" t="s">
        <v>479</v>
      </c>
      <c r="Q12" s="93"/>
      <c r="R12" s="144"/>
      <c r="S12" s="144"/>
      <c r="T12" s="93"/>
      <c r="U12" s="143"/>
      <c r="V12" s="143"/>
      <c r="W12" s="144"/>
      <c r="X12" s="93"/>
      <c r="Y12" s="144"/>
      <c r="Z12" s="144"/>
      <c r="AA12" s="3"/>
      <c r="AB12" s="3"/>
      <c r="AC12" s="3"/>
      <c r="AD12" s="3"/>
      <c r="AE12" s="3"/>
      <c r="AF12" s="3"/>
      <c r="AG12" s="3"/>
      <c r="AH12" s="3"/>
      <c r="AI12" s="3"/>
      <c r="AJ12" s="3"/>
      <c r="AK12" s="3"/>
      <c r="AL12" s="3"/>
      <c r="AM12" s="3"/>
      <c r="AN12" s="3"/>
      <c r="AO12" s="3"/>
    </row>
    <row r="13" spans="1:41" ht="14.2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c r="AL13" s="3"/>
      <c r="AM13" s="3"/>
      <c r="AN13" s="3"/>
      <c r="AO13" s="3"/>
    </row>
    <row r="14" spans="1:41" ht="46.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3"/>
      <c r="AB14" s="3"/>
      <c r="AC14" s="3"/>
      <c r="AD14" s="3"/>
      <c r="AE14" s="3"/>
      <c r="AF14" s="3"/>
      <c r="AG14" s="3"/>
      <c r="AH14" s="3"/>
      <c r="AI14" s="3"/>
      <c r="AJ14" s="3"/>
      <c r="AK14" s="3"/>
      <c r="AL14" s="3"/>
      <c r="AM14" s="3"/>
      <c r="AN14" s="3"/>
      <c r="AO14" s="3"/>
    </row>
    <row r="15" spans="1:41" ht="16.5" customHeight="1">
      <c r="A15" s="95">
        <v>3</v>
      </c>
      <c r="B15" s="124" t="str">
        <f>IF('2. Identificación del Riesgo'!B15:B17="","",'2. Identificación del Riesgo'!B15:B17)</f>
        <v>Gestión Contractual</v>
      </c>
      <c r="C15" s="91" t="str">
        <f>IF('2. Identificación del Riesgo'!G15:G17="","",'2. Identificación del Riesgo'!G15:G17)</f>
        <v xml:space="preserve">Posibilidad de afectacion reputacional por la aprobacion de polizas que no cumplen con las condiciones legalmente establecidas debido a la Falta de herramientas de control </v>
      </c>
      <c r="D15" s="91" t="str">
        <f>IF('2. Identificación del Riesgo'!H15:H17="","",'2. Identificación del Riesgo'!H15:H17)</f>
        <v>Gestión</v>
      </c>
      <c r="E15" s="145" t="str">
        <f>IF('7. Mapa de Riesgos General'!AI15:AI17="","",'7. Mapa de Riesgos General'!AI15:AI17)</f>
        <v/>
      </c>
      <c r="F15" s="93"/>
      <c r="G15" s="143"/>
      <c r="H15" s="143"/>
      <c r="I15" s="144"/>
      <c r="J15" s="93"/>
      <c r="K15" s="144"/>
      <c r="L15" s="144"/>
      <c r="M15" s="93">
        <v>1</v>
      </c>
      <c r="N15" s="143" t="s">
        <v>300</v>
      </c>
      <c r="O15" s="143" t="s">
        <v>301</v>
      </c>
      <c r="P15" s="144" t="s">
        <v>480</v>
      </c>
      <c r="Q15" s="93"/>
      <c r="R15" s="144"/>
      <c r="S15" s="144"/>
      <c r="T15" s="93"/>
      <c r="U15" s="143"/>
      <c r="V15" s="143"/>
      <c r="W15" s="144"/>
      <c r="X15" s="93"/>
      <c r="Y15" s="144"/>
      <c r="Z15" s="144"/>
      <c r="AA15" s="3"/>
      <c r="AB15" s="3"/>
      <c r="AC15" s="3"/>
      <c r="AD15" s="3"/>
      <c r="AE15" s="3"/>
      <c r="AF15" s="3"/>
      <c r="AG15" s="3"/>
      <c r="AH15" s="3"/>
      <c r="AI15" s="3"/>
      <c r="AJ15" s="3"/>
      <c r="AK15" s="3"/>
      <c r="AL15" s="3"/>
      <c r="AM15" s="3"/>
      <c r="AN15" s="3"/>
      <c r="AO15" s="3"/>
    </row>
    <row r="16" spans="1:41" ht="14.2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c r="AL16" s="3"/>
      <c r="AM16" s="3"/>
      <c r="AN16" s="3"/>
      <c r="AO16" s="3"/>
    </row>
    <row r="17" spans="1:41" ht="34.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3"/>
      <c r="AB17" s="3"/>
      <c r="AC17" s="3"/>
      <c r="AD17" s="3"/>
      <c r="AE17" s="3"/>
      <c r="AF17" s="3"/>
      <c r="AG17" s="3"/>
      <c r="AH17" s="3"/>
      <c r="AI17" s="3"/>
      <c r="AJ17" s="3"/>
      <c r="AK17" s="3"/>
      <c r="AL17" s="3"/>
      <c r="AM17" s="3"/>
      <c r="AN17" s="3"/>
      <c r="AO17" s="3"/>
    </row>
    <row r="18" spans="1:41" ht="16.5" customHeight="1">
      <c r="A18" s="95">
        <v>4</v>
      </c>
      <c r="B18" s="124" t="str">
        <f>IF('2. Identificación del Riesgo'!B18:B20="","",'2. Identificación del Riesgo'!B18:B20)</f>
        <v>Gestión Contractual</v>
      </c>
      <c r="C18" s="91"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D18" s="91" t="str">
        <f>IF('2. Identificación del Riesgo'!H18:H20="","",'2. Identificación del Riesgo'!H18:H20)</f>
        <v>Gestión</v>
      </c>
      <c r="E18" s="145" t="str">
        <f>IF('7. Mapa de Riesgos General'!AI18:AI20="","",'7. Mapa de Riesgos General'!AI18:AI20)</f>
        <v/>
      </c>
      <c r="F18" s="93"/>
      <c r="G18" s="143"/>
      <c r="H18" s="143"/>
      <c r="I18" s="144"/>
      <c r="J18" s="93"/>
      <c r="K18" s="144"/>
      <c r="L18" s="144"/>
      <c r="M18" s="93">
        <v>1</v>
      </c>
      <c r="N18" s="143" t="s">
        <v>302</v>
      </c>
      <c r="O18" s="143" t="s">
        <v>303</v>
      </c>
      <c r="P18" s="144" t="s">
        <v>481</v>
      </c>
      <c r="Q18" s="93"/>
      <c r="R18" s="144"/>
      <c r="S18" s="144"/>
      <c r="T18" s="93"/>
      <c r="U18" s="143"/>
      <c r="V18" s="143"/>
      <c r="W18" s="144"/>
      <c r="X18" s="93"/>
      <c r="Y18" s="144"/>
      <c r="Z18" s="144"/>
      <c r="AA18" s="3"/>
      <c r="AB18" s="3"/>
      <c r="AC18" s="3"/>
      <c r="AD18" s="3"/>
      <c r="AE18" s="3"/>
      <c r="AF18" s="3"/>
      <c r="AG18" s="3"/>
      <c r="AH18" s="3"/>
      <c r="AI18" s="3"/>
      <c r="AJ18" s="3"/>
      <c r="AK18" s="3"/>
      <c r="AL18" s="3"/>
      <c r="AM18" s="3"/>
      <c r="AN18" s="3"/>
      <c r="AO18" s="3"/>
    </row>
    <row r="19" spans="1:41" ht="14.2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c r="AL19" s="3"/>
      <c r="AM19" s="3"/>
      <c r="AN19" s="3"/>
      <c r="AO19" s="3"/>
    </row>
    <row r="20" spans="1:41" ht="56.2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3"/>
      <c r="AB20" s="3"/>
      <c r="AC20" s="3"/>
      <c r="AD20" s="3"/>
      <c r="AE20" s="3"/>
      <c r="AF20" s="3"/>
      <c r="AG20" s="3"/>
      <c r="AH20" s="3"/>
      <c r="AI20" s="3"/>
      <c r="AJ20" s="3"/>
      <c r="AK20" s="3"/>
      <c r="AL20" s="3"/>
      <c r="AM20" s="3"/>
      <c r="AN20" s="3"/>
      <c r="AO20" s="3"/>
    </row>
    <row r="21" spans="1:41" ht="16.5" customHeight="1">
      <c r="A21" s="95">
        <v>5</v>
      </c>
      <c r="B21" s="124" t="str">
        <f>IF('2. Identificación del Riesgo'!B21:B23="","",'2. Identificación del Riesgo'!B21:B23)</f>
        <v>Gestión Contractual</v>
      </c>
      <c r="C21" s="91"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91" t="str">
        <f>IF('2. Identificación del Riesgo'!H21:H23="","",'2. Identificación del Riesgo'!H21:H23)</f>
        <v>Gestión</v>
      </c>
      <c r="E21" s="145" t="str">
        <f>IF('7. Mapa de Riesgos General'!AI21:AI23="","",'7. Mapa de Riesgos General'!AI21:AI23)</f>
        <v/>
      </c>
      <c r="F21" s="93"/>
      <c r="G21" s="143"/>
      <c r="H21" s="143"/>
      <c r="I21" s="144"/>
      <c r="J21" s="93"/>
      <c r="K21" s="144"/>
      <c r="L21" s="144"/>
      <c r="M21" s="93"/>
      <c r="N21" s="143" t="s">
        <v>304</v>
      </c>
      <c r="O21" s="143"/>
      <c r="P21" s="144" t="s">
        <v>482</v>
      </c>
      <c r="Q21" s="93"/>
      <c r="R21" s="144"/>
      <c r="S21" s="144"/>
      <c r="T21" s="93"/>
      <c r="U21" s="143"/>
      <c r="V21" s="143"/>
      <c r="W21" s="144"/>
      <c r="X21" s="93"/>
      <c r="Y21" s="144"/>
      <c r="Z21" s="144"/>
      <c r="AA21" s="3"/>
      <c r="AB21" s="3"/>
      <c r="AC21" s="3"/>
      <c r="AD21" s="3"/>
      <c r="AE21" s="3"/>
      <c r="AF21" s="3"/>
      <c r="AG21" s="3"/>
      <c r="AH21" s="3"/>
      <c r="AI21" s="3"/>
      <c r="AJ21" s="3"/>
      <c r="AK21" s="3"/>
      <c r="AL21" s="3"/>
      <c r="AM21" s="3"/>
      <c r="AN21" s="3"/>
      <c r="AO21" s="3"/>
    </row>
    <row r="22" spans="1:41" ht="14.2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c r="AL22" s="3"/>
      <c r="AM22" s="3"/>
      <c r="AN22" s="3"/>
      <c r="AO22" s="3"/>
    </row>
    <row r="23" spans="1:41" ht="83.2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3"/>
      <c r="AB23" s="3"/>
      <c r="AC23" s="3"/>
      <c r="AD23" s="3"/>
      <c r="AE23" s="3"/>
      <c r="AF23" s="3"/>
      <c r="AG23" s="3"/>
      <c r="AH23" s="3"/>
      <c r="AI23" s="3"/>
      <c r="AJ23" s="3"/>
      <c r="AK23" s="3"/>
      <c r="AL23" s="3"/>
      <c r="AM23" s="3"/>
      <c r="AN23" s="3"/>
      <c r="AO23" s="3"/>
    </row>
    <row r="24" spans="1:41" ht="16.5" customHeight="1">
      <c r="A24" s="95">
        <v>6</v>
      </c>
      <c r="B24" s="124" t="str">
        <f>IF('2. Identificación del Riesgo'!B24:B26="","",'2. Identificación del Riesgo'!B24:B26)</f>
        <v>Gestión Contractual</v>
      </c>
      <c r="C24" s="91"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D24" s="91" t="str">
        <f>IF('2. Identificación del Riesgo'!H24:H26="","",'2. Identificación del Riesgo'!H24:H26)</f>
        <v>Fuga de Capital Intelectual</v>
      </c>
      <c r="E24" s="145" t="str">
        <f>IF('7. Mapa de Riesgos General'!AI24:AI26="","",'7. Mapa de Riesgos General'!AI24:AI26)</f>
        <v>1) Identificación y diligenciamiento del mapa de conocimiento tacito y explicito por procesos (100%).</v>
      </c>
      <c r="F24" s="93"/>
      <c r="G24" s="143"/>
      <c r="H24" s="143"/>
      <c r="I24" s="144"/>
      <c r="J24" s="93"/>
      <c r="K24" s="144"/>
      <c r="L24" s="144"/>
      <c r="M24" s="93"/>
      <c r="N24" s="143"/>
      <c r="O24" s="143"/>
      <c r="P24" s="144"/>
      <c r="Q24" s="93"/>
      <c r="R24" s="144"/>
      <c r="S24" s="144"/>
      <c r="T24" s="93"/>
      <c r="U24" s="143"/>
      <c r="V24" s="143"/>
      <c r="W24" s="144"/>
      <c r="X24" s="93"/>
      <c r="Y24" s="144"/>
      <c r="Z24" s="144"/>
      <c r="AA24" s="3"/>
      <c r="AB24" s="3"/>
      <c r="AC24" s="3"/>
      <c r="AD24" s="3"/>
      <c r="AE24" s="3"/>
      <c r="AF24" s="3"/>
      <c r="AG24" s="3"/>
      <c r="AH24" s="3"/>
      <c r="AI24" s="3"/>
      <c r="AJ24" s="3"/>
      <c r="AK24" s="3"/>
      <c r="AL24" s="3"/>
      <c r="AM24" s="3"/>
      <c r="AN24" s="3"/>
      <c r="AO24" s="3"/>
    </row>
    <row r="25" spans="1:41" ht="14.2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c r="AL25" s="3"/>
      <c r="AM25" s="3"/>
      <c r="AN25" s="3"/>
      <c r="AO25" s="3"/>
    </row>
    <row r="26" spans="1:41" ht="95.2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3"/>
      <c r="AB26" s="3"/>
      <c r="AC26" s="3"/>
      <c r="AD26" s="3"/>
      <c r="AE26" s="3"/>
      <c r="AF26" s="3"/>
      <c r="AG26" s="3"/>
      <c r="AH26" s="3"/>
      <c r="AI26" s="3"/>
      <c r="AJ26" s="3"/>
      <c r="AK26" s="3"/>
      <c r="AL26" s="3"/>
      <c r="AM26" s="3"/>
      <c r="AN26" s="3"/>
      <c r="AO26" s="3"/>
    </row>
    <row r="27" spans="1:41" ht="16.5" customHeight="1">
      <c r="A27" s="95">
        <v>7</v>
      </c>
      <c r="B27" s="124" t="str">
        <f>IF('2. Identificación del Riesgo'!B27:B29="","",'2. Identificación del Riesgo'!B27:B29)</f>
        <v>Gestión Contractual</v>
      </c>
      <c r="C27" s="91"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91" t="str">
        <f>IF('2. Identificación del Riesgo'!H27:H29="","",'2. Identificación del Riesgo'!H27:H29)</f>
        <v>Fuga de Capital Intelectual</v>
      </c>
      <c r="E27" s="145" t="str">
        <f>IF('7. Mapa de Riesgos General'!AI27:AI29="","",'7. Mapa de Riesgos General'!AI27:AI29)</f>
        <v/>
      </c>
      <c r="F27" s="93"/>
      <c r="G27" s="143"/>
      <c r="H27" s="143"/>
      <c r="I27" s="144"/>
      <c r="J27" s="93"/>
      <c r="K27" s="144"/>
      <c r="L27" s="144"/>
      <c r="M27" s="93"/>
      <c r="N27" s="143"/>
      <c r="O27" s="143"/>
      <c r="P27" s="144"/>
      <c r="Q27" s="93"/>
      <c r="R27" s="144"/>
      <c r="S27" s="144"/>
      <c r="T27" s="93"/>
      <c r="U27" s="143"/>
      <c r="V27" s="143"/>
      <c r="W27" s="144"/>
      <c r="X27" s="93"/>
      <c r="Y27" s="144"/>
      <c r="Z27" s="144"/>
      <c r="AA27" s="3"/>
      <c r="AB27" s="3"/>
      <c r="AC27" s="3"/>
      <c r="AD27" s="3"/>
      <c r="AE27" s="3"/>
      <c r="AF27" s="3"/>
      <c r="AG27" s="3"/>
      <c r="AH27" s="3"/>
      <c r="AI27" s="3"/>
      <c r="AJ27" s="3"/>
      <c r="AK27" s="3"/>
      <c r="AL27" s="3"/>
      <c r="AM27" s="3"/>
      <c r="AN27" s="3"/>
      <c r="AO27" s="3"/>
    </row>
    <row r="28" spans="1:41" ht="14.2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c r="AL28" s="3"/>
      <c r="AM28" s="3"/>
      <c r="AN28" s="3"/>
      <c r="AO28" s="3"/>
    </row>
    <row r="29" spans="1:41" ht="14.2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3"/>
      <c r="AB29" s="3"/>
      <c r="AC29" s="3"/>
      <c r="AD29" s="3"/>
      <c r="AE29" s="3"/>
      <c r="AF29" s="3"/>
      <c r="AG29" s="3"/>
      <c r="AH29" s="3"/>
      <c r="AI29" s="3"/>
      <c r="AJ29" s="3"/>
      <c r="AK29" s="3"/>
      <c r="AL29" s="3"/>
      <c r="AM29" s="3"/>
      <c r="AN29" s="3"/>
      <c r="AO29" s="3"/>
    </row>
    <row r="30" spans="1:41" ht="16.5" customHeight="1">
      <c r="A30" s="95">
        <v>8</v>
      </c>
      <c r="B30" s="124" t="str">
        <f>IF('2. Identificación del Riesgo'!B30:B32="","",'2. Identificación del Riesgo'!B30:B32)</f>
        <v>Gestión Contractual</v>
      </c>
      <c r="C30" s="91"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91" t="str">
        <f>IF('2. Identificación del Riesgo'!H30:H32="","",'2. Identificación del Riesgo'!H30:H32)</f>
        <v>Seguridad de la Información (Pérdida de Confidencialidad)</v>
      </c>
      <c r="E30" s="145" t="str">
        <f>IF('7. Mapa de Riesgos General'!AI30:AI32="","",'7. Mapa de Riesgos General'!AI30:AI32)</f>
        <v>1) Solicitar el reporte de permisos de las carpetas compartidas (NAS) a la Oficina TIC y solicitar en caso de ser necesario, mediante mesa de servicio, los ajustes y accesos correspondientes. (100%)</v>
      </c>
      <c r="F30" s="93"/>
      <c r="G30" s="143"/>
      <c r="H30" s="143"/>
      <c r="I30" s="144"/>
      <c r="J30" s="93"/>
      <c r="K30" s="144"/>
      <c r="L30" s="144"/>
      <c r="M30" s="93"/>
      <c r="N30" s="143"/>
      <c r="O30" s="143"/>
      <c r="P30" s="144"/>
      <c r="Q30" s="93"/>
      <c r="R30" s="144"/>
      <c r="S30" s="144"/>
      <c r="T30" s="93"/>
      <c r="U30" s="143"/>
      <c r="V30" s="143"/>
      <c r="W30" s="144"/>
      <c r="X30" s="93"/>
      <c r="Y30" s="144"/>
      <c r="Z30" s="144"/>
      <c r="AA30" s="3"/>
      <c r="AB30" s="3"/>
      <c r="AC30" s="3"/>
      <c r="AD30" s="3"/>
      <c r="AE30" s="3"/>
      <c r="AF30" s="3"/>
      <c r="AG30" s="3"/>
      <c r="AH30" s="3"/>
      <c r="AI30" s="3"/>
      <c r="AJ30" s="3"/>
      <c r="AK30" s="3"/>
      <c r="AL30" s="3"/>
      <c r="AM30" s="3"/>
      <c r="AN30" s="3"/>
      <c r="AO30" s="3"/>
    </row>
    <row r="31" spans="1:41" ht="14.2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c r="AL31" s="3"/>
      <c r="AM31" s="3"/>
      <c r="AN31" s="3"/>
      <c r="AO31" s="3"/>
    </row>
    <row r="32" spans="1:41" ht="14.2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3"/>
      <c r="AB32" s="3"/>
      <c r="AC32" s="3"/>
      <c r="AD32" s="3"/>
      <c r="AE32" s="3"/>
      <c r="AF32" s="3"/>
      <c r="AG32" s="3"/>
      <c r="AH32" s="3"/>
      <c r="AI32" s="3"/>
      <c r="AJ32" s="3"/>
      <c r="AK32" s="3"/>
      <c r="AL32" s="3"/>
      <c r="AM32" s="3"/>
      <c r="AN32" s="3"/>
      <c r="AO32" s="3"/>
    </row>
    <row r="33" spans="1:41" ht="16.5" customHeight="1">
      <c r="A33" s="95">
        <v>9</v>
      </c>
      <c r="B33" s="124" t="str">
        <f>IF('2. Identificación del Riesgo'!B33:B35="","",'2. Identificación del Riesgo'!B33:B35)</f>
        <v>Gestión Contractual</v>
      </c>
      <c r="C33" s="91"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91" t="str">
        <f>IF('2. Identificación del Riesgo'!H33:H35="","",'2. Identificación del Riesgo'!H33:H35)</f>
        <v>Seguridad de la Información (Pérdida de la Integridad)</v>
      </c>
      <c r="E33" s="145" t="str">
        <f>IF('7. Mapa de Riesgos General'!AI33:AI35="","",'7. Mapa de Riesgos General'!AI33:AI35)</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3" s="93"/>
      <c r="G33" s="143"/>
      <c r="H33" s="143"/>
      <c r="I33" s="144"/>
      <c r="J33" s="93"/>
      <c r="K33" s="144"/>
      <c r="L33" s="144"/>
      <c r="M33" s="93"/>
      <c r="N33" s="143"/>
      <c r="O33" s="143"/>
      <c r="P33" s="144"/>
      <c r="Q33" s="93"/>
      <c r="R33" s="144"/>
      <c r="S33" s="144"/>
      <c r="T33" s="93"/>
      <c r="U33" s="143"/>
      <c r="V33" s="143"/>
      <c r="W33" s="144"/>
      <c r="X33" s="93"/>
      <c r="Y33" s="144"/>
      <c r="Z33" s="144"/>
      <c r="AA33" s="3"/>
      <c r="AB33" s="3"/>
      <c r="AC33" s="3"/>
      <c r="AD33" s="3"/>
      <c r="AE33" s="3"/>
      <c r="AF33" s="3"/>
      <c r="AG33" s="3"/>
      <c r="AH33" s="3"/>
      <c r="AI33" s="3"/>
      <c r="AJ33" s="3"/>
      <c r="AK33" s="3"/>
      <c r="AL33" s="3"/>
      <c r="AM33" s="3"/>
      <c r="AN33" s="3"/>
      <c r="AO33" s="3"/>
    </row>
    <row r="34" spans="1:41" ht="14.2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c r="AL34" s="3"/>
      <c r="AM34" s="3"/>
      <c r="AN34" s="3"/>
      <c r="AO34" s="3"/>
    </row>
    <row r="35" spans="1:41" ht="14.2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3"/>
      <c r="AB35" s="3"/>
      <c r="AC35" s="3"/>
      <c r="AD35" s="3"/>
      <c r="AE35" s="3"/>
      <c r="AF35" s="3"/>
      <c r="AG35" s="3"/>
      <c r="AH35" s="3"/>
      <c r="AI35" s="3"/>
      <c r="AJ35" s="3"/>
      <c r="AK35" s="3"/>
      <c r="AL35" s="3"/>
      <c r="AM35" s="3"/>
      <c r="AN35" s="3"/>
      <c r="AO35" s="3"/>
    </row>
    <row r="36" spans="1:41" ht="16.5" customHeight="1">
      <c r="A36" s="95">
        <v>10</v>
      </c>
      <c r="B36" s="124" t="str">
        <f>IF('2. Identificación del Riesgo'!B36:B38="","",'2. Identificación del Riesgo'!B36:B38)</f>
        <v>Gestión Contractual</v>
      </c>
      <c r="C36" s="91" t="str">
        <f>IF('2. Identificación del Riesgo'!G36:G38="","",'2. Identificación del Riesgo'!G36:G38)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91" t="str">
        <f>IF('2. Identificación del Riesgo'!H36:H38="","",'2. Identificación del Riesgo'!H36:H38)</f>
        <v>Corrupción</v>
      </c>
      <c r="E36" s="145" t="str">
        <f>IF('7. Mapa de Riesgos General'!AI36:AI38="","",'7. Mapa de Riesgos General'!AI36:AI38)</f>
        <v>1) Establecer y documentar los lineamientos a ejecutar al momento en que se identifique un conflicto de intereses durante la etapa precontractual. (50%)
2) Sensibilizar a los contratistas de prestación de servicios en materia de conflicto de interes (fundamento legal, buenas practicas, concpetos, etc). (50%)</v>
      </c>
      <c r="F36" s="93"/>
      <c r="G36" s="143"/>
      <c r="H36" s="143"/>
      <c r="I36" s="144"/>
      <c r="J36" s="93"/>
      <c r="K36" s="144"/>
      <c r="L36" s="144"/>
      <c r="M36" s="93"/>
      <c r="N36" s="143"/>
      <c r="O36" s="143"/>
      <c r="P36" s="144"/>
      <c r="Q36" s="93"/>
      <c r="R36" s="144"/>
      <c r="S36" s="144"/>
      <c r="T36" s="93"/>
      <c r="U36" s="143"/>
      <c r="V36" s="143"/>
      <c r="W36" s="144"/>
      <c r="X36" s="93"/>
      <c r="Y36" s="144"/>
      <c r="Z36" s="144"/>
      <c r="AA36" s="3"/>
      <c r="AB36" s="3"/>
      <c r="AC36" s="3"/>
      <c r="AD36" s="3"/>
      <c r="AE36" s="3"/>
      <c r="AF36" s="3"/>
      <c r="AG36" s="3"/>
      <c r="AH36" s="3"/>
      <c r="AI36" s="3"/>
      <c r="AJ36" s="3"/>
      <c r="AK36" s="3"/>
      <c r="AL36" s="3"/>
      <c r="AM36" s="3"/>
      <c r="AN36" s="3"/>
      <c r="AO36" s="3"/>
    </row>
    <row r="37" spans="1:41" ht="14.2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3"/>
      <c r="AB37" s="3"/>
      <c r="AC37" s="3"/>
      <c r="AD37" s="3"/>
      <c r="AE37" s="3"/>
      <c r="AF37" s="3"/>
      <c r="AG37" s="3"/>
      <c r="AH37" s="3"/>
      <c r="AI37" s="3"/>
      <c r="AJ37" s="3"/>
      <c r="AK37" s="3"/>
      <c r="AL37" s="3"/>
      <c r="AM37" s="3"/>
      <c r="AN37" s="3"/>
      <c r="AO37" s="3"/>
    </row>
    <row r="38" spans="1:41" ht="14.2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3"/>
      <c r="AB38" s="3"/>
      <c r="AC38" s="3"/>
      <c r="AD38" s="3"/>
      <c r="AE38" s="3"/>
      <c r="AF38" s="3"/>
      <c r="AG38" s="3"/>
      <c r="AH38" s="3"/>
      <c r="AI38" s="3"/>
      <c r="AJ38" s="3"/>
      <c r="AK38" s="3"/>
      <c r="AL38" s="3"/>
      <c r="AM38" s="3"/>
      <c r="AN38" s="3"/>
      <c r="AO38" s="3"/>
    </row>
    <row r="39" spans="1:41" ht="16.5" customHeight="1">
      <c r="A39" s="95">
        <v>11</v>
      </c>
      <c r="B39" s="124" t="str">
        <f>IF('2. Identificación del Riesgo'!B39:B41="","",'2. Identificación del Riesgo'!B39:B41)</f>
        <v/>
      </c>
      <c r="C39" s="91" t="str">
        <f>IF('2. Identificación del Riesgo'!G39:G41="","",'2. Identificación del Riesgo'!G39:G41)</f>
        <v/>
      </c>
      <c r="D39" s="91" t="str">
        <f>IF('2. Identificación del Riesgo'!H39:H41="","",'2. Identificación del Riesgo'!H39:H41)</f>
        <v/>
      </c>
      <c r="E39" s="145" t="str">
        <f>IF('7. Mapa de Riesgos General'!AI39:AI41="","",'7. Mapa de Riesgos General'!AI39:AI41)</f>
        <v/>
      </c>
      <c r="F39" s="93"/>
      <c r="G39" s="143"/>
      <c r="H39" s="143"/>
      <c r="I39" s="144"/>
      <c r="J39" s="93"/>
      <c r="K39" s="144"/>
      <c r="L39" s="144"/>
      <c r="M39" s="93"/>
      <c r="N39" s="143"/>
      <c r="O39" s="143"/>
      <c r="P39" s="144"/>
      <c r="Q39" s="93"/>
      <c r="R39" s="144"/>
      <c r="S39" s="144"/>
      <c r="T39" s="93"/>
      <c r="U39" s="143"/>
      <c r="V39" s="143"/>
      <c r="W39" s="144"/>
      <c r="X39" s="93"/>
      <c r="Y39" s="144"/>
      <c r="Z39" s="144"/>
      <c r="AA39" s="3"/>
      <c r="AB39" s="3"/>
      <c r="AC39" s="3"/>
      <c r="AD39" s="3"/>
      <c r="AE39" s="3"/>
      <c r="AF39" s="3"/>
      <c r="AG39" s="3"/>
      <c r="AH39" s="3"/>
      <c r="AI39" s="3"/>
      <c r="AJ39" s="3"/>
      <c r="AK39" s="3"/>
      <c r="AL39" s="3"/>
      <c r="AM39" s="3"/>
      <c r="AN39" s="3"/>
      <c r="AO39" s="3"/>
    </row>
    <row r="40" spans="1:41" ht="14.2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3"/>
      <c r="AB40" s="3"/>
      <c r="AC40" s="3"/>
      <c r="AD40" s="3"/>
      <c r="AE40" s="3"/>
      <c r="AF40" s="3"/>
      <c r="AG40" s="3"/>
      <c r="AH40" s="3"/>
      <c r="AI40" s="3"/>
      <c r="AJ40" s="3"/>
      <c r="AK40" s="3"/>
      <c r="AL40" s="3"/>
      <c r="AM40" s="3"/>
      <c r="AN40" s="3"/>
      <c r="AO40" s="3"/>
    </row>
    <row r="41" spans="1:41" ht="14.2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3"/>
      <c r="AB41" s="3"/>
      <c r="AC41" s="3"/>
      <c r="AD41" s="3"/>
      <c r="AE41" s="3"/>
      <c r="AF41" s="3"/>
      <c r="AG41" s="3"/>
      <c r="AH41" s="3"/>
      <c r="AI41" s="3"/>
      <c r="AJ41" s="3"/>
      <c r="AK41" s="3"/>
      <c r="AL41" s="3"/>
      <c r="AM41" s="3"/>
      <c r="AN41" s="3"/>
      <c r="AO41" s="3"/>
    </row>
    <row r="42" spans="1:41" ht="16.5" customHeight="1">
      <c r="A42" s="95">
        <v>12</v>
      </c>
      <c r="B42" s="124" t="str">
        <f>IF('2. Identificación del Riesgo'!B42:B44="","",'2. Identificación del Riesgo'!B42:B44)</f>
        <v/>
      </c>
      <c r="C42" s="91" t="str">
        <f>IF('2. Identificación del Riesgo'!G42:G44="","",'2. Identificación del Riesgo'!G42:G44)</f>
        <v/>
      </c>
      <c r="D42" s="91" t="str">
        <f>IF('2. Identificación del Riesgo'!H42:H44="","",'2. Identificación del Riesgo'!H42:H44)</f>
        <v/>
      </c>
      <c r="E42" s="145" t="str">
        <f>IF('7. Mapa de Riesgos General'!AI42:AI44="","",'7. Mapa de Riesgos General'!AI42:AI44)</f>
        <v/>
      </c>
      <c r="F42" s="93"/>
      <c r="G42" s="143"/>
      <c r="H42" s="143"/>
      <c r="I42" s="144"/>
      <c r="J42" s="93"/>
      <c r="K42" s="144"/>
      <c r="L42" s="144"/>
      <c r="M42" s="93"/>
      <c r="N42" s="143"/>
      <c r="O42" s="143"/>
      <c r="P42" s="144"/>
      <c r="Q42" s="93"/>
      <c r="R42" s="144"/>
      <c r="S42" s="144"/>
      <c r="T42" s="93"/>
      <c r="U42" s="143"/>
      <c r="V42" s="143"/>
      <c r="W42" s="144"/>
      <c r="X42" s="93"/>
      <c r="Y42" s="144"/>
      <c r="Z42" s="144"/>
      <c r="AA42" s="3"/>
      <c r="AB42" s="3"/>
      <c r="AC42" s="3"/>
      <c r="AD42" s="3"/>
      <c r="AE42" s="3"/>
      <c r="AF42" s="3"/>
      <c r="AG42" s="3"/>
      <c r="AH42" s="3"/>
      <c r="AI42" s="3"/>
      <c r="AJ42" s="3"/>
      <c r="AK42" s="3"/>
      <c r="AL42" s="3"/>
      <c r="AM42" s="3"/>
      <c r="AN42" s="3"/>
      <c r="AO42" s="3"/>
    </row>
    <row r="43" spans="1:41" ht="14.2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3"/>
      <c r="AB43" s="3"/>
      <c r="AC43" s="3"/>
      <c r="AD43" s="3"/>
      <c r="AE43" s="3"/>
      <c r="AF43" s="3"/>
      <c r="AG43" s="3"/>
      <c r="AH43" s="3"/>
      <c r="AI43" s="3"/>
      <c r="AJ43" s="3"/>
      <c r="AK43" s="3"/>
      <c r="AL43" s="3"/>
      <c r="AM43" s="3"/>
      <c r="AN43" s="3"/>
      <c r="AO43" s="3"/>
    </row>
    <row r="44" spans="1:41" ht="14.2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3"/>
      <c r="AB44" s="3"/>
      <c r="AC44" s="3"/>
      <c r="AD44" s="3"/>
      <c r="AE44" s="3"/>
      <c r="AF44" s="3"/>
      <c r="AG44" s="3"/>
      <c r="AH44" s="3"/>
      <c r="AI44" s="3"/>
      <c r="AJ44" s="3"/>
      <c r="AK44" s="3"/>
      <c r="AL44" s="3"/>
      <c r="AM44" s="3"/>
      <c r="AN44" s="3"/>
      <c r="AO44" s="3"/>
    </row>
    <row r="45" spans="1:41" ht="16.5" customHeight="1">
      <c r="A45" s="95">
        <v>13</v>
      </c>
      <c r="B45" s="124" t="str">
        <f>IF('2. Identificación del Riesgo'!B45:B47="","",'2. Identificación del Riesgo'!B45:B47)</f>
        <v/>
      </c>
      <c r="C45" s="91" t="str">
        <f>IF('2. Identificación del Riesgo'!G45:G47="","",'2. Identificación del Riesgo'!G45:G47)</f>
        <v/>
      </c>
      <c r="D45" s="91" t="str">
        <f>IF('2. Identificación del Riesgo'!H45:H47="","",'2. Identificación del Riesgo'!H45:H47)</f>
        <v/>
      </c>
      <c r="E45" s="145" t="str">
        <f>IF('7. Mapa de Riesgos General'!AI45:AI47="","",'7. Mapa de Riesgos General'!AI45:AI47)</f>
        <v/>
      </c>
      <c r="F45" s="93"/>
      <c r="G45" s="143"/>
      <c r="H45" s="143"/>
      <c r="I45" s="144"/>
      <c r="J45" s="93"/>
      <c r="K45" s="144"/>
      <c r="L45" s="144"/>
      <c r="M45" s="93"/>
      <c r="N45" s="143"/>
      <c r="O45" s="143"/>
      <c r="P45" s="144"/>
      <c r="Q45" s="93"/>
      <c r="R45" s="144"/>
      <c r="S45" s="144"/>
      <c r="T45" s="93"/>
      <c r="U45" s="143"/>
      <c r="V45" s="143"/>
      <c r="W45" s="144"/>
      <c r="X45" s="93"/>
      <c r="Y45" s="144"/>
      <c r="Z45" s="144"/>
      <c r="AA45" s="3"/>
      <c r="AB45" s="3"/>
      <c r="AC45" s="3"/>
      <c r="AD45" s="3"/>
      <c r="AE45" s="3"/>
      <c r="AF45" s="3"/>
      <c r="AG45" s="3"/>
      <c r="AH45" s="3"/>
      <c r="AI45" s="3"/>
      <c r="AJ45" s="3"/>
      <c r="AK45" s="3"/>
      <c r="AL45" s="3"/>
      <c r="AM45" s="3"/>
      <c r="AN45" s="3"/>
      <c r="AO45" s="3"/>
    </row>
    <row r="46" spans="1:41" ht="14.2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3"/>
      <c r="AB46" s="3"/>
      <c r="AC46" s="3"/>
      <c r="AD46" s="3"/>
      <c r="AE46" s="3"/>
      <c r="AF46" s="3"/>
      <c r="AG46" s="3"/>
      <c r="AH46" s="3"/>
      <c r="AI46" s="3"/>
      <c r="AJ46" s="3"/>
      <c r="AK46" s="3"/>
      <c r="AL46" s="3"/>
      <c r="AM46" s="3"/>
      <c r="AN46" s="3"/>
      <c r="AO46" s="3"/>
    </row>
    <row r="47" spans="1:41" ht="14.2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3"/>
      <c r="AB47" s="3"/>
      <c r="AC47" s="3"/>
      <c r="AD47" s="3"/>
      <c r="AE47" s="3"/>
      <c r="AF47" s="3"/>
      <c r="AG47" s="3"/>
      <c r="AH47" s="3"/>
      <c r="AI47" s="3"/>
      <c r="AJ47" s="3"/>
      <c r="AK47" s="3"/>
      <c r="AL47" s="3"/>
      <c r="AM47" s="3"/>
      <c r="AN47" s="3"/>
      <c r="AO47" s="3"/>
    </row>
    <row r="48" spans="1:41" ht="16.5" customHeight="1">
      <c r="A48" s="95">
        <v>14</v>
      </c>
      <c r="B48" s="124" t="str">
        <f>IF('2. Identificación del Riesgo'!B48:B50="","",'2. Identificación del Riesgo'!B48:B50)</f>
        <v/>
      </c>
      <c r="C48" s="91" t="str">
        <f>IF('2. Identificación del Riesgo'!G48:G50="","",'2. Identificación del Riesgo'!G48:G50)</f>
        <v/>
      </c>
      <c r="D48" s="91" t="str">
        <f>IF('2. Identificación del Riesgo'!H48:H50="","",'2. Identificación del Riesgo'!H48:H50)</f>
        <v/>
      </c>
      <c r="E48" s="145" t="str">
        <f>IF('7. Mapa de Riesgos General'!AI48:AI50="","",'7. Mapa de Riesgos General'!AI48:AI50)</f>
        <v/>
      </c>
      <c r="F48" s="93"/>
      <c r="G48" s="143"/>
      <c r="H48" s="143"/>
      <c r="I48" s="144"/>
      <c r="J48" s="93"/>
      <c r="K48" s="144"/>
      <c r="L48" s="144"/>
      <c r="M48" s="93"/>
      <c r="N48" s="143"/>
      <c r="O48" s="143"/>
      <c r="P48" s="144"/>
      <c r="Q48" s="93"/>
      <c r="R48" s="144"/>
      <c r="S48" s="144"/>
      <c r="T48" s="93"/>
      <c r="U48" s="143"/>
      <c r="V48" s="143"/>
      <c r="W48" s="144"/>
      <c r="X48" s="93"/>
      <c r="Y48" s="144"/>
      <c r="Z48" s="144"/>
      <c r="AA48" s="3"/>
      <c r="AB48" s="3"/>
      <c r="AC48" s="3"/>
      <c r="AD48" s="3"/>
      <c r="AE48" s="3"/>
      <c r="AF48" s="3"/>
      <c r="AG48" s="3"/>
      <c r="AH48" s="3"/>
      <c r="AI48" s="3"/>
      <c r="AJ48" s="3"/>
      <c r="AK48" s="3"/>
      <c r="AL48" s="3"/>
      <c r="AM48" s="3"/>
      <c r="AN48" s="3"/>
      <c r="AO48" s="3"/>
    </row>
    <row r="49" spans="1:41" ht="14.2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3"/>
      <c r="AB49" s="3"/>
      <c r="AC49" s="3"/>
      <c r="AD49" s="3"/>
      <c r="AE49" s="3"/>
      <c r="AF49" s="3"/>
      <c r="AG49" s="3"/>
      <c r="AH49" s="3"/>
      <c r="AI49" s="3"/>
      <c r="AJ49" s="3"/>
      <c r="AK49" s="3"/>
      <c r="AL49" s="3"/>
      <c r="AM49" s="3"/>
      <c r="AN49" s="3"/>
      <c r="AO49" s="3"/>
    </row>
    <row r="50" spans="1:41" ht="14.2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3"/>
      <c r="AB50" s="3"/>
      <c r="AC50" s="3"/>
      <c r="AD50" s="3"/>
      <c r="AE50" s="3"/>
      <c r="AF50" s="3"/>
      <c r="AG50" s="3"/>
      <c r="AH50" s="3"/>
      <c r="AI50" s="3"/>
      <c r="AJ50" s="3"/>
      <c r="AK50" s="3"/>
      <c r="AL50" s="3"/>
      <c r="AM50" s="3"/>
      <c r="AN50" s="3"/>
      <c r="AO50" s="3"/>
    </row>
    <row r="51" spans="1:41" ht="16.5" customHeight="1">
      <c r="A51" s="95">
        <v>15</v>
      </c>
      <c r="B51" s="124" t="str">
        <f>IF('2. Identificación del Riesgo'!B51:B53="","",'2. Identificación del Riesgo'!B51:B53)</f>
        <v/>
      </c>
      <c r="C51" s="91" t="str">
        <f>IF('2. Identificación del Riesgo'!G51:G53="","",'2. Identificación del Riesgo'!G51:G53)</f>
        <v/>
      </c>
      <c r="D51" s="91" t="str">
        <f>IF('2. Identificación del Riesgo'!H51:H53="","",'2. Identificación del Riesgo'!H51:H53)</f>
        <v/>
      </c>
      <c r="E51" s="145" t="str">
        <f>IF('7. Mapa de Riesgos General'!AI51:AI53="","",'7. Mapa de Riesgos General'!AI51:AI53)</f>
        <v/>
      </c>
      <c r="F51" s="93"/>
      <c r="G51" s="143"/>
      <c r="H51" s="143"/>
      <c r="I51" s="144"/>
      <c r="J51" s="93"/>
      <c r="K51" s="144"/>
      <c r="L51" s="144"/>
      <c r="M51" s="93"/>
      <c r="N51" s="143"/>
      <c r="O51" s="143"/>
      <c r="P51" s="144"/>
      <c r="Q51" s="93"/>
      <c r="R51" s="144"/>
      <c r="S51" s="144"/>
      <c r="T51" s="93"/>
      <c r="U51" s="143"/>
      <c r="V51" s="143"/>
      <c r="W51" s="144"/>
      <c r="X51" s="93"/>
      <c r="Y51" s="144"/>
      <c r="Z51" s="144"/>
      <c r="AA51" s="3"/>
      <c r="AB51" s="3"/>
      <c r="AC51" s="3"/>
      <c r="AD51" s="3"/>
      <c r="AE51" s="3"/>
      <c r="AF51" s="3"/>
      <c r="AG51" s="3"/>
      <c r="AH51" s="3"/>
      <c r="AI51" s="3"/>
      <c r="AJ51" s="3"/>
      <c r="AK51" s="3"/>
      <c r="AL51" s="3"/>
      <c r="AM51" s="3"/>
      <c r="AN51" s="3"/>
      <c r="AO51" s="3"/>
    </row>
    <row r="52" spans="1:41" ht="14.2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3"/>
      <c r="AB52" s="3"/>
      <c r="AC52" s="3"/>
      <c r="AD52" s="3"/>
      <c r="AE52" s="3"/>
      <c r="AF52" s="3"/>
      <c r="AG52" s="3"/>
      <c r="AH52" s="3"/>
      <c r="AI52" s="3"/>
      <c r="AJ52" s="3"/>
      <c r="AK52" s="3"/>
      <c r="AL52" s="3"/>
      <c r="AM52" s="3"/>
      <c r="AN52" s="3"/>
      <c r="AO52" s="3"/>
    </row>
    <row r="53" spans="1:41" ht="14.2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3"/>
      <c r="AB53" s="3"/>
      <c r="AC53" s="3"/>
      <c r="AD53" s="3"/>
      <c r="AE53" s="3"/>
      <c r="AF53" s="3"/>
      <c r="AG53" s="3"/>
      <c r="AH53" s="3"/>
      <c r="AI53" s="3"/>
      <c r="AJ53" s="3"/>
      <c r="AK53" s="3"/>
      <c r="AL53" s="3"/>
      <c r="AM53" s="3"/>
      <c r="AN53" s="3"/>
      <c r="AO53" s="3"/>
    </row>
    <row r="54" spans="1:41" ht="16.5" customHeight="1">
      <c r="A54" s="95">
        <v>16</v>
      </c>
      <c r="B54" s="124" t="str">
        <f>IF('2. Identificación del Riesgo'!B54:B56="","",'2. Identificación del Riesgo'!B54:B56)</f>
        <v/>
      </c>
      <c r="C54" s="91" t="str">
        <f>IF('2. Identificación del Riesgo'!G54:G56="","",'2. Identificación del Riesgo'!G54:G56)</f>
        <v/>
      </c>
      <c r="D54" s="91" t="str">
        <f>IF('2. Identificación del Riesgo'!H54:H56="","",'2. Identificación del Riesgo'!H54:H56)</f>
        <v/>
      </c>
      <c r="E54" s="145" t="str">
        <f>IF('7. Mapa de Riesgos General'!AI54:AI56="","",'7. Mapa de Riesgos General'!AI54:AI56)</f>
        <v/>
      </c>
      <c r="F54" s="93"/>
      <c r="G54" s="143"/>
      <c r="H54" s="143"/>
      <c r="I54" s="144"/>
      <c r="J54" s="93"/>
      <c r="K54" s="144"/>
      <c r="L54" s="144"/>
      <c r="M54" s="93"/>
      <c r="N54" s="143"/>
      <c r="O54" s="143"/>
      <c r="P54" s="144"/>
      <c r="Q54" s="93"/>
      <c r="R54" s="144"/>
      <c r="S54" s="144"/>
      <c r="T54" s="93"/>
      <c r="U54" s="143"/>
      <c r="V54" s="143"/>
      <c r="W54" s="144"/>
      <c r="X54" s="93"/>
      <c r="Y54" s="144"/>
      <c r="Z54" s="144"/>
      <c r="AA54" s="3"/>
      <c r="AB54" s="3"/>
      <c r="AC54" s="3"/>
      <c r="AD54" s="3"/>
      <c r="AE54" s="3"/>
      <c r="AF54" s="3"/>
      <c r="AG54" s="3"/>
      <c r="AH54" s="3"/>
      <c r="AI54" s="3"/>
      <c r="AJ54" s="3"/>
      <c r="AK54" s="3"/>
      <c r="AL54" s="3"/>
      <c r="AM54" s="3"/>
      <c r="AN54" s="3"/>
      <c r="AO54" s="3"/>
    </row>
    <row r="55" spans="1:41" ht="14.2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3"/>
      <c r="AB55" s="3"/>
      <c r="AC55" s="3"/>
      <c r="AD55" s="3"/>
      <c r="AE55" s="3"/>
      <c r="AF55" s="3"/>
      <c r="AG55" s="3"/>
      <c r="AH55" s="3"/>
      <c r="AI55" s="3"/>
      <c r="AJ55" s="3"/>
      <c r="AK55" s="3"/>
      <c r="AL55" s="3"/>
      <c r="AM55" s="3"/>
      <c r="AN55" s="3"/>
      <c r="AO55" s="3"/>
    </row>
    <row r="56" spans="1:41" ht="14.2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3"/>
      <c r="AB56" s="3"/>
      <c r="AC56" s="3"/>
      <c r="AD56" s="3"/>
      <c r="AE56" s="3"/>
      <c r="AF56" s="3"/>
      <c r="AG56" s="3"/>
      <c r="AH56" s="3"/>
      <c r="AI56" s="3"/>
      <c r="AJ56" s="3"/>
      <c r="AK56" s="3"/>
      <c r="AL56" s="3"/>
      <c r="AM56" s="3"/>
      <c r="AN56" s="3"/>
      <c r="AO56" s="3"/>
    </row>
    <row r="57" spans="1:41" ht="16.5" customHeight="1">
      <c r="A57" s="95">
        <v>17</v>
      </c>
      <c r="B57" s="124" t="str">
        <f>IF('2. Identificación del Riesgo'!B57:B59="","",'2. Identificación del Riesgo'!B57:B59)</f>
        <v/>
      </c>
      <c r="C57" s="91" t="str">
        <f>IF('2. Identificación del Riesgo'!G57:G59="","",'2. Identificación del Riesgo'!G57:G59)</f>
        <v/>
      </c>
      <c r="D57" s="91" t="str">
        <f>IF('2. Identificación del Riesgo'!H57:H59="","",'2. Identificación del Riesgo'!H57:H59)</f>
        <v/>
      </c>
      <c r="E57" s="145" t="str">
        <f>IF('7. Mapa de Riesgos General'!AI57:AI59="","",'7. Mapa de Riesgos General'!AI57:AI59)</f>
        <v/>
      </c>
      <c r="F57" s="93"/>
      <c r="G57" s="143"/>
      <c r="H57" s="143"/>
      <c r="I57" s="144"/>
      <c r="J57" s="93"/>
      <c r="K57" s="144"/>
      <c r="L57" s="144"/>
      <c r="M57" s="93"/>
      <c r="N57" s="143"/>
      <c r="O57" s="143"/>
      <c r="P57" s="144"/>
      <c r="Q57" s="93"/>
      <c r="R57" s="144"/>
      <c r="S57" s="144"/>
      <c r="T57" s="93"/>
      <c r="U57" s="143"/>
      <c r="V57" s="143"/>
      <c r="W57" s="144"/>
      <c r="X57" s="93"/>
      <c r="Y57" s="144"/>
      <c r="Z57" s="144"/>
      <c r="AA57" s="3"/>
      <c r="AB57" s="3"/>
      <c r="AC57" s="3"/>
      <c r="AD57" s="3"/>
      <c r="AE57" s="3"/>
      <c r="AF57" s="3"/>
      <c r="AG57" s="3"/>
      <c r="AH57" s="3"/>
      <c r="AI57" s="3"/>
      <c r="AJ57" s="3"/>
      <c r="AK57" s="3"/>
      <c r="AL57" s="3"/>
      <c r="AM57" s="3"/>
      <c r="AN57" s="3"/>
      <c r="AO57" s="3"/>
    </row>
    <row r="58" spans="1:41" ht="14.2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3"/>
      <c r="AB58" s="3"/>
      <c r="AC58" s="3"/>
      <c r="AD58" s="3"/>
      <c r="AE58" s="3"/>
      <c r="AF58" s="3"/>
      <c r="AG58" s="3"/>
      <c r="AH58" s="3"/>
      <c r="AI58" s="3"/>
      <c r="AJ58" s="3"/>
      <c r="AK58" s="3"/>
      <c r="AL58" s="3"/>
      <c r="AM58" s="3"/>
      <c r="AN58" s="3"/>
      <c r="AO58" s="3"/>
    </row>
    <row r="59" spans="1:41" ht="14.2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3"/>
      <c r="AB59" s="3"/>
      <c r="AC59" s="3"/>
      <c r="AD59" s="3"/>
      <c r="AE59" s="3"/>
      <c r="AF59" s="3"/>
      <c r="AG59" s="3"/>
      <c r="AH59" s="3"/>
      <c r="AI59" s="3"/>
      <c r="AJ59" s="3"/>
      <c r="AK59" s="3"/>
      <c r="AL59" s="3"/>
      <c r="AM59" s="3"/>
      <c r="AN59" s="3"/>
      <c r="AO59" s="3"/>
    </row>
    <row r="60" spans="1:41" ht="16.5" customHeight="1">
      <c r="A60" s="95">
        <v>18</v>
      </c>
      <c r="B60" s="124" t="str">
        <f>IF('2. Identificación del Riesgo'!B60:B62="","",'2. Identificación del Riesgo'!B60:B62)</f>
        <v/>
      </c>
      <c r="C60" s="91" t="str">
        <f>IF('2. Identificación del Riesgo'!G60:G62="","",'2. Identificación del Riesgo'!G60:G62)</f>
        <v/>
      </c>
      <c r="D60" s="91" t="str">
        <f>IF('2. Identificación del Riesgo'!H60:H62="","",'2. Identificación del Riesgo'!H60:H62)</f>
        <v/>
      </c>
      <c r="E60" s="145" t="str">
        <f>IF('7. Mapa de Riesgos General'!AI60:AI62="","",'7. Mapa de Riesgos General'!AI60:AI62)</f>
        <v/>
      </c>
      <c r="F60" s="93"/>
      <c r="G60" s="143"/>
      <c r="H60" s="143"/>
      <c r="I60" s="144"/>
      <c r="J60" s="93"/>
      <c r="K60" s="144"/>
      <c r="L60" s="144"/>
      <c r="M60" s="93"/>
      <c r="N60" s="143"/>
      <c r="O60" s="143"/>
      <c r="P60" s="144"/>
      <c r="Q60" s="93"/>
      <c r="R60" s="144"/>
      <c r="S60" s="144"/>
      <c r="T60" s="93"/>
      <c r="U60" s="143"/>
      <c r="V60" s="143"/>
      <c r="W60" s="144"/>
      <c r="X60" s="93"/>
      <c r="Y60" s="144"/>
      <c r="Z60" s="144"/>
      <c r="AA60" s="3"/>
      <c r="AB60" s="3"/>
      <c r="AC60" s="3"/>
      <c r="AD60" s="3"/>
      <c r="AE60" s="3"/>
      <c r="AF60" s="3"/>
      <c r="AG60" s="3"/>
      <c r="AH60" s="3"/>
      <c r="AI60" s="3"/>
      <c r="AJ60" s="3"/>
      <c r="AK60" s="3"/>
      <c r="AL60" s="3"/>
      <c r="AM60" s="3"/>
      <c r="AN60" s="3"/>
      <c r="AO60" s="3"/>
    </row>
    <row r="61" spans="1:41" ht="14.2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3"/>
      <c r="AB61" s="3"/>
      <c r="AC61" s="3"/>
      <c r="AD61" s="3"/>
      <c r="AE61" s="3"/>
      <c r="AF61" s="3"/>
      <c r="AG61" s="3"/>
      <c r="AH61" s="3"/>
      <c r="AI61" s="3"/>
      <c r="AJ61" s="3"/>
      <c r="AK61" s="3"/>
      <c r="AL61" s="3"/>
      <c r="AM61" s="3"/>
      <c r="AN61" s="3"/>
      <c r="AO61" s="3"/>
    </row>
    <row r="62" spans="1:41" ht="14.2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3"/>
      <c r="AB62" s="3"/>
      <c r="AC62" s="3"/>
      <c r="AD62" s="3"/>
      <c r="AE62" s="3"/>
      <c r="AF62" s="3"/>
      <c r="AG62" s="3"/>
      <c r="AH62" s="3"/>
      <c r="AI62" s="3"/>
      <c r="AJ62" s="3"/>
      <c r="AK62" s="3"/>
      <c r="AL62" s="3"/>
      <c r="AM62" s="3"/>
      <c r="AN62" s="3"/>
      <c r="AO62" s="3"/>
    </row>
    <row r="63" spans="1:41" ht="16.5" customHeight="1">
      <c r="A63" s="95">
        <v>19</v>
      </c>
      <c r="B63" s="124" t="str">
        <f>IF('2. Identificación del Riesgo'!B63:B65="","",'2. Identificación del Riesgo'!B63:B65)</f>
        <v/>
      </c>
      <c r="C63" s="91" t="str">
        <f>IF('2. Identificación del Riesgo'!G63:G65="","",'2. Identificación del Riesgo'!G63:G65)</f>
        <v/>
      </c>
      <c r="D63" s="91" t="str">
        <f>IF('2. Identificación del Riesgo'!H63:H65="","",'2. Identificación del Riesgo'!H63:H65)</f>
        <v/>
      </c>
      <c r="E63" s="145" t="str">
        <f>IF('7. Mapa de Riesgos General'!AI63:AI65="","",'7. Mapa de Riesgos General'!AI63:AI65)</f>
        <v/>
      </c>
      <c r="F63" s="93"/>
      <c r="G63" s="143"/>
      <c r="H63" s="143"/>
      <c r="I63" s="144"/>
      <c r="J63" s="93"/>
      <c r="K63" s="144"/>
      <c r="L63" s="144"/>
      <c r="M63" s="93"/>
      <c r="N63" s="143"/>
      <c r="O63" s="143"/>
      <c r="P63" s="144"/>
      <c r="Q63" s="93"/>
      <c r="R63" s="144"/>
      <c r="S63" s="144"/>
      <c r="T63" s="93"/>
      <c r="U63" s="143"/>
      <c r="V63" s="143"/>
      <c r="W63" s="144"/>
      <c r="X63" s="93"/>
      <c r="Y63" s="144"/>
      <c r="Z63" s="144"/>
      <c r="AA63" s="3"/>
      <c r="AB63" s="3"/>
      <c r="AC63" s="3"/>
      <c r="AD63" s="3"/>
      <c r="AE63" s="3"/>
      <c r="AF63" s="3"/>
      <c r="AG63" s="3"/>
      <c r="AH63" s="3"/>
      <c r="AI63" s="3"/>
      <c r="AJ63" s="3"/>
      <c r="AK63" s="3"/>
      <c r="AL63" s="3"/>
      <c r="AM63" s="3"/>
      <c r="AN63" s="3"/>
      <c r="AO63" s="3"/>
    </row>
    <row r="64" spans="1:41" ht="14.2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3"/>
      <c r="AB64" s="3"/>
      <c r="AC64" s="3"/>
      <c r="AD64" s="3"/>
      <c r="AE64" s="3"/>
      <c r="AF64" s="3"/>
      <c r="AG64" s="3"/>
      <c r="AH64" s="3"/>
      <c r="AI64" s="3"/>
      <c r="AJ64" s="3"/>
      <c r="AK64" s="3"/>
      <c r="AL64" s="3"/>
      <c r="AM64" s="3"/>
      <c r="AN64" s="3"/>
      <c r="AO64" s="3"/>
    </row>
    <row r="65" spans="1:41" ht="14.2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3"/>
      <c r="AB65" s="3"/>
      <c r="AC65" s="3"/>
      <c r="AD65" s="3"/>
      <c r="AE65" s="3"/>
      <c r="AF65" s="3"/>
      <c r="AG65" s="3"/>
      <c r="AH65" s="3"/>
      <c r="AI65" s="3"/>
      <c r="AJ65" s="3"/>
      <c r="AK65" s="3"/>
      <c r="AL65" s="3"/>
      <c r="AM65" s="3"/>
      <c r="AN65" s="3"/>
      <c r="AO65" s="3"/>
    </row>
    <row r="66" spans="1:41" ht="16.5" customHeight="1">
      <c r="A66" s="95">
        <v>20</v>
      </c>
      <c r="B66" s="124" t="str">
        <f>IF('2. Identificación del Riesgo'!B66:B68="","",'2. Identificación del Riesgo'!B66:B68)</f>
        <v/>
      </c>
      <c r="C66" s="91" t="str">
        <f>IF('2. Identificación del Riesgo'!G66:G68="","",'2. Identificación del Riesgo'!G66:G68)</f>
        <v/>
      </c>
      <c r="D66" s="91" t="str">
        <f>IF('2. Identificación del Riesgo'!H66:H68="","",'2. Identificación del Riesgo'!H66:H68)</f>
        <v/>
      </c>
      <c r="E66" s="145" t="str">
        <f>IF('7. Mapa de Riesgos General'!AI66:AI68="","",'7. Mapa de Riesgos General'!AI66:AI68)</f>
        <v/>
      </c>
      <c r="F66" s="93"/>
      <c r="G66" s="143"/>
      <c r="H66" s="143"/>
      <c r="I66" s="144"/>
      <c r="J66" s="93"/>
      <c r="K66" s="144"/>
      <c r="L66" s="144"/>
      <c r="M66" s="93"/>
      <c r="N66" s="143"/>
      <c r="O66" s="143"/>
      <c r="P66" s="144"/>
      <c r="Q66" s="93"/>
      <c r="R66" s="144"/>
      <c r="S66" s="144"/>
      <c r="T66" s="93"/>
      <c r="U66" s="143"/>
      <c r="V66" s="143"/>
      <c r="W66" s="144"/>
      <c r="X66" s="93"/>
      <c r="Y66" s="144"/>
      <c r="Z66" s="144"/>
      <c r="AA66" s="3"/>
      <c r="AB66" s="3"/>
      <c r="AC66" s="3"/>
      <c r="AD66" s="3"/>
      <c r="AE66" s="3"/>
      <c r="AF66" s="3"/>
      <c r="AG66" s="3"/>
      <c r="AH66" s="3"/>
      <c r="AI66" s="3"/>
      <c r="AJ66" s="3"/>
      <c r="AK66" s="3"/>
      <c r="AL66" s="3"/>
      <c r="AM66" s="3"/>
      <c r="AN66" s="3"/>
      <c r="AO66" s="3"/>
    </row>
    <row r="67" spans="1:41" ht="14.2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c r="AL67" s="2"/>
      <c r="AM67" s="2"/>
      <c r="AN67" s="2"/>
      <c r="AO67" s="2"/>
    </row>
    <row r="68" spans="1:41" ht="14.2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2"/>
      <c r="AB68" s="2"/>
      <c r="AC68" s="2"/>
      <c r="AD68" s="2"/>
      <c r="AE68" s="2"/>
      <c r="AF68" s="2"/>
      <c r="AG68" s="2"/>
      <c r="AH68" s="2"/>
      <c r="AI68" s="2"/>
      <c r="AJ68" s="2"/>
      <c r="AK68" s="2"/>
      <c r="AL68" s="2"/>
      <c r="AM68" s="2"/>
      <c r="AN68" s="2"/>
      <c r="AO68" s="2"/>
    </row>
    <row r="69" spans="1:41" ht="25.5" customHeight="1">
      <c r="A69" s="2"/>
      <c r="B69" s="37"/>
      <c r="C69" s="2"/>
      <c r="D69" s="2"/>
      <c r="E69" s="2"/>
      <c r="F69" s="38" t="str">
        <f>IFERROR(AVERAGE(F9:F68),"")</f>
        <v/>
      </c>
      <c r="G69" s="2"/>
      <c r="H69" s="2"/>
      <c r="I69" s="2"/>
      <c r="J69" s="38" t="str">
        <f>IFERROR(AVERAGE(J9:J68),"")</f>
        <v/>
      </c>
      <c r="K69" s="2"/>
      <c r="L69" s="2"/>
      <c r="M69" s="38">
        <f>IFERROR(AVERAGE(M9:M68),"")</f>
        <v>1</v>
      </c>
      <c r="N69" s="2"/>
      <c r="O69" s="2"/>
      <c r="P69" s="2"/>
      <c r="Q69" s="38" t="str">
        <f>IFERROR(AVERAGE(Q9:Q68),"")</f>
        <v/>
      </c>
      <c r="R69" s="2"/>
      <c r="S69" s="2"/>
      <c r="T69" s="38" t="str">
        <f>IFERROR(AVERAGE(T9:T68),"")</f>
        <v/>
      </c>
      <c r="U69" s="2"/>
      <c r="V69" s="2"/>
      <c r="W69" s="2"/>
      <c r="X69" s="38" t="str">
        <f>IFERROR(AVERAGE(X9:X68),"")</f>
        <v/>
      </c>
      <c r="Y69" s="2"/>
      <c r="Z69" s="2"/>
      <c r="AA69" s="2"/>
      <c r="AB69" s="2"/>
      <c r="AC69" s="2"/>
      <c r="AD69" s="2"/>
      <c r="AE69" s="2"/>
      <c r="AF69" s="2"/>
      <c r="AG69" s="2"/>
      <c r="AH69" s="2"/>
      <c r="AI69" s="2"/>
      <c r="AJ69" s="2"/>
      <c r="AK69" s="2"/>
      <c r="AL69" s="2"/>
      <c r="AM69" s="2"/>
      <c r="AN69" s="2"/>
      <c r="AO69" s="2"/>
    </row>
    <row r="70" spans="1:41" ht="14.2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4.2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4.2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4.2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4.2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4.2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4.2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4.2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4.2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4.2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4.2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4.2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4.2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4.2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4.2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4.2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4.2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4.2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4.2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4.2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4.2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4.2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4.2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4.2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4.2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4.2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4.2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4.2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4.2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4.2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4.2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4.2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4.2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4.2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4.2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4.2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4.2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4.2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4.2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4.2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4.2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4.2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4.2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4.2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4.2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4.2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4.2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4.2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4.2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4.2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4.2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4.2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4.2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4.2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4.2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4.2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4.2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4.2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4.2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4.2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4.2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4.2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4.2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4.2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4.2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4.2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4.2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4.2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4.2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4.2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4.2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4.2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4.2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4.2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4.2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4.2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4.2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4.2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4.2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4.2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4.2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4.2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4.2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4.2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4.2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4.2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4.2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4.2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4.2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4.2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4.2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4.2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4.2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4.2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4.2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4.2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4.2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4.2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4.2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4.2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4.2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4.2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4.2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4.2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4.2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4.2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4.2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4.2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4.2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4.2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4.2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4.2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4.2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4.2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4.2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4.2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4.2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4.2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4.2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4.2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4.2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4.2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4.2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4.2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4.2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4.2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4.2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4.2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4.2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4.2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4.2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4.2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4.2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4.2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4.2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4.2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4.2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4.2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4.2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4.2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4.2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4.2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4.2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4.2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4.2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4.2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4.2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4.2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4.2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4.2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4.2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4.2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4.2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4.2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4.2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4.2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4.2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4.2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4.2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4.2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4.2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4.2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4.2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4.2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4.2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4.2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4.2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4.2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4.2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4.2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4.2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4.2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4.2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4.2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4.2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4.2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4.2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4.2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4.2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4.2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4.2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4.2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4.2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4.2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4.2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4.2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4.2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4.2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4.2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4.2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4.2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4.2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4.2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4.2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4.2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4.2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4.2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4.2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4.2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4.2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4.2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4.2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4.2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4.2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4.2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4.2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4.2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4.2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4.2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4.2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4.2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4.2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4.2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4.2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4.2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4.2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4.2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4.2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4.2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4.2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4.2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4.2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4.2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4.2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4.2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4.2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4.2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4.2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4.2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4.2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4.2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4.2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4.2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4.2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4.2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4.2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4.2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4.2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4.2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4.2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4.2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4.2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4.2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4.2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4.2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4.2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4.2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4.2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4.2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4.2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4.2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4.2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4.2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4.2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4.2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4.2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4.2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4.2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4.2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4.2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4.2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4.2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4.2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4.2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4.2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4.2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4.2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4.2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4.2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4.2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4.2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4.2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4.2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4.2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4.2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4.2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4.2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4.2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4.2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4.2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4.2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4.2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4.2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4.2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4.2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4.2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4.2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4.2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4.2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4.2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4.2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4.2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4.2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4.2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4.2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4.2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4.2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4.2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4.2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4.2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4.2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4.2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4.2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4.2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4.2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4.2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4.2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4.2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4.2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4.2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4.2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4.2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4.2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4.2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4.2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4.2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4.2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4.2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4.2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4.2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4.2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4.2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4.2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4.2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4.2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4.2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4.2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4.2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4.2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4.2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4.2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4.2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4.2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4.2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4.2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4.2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4.2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4.2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4.2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4.2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4.2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4.2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4.2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4.2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4.2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4.2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4.2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4.2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4.2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4.2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4.2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4.2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4.2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4.2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4.2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4.2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4.2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4.2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4.2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4.2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4.2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4.2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4.2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4.2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4.2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4.2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4.2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4.2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4.2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4.2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4.2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4.2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4.2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4.2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4.2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4.2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4.2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4.2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4.2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4.2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4.2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4.2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4.2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4.2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4.2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4.2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4.2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4.2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4.2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4.2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4.2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4.2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4.2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4.2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4.2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4.2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4.2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4.2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4.2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4.2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4.2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4.2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4.2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4.2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4.2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4.2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4.2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4.2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4.2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4.2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4.2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4.2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4.2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4.2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4.2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4.2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4.2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4.2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4.2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4.2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4.2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4.2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4.2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4.2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4.2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4.2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4.2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4.2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4.2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4.2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4.2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4.2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4.2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4.2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4.2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4.2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4.2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4.2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4.2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4.2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4.2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4.2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4.2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4.2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4.2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4.2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4.2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4.2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4.2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4.2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4.2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4.2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4.2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4.2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4.2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4.2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4.2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4.2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4.2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4.2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4.2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4.2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4.2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4.2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4.2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4.2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4.2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4.2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4.2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4.2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4.2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4.2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4.2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4.2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4.2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4.2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4.2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4.2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4.2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4.2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4.2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4.2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4.2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4.2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4.2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4.2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4.2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4.2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4.2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4.2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4.2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4.2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4.2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4.2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4.2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4.2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4.2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4.2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4.2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4.2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4.2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4.2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4.2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4.2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4.2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4.2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4.2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4.2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4.2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4.2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4.2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4.2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4.2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4.2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4.2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4.2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4.2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4.2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4.2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4.2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4.2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4.2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4.2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4.2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4.2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4.2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4.2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4.2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4.2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4.2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4.2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4.2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4.2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4.2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4.2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4.2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4.2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4.2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4.2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4.2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4.2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4.2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4.2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4.2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4.2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4.2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4.2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4.2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4.2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4.2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4.2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4.2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4.2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4.2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4.2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4.2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4.2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4.2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4.2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4.2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4.2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4.2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4.2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4.2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4.2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4.2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4.2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4.2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4.2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4.2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4.2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4.2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4.2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4.2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4.2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4.2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4.2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4.2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4.2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4.2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4.2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4.2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4.2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4.2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4.2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4.2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4.2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4.2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4.2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4.2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4.2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4.2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4.2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4.2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4.2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4.2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4.2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4.2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4.2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4.2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4.2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4.2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4.2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4.2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4.2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4.2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4.2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4.2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4.2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4.2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4.2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4.2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4.2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4.2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4.2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4.2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4.2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4.2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4.2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4.2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4.2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4.2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4.2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4.2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4.2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4.2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4.2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4.2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4.2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4.2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4.2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4.2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4.2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4.2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4.2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4.2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4.2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4.2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4.2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4.2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4.2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4.2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4.2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4.2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4.2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4.2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4.2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4.2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4.2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4.2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4.2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4.2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4.2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4.2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4.2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4.2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4.2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4.2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4.2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4.2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4.2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4.2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4.2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4.2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4.2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4.2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4.2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4.2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4.2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4.2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4.2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4.2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4.2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4.2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4.2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4.2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4.2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4.2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4.2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4.2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4.2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4.2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4.2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4.2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4.2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4.2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4.2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4.2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4.2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4.2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4.2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4.2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4.2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4.2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4.2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4.2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4.2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4.2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4.2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4.2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4.2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4.2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4.2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4.2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4.2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4.2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4.2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4.2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4.2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4.2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4.2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4.2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4.2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4.2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4.2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4.2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4.2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4.2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4.2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4.2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4.2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4.2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4.2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4.2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4.2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4.2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4.2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4.2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4.2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4.2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4.2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4.2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4.2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4.2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4.2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4.2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4.2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4.2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4.2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4.2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4.2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4.2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4.2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4.2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4.2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4.2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4.2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4.2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4.2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4.2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4.2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4.2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4.2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4.2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4.2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4.2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4.2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4.2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4.2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4.2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4.2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4.2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4.2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4.2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4.2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4.2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4.2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4.2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4.2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4.2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4.2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4.2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4.2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4.2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4.2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4.2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4.2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4.2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4.2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4.2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4.2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4.2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4.2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4.2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4.2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4.2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4.2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4.2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4.2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4.2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4.2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4.2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4.2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4.2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4.2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4.2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4.2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4.2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4.2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4.2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4.2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4.2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4.2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4.2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4.2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4.2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4.2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4.2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4.2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4.2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4.2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4.2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4.2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4.2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4.2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4.2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4.2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4.2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4.2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4.2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4.2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4.2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4.2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4.2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4.2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4.2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4.2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4.2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4.2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4.2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4.2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4.2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4.2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4.2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4.2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4.2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4.2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4.2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4.2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4.2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4.2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4.2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4.2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4.2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4.2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4.2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4.2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4.2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4.2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4.2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4.2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4.2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4.2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4.2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4.2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4.2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4.2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4.2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4.2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4.2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4.2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4.2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4.2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4.2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4.2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4.2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4.2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4.2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4.2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4.2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4.2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4.2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4.2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4.2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4.2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4.2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4.2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4.2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4.2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4.2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4.2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4.2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4.2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4.2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4.2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4.2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4.2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4.2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4.2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4.2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4.2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4.2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4.2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4.2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4.2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4.2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4.2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4.2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4.2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4.2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4.2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4.2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4.2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4.2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4.2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4.2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4.2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4.2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4.2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4.2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4.2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4.2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4.2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4.2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4.2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4.2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4.2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4.2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4.2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4.2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4.2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4.2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4.2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4.2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4.2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4.2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4.2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4.2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4.2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4.2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4.2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sheetData>
  <mergeCells count="541">
    <mergeCell ref="H21:H23"/>
    <mergeCell ref="I21:I23"/>
    <mergeCell ref="J21:J23"/>
    <mergeCell ref="K21:K23"/>
    <mergeCell ref="L21:L23"/>
    <mergeCell ref="M21:M23"/>
    <mergeCell ref="N21:N23"/>
    <mergeCell ref="V21:V23"/>
    <mergeCell ref="W21:W23"/>
    <mergeCell ref="U21:U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U27:U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U33:U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U39:U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U45:U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U51:U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U57:U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X66:X68"/>
    <mergeCell ref="Y66:Y68"/>
    <mergeCell ref="Q66:Q68"/>
    <mergeCell ref="R66:R68"/>
    <mergeCell ref="S66:S68"/>
    <mergeCell ref="T66:T68"/>
    <mergeCell ref="U66:U68"/>
    <mergeCell ref="V66:V68"/>
    <mergeCell ref="W66:W68"/>
    <mergeCell ref="V63:V65"/>
    <mergeCell ref="W63:W65"/>
    <mergeCell ref="U63:U65"/>
    <mergeCell ref="O60:O62"/>
    <mergeCell ref="P60:P62"/>
    <mergeCell ref="H60:H62"/>
    <mergeCell ref="I60:I62"/>
    <mergeCell ref="J60:J62"/>
    <mergeCell ref="K60:K62"/>
    <mergeCell ref="L60:L62"/>
    <mergeCell ref="M60:M62"/>
    <mergeCell ref="N60:N62"/>
    <mergeCell ref="Q63:Q65"/>
    <mergeCell ref="R63:R65"/>
    <mergeCell ref="S63:S65"/>
    <mergeCell ref="T63:T65"/>
    <mergeCell ref="H63:H65"/>
    <mergeCell ref="I63:I65"/>
    <mergeCell ref="J63:J65"/>
    <mergeCell ref="K63:K65"/>
    <mergeCell ref="L63:L65"/>
    <mergeCell ref="M63:M65"/>
    <mergeCell ref="N63:N65"/>
    <mergeCell ref="O9:O11"/>
    <mergeCell ref="P9:P11"/>
    <mergeCell ref="Q9:Q11"/>
    <mergeCell ref="R9:R11"/>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S9:S11"/>
    <mergeCell ref="T9:T11"/>
    <mergeCell ref="L9:L11"/>
    <mergeCell ref="M9:M11"/>
    <mergeCell ref="N9:N11"/>
    <mergeCell ref="U18:U20"/>
    <mergeCell ref="V18:V20"/>
    <mergeCell ref="W18:W20"/>
    <mergeCell ref="H15:H17"/>
    <mergeCell ref="I15:I17"/>
    <mergeCell ref="J15:J17"/>
    <mergeCell ref="K15:K17"/>
    <mergeCell ref="L15:L17"/>
    <mergeCell ref="M15:M17"/>
    <mergeCell ref="N15:N17"/>
    <mergeCell ref="O18:O20"/>
    <mergeCell ref="P18:P20"/>
    <mergeCell ref="H18:H20"/>
    <mergeCell ref="I18:I20"/>
    <mergeCell ref="J18:J20"/>
    <mergeCell ref="K18:K20"/>
    <mergeCell ref="L18:L20"/>
    <mergeCell ref="M18:M20"/>
    <mergeCell ref="N18:N20"/>
    <mergeCell ref="X12:X14"/>
    <mergeCell ref="Y12:Y14"/>
    <mergeCell ref="Z12:Z14"/>
    <mergeCell ref="O12:O14"/>
    <mergeCell ref="P12:P14"/>
    <mergeCell ref="Q12:Q14"/>
    <mergeCell ref="R12:R14"/>
    <mergeCell ref="S12:S14"/>
    <mergeCell ref="T12:T14"/>
    <mergeCell ref="U12:U14"/>
    <mergeCell ref="V12:V14"/>
    <mergeCell ref="W12:W14"/>
    <mergeCell ref="A12:A14"/>
    <mergeCell ref="B12:B14"/>
    <mergeCell ref="C12:C14"/>
    <mergeCell ref="D12:D14"/>
    <mergeCell ref="E12:E14"/>
    <mergeCell ref="F12:F14"/>
    <mergeCell ref="G12:G14"/>
    <mergeCell ref="V15:V17"/>
    <mergeCell ref="W15:W17"/>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18:X20"/>
    <mergeCell ref="Y18:Y20"/>
    <mergeCell ref="Q18:Q20"/>
    <mergeCell ref="R18:R20"/>
    <mergeCell ref="S18:S20"/>
    <mergeCell ref="T18:T20"/>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6"/>
      <c r="B1" s="71"/>
      <c r="C1" s="76" t="s">
        <v>0</v>
      </c>
      <c r="D1" s="77"/>
      <c r="E1" s="77"/>
      <c r="F1" s="77"/>
      <c r="G1" s="77"/>
      <c r="H1" s="71"/>
      <c r="I1" s="120" t="s">
        <v>305</v>
      </c>
      <c r="J1" s="63"/>
      <c r="K1" s="3"/>
      <c r="L1" s="3"/>
      <c r="M1" s="3"/>
      <c r="N1" s="3"/>
      <c r="O1" s="3"/>
      <c r="P1" s="3"/>
      <c r="Q1" s="3"/>
      <c r="R1" s="3"/>
      <c r="S1" s="3"/>
      <c r="T1" s="3"/>
      <c r="U1" s="3"/>
      <c r="V1" s="3"/>
      <c r="W1" s="3"/>
      <c r="X1" s="3"/>
      <c r="Y1" s="3"/>
      <c r="Z1" s="4"/>
    </row>
    <row r="2" spans="1:26" ht="16.5" customHeight="1">
      <c r="A2" s="72"/>
      <c r="B2" s="73"/>
      <c r="C2" s="72"/>
      <c r="D2" s="78"/>
      <c r="E2" s="78"/>
      <c r="F2" s="78"/>
      <c r="G2" s="78"/>
      <c r="H2" s="73"/>
      <c r="I2" s="120" t="s">
        <v>306</v>
      </c>
      <c r="J2" s="63"/>
      <c r="K2" s="3"/>
      <c r="L2" s="3"/>
      <c r="M2" s="3"/>
      <c r="N2" s="3"/>
      <c r="O2" s="3"/>
      <c r="P2" s="3"/>
      <c r="Q2" s="3"/>
      <c r="R2" s="3"/>
      <c r="S2" s="3"/>
      <c r="T2" s="3"/>
      <c r="U2" s="3"/>
      <c r="V2" s="3"/>
      <c r="W2" s="3"/>
      <c r="X2" s="3"/>
      <c r="Y2" s="3"/>
      <c r="Z2" s="4"/>
    </row>
    <row r="3" spans="1:26" ht="16.5">
      <c r="A3" s="72"/>
      <c r="B3" s="73"/>
      <c r="C3" s="72"/>
      <c r="D3" s="78"/>
      <c r="E3" s="78"/>
      <c r="F3" s="78"/>
      <c r="G3" s="78"/>
      <c r="H3" s="73"/>
      <c r="I3" s="120" t="s">
        <v>307</v>
      </c>
      <c r="J3" s="63"/>
      <c r="K3" s="3"/>
      <c r="L3" s="3"/>
      <c r="M3" s="3"/>
      <c r="N3" s="3"/>
      <c r="O3" s="3"/>
      <c r="P3" s="3"/>
      <c r="Q3" s="3"/>
      <c r="R3" s="3"/>
      <c r="S3" s="3"/>
      <c r="T3" s="3"/>
      <c r="U3" s="3"/>
      <c r="V3" s="3"/>
      <c r="W3" s="3"/>
      <c r="X3" s="3"/>
      <c r="Y3" s="3"/>
      <c r="Z3" s="4"/>
    </row>
    <row r="4" spans="1:26" ht="16.5">
      <c r="A4" s="74"/>
      <c r="B4" s="75"/>
      <c r="C4" s="74"/>
      <c r="D4" s="79"/>
      <c r="E4" s="79"/>
      <c r="F4" s="79"/>
      <c r="G4" s="79"/>
      <c r="H4" s="75"/>
      <c r="I4" s="120" t="s">
        <v>308</v>
      </c>
      <c r="J4" s="63"/>
      <c r="K4" s="3"/>
      <c r="L4" s="3"/>
      <c r="M4" s="3"/>
      <c r="N4" s="3"/>
      <c r="O4" s="3"/>
      <c r="P4" s="3"/>
      <c r="Q4" s="3"/>
      <c r="R4" s="3"/>
      <c r="S4" s="3"/>
      <c r="T4" s="3"/>
      <c r="U4" s="3"/>
      <c r="V4" s="3"/>
      <c r="W4" s="3"/>
      <c r="X4" s="3"/>
      <c r="Y4" s="3"/>
      <c r="Z4" s="4"/>
    </row>
    <row r="5" spans="1:26" ht="16.5">
      <c r="A5" s="15"/>
      <c r="B5" s="19"/>
      <c r="C5" s="15"/>
      <c r="D5" s="3"/>
      <c r="E5" s="3"/>
      <c r="F5" s="3"/>
      <c r="G5" s="3"/>
      <c r="H5" s="3"/>
      <c r="I5" s="3"/>
      <c r="J5" s="3"/>
      <c r="K5" s="3"/>
      <c r="L5" s="3"/>
      <c r="M5" s="3"/>
      <c r="N5" s="3"/>
      <c r="O5" s="3"/>
      <c r="P5" s="3"/>
      <c r="Q5" s="3"/>
      <c r="R5" s="3"/>
      <c r="S5" s="3"/>
      <c r="T5" s="3"/>
      <c r="U5" s="3"/>
      <c r="V5" s="3"/>
      <c r="W5" s="3"/>
      <c r="X5" s="3"/>
      <c r="Y5" s="3"/>
      <c r="Z5" s="4"/>
    </row>
    <row r="6" spans="1:26" ht="15.75" customHeight="1">
      <c r="A6" s="128" t="s">
        <v>88</v>
      </c>
      <c r="B6" s="62"/>
      <c r="C6" s="62"/>
      <c r="D6" s="129"/>
      <c r="E6" s="158" t="s">
        <v>309</v>
      </c>
      <c r="F6" s="63"/>
      <c r="G6" s="158" t="s">
        <v>310</v>
      </c>
      <c r="H6" s="63"/>
      <c r="I6" s="158" t="s">
        <v>311</v>
      </c>
      <c r="J6" s="63"/>
      <c r="K6" s="3"/>
      <c r="L6" s="3"/>
      <c r="M6" s="3"/>
      <c r="N6" s="3"/>
      <c r="O6" s="3"/>
      <c r="P6" s="3"/>
      <c r="Q6" s="3"/>
      <c r="R6" s="3"/>
      <c r="S6" s="3"/>
      <c r="T6" s="3"/>
      <c r="U6" s="3"/>
      <c r="V6" s="3"/>
      <c r="W6" s="3"/>
      <c r="X6" s="3"/>
      <c r="Y6" s="3"/>
      <c r="Z6" s="4"/>
    </row>
    <row r="7" spans="1:26" ht="21" customHeight="1">
      <c r="A7" s="152" t="s">
        <v>86</v>
      </c>
      <c r="B7" s="111" t="s">
        <v>87</v>
      </c>
      <c r="C7" s="112" t="s">
        <v>95</v>
      </c>
      <c r="D7" s="153" t="s">
        <v>96</v>
      </c>
      <c r="E7" s="157" t="s">
        <v>312</v>
      </c>
      <c r="F7" s="157" t="s">
        <v>313</v>
      </c>
      <c r="G7" s="157" t="s">
        <v>312</v>
      </c>
      <c r="H7" s="157" t="s">
        <v>313</v>
      </c>
      <c r="I7" s="157" t="s">
        <v>312</v>
      </c>
      <c r="J7" s="157" t="s">
        <v>313</v>
      </c>
      <c r="K7" s="3"/>
      <c r="L7" s="3"/>
      <c r="M7" s="3"/>
      <c r="N7" s="3"/>
      <c r="O7" s="3"/>
      <c r="P7" s="3"/>
      <c r="Q7" s="3"/>
      <c r="R7" s="3"/>
      <c r="S7" s="3"/>
      <c r="T7" s="3"/>
      <c r="U7" s="3"/>
      <c r="V7" s="3"/>
      <c r="W7" s="3"/>
      <c r="X7" s="3"/>
      <c r="Y7" s="3"/>
      <c r="Z7" s="4"/>
    </row>
    <row r="8" spans="1:26" ht="12" customHeight="1">
      <c r="A8" s="90"/>
      <c r="B8" s="90"/>
      <c r="C8" s="90"/>
      <c r="D8" s="154"/>
      <c r="E8" s="90"/>
      <c r="F8" s="90"/>
      <c r="G8" s="90"/>
      <c r="H8" s="90"/>
      <c r="I8" s="90"/>
      <c r="J8" s="90"/>
      <c r="K8" s="16"/>
      <c r="L8" s="16"/>
      <c r="M8" s="16"/>
      <c r="N8" s="16"/>
      <c r="O8" s="16"/>
      <c r="P8" s="16"/>
      <c r="Q8" s="16"/>
      <c r="R8" s="16"/>
      <c r="S8" s="16"/>
      <c r="T8" s="16"/>
      <c r="U8" s="16"/>
      <c r="V8" s="16"/>
      <c r="W8" s="16"/>
      <c r="X8" s="16"/>
      <c r="Y8" s="16"/>
      <c r="Z8" s="4"/>
    </row>
    <row r="9" spans="1:26" ht="16.5" customHeight="1">
      <c r="A9" s="95">
        <v>1</v>
      </c>
      <c r="B9" s="124" t="str">
        <f>IF('8. Seguimiento Cuatrimestral'!B9:B11="","",'8. Seguimiento Cuatrimestral'!B9:B11)</f>
        <v>Gestión Contractual</v>
      </c>
      <c r="C9" s="124" t="str">
        <f>IF('8. Seguimiento Cuatrimestral'!C9:C11="","",'8. Seguimiento Cuatrimestral'!C9:C11)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124" t="str">
        <f>IF('8. Seguimiento Cuatrimestral'!D9:D11="","",'8. Seguimiento Cuatrimestral'!D9:D11)</f>
        <v>Gestión</v>
      </c>
      <c r="E9" s="147">
        <f>'8. Seguimiento Cuatrimestral'!F9:F11</f>
        <v>0</v>
      </c>
      <c r="F9" s="147">
        <f>'8. Seguimiento Cuatrimestral'!J9:J11</f>
        <v>0</v>
      </c>
      <c r="G9" s="147">
        <f>'8. Seguimiento Cuatrimestral'!M9:M11</f>
        <v>1</v>
      </c>
      <c r="H9" s="147">
        <f>'8. Seguimiento Cuatrimestral'!Q9:Q11</f>
        <v>0</v>
      </c>
      <c r="I9" s="147">
        <f>'8. Seguimiento Cuatrimestral'!T9:T11</f>
        <v>0</v>
      </c>
      <c r="J9" s="147">
        <f>'8. Seguimiento Cuatrimestral'!X9:X11</f>
        <v>0</v>
      </c>
      <c r="K9" s="17"/>
      <c r="L9" s="17"/>
      <c r="M9" s="17"/>
      <c r="N9" s="17"/>
      <c r="O9" s="17"/>
      <c r="P9" s="17"/>
      <c r="Q9" s="17"/>
      <c r="R9" s="17"/>
      <c r="S9" s="17"/>
      <c r="T9" s="17"/>
      <c r="U9" s="17"/>
      <c r="V9" s="17"/>
      <c r="W9" s="17"/>
      <c r="X9" s="17"/>
      <c r="Y9" s="17"/>
      <c r="Z9" s="4"/>
    </row>
    <row r="10" spans="1:26" ht="16.5">
      <c r="A10" s="89"/>
      <c r="B10" s="89"/>
      <c r="C10" s="89"/>
      <c r="D10" s="89"/>
      <c r="E10" s="89"/>
      <c r="F10" s="89"/>
      <c r="G10" s="89"/>
      <c r="H10" s="89"/>
      <c r="I10" s="89"/>
      <c r="J10" s="89"/>
      <c r="K10" s="3"/>
      <c r="L10" s="3"/>
      <c r="M10" s="3"/>
      <c r="N10" s="3"/>
      <c r="O10" s="3"/>
      <c r="P10" s="3"/>
      <c r="Q10" s="3"/>
      <c r="R10" s="3"/>
      <c r="S10" s="3"/>
      <c r="T10" s="3"/>
      <c r="U10" s="3"/>
      <c r="V10" s="3"/>
      <c r="W10" s="3"/>
      <c r="X10" s="3"/>
      <c r="Y10" s="3"/>
      <c r="Z10" s="4"/>
    </row>
    <row r="11" spans="1:26" ht="16.5">
      <c r="A11" s="90"/>
      <c r="B11" s="90"/>
      <c r="C11" s="90"/>
      <c r="D11" s="90"/>
      <c r="E11" s="90"/>
      <c r="F11" s="90"/>
      <c r="G11" s="90"/>
      <c r="H11" s="90"/>
      <c r="I11" s="90"/>
      <c r="J11" s="90"/>
      <c r="K11" s="3"/>
      <c r="L11" s="3"/>
      <c r="M11" s="3"/>
      <c r="N11" s="3"/>
      <c r="O11" s="3"/>
      <c r="P11" s="3"/>
      <c r="Q11" s="3"/>
      <c r="R11" s="3"/>
      <c r="S11" s="3"/>
      <c r="T11" s="3"/>
      <c r="U11" s="3"/>
      <c r="V11" s="3"/>
      <c r="W11" s="3"/>
      <c r="X11" s="3"/>
      <c r="Y11" s="3"/>
      <c r="Z11" s="4"/>
    </row>
    <row r="12" spans="1:26" ht="16.5" customHeight="1">
      <c r="A12" s="95">
        <v>2</v>
      </c>
      <c r="B12" s="124" t="str">
        <f>IF('8. Seguimiento Cuatrimestral'!B12:B14="","",'8. Seguimiento Cuatrimestral'!B12:B14)</f>
        <v>Gestión Contractual</v>
      </c>
      <c r="C12" s="124" t="str">
        <f>IF('8. Seguimiento Cuatrimestral'!C12:C14="","",'8. Seguimiento Cuatrimestral'!C12:C14)</f>
        <v>Posibilidad de afectacion reputacional por la Publicacion extemporanea o no publicacion en el portal SECOP II de la informacion de la gestion contractual de responsabilidad de la OAJ, debido a la falta de control y seguimiento</v>
      </c>
      <c r="D12" s="124" t="str">
        <f>IF('8. Seguimiento Cuatrimestral'!D12:D14="","",'8. Seguimiento Cuatrimestral'!D12:D14)</f>
        <v>Gestión</v>
      </c>
      <c r="E12" s="147">
        <f>'8. Seguimiento Cuatrimestral'!F12:F14</f>
        <v>0</v>
      </c>
      <c r="F12" s="147">
        <f>'8. Seguimiento Cuatrimestral'!J12:J14</f>
        <v>0</v>
      </c>
      <c r="G12" s="147">
        <f>'8. Seguimiento Cuatrimestral'!M12:M14</f>
        <v>1</v>
      </c>
      <c r="H12" s="147">
        <f>'8. Seguimiento Cuatrimestral'!Q12:Q14</f>
        <v>0</v>
      </c>
      <c r="I12" s="147">
        <f>'8. Seguimiento Cuatrimestral'!T12:T14</f>
        <v>0</v>
      </c>
      <c r="J12" s="147">
        <f>'8. Seguimiento Cuatrimestral'!X12:X14</f>
        <v>0</v>
      </c>
      <c r="K12" s="3"/>
      <c r="L12" s="3"/>
      <c r="M12" s="3"/>
      <c r="N12" s="3"/>
      <c r="O12" s="3"/>
      <c r="P12" s="3"/>
      <c r="Q12" s="3"/>
      <c r="R12" s="3"/>
      <c r="S12" s="3"/>
      <c r="T12" s="3"/>
      <c r="U12" s="3"/>
      <c r="V12" s="3"/>
      <c r="W12" s="3"/>
      <c r="X12" s="3"/>
      <c r="Y12" s="3"/>
      <c r="Z12" s="4"/>
    </row>
    <row r="13" spans="1:26" ht="16.5">
      <c r="A13" s="89"/>
      <c r="B13" s="89"/>
      <c r="C13" s="89"/>
      <c r="D13" s="89"/>
      <c r="E13" s="89"/>
      <c r="F13" s="89"/>
      <c r="G13" s="89"/>
      <c r="H13" s="89"/>
      <c r="I13" s="89"/>
      <c r="J13" s="89"/>
      <c r="K13" s="3"/>
      <c r="L13" s="3"/>
      <c r="M13" s="3"/>
      <c r="N13" s="3"/>
      <c r="O13" s="3"/>
      <c r="P13" s="3"/>
      <c r="Q13" s="3"/>
      <c r="R13" s="3"/>
      <c r="S13" s="3"/>
      <c r="T13" s="3"/>
      <c r="U13" s="3"/>
      <c r="V13" s="3"/>
      <c r="W13" s="3"/>
      <c r="X13" s="3"/>
      <c r="Y13" s="3"/>
      <c r="Z13" s="4"/>
    </row>
    <row r="14" spans="1:26" ht="16.5">
      <c r="A14" s="90"/>
      <c r="B14" s="90"/>
      <c r="C14" s="90"/>
      <c r="D14" s="90"/>
      <c r="E14" s="90"/>
      <c r="F14" s="90"/>
      <c r="G14" s="90"/>
      <c r="H14" s="90"/>
      <c r="I14" s="90"/>
      <c r="J14" s="90"/>
      <c r="K14" s="3"/>
      <c r="L14" s="3"/>
      <c r="M14" s="3"/>
      <c r="N14" s="3"/>
      <c r="O14" s="3"/>
      <c r="P14" s="3"/>
      <c r="Q14" s="3"/>
      <c r="R14" s="3"/>
      <c r="S14" s="3"/>
      <c r="T14" s="3"/>
      <c r="U14" s="3"/>
      <c r="V14" s="3"/>
      <c r="W14" s="3"/>
      <c r="X14" s="3"/>
      <c r="Y14" s="3"/>
      <c r="Z14" s="4"/>
    </row>
    <row r="15" spans="1:26" ht="16.5" customHeight="1">
      <c r="A15" s="95">
        <v>3</v>
      </c>
      <c r="B15" s="124" t="str">
        <f>IF('8. Seguimiento Cuatrimestral'!B15:B17="","",'8. Seguimiento Cuatrimestral'!B15:B17)</f>
        <v>Gestión Contractual</v>
      </c>
      <c r="C15" s="124" t="str">
        <f>IF('8. Seguimiento Cuatrimestral'!C15:C17="","",'8. Seguimiento Cuatrimestral'!C15:C17)</f>
        <v xml:space="preserve">Posibilidad de afectacion reputacional por la aprobacion de polizas que no cumplen con las condiciones legalmente establecidas debido a la Falta de herramientas de control </v>
      </c>
      <c r="D15" s="124" t="str">
        <f>IF('8. Seguimiento Cuatrimestral'!D15:D17="","",'8. Seguimiento Cuatrimestral'!D15:D17)</f>
        <v>Gestión</v>
      </c>
      <c r="E15" s="147">
        <f>'8. Seguimiento Cuatrimestral'!F15:F17</f>
        <v>0</v>
      </c>
      <c r="F15" s="147">
        <f>'8. Seguimiento Cuatrimestral'!J15:J17</f>
        <v>0</v>
      </c>
      <c r="G15" s="147">
        <f>'8. Seguimiento Cuatrimestral'!M15:M17</f>
        <v>1</v>
      </c>
      <c r="H15" s="147">
        <f>'8. Seguimiento Cuatrimestral'!Q15:Q17</f>
        <v>0</v>
      </c>
      <c r="I15" s="147">
        <f>'8. Seguimiento Cuatrimestral'!T15:T17</f>
        <v>0</v>
      </c>
      <c r="J15" s="147">
        <f>'8. Seguimiento Cuatrimestral'!X15:X17</f>
        <v>0</v>
      </c>
      <c r="K15" s="3"/>
      <c r="L15" s="3"/>
      <c r="M15" s="3"/>
      <c r="N15" s="3"/>
      <c r="O15" s="3"/>
      <c r="P15" s="3"/>
      <c r="Q15" s="3"/>
      <c r="R15" s="3"/>
      <c r="S15" s="3"/>
      <c r="T15" s="3"/>
      <c r="U15" s="3"/>
      <c r="V15" s="3"/>
      <c r="W15" s="3"/>
      <c r="X15" s="3"/>
      <c r="Y15" s="3"/>
      <c r="Z15" s="4"/>
    </row>
    <row r="16" spans="1:26" ht="16.5">
      <c r="A16" s="89"/>
      <c r="B16" s="89"/>
      <c r="C16" s="89"/>
      <c r="D16" s="89"/>
      <c r="E16" s="89"/>
      <c r="F16" s="89"/>
      <c r="G16" s="89"/>
      <c r="H16" s="89"/>
      <c r="I16" s="89"/>
      <c r="J16" s="89"/>
      <c r="K16" s="3"/>
      <c r="L16" s="3"/>
      <c r="M16" s="3"/>
      <c r="N16" s="3"/>
      <c r="O16" s="3"/>
      <c r="P16" s="3"/>
      <c r="Q16" s="3"/>
      <c r="R16" s="3"/>
      <c r="S16" s="3"/>
      <c r="T16" s="3"/>
      <c r="U16" s="3"/>
      <c r="V16" s="3"/>
      <c r="W16" s="3"/>
      <c r="X16" s="3"/>
      <c r="Y16" s="3"/>
      <c r="Z16" s="4"/>
    </row>
    <row r="17" spans="1:26" ht="16.5">
      <c r="A17" s="90"/>
      <c r="B17" s="90"/>
      <c r="C17" s="90"/>
      <c r="D17" s="90"/>
      <c r="E17" s="90"/>
      <c r="F17" s="90"/>
      <c r="G17" s="90"/>
      <c r="H17" s="90"/>
      <c r="I17" s="90"/>
      <c r="J17" s="90"/>
      <c r="K17" s="3"/>
      <c r="L17" s="3"/>
      <c r="M17" s="3"/>
      <c r="N17" s="3"/>
      <c r="O17" s="3"/>
      <c r="P17" s="3"/>
      <c r="Q17" s="3"/>
      <c r="R17" s="3"/>
      <c r="S17" s="3"/>
      <c r="T17" s="3"/>
      <c r="U17" s="3"/>
      <c r="V17" s="3"/>
      <c r="W17" s="3"/>
      <c r="X17" s="3"/>
      <c r="Y17" s="3"/>
      <c r="Z17" s="4"/>
    </row>
    <row r="18" spans="1:26" ht="16.5" customHeight="1">
      <c r="A18" s="95">
        <v>4</v>
      </c>
      <c r="B18" s="124" t="str">
        <f>IF('8. Seguimiento Cuatrimestral'!B18:B20="","",'8. Seguimiento Cuatrimestral'!B18:B20)</f>
        <v>Gestión Contractual</v>
      </c>
      <c r="C18" s="124" t="str">
        <f>IF('8. Seguimiento Cuatrimestral'!C18:C20="","",'8. Seguimiento Cuatrimestral'!C18:C20)</f>
        <v>Posibilidad de afectacion reputacional por la perdida de competencia para liquidar contratos por parte de la entidad debido a la Falta de herramientas de control y seguimiento de los plazos para liquidar</v>
      </c>
      <c r="D18" s="124" t="str">
        <f>IF('8. Seguimiento Cuatrimestral'!D18:D20="","",'8. Seguimiento Cuatrimestral'!D18:D20)</f>
        <v>Gestión</v>
      </c>
      <c r="E18" s="147">
        <f>'8. Seguimiento Cuatrimestral'!F18:F20</f>
        <v>0</v>
      </c>
      <c r="F18" s="147">
        <f>'8. Seguimiento Cuatrimestral'!J18:J20</f>
        <v>0</v>
      </c>
      <c r="G18" s="147">
        <f>'8. Seguimiento Cuatrimestral'!M18:M20</f>
        <v>1</v>
      </c>
      <c r="H18" s="147">
        <f>'8. Seguimiento Cuatrimestral'!Q18:Q20</f>
        <v>0</v>
      </c>
      <c r="I18" s="147">
        <f>'8. Seguimiento Cuatrimestral'!T18:T20</f>
        <v>0</v>
      </c>
      <c r="J18" s="147">
        <f>'8. Seguimiento Cuatrimestral'!X18:X20</f>
        <v>0</v>
      </c>
      <c r="K18" s="3"/>
      <c r="L18" s="3"/>
      <c r="M18" s="3"/>
      <c r="N18" s="3"/>
      <c r="O18" s="3"/>
      <c r="P18" s="3"/>
      <c r="Q18" s="3"/>
      <c r="R18" s="3"/>
      <c r="S18" s="3"/>
      <c r="T18" s="3"/>
      <c r="U18" s="3"/>
      <c r="V18" s="3"/>
      <c r="W18" s="3"/>
      <c r="X18" s="3"/>
      <c r="Y18" s="3"/>
      <c r="Z18" s="4"/>
    </row>
    <row r="19" spans="1:26" ht="16.5">
      <c r="A19" s="89"/>
      <c r="B19" s="89"/>
      <c r="C19" s="89"/>
      <c r="D19" s="89"/>
      <c r="E19" s="89"/>
      <c r="F19" s="89"/>
      <c r="G19" s="89"/>
      <c r="H19" s="89"/>
      <c r="I19" s="89"/>
      <c r="J19" s="89"/>
      <c r="K19" s="3"/>
      <c r="L19" s="3"/>
      <c r="M19" s="3"/>
      <c r="N19" s="3"/>
      <c r="O19" s="3"/>
      <c r="P19" s="3"/>
      <c r="Q19" s="3"/>
      <c r="R19" s="3"/>
      <c r="S19" s="3"/>
      <c r="T19" s="3"/>
      <c r="U19" s="3"/>
      <c r="V19" s="3"/>
      <c r="W19" s="3"/>
      <c r="X19" s="3"/>
      <c r="Y19" s="3"/>
      <c r="Z19" s="4"/>
    </row>
    <row r="20" spans="1:26" ht="16.5">
      <c r="A20" s="90"/>
      <c r="B20" s="90"/>
      <c r="C20" s="90"/>
      <c r="D20" s="90"/>
      <c r="E20" s="90"/>
      <c r="F20" s="90"/>
      <c r="G20" s="90"/>
      <c r="H20" s="90"/>
      <c r="I20" s="90"/>
      <c r="J20" s="90"/>
      <c r="K20" s="3"/>
      <c r="L20" s="3"/>
      <c r="M20" s="3"/>
      <c r="N20" s="3"/>
      <c r="O20" s="3"/>
      <c r="P20" s="3"/>
      <c r="Q20" s="3"/>
      <c r="R20" s="3"/>
      <c r="S20" s="3"/>
      <c r="T20" s="3"/>
      <c r="U20" s="3"/>
      <c r="V20" s="3"/>
      <c r="W20" s="3"/>
      <c r="X20" s="3"/>
      <c r="Y20" s="3"/>
      <c r="Z20" s="4"/>
    </row>
    <row r="21" spans="1:26" ht="16.5" customHeight="1">
      <c r="A21" s="95">
        <v>5</v>
      </c>
      <c r="B21" s="124" t="str">
        <f>IF('8. Seguimiento Cuatrimestral'!B21:B23="","",'8. Seguimiento Cuatrimestral'!B21:B23)</f>
        <v>Gestión Contractual</v>
      </c>
      <c r="C21" s="124"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124" t="str">
        <f>IF('8. Seguimiento Cuatrimestral'!D21:D23="","",'8. Seguimiento Cuatrimestral'!D21:D23)</f>
        <v>Gestión</v>
      </c>
      <c r="E21" s="147">
        <f>'8. Seguimiento Cuatrimestral'!F21:F23</f>
        <v>0</v>
      </c>
      <c r="F21" s="147">
        <f>'8. Seguimiento Cuatrimestral'!J21:J23</f>
        <v>0</v>
      </c>
      <c r="G21" s="147">
        <f>'8. Seguimiento Cuatrimestral'!M21:M23</f>
        <v>0</v>
      </c>
      <c r="H21" s="147">
        <f>'8. Seguimiento Cuatrimestral'!Q21:Q23</f>
        <v>0</v>
      </c>
      <c r="I21" s="147">
        <f>'8. Seguimiento Cuatrimestral'!T21:T23</f>
        <v>0</v>
      </c>
      <c r="J21" s="147">
        <f>'8. Seguimiento Cuatrimestral'!X21:X23</f>
        <v>0</v>
      </c>
      <c r="K21" s="3"/>
      <c r="L21" s="3"/>
      <c r="M21" s="3"/>
      <c r="N21" s="3"/>
      <c r="O21" s="3"/>
      <c r="P21" s="3"/>
      <c r="Q21" s="3"/>
      <c r="R21" s="3"/>
      <c r="S21" s="3"/>
      <c r="T21" s="3"/>
      <c r="U21" s="3"/>
      <c r="V21" s="3"/>
      <c r="W21" s="3"/>
      <c r="X21" s="3"/>
      <c r="Y21" s="3"/>
      <c r="Z21" s="4"/>
    </row>
    <row r="22" spans="1:26" ht="15.75" customHeight="1">
      <c r="A22" s="89"/>
      <c r="B22" s="89"/>
      <c r="C22" s="89"/>
      <c r="D22" s="89"/>
      <c r="E22" s="89"/>
      <c r="F22" s="89"/>
      <c r="G22" s="89"/>
      <c r="H22" s="89"/>
      <c r="I22" s="89"/>
      <c r="J22" s="89"/>
      <c r="K22" s="3"/>
      <c r="L22" s="3"/>
      <c r="M22" s="3"/>
      <c r="N22" s="3"/>
      <c r="O22" s="3"/>
      <c r="P22" s="3"/>
      <c r="Q22" s="3"/>
      <c r="R22" s="3"/>
      <c r="S22" s="3"/>
      <c r="T22" s="3"/>
      <c r="U22" s="3"/>
      <c r="V22" s="3"/>
      <c r="W22" s="3"/>
      <c r="X22" s="3"/>
      <c r="Y22" s="3"/>
      <c r="Z22" s="4"/>
    </row>
    <row r="23" spans="1:26" ht="15.75" customHeight="1">
      <c r="A23" s="90"/>
      <c r="B23" s="90"/>
      <c r="C23" s="90"/>
      <c r="D23" s="90"/>
      <c r="E23" s="90"/>
      <c r="F23" s="90"/>
      <c r="G23" s="90"/>
      <c r="H23" s="90"/>
      <c r="I23" s="90"/>
      <c r="J23" s="90"/>
      <c r="K23" s="3"/>
      <c r="L23" s="3"/>
      <c r="M23" s="3"/>
      <c r="N23" s="3"/>
      <c r="O23" s="3"/>
      <c r="P23" s="3"/>
      <c r="Q23" s="3"/>
      <c r="R23" s="3"/>
      <c r="S23" s="3"/>
      <c r="T23" s="3"/>
      <c r="U23" s="3"/>
      <c r="V23" s="3"/>
      <c r="W23" s="3"/>
      <c r="X23" s="3"/>
      <c r="Y23" s="3"/>
      <c r="Z23" s="4"/>
    </row>
    <row r="24" spans="1:26" ht="16.5" customHeight="1">
      <c r="A24" s="95">
        <v>6</v>
      </c>
      <c r="B24" s="124" t="str">
        <f>IF('8. Seguimiento Cuatrimestral'!B24:B26="","",'8. Seguimiento Cuatrimestral'!B24:B26)</f>
        <v>Gestión Contractual</v>
      </c>
      <c r="C24" s="124" t="str">
        <f>IF('8. Seguimiento Cuatrimestral'!C24:C26="","",'8. Seguimiento Cuatrimestral'!C24:C26)</f>
        <v>Posibilidad de afectación economica o presupuestal, por la alta rotación de personal de planta, debido a la falta de lineamientos y herramientas institucionalizados para una adecuada trasferencia de conocimiento.</v>
      </c>
      <c r="D24" s="124" t="str">
        <f>IF('8. Seguimiento Cuatrimestral'!D24:D26="","",'8. Seguimiento Cuatrimestral'!D24:D26)</f>
        <v>Fuga de Capital Intelectual</v>
      </c>
      <c r="E24" s="147">
        <f>'8. Seguimiento Cuatrimestral'!F24:F26</f>
        <v>0</v>
      </c>
      <c r="F24" s="147">
        <f>'8. Seguimiento Cuatrimestral'!J24:J26</f>
        <v>0</v>
      </c>
      <c r="G24" s="147">
        <f>'8. Seguimiento Cuatrimestral'!M24:M26</f>
        <v>0</v>
      </c>
      <c r="H24" s="147">
        <f>'8. Seguimiento Cuatrimestral'!Q24:Q26</f>
        <v>0</v>
      </c>
      <c r="I24" s="147">
        <f>'8. Seguimiento Cuatrimestral'!T24:T26</f>
        <v>0</v>
      </c>
      <c r="J24" s="147">
        <f>'8. Seguimiento Cuatrimestral'!X24:X26</f>
        <v>0</v>
      </c>
      <c r="K24" s="3"/>
      <c r="L24" s="3"/>
      <c r="M24" s="3"/>
      <c r="N24" s="3"/>
      <c r="O24" s="3"/>
      <c r="P24" s="3"/>
      <c r="Q24" s="3"/>
      <c r="R24" s="3"/>
      <c r="S24" s="3"/>
      <c r="T24" s="3"/>
      <c r="U24" s="3"/>
      <c r="V24" s="3"/>
      <c r="W24" s="3"/>
      <c r="X24" s="3"/>
      <c r="Y24" s="3"/>
      <c r="Z24" s="4"/>
    </row>
    <row r="25" spans="1:26" ht="15.75" customHeight="1">
      <c r="A25" s="89"/>
      <c r="B25" s="89"/>
      <c r="C25" s="89"/>
      <c r="D25" s="89"/>
      <c r="E25" s="89"/>
      <c r="F25" s="89"/>
      <c r="G25" s="89"/>
      <c r="H25" s="89"/>
      <c r="I25" s="89"/>
      <c r="J25" s="89"/>
      <c r="K25" s="3"/>
      <c r="L25" s="3"/>
      <c r="M25" s="3"/>
      <c r="N25" s="3"/>
      <c r="O25" s="3"/>
      <c r="P25" s="3"/>
      <c r="Q25" s="3"/>
      <c r="R25" s="3"/>
      <c r="S25" s="3"/>
      <c r="T25" s="3"/>
      <c r="U25" s="3"/>
      <c r="V25" s="3"/>
      <c r="W25" s="3"/>
      <c r="X25" s="3"/>
      <c r="Y25" s="3"/>
      <c r="Z25" s="4"/>
    </row>
    <row r="26" spans="1:26" ht="15.75" customHeight="1">
      <c r="A26" s="90"/>
      <c r="B26" s="90"/>
      <c r="C26" s="90"/>
      <c r="D26" s="90"/>
      <c r="E26" s="90"/>
      <c r="F26" s="90"/>
      <c r="G26" s="90"/>
      <c r="H26" s="90"/>
      <c r="I26" s="90"/>
      <c r="J26" s="90"/>
      <c r="K26" s="3"/>
      <c r="L26" s="3"/>
      <c r="M26" s="3"/>
      <c r="N26" s="3"/>
      <c r="O26" s="3"/>
      <c r="P26" s="3"/>
      <c r="Q26" s="3"/>
      <c r="R26" s="3"/>
      <c r="S26" s="3"/>
      <c r="T26" s="3"/>
      <c r="U26" s="3"/>
      <c r="V26" s="3"/>
      <c r="W26" s="3"/>
      <c r="X26" s="3"/>
      <c r="Y26" s="3"/>
      <c r="Z26" s="4"/>
    </row>
    <row r="27" spans="1:26" ht="16.5" customHeight="1">
      <c r="A27" s="95">
        <v>7</v>
      </c>
      <c r="B27" s="124" t="str">
        <f>IF('8. Seguimiento Cuatrimestral'!B27:B29="","",'8. Seguimiento Cuatrimestral'!B27:B29)</f>
        <v>Gestión Contractual</v>
      </c>
      <c r="C27" s="124" t="str">
        <f>IF('8. Seguimiento Cuatrimestral'!C27:C29="","",'8. Seguimiento Cuatrimestral'!C27:C29)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124" t="str">
        <f>IF('8. Seguimiento Cuatrimestral'!D27:D29="","",'8. Seguimiento Cuatrimestral'!D27:D29)</f>
        <v>Fuga de Capital Intelectual</v>
      </c>
      <c r="E27" s="147">
        <f>'8. Seguimiento Cuatrimestral'!F27:F29</f>
        <v>0</v>
      </c>
      <c r="F27" s="147">
        <f>'8. Seguimiento Cuatrimestral'!J27:J29</f>
        <v>0</v>
      </c>
      <c r="G27" s="147">
        <f>'8. Seguimiento Cuatrimestral'!M27:M29</f>
        <v>0</v>
      </c>
      <c r="H27" s="147">
        <f>'8. Seguimiento Cuatrimestral'!Q27:Q29</f>
        <v>0</v>
      </c>
      <c r="I27" s="147">
        <f>'8. Seguimiento Cuatrimestral'!T27:T29</f>
        <v>0</v>
      </c>
      <c r="J27" s="147">
        <f>'8. Seguimiento Cuatrimestral'!X27:X29</f>
        <v>0</v>
      </c>
      <c r="K27" s="3"/>
      <c r="L27" s="3"/>
      <c r="M27" s="3"/>
      <c r="N27" s="3"/>
      <c r="O27" s="3"/>
      <c r="P27" s="3"/>
      <c r="Q27" s="3"/>
      <c r="R27" s="3"/>
      <c r="S27" s="3"/>
      <c r="T27" s="3"/>
      <c r="U27" s="3"/>
      <c r="V27" s="3"/>
      <c r="W27" s="3"/>
      <c r="X27" s="3"/>
      <c r="Y27" s="3"/>
      <c r="Z27" s="4"/>
    </row>
    <row r="28" spans="1:26" ht="15.75" customHeight="1">
      <c r="A28" s="89"/>
      <c r="B28" s="89"/>
      <c r="C28" s="89"/>
      <c r="D28" s="89"/>
      <c r="E28" s="89"/>
      <c r="F28" s="89"/>
      <c r="G28" s="89"/>
      <c r="H28" s="89"/>
      <c r="I28" s="89"/>
      <c r="J28" s="89"/>
      <c r="K28" s="3"/>
      <c r="L28" s="3"/>
      <c r="M28" s="3"/>
      <c r="N28" s="3"/>
      <c r="O28" s="3"/>
      <c r="P28" s="3"/>
      <c r="Q28" s="3"/>
      <c r="R28" s="3"/>
      <c r="S28" s="3"/>
      <c r="T28" s="3"/>
      <c r="U28" s="3"/>
      <c r="V28" s="3"/>
      <c r="W28" s="3"/>
      <c r="X28" s="3"/>
      <c r="Y28" s="3"/>
      <c r="Z28" s="4"/>
    </row>
    <row r="29" spans="1:26" ht="15.75" customHeight="1">
      <c r="A29" s="90"/>
      <c r="B29" s="90"/>
      <c r="C29" s="90"/>
      <c r="D29" s="90"/>
      <c r="E29" s="90"/>
      <c r="F29" s="90"/>
      <c r="G29" s="90"/>
      <c r="H29" s="90"/>
      <c r="I29" s="90"/>
      <c r="J29" s="90"/>
      <c r="K29" s="3"/>
      <c r="L29" s="3"/>
      <c r="M29" s="3"/>
      <c r="N29" s="3"/>
      <c r="O29" s="3"/>
      <c r="P29" s="3"/>
      <c r="Q29" s="3"/>
      <c r="R29" s="3"/>
      <c r="S29" s="3"/>
      <c r="T29" s="3"/>
      <c r="U29" s="3"/>
      <c r="V29" s="3"/>
      <c r="W29" s="3"/>
      <c r="X29" s="3"/>
      <c r="Y29" s="3"/>
      <c r="Z29" s="4"/>
    </row>
    <row r="30" spans="1:26" ht="16.5" customHeight="1">
      <c r="A30" s="95">
        <v>8</v>
      </c>
      <c r="B30" s="124" t="str">
        <f>IF('8. Seguimiento Cuatrimestral'!B30:B32="","",'8. Seguimiento Cuatrimestral'!B30:B32)</f>
        <v>Gestión Contractual</v>
      </c>
      <c r="C30" s="124" t="str">
        <f>IF('8. Seguimiento Cuatrimestral'!C30:C32="","",'8. Seguimiento Cuatrimestral'!C30:C32)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124" t="str">
        <f>IF('8. Seguimiento Cuatrimestral'!D30:D32="","",'8. Seguimiento Cuatrimestral'!D30:D32)</f>
        <v>Seguridad de la Información (Pérdida de Confidencialidad)</v>
      </c>
      <c r="E30" s="147">
        <f>'8. Seguimiento Cuatrimestral'!F30:F32</f>
        <v>0</v>
      </c>
      <c r="F30" s="147">
        <f>'8. Seguimiento Cuatrimestral'!J30:J32</f>
        <v>0</v>
      </c>
      <c r="G30" s="147">
        <f>'8. Seguimiento Cuatrimestral'!M30:M32</f>
        <v>0</v>
      </c>
      <c r="H30" s="147">
        <f>'8. Seguimiento Cuatrimestral'!Q30:Q32</f>
        <v>0</v>
      </c>
      <c r="I30" s="147">
        <f>'8. Seguimiento Cuatrimestral'!T30:T32</f>
        <v>0</v>
      </c>
      <c r="J30" s="147">
        <f>'8. Seguimiento Cuatrimestral'!X30:X32</f>
        <v>0</v>
      </c>
      <c r="K30" s="3"/>
      <c r="L30" s="3"/>
      <c r="M30" s="3"/>
      <c r="N30" s="3"/>
      <c r="O30" s="3"/>
      <c r="P30" s="3"/>
      <c r="Q30" s="3"/>
      <c r="R30" s="3"/>
      <c r="S30" s="3"/>
      <c r="T30" s="3"/>
      <c r="U30" s="3"/>
      <c r="V30" s="3"/>
      <c r="W30" s="3"/>
      <c r="X30" s="3"/>
      <c r="Y30" s="3"/>
      <c r="Z30" s="4"/>
    </row>
    <row r="31" spans="1:26" ht="15.75" customHeight="1">
      <c r="A31" s="89"/>
      <c r="B31" s="89"/>
      <c r="C31" s="89"/>
      <c r="D31" s="89"/>
      <c r="E31" s="89"/>
      <c r="F31" s="89"/>
      <c r="G31" s="89"/>
      <c r="H31" s="89"/>
      <c r="I31" s="89"/>
      <c r="J31" s="89"/>
      <c r="K31" s="3"/>
      <c r="L31" s="3"/>
      <c r="M31" s="3"/>
      <c r="N31" s="3"/>
      <c r="O31" s="3"/>
      <c r="P31" s="3"/>
      <c r="Q31" s="3"/>
      <c r="R31" s="3"/>
      <c r="S31" s="3"/>
      <c r="T31" s="3"/>
      <c r="U31" s="3"/>
      <c r="V31" s="3"/>
      <c r="W31" s="3"/>
      <c r="X31" s="3"/>
      <c r="Y31" s="3"/>
      <c r="Z31" s="4"/>
    </row>
    <row r="32" spans="1:26" ht="15.75" customHeight="1">
      <c r="A32" s="90"/>
      <c r="B32" s="90"/>
      <c r="C32" s="90"/>
      <c r="D32" s="90"/>
      <c r="E32" s="90"/>
      <c r="F32" s="90"/>
      <c r="G32" s="90"/>
      <c r="H32" s="90"/>
      <c r="I32" s="90"/>
      <c r="J32" s="90"/>
      <c r="K32" s="3"/>
      <c r="L32" s="3"/>
      <c r="M32" s="3"/>
      <c r="N32" s="3"/>
      <c r="O32" s="3"/>
      <c r="P32" s="3"/>
      <c r="Q32" s="3"/>
      <c r="R32" s="3"/>
      <c r="S32" s="3"/>
      <c r="T32" s="3"/>
      <c r="U32" s="3"/>
      <c r="V32" s="3"/>
      <c r="W32" s="3"/>
      <c r="X32" s="3"/>
      <c r="Y32" s="3"/>
      <c r="Z32" s="4"/>
    </row>
    <row r="33" spans="1:26" ht="16.5" customHeight="1">
      <c r="A33" s="95">
        <v>9</v>
      </c>
      <c r="B33" s="124" t="str">
        <f>IF('8. Seguimiento Cuatrimestral'!B33:B35="","",'8. Seguimiento Cuatrimestral'!B33:B35)</f>
        <v>Gestión Contractual</v>
      </c>
      <c r="C33" s="124" t="str">
        <f>IF('8. Seguimiento Cuatrimestral'!C33:C35="","",'8. Seguimiento Cuatrimestral'!C33:C35)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124" t="str">
        <f>IF('8. Seguimiento Cuatrimestral'!D33:D35="","",'8. Seguimiento Cuatrimestral'!D33:D35)</f>
        <v>Seguridad de la Información (Pérdida de la Integridad)</v>
      </c>
      <c r="E33" s="147">
        <f>'8. Seguimiento Cuatrimestral'!F33:F35</f>
        <v>0</v>
      </c>
      <c r="F33" s="147">
        <f>'8. Seguimiento Cuatrimestral'!J33:J35</f>
        <v>0</v>
      </c>
      <c r="G33" s="147">
        <f>'8. Seguimiento Cuatrimestral'!M33:M35</f>
        <v>0</v>
      </c>
      <c r="H33" s="147">
        <f>'8. Seguimiento Cuatrimestral'!Q33:Q35</f>
        <v>0</v>
      </c>
      <c r="I33" s="147">
        <f>'8. Seguimiento Cuatrimestral'!T33:T35</f>
        <v>0</v>
      </c>
      <c r="J33" s="147">
        <f>'8. Seguimiento Cuatrimestral'!X33:X35</f>
        <v>0</v>
      </c>
      <c r="K33" s="3"/>
      <c r="L33" s="3"/>
      <c r="M33" s="3"/>
      <c r="N33" s="3"/>
      <c r="O33" s="3"/>
      <c r="P33" s="3"/>
      <c r="Q33" s="3"/>
      <c r="R33" s="3"/>
      <c r="S33" s="3"/>
      <c r="T33" s="3"/>
      <c r="U33" s="3"/>
      <c r="V33" s="3"/>
      <c r="W33" s="3"/>
      <c r="X33" s="3"/>
      <c r="Y33" s="3"/>
      <c r="Z33" s="4"/>
    </row>
    <row r="34" spans="1:26" ht="15.75" customHeight="1">
      <c r="A34" s="89"/>
      <c r="B34" s="89"/>
      <c r="C34" s="89"/>
      <c r="D34" s="89"/>
      <c r="E34" s="89"/>
      <c r="F34" s="89"/>
      <c r="G34" s="89"/>
      <c r="H34" s="89"/>
      <c r="I34" s="89"/>
      <c r="J34" s="89"/>
      <c r="K34" s="3"/>
      <c r="L34" s="3"/>
      <c r="M34" s="3"/>
      <c r="N34" s="3"/>
      <c r="O34" s="3"/>
      <c r="P34" s="3"/>
      <c r="Q34" s="3"/>
      <c r="R34" s="3"/>
      <c r="S34" s="3"/>
      <c r="T34" s="3"/>
      <c r="U34" s="3"/>
      <c r="V34" s="3"/>
      <c r="W34" s="3"/>
      <c r="X34" s="3"/>
      <c r="Y34" s="3"/>
      <c r="Z34" s="4"/>
    </row>
    <row r="35" spans="1:26" ht="15.75" customHeight="1">
      <c r="A35" s="90"/>
      <c r="B35" s="90"/>
      <c r="C35" s="90"/>
      <c r="D35" s="90"/>
      <c r="E35" s="90"/>
      <c r="F35" s="90"/>
      <c r="G35" s="90"/>
      <c r="H35" s="90"/>
      <c r="I35" s="90"/>
      <c r="J35" s="90"/>
      <c r="K35" s="3"/>
      <c r="L35" s="3"/>
      <c r="M35" s="3"/>
      <c r="N35" s="3"/>
      <c r="O35" s="3"/>
      <c r="P35" s="3"/>
      <c r="Q35" s="3"/>
      <c r="R35" s="3"/>
      <c r="S35" s="3"/>
      <c r="T35" s="3"/>
      <c r="U35" s="3"/>
      <c r="V35" s="3"/>
      <c r="W35" s="3"/>
      <c r="X35" s="3"/>
      <c r="Y35" s="3"/>
      <c r="Z35" s="4"/>
    </row>
    <row r="36" spans="1:26" ht="16.5" customHeight="1">
      <c r="A36" s="95">
        <v>10</v>
      </c>
      <c r="B36" s="124" t="str">
        <f>IF('8. Seguimiento Cuatrimestral'!B36:B38="","",'8. Seguimiento Cuatrimestral'!B36:B38)</f>
        <v>Gestión Contractual</v>
      </c>
      <c r="C36" s="124" t="str">
        <f>IF('8. Seguimiento Cuatrimestral'!C36:C38="","",'8. Seguimiento Cuatrimestral'!C36:C38)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124" t="str">
        <f>IF('8. Seguimiento Cuatrimestral'!D36:D38="","",'8. Seguimiento Cuatrimestral'!D36:D38)</f>
        <v>Corrupción</v>
      </c>
      <c r="E36" s="147">
        <f>'8. Seguimiento Cuatrimestral'!F36:F38</f>
        <v>0</v>
      </c>
      <c r="F36" s="147">
        <f>'8. Seguimiento Cuatrimestral'!J36:J38</f>
        <v>0</v>
      </c>
      <c r="G36" s="147">
        <f>'8. Seguimiento Cuatrimestral'!M36:M38</f>
        <v>0</v>
      </c>
      <c r="H36" s="147">
        <f>'8. Seguimiento Cuatrimestral'!Q36:Q38</f>
        <v>0</v>
      </c>
      <c r="I36" s="147">
        <f>'8. Seguimiento Cuatrimestral'!T36:T38</f>
        <v>0</v>
      </c>
      <c r="J36" s="147">
        <f>'8. Seguimiento Cuatrimestral'!X36:X38</f>
        <v>0</v>
      </c>
      <c r="K36" s="3"/>
      <c r="L36" s="3"/>
      <c r="M36" s="3"/>
      <c r="N36" s="3"/>
      <c r="O36" s="3"/>
      <c r="P36" s="3"/>
      <c r="Q36" s="3"/>
      <c r="R36" s="3"/>
      <c r="S36" s="3"/>
      <c r="T36" s="3"/>
      <c r="U36" s="3"/>
      <c r="V36" s="3"/>
      <c r="W36" s="3"/>
      <c r="X36" s="3"/>
      <c r="Y36" s="3"/>
      <c r="Z36" s="4"/>
    </row>
    <row r="37" spans="1:26" ht="15.75" customHeight="1">
      <c r="A37" s="89"/>
      <c r="B37" s="89"/>
      <c r="C37" s="89"/>
      <c r="D37" s="89"/>
      <c r="E37" s="89"/>
      <c r="F37" s="89"/>
      <c r="G37" s="89"/>
      <c r="H37" s="89"/>
      <c r="I37" s="89"/>
      <c r="J37" s="89"/>
      <c r="K37" s="3"/>
      <c r="L37" s="3"/>
      <c r="M37" s="3"/>
      <c r="N37" s="3"/>
      <c r="O37" s="3"/>
      <c r="P37" s="3"/>
      <c r="Q37" s="3"/>
      <c r="R37" s="3"/>
      <c r="S37" s="3"/>
      <c r="T37" s="3"/>
      <c r="U37" s="3"/>
      <c r="V37" s="3"/>
      <c r="W37" s="3"/>
      <c r="X37" s="3"/>
      <c r="Y37" s="3"/>
      <c r="Z37" s="4"/>
    </row>
    <row r="38" spans="1:26" ht="15.75" customHeight="1">
      <c r="A38" s="90"/>
      <c r="B38" s="90"/>
      <c r="C38" s="90"/>
      <c r="D38" s="90"/>
      <c r="E38" s="90"/>
      <c r="F38" s="90"/>
      <c r="G38" s="90"/>
      <c r="H38" s="90"/>
      <c r="I38" s="90"/>
      <c r="J38" s="90"/>
      <c r="K38" s="3"/>
      <c r="L38" s="3"/>
      <c r="M38" s="3"/>
      <c r="N38" s="3"/>
      <c r="O38" s="3"/>
      <c r="P38" s="3"/>
      <c r="Q38" s="3"/>
      <c r="R38" s="3"/>
      <c r="S38" s="3"/>
      <c r="T38" s="3"/>
      <c r="U38" s="3"/>
      <c r="V38" s="3"/>
      <c r="W38" s="3"/>
      <c r="X38" s="3"/>
      <c r="Y38" s="3"/>
      <c r="Z38" s="4"/>
    </row>
    <row r="39" spans="1:26" ht="16.5" customHeight="1">
      <c r="A39" s="95">
        <v>11</v>
      </c>
      <c r="B39" s="124" t="str">
        <f>IF('8. Seguimiento Cuatrimestral'!B39:B41="","",'8. Seguimiento Cuatrimestral'!B39:B41)</f>
        <v/>
      </c>
      <c r="C39" s="124" t="str">
        <f>IF('8. Seguimiento Cuatrimestral'!C39:C41="","",'8. Seguimiento Cuatrimestral'!C39:C41)</f>
        <v/>
      </c>
      <c r="D39" s="124" t="str">
        <f>IF('8. Seguimiento Cuatrimestral'!D39:D41="","",'8. Seguimiento Cuatrimestral'!D39:D41)</f>
        <v/>
      </c>
      <c r="E39" s="147">
        <f>'8. Seguimiento Cuatrimestral'!F39:F41</f>
        <v>0</v>
      </c>
      <c r="F39" s="147">
        <f>'8. Seguimiento Cuatrimestral'!J39:J41</f>
        <v>0</v>
      </c>
      <c r="G39" s="147">
        <f>'8. Seguimiento Cuatrimestral'!M39:M41</f>
        <v>0</v>
      </c>
      <c r="H39" s="147">
        <f>'8. Seguimiento Cuatrimestral'!Q39:Q41</f>
        <v>0</v>
      </c>
      <c r="I39" s="147">
        <f>'8. Seguimiento Cuatrimestral'!T39:T41</f>
        <v>0</v>
      </c>
      <c r="J39" s="147">
        <f>'8. Seguimiento Cuatrimestral'!X39:X41</f>
        <v>0</v>
      </c>
      <c r="K39" s="3"/>
      <c r="L39" s="3"/>
      <c r="M39" s="3"/>
      <c r="N39" s="3"/>
      <c r="O39" s="3"/>
      <c r="P39" s="3"/>
      <c r="Q39" s="3"/>
      <c r="R39" s="3"/>
      <c r="S39" s="3"/>
      <c r="T39" s="3"/>
      <c r="U39" s="3"/>
      <c r="V39" s="3"/>
      <c r="W39" s="3"/>
      <c r="X39" s="3"/>
      <c r="Y39" s="3"/>
      <c r="Z39" s="4"/>
    </row>
    <row r="40" spans="1:26" ht="15.75" customHeight="1">
      <c r="A40" s="89"/>
      <c r="B40" s="89"/>
      <c r="C40" s="89"/>
      <c r="D40" s="89"/>
      <c r="E40" s="89"/>
      <c r="F40" s="89"/>
      <c r="G40" s="89"/>
      <c r="H40" s="89"/>
      <c r="I40" s="89"/>
      <c r="J40" s="89"/>
      <c r="K40" s="3"/>
      <c r="L40" s="3"/>
      <c r="M40" s="3"/>
      <c r="N40" s="3"/>
      <c r="O40" s="3"/>
      <c r="P40" s="3"/>
      <c r="Q40" s="3"/>
      <c r="R40" s="3"/>
      <c r="S40" s="3"/>
      <c r="T40" s="3"/>
      <c r="U40" s="3"/>
      <c r="V40" s="3"/>
      <c r="W40" s="3"/>
      <c r="X40" s="3"/>
      <c r="Y40" s="3"/>
      <c r="Z40" s="4"/>
    </row>
    <row r="41" spans="1:26" ht="15.75" customHeight="1">
      <c r="A41" s="90"/>
      <c r="B41" s="90"/>
      <c r="C41" s="90"/>
      <c r="D41" s="90"/>
      <c r="E41" s="90"/>
      <c r="F41" s="90"/>
      <c r="G41" s="90"/>
      <c r="H41" s="90"/>
      <c r="I41" s="90"/>
      <c r="J41" s="90"/>
      <c r="K41" s="3"/>
      <c r="L41" s="3"/>
      <c r="M41" s="3"/>
      <c r="N41" s="3"/>
      <c r="O41" s="3"/>
      <c r="P41" s="3"/>
      <c r="Q41" s="3"/>
      <c r="R41" s="3"/>
      <c r="S41" s="3"/>
      <c r="T41" s="3"/>
      <c r="U41" s="3"/>
      <c r="V41" s="3"/>
      <c r="W41" s="3"/>
      <c r="X41" s="3"/>
      <c r="Y41" s="3"/>
      <c r="Z41" s="4"/>
    </row>
    <row r="42" spans="1:26" ht="16.5" customHeight="1">
      <c r="A42" s="95">
        <v>12</v>
      </c>
      <c r="B42" s="124" t="str">
        <f>IF('8. Seguimiento Cuatrimestral'!B42:B44="","",'8. Seguimiento Cuatrimestral'!B42:B44)</f>
        <v/>
      </c>
      <c r="C42" s="124" t="str">
        <f>IF('8. Seguimiento Cuatrimestral'!C42:C44="","",'8. Seguimiento Cuatrimestral'!C42:C44)</f>
        <v/>
      </c>
      <c r="D42" s="124" t="str">
        <f>IF('8. Seguimiento Cuatrimestral'!D42:D44="","",'8. Seguimiento Cuatrimestral'!D42:D44)</f>
        <v/>
      </c>
      <c r="E42" s="147">
        <f>'8. Seguimiento Cuatrimestral'!F42:F44</f>
        <v>0</v>
      </c>
      <c r="F42" s="147">
        <f>'8. Seguimiento Cuatrimestral'!J42:J44</f>
        <v>0</v>
      </c>
      <c r="G42" s="147">
        <f>'8. Seguimiento Cuatrimestral'!M42:M44</f>
        <v>0</v>
      </c>
      <c r="H42" s="147">
        <f>'8. Seguimiento Cuatrimestral'!Q42:Q44</f>
        <v>0</v>
      </c>
      <c r="I42" s="147">
        <f>'8. Seguimiento Cuatrimestral'!T42:T44</f>
        <v>0</v>
      </c>
      <c r="J42" s="147">
        <f>'8. Seguimiento Cuatrimestral'!X42:X44</f>
        <v>0</v>
      </c>
      <c r="K42" s="3"/>
      <c r="L42" s="3"/>
      <c r="M42" s="3"/>
      <c r="N42" s="3"/>
      <c r="O42" s="3"/>
      <c r="P42" s="3"/>
      <c r="Q42" s="3"/>
      <c r="R42" s="3"/>
      <c r="S42" s="3"/>
      <c r="T42" s="3"/>
      <c r="U42" s="3"/>
      <c r="V42" s="3"/>
      <c r="W42" s="3"/>
      <c r="X42" s="3"/>
      <c r="Y42" s="3"/>
      <c r="Z42" s="4"/>
    </row>
    <row r="43" spans="1:26" ht="15.75" customHeight="1">
      <c r="A43" s="89"/>
      <c r="B43" s="89"/>
      <c r="C43" s="89"/>
      <c r="D43" s="89"/>
      <c r="E43" s="89"/>
      <c r="F43" s="89"/>
      <c r="G43" s="89"/>
      <c r="H43" s="89"/>
      <c r="I43" s="89"/>
      <c r="J43" s="89"/>
      <c r="K43" s="3"/>
      <c r="L43" s="3"/>
      <c r="M43" s="3"/>
      <c r="N43" s="3"/>
      <c r="O43" s="3"/>
      <c r="P43" s="3"/>
      <c r="Q43" s="3"/>
      <c r="R43" s="3"/>
      <c r="S43" s="3"/>
      <c r="T43" s="3"/>
      <c r="U43" s="3"/>
      <c r="V43" s="3"/>
      <c r="W43" s="3"/>
      <c r="X43" s="3"/>
      <c r="Y43" s="3"/>
      <c r="Z43" s="4"/>
    </row>
    <row r="44" spans="1:26" ht="15.75" customHeight="1">
      <c r="A44" s="90"/>
      <c r="B44" s="90"/>
      <c r="C44" s="90"/>
      <c r="D44" s="90"/>
      <c r="E44" s="90"/>
      <c r="F44" s="90"/>
      <c r="G44" s="90"/>
      <c r="H44" s="90"/>
      <c r="I44" s="90"/>
      <c r="J44" s="90"/>
      <c r="K44" s="3"/>
      <c r="L44" s="3"/>
      <c r="M44" s="3"/>
      <c r="N44" s="3"/>
      <c r="O44" s="3"/>
      <c r="P44" s="3"/>
      <c r="Q44" s="3"/>
      <c r="R44" s="3"/>
      <c r="S44" s="3"/>
      <c r="T44" s="3"/>
      <c r="U44" s="3"/>
      <c r="V44" s="3"/>
      <c r="W44" s="3"/>
      <c r="X44" s="3"/>
      <c r="Y44" s="3"/>
      <c r="Z44" s="4"/>
    </row>
    <row r="45" spans="1:26" ht="16.5" customHeight="1">
      <c r="A45" s="95">
        <v>13</v>
      </c>
      <c r="B45" s="124" t="str">
        <f>IF('8. Seguimiento Cuatrimestral'!B45:B47="","",'8. Seguimiento Cuatrimestral'!B45:B47)</f>
        <v/>
      </c>
      <c r="C45" s="124" t="str">
        <f>IF('8. Seguimiento Cuatrimestral'!C45:C47="","",'8. Seguimiento Cuatrimestral'!C45:C47)</f>
        <v/>
      </c>
      <c r="D45" s="124" t="str">
        <f>IF('8. Seguimiento Cuatrimestral'!D45:D47="","",'8. Seguimiento Cuatrimestral'!D45:D47)</f>
        <v/>
      </c>
      <c r="E45" s="147">
        <f>'8. Seguimiento Cuatrimestral'!F45:F47</f>
        <v>0</v>
      </c>
      <c r="F45" s="147">
        <f>'8. Seguimiento Cuatrimestral'!J45:J47</f>
        <v>0</v>
      </c>
      <c r="G45" s="147">
        <f>'8. Seguimiento Cuatrimestral'!M45:M47</f>
        <v>0</v>
      </c>
      <c r="H45" s="147">
        <f>'8. Seguimiento Cuatrimestral'!Q45:Q47</f>
        <v>0</v>
      </c>
      <c r="I45" s="147">
        <f>'8. Seguimiento Cuatrimestral'!T45:T47</f>
        <v>0</v>
      </c>
      <c r="J45" s="147">
        <f>'8. Seguimiento Cuatrimestral'!X45:X47</f>
        <v>0</v>
      </c>
      <c r="K45" s="3"/>
      <c r="L45" s="3"/>
      <c r="M45" s="3"/>
      <c r="N45" s="3"/>
      <c r="O45" s="3"/>
      <c r="P45" s="3"/>
      <c r="Q45" s="3"/>
      <c r="R45" s="3"/>
      <c r="S45" s="3"/>
      <c r="T45" s="3"/>
      <c r="U45" s="3"/>
      <c r="V45" s="3"/>
      <c r="W45" s="3"/>
      <c r="X45" s="3"/>
      <c r="Y45" s="3"/>
      <c r="Z45" s="4"/>
    </row>
    <row r="46" spans="1:26" ht="15.75" customHeight="1">
      <c r="A46" s="89"/>
      <c r="B46" s="89"/>
      <c r="C46" s="89"/>
      <c r="D46" s="89"/>
      <c r="E46" s="89"/>
      <c r="F46" s="89"/>
      <c r="G46" s="89"/>
      <c r="H46" s="89"/>
      <c r="I46" s="89"/>
      <c r="J46" s="89"/>
      <c r="K46" s="3"/>
      <c r="L46" s="3"/>
      <c r="M46" s="3"/>
      <c r="N46" s="3"/>
      <c r="O46" s="3"/>
      <c r="P46" s="3"/>
      <c r="Q46" s="3"/>
      <c r="R46" s="3"/>
      <c r="S46" s="3"/>
      <c r="T46" s="3"/>
      <c r="U46" s="3"/>
      <c r="V46" s="3"/>
      <c r="W46" s="3"/>
      <c r="X46" s="3"/>
      <c r="Y46" s="3"/>
      <c r="Z46" s="4"/>
    </row>
    <row r="47" spans="1:26" ht="15.75" customHeight="1">
      <c r="A47" s="90"/>
      <c r="B47" s="90"/>
      <c r="C47" s="90"/>
      <c r="D47" s="90"/>
      <c r="E47" s="90"/>
      <c r="F47" s="90"/>
      <c r="G47" s="90"/>
      <c r="H47" s="90"/>
      <c r="I47" s="90"/>
      <c r="J47" s="90"/>
      <c r="K47" s="3"/>
      <c r="L47" s="3"/>
      <c r="M47" s="3"/>
      <c r="N47" s="3"/>
      <c r="O47" s="3"/>
      <c r="P47" s="3"/>
      <c r="Q47" s="3"/>
      <c r="R47" s="3"/>
      <c r="S47" s="3"/>
      <c r="T47" s="3"/>
      <c r="U47" s="3"/>
      <c r="V47" s="3"/>
      <c r="W47" s="3"/>
      <c r="X47" s="3"/>
      <c r="Y47" s="3"/>
      <c r="Z47" s="4"/>
    </row>
    <row r="48" spans="1:26" ht="16.5" customHeight="1">
      <c r="A48" s="95">
        <v>14</v>
      </c>
      <c r="B48" s="124" t="str">
        <f>IF('8. Seguimiento Cuatrimestral'!B48:B50="","",'8. Seguimiento Cuatrimestral'!B48:B50)</f>
        <v/>
      </c>
      <c r="C48" s="124" t="str">
        <f>IF('8. Seguimiento Cuatrimestral'!C48:C50="","",'8. Seguimiento Cuatrimestral'!C48:C50)</f>
        <v/>
      </c>
      <c r="D48" s="124" t="str">
        <f>IF('8. Seguimiento Cuatrimestral'!D48:D50="","",'8. Seguimiento Cuatrimestral'!D48:D50)</f>
        <v/>
      </c>
      <c r="E48" s="147">
        <f>'8. Seguimiento Cuatrimestral'!F48:F50</f>
        <v>0</v>
      </c>
      <c r="F48" s="147">
        <f>'8. Seguimiento Cuatrimestral'!J48:J50</f>
        <v>0</v>
      </c>
      <c r="G48" s="147">
        <f>'8. Seguimiento Cuatrimestral'!M48:M50</f>
        <v>0</v>
      </c>
      <c r="H48" s="147">
        <f>'8. Seguimiento Cuatrimestral'!Q48:Q50</f>
        <v>0</v>
      </c>
      <c r="I48" s="147">
        <f>'8. Seguimiento Cuatrimestral'!T48:T50</f>
        <v>0</v>
      </c>
      <c r="J48" s="147">
        <f>'8. Seguimiento Cuatrimestral'!X48:X50</f>
        <v>0</v>
      </c>
      <c r="K48" s="3"/>
      <c r="L48" s="3"/>
      <c r="M48" s="3"/>
      <c r="N48" s="3"/>
      <c r="O48" s="3"/>
      <c r="P48" s="3"/>
      <c r="Q48" s="3"/>
      <c r="R48" s="3"/>
      <c r="S48" s="3"/>
      <c r="T48" s="3"/>
      <c r="U48" s="3"/>
      <c r="V48" s="3"/>
      <c r="W48" s="3"/>
      <c r="X48" s="3"/>
      <c r="Y48" s="3"/>
      <c r="Z48" s="4"/>
    </row>
    <row r="49" spans="1:26" ht="15.75" customHeight="1">
      <c r="A49" s="89"/>
      <c r="B49" s="89"/>
      <c r="C49" s="89"/>
      <c r="D49" s="89"/>
      <c r="E49" s="89"/>
      <c r="F49" s="89"/>
      <c r="G49" s="89"/>
      <c r="H49" s="89"/>
      <c r="I49" s="89"/>
      <c r="J49" s="89"/>
      <c r="K49" s="3"/>
      <c r="L49" s="3"/>
      <c r="M49" s="3"/>
      <c r="N49" s="3"/>
      <c r="O49" s="3"/>
      <c r="P49" s="3"/>
      <c r="Q49" s="3"/>
      <c r="R49" s="3"/>
      <c r="S49" s="3"/>
      <c r="T49" s="3"/>
      <c r="U49" s="3"/>
      <c r="V49" s="3"/>
      <c r="W49" s="3"/>
      <c r="X49" s="3"/>
      <c r="Y49" s="3"/>
      <c r="Z49" s="4"/>
    </row>
    <row r="50" spans="1:26" ht="15.75" customHeight="1">
      <c r="A50" s="90"/>
      <c r="B50" s="90"/>
      <c r="C50" s="90"/>
      <c r="D50" s="90"/>
      <c r="E50" s="90"/>
      <c r="F50" s="90"/>
      <c r="G50" s="90"/>
      <c r="H50" s="90"/>
      <c r="I50" s="90"/>
      <c r="J50" s="90"/>
      <c r="K50" s="3"/>
      <c r="L50" s="3"/>
      <c r="M50" s="3"/>
      <c r="N50" s="3"/>
      <c r="O50" s="3"/>
      <c r="P50" s="3"/>
      <c r="Q50" s="3"/>
      <c r="R50" s="3"/>
      <c r="S50" s="3"/>
      <c r="T50" s="3"/>
      <c r="U50" s="3"/>
      <c r="V50" s="3"/>
      <c r="W50" s="3"/>
      <c r="X50" s="3"/>
      <c r="Y50" s="3"/>
      <c r="Z50" s="4"/>
    </row>
    <row r="51" spans="1:26" ht="16.5" customHeight="1">
      <c r="A51" s="95">
        <v>15</v>
      </c>
      <c r="B51" s="124" t="str">
        <f>IF('8. Seguimiento Cuatrimestral'!B51:B53="","",'8. Seguimiento Cuatrimestral'!B51:B53)</f>
        <v/>
      </c>
      <c r="C51" s="124" t="str">
        <f>IF('8. Seguimiento Cuatrimestral'!C51:C53="","",'8. Seguimiento Cuatrimestral'!C51:C53)</f>
        <v/>
      </c>
      <c r="D51" s="124" t="str">
        <f>IF('8. Seguimiento Cuatrimestral'!D51:D53="","",'8. Seguimiento Cuatrimestral'!D51:D53)</f>
        <v/>
      </c>
      <c r="E51" s="147">
        <f>'8. Seguimiento Cuatrimestral'!F51:F53</f>
        <v>0</v>
      </c>
      <c r="F51" s="147">
        <f>'8. Seguimiento Cuatrimestral'!J51:J53</f>
        <v>0</v>
      </c>
      <c r="G51" s="147">
        <f>'8. Seguimiento Cuatrimestral'!M51:M53</f>
        <v>0</v>
      </c>
      <c r="H51" s="147">
        <f>'8. Seguimiento Cuatrimestral'!Q51:Q53</f>
        <v>0</v>
      </c>
      <c r="I51" s="147">
        <f>'8. Seguimiento Cuatrimestral'!T51:T53</f>
        <v>0</v>
      </c>
      <c r="J51" s="147">
        <f>'8. Seguimiento Cuatrimestral'!X51:X53</f>
        <v>0</v>
      </c>
      <c r="K51" s="3"/>
      <c r="L51" s="3"/>
      <c r="M51" s="3"/>
      <c r="N51" s="3"/>
      <c r="O51" s="3"/>
      <c r="P51" s="3"/>
      <c r="Q51" s="3"/>
      <c r="R51" s="3"/>
      <c r="S51" s="3"/>
      <c r="T51" s="3"/>
      <c r="U51" s="3"/>
      <c r="V51" s="3"/>
      <c r="W51" s="3"/>
      <c r="X51" s="3"/>
      <c r="Y51" s="3"/>
      <c r="Z51" s="4"/>
    </row>
    <row r="52" spans="1:26" ht="15.75" customHeight="1">
      <c r="A52" s="89"/>
      <c r="B52" s="89"/>
      <c r="C52" s="89"/>
      <c r="D52" s="89"/>
      <c r="E52" s="89"/>
      <c r="F52" s="89"/>
      <c r="G52" s="89"/>
      <c r="H52" s="89"/>
      <c r="I52" s="89"/>
      <c r="J52" s="89"/>
      <c r="K52" s="3"/>
      <c r="L52" s="3"/>
      <c r="M52" s="3"/>
      <c r="N52" s="3"/>
      <c r="O52" s="3"/>
      <c r="P52" s="3"/>
      <c r="Q52" s="3"/>
      <c r="R52" s="3"/>
      <c r="S52" s="3"/>
      <c r="T52" s="3"/>
      <c r="U52" s="3"/>
      <c r="V52" s="3"/>
      <c r="W52" s="3"/>
      <c r="X52" s="3"/>
      <c r="Y52" s="3"/>
      <c r="Z52" s="4"/>
    </row>
    <row r="53" spans="1:26" ht="15.75" customHeight="1">
      <c r="A53" s="90"/>
      <c r="B53" s="90"/>
      <c r="C53" s="90"/>
      <c r="D53" s="90"/>
      <c r="E53" s="90"/>
      <c r="F53" s="90"/>
      <c r="G53" s="90"/>
      <c r="H53" s="90"/>
      <c r="I53" s="90"/>
      <c r="J53" s="90"/>
      <c r="K53" s="3"/>
      <c r="L53" s="3"/>
      <c r="M53" s="3"/>
      <c r="N53" s="3"/>
      <c r="O53" s="3"/>
      <c r="P53" s="3"/>
      <c r="Q53" s="3"/>
      <c r="R53" s="3"/>
      <c r="S53" s="3"/>
      <c r="T53" s="3"/>
      <c r="U53" s="3"/>
      <c r="V53" s="3"/>
      <c r="W53" s="3"/>
      <c r="X53" s="3"/>
      <c r="Y53" s="3"/>
      <c r="Z53" s="4"/>
    </row>
    <row r="54" spans="1:26" ht="16.5" customHeight="1">
      <c r="A54" s="95">
        <v>16</v>
      </c>
      <c r="B54" s="124" t="str">
        <f>IF('8. Seguimiento Cuatrimestral'!B54:B56="","",'8. Seguimiento Cuatrimestral'!B54:B56)</f>
        <v/>
      </c>
      <c r="C54" s="124" t="str">
        <f>IF('8. Seguimiento Cuatrimestral'!C54:C56="","",'8. Seguimiento Cuatrimestral'!C54:C56)</f>
        <v/>
      </c>
      <c r="D54" s="124" t="str">
        <f>IF('8. Seguimiento Cuatrimestral'!D54:D56="","",'8. Seguimiento Cuatrimestral'!D54:D56)</f>
        <v/>
      </c>
      <c r="E54" s="147">
        <f>'8. Seguimiento Cuatrimestral'!F54:F56</f>
        <v>0</v>
      </c>
      <c r="F54" s="147">
        <f>'8. Seguimiento Cuatrimestral'!J54:J56</f>
        <v>0</v>
      </c>
      <c r="G54" s="147">
        <f>'8. Seguimiento Cuatrimestral'!M54:M56</f>
        <v>0</v>
      </c>
      <c r="H54" s="147">
        <f>'8. Seguimiento Cuatrimestral'!Q54:Q56</f>
        <v>0</v>
      </c>
      <c r="I54" s="147">
        <f>'8. Seguimiento Cuatrimestral'!T54:T56</f>
        <v>0</v>
      </c>
      <c r="J54" s="147">
        <f>'8. Seguimiento Cuatrimestral'!X54:X56</f>
        <v>0</v>
      </c>
      <c r="K54" s="3"/>
      <c r="L54" s="3"/>
      <c r="M54" s="3"/>
      <c r="N54" s="3"/>
      <c r="O54" s="3"/>
      <c r="P54" s="3"/>
      <c r="Q54" s="3"/>
      <c r="R54" s="3"/>
      <c r="S54" s="3"/>
      <c r="T54" s="3"/>
      <c r="U54" s="3"/>
      <c r="V54" s="3"/>
      <c r="W54" s="3"/>
      <c r="X54" s="3"/>
      <c r="Y54" s="3"/>
      <c r="Z54" s="4"/>
    </row>
    <row r="55" spans="1:26" ht="15.75" customHeight="1">
      <c r="A55" s="89"/>
      <c r="B55" s="89"/>
      <c r="C55" s="89"/>
      <c r="D55" s="89"/>
      <c r="E55" s="89"/>
      <c r="F55" s="89"/>
      <c r="G55" s="89"/>
      <c r="H55" s="89"/>
      <c r="I55" s="89"/>
      <c r="J55" s="89"/>
      <c r="K55" s="3"/>
      <c r="L55" s="3"/>
      <c r="M55" s="3"/>
      <c r="N55" s="3"/>
      <c r="O55" s="3"/>
      <c r="P55" s="3"/>
      <c r="Q55" s="3"/>
      <c r="R55" s="3"/>
      <c r="S55" s="3"/>
      <c r="T55" s="3"/>
      <c r="U55" s="3"/>
      <c r="V55" s="3"/>
      <c r="W55" s="3"/>
      <c r="X55" s="3"/>
      <c r="Y55" s="3"/>
      <c r="Z55" s="4"/>
    </row>
    <row r="56" spans="1:26" ht="15.75" customHeight="1">
      <c r="A56" s="90"/>
      <c r="B56" s="90"/>
      <c r="C56" s="90"/>
      <c r="D56" s="90"/>
      <c r="E56" s="90"/>
      <c r="F56" s="90"/>
      <c r="G56" s="90"/>
      <c r="H56" s="90"/>
      <c r="I56" s="90"/>
      <c r="J56" s="90"/>
      <c r="K56" s="3"/>
      <c r="L56" s="3"/>
      <c r="M56" s="3"/>
      <c r="N56" s="3"/>
      <c r="O56" s="3"/>
      <c r="P56" s="3"/>
      <c r="Q56" s="3"/>
      <c r="R56" s="3"/>
      <c r="S56" s="3"/>
      <c r="T56" s="3"/>
      <c r="U56" s="3"/>
      <c r="V56" s="3"/>
      <c r="W56" s="3"/>
      <c r="X56" s="3"/>
      <c r="Y56" s="3"/>
      <c r="Z56" s="4"/>
    </row>
    <row r="57" spans="1:26" ht="16.5" customHeight="1">
      <c r="A57" s="95">
        <v>17</v>
      </c>
      <c r="B57" s="124" t="str">
        <f>IF('8. Seguimiento Cuatrimestral'!B57:B59="","",'8. Seguimiento Cuatrimestral'!B57:B59)</f>
        <v/>
      </c>
      <c r="C57" s="124" t="str">
        <f>IF('8. Seguimiento Cuatrimestral'!C57:C59="","",'8. Seguimiento Cuatrimestral'!C57:C59)</f>
        <v/>
      </c>
      <c r="D57" s="124" t="str">
        <f>IF('8. Seguimiento Cuatrimestral'!D57:D59="","",'8. Seguimiento Cuatrimestral'!D57:D59)</f>
        <v/>
      </c>
      <c r="E57" s="147">
        <f>'8. Seguimiento Cuatrimestral'!F57:F59</f>
        <v>0</v>
      </c>
      <c r="F57" s="147">
        <f>'8. Seguimiento Cuatrimestral'!J57:J59</f>
        <v>0</v>
      </c>
      <c r="G57" s="147">
        <f>'8. Seguimiento Cuatrimestral'!M57:M59</f>
        <v>0</v>
      </c>
      <c r="H57" s="147">
        <f>'8. Seguimiento Cuatrimestral'!Q57:Q59</f>
        <v>0</v>
      </c>
      <c r="I57" s="147">
        <f>'8. Seguimiento Cuatrimestral'!T57:T59</f>
        <v>0</v>
      </c>
      <c r="J57" s="147">
        <f>'8. Seguimiento Cuatrimestral'!X57:X59</f>
        <v>0</v>
      </c>
      <c r="K57" s="3"/>
      <c r="L57" s="3"/>
      <c r="M57" s="3"/>
      <c r="N57" s="3"/>
      <c r="O57" s="3"/>
      <c r="P57" s="3"/>
      <c r="Q57" s="3"/>
      <c r="R57" s="3"/>
      <c r="S57" s="3"/>
      <c r="T57" s="3"/>
      <c r="U57" s="3"/>
      <c r="V57" s="3"/>
      <c r="W57" s="3"/>
      <c r="X57" s="3"/>
      <c r="Y57" s="3"/>
      <c r="Z57" s="4"/>
    </row>
    <row r="58" spans="1:26" ht="15.75" customHeight="1">
      <c r="A58" s="89"/>
      <c r="B58" s="89"/>
      <c r="C58" s="89"/>
      <c r="D58" s="89"/>
      <c r="E58" s="89"/>
      <c r="F58" s="89"/>
      <c r="G58" s="89"/>
      <c r="H58" s="89"/>
      <c r="I58" s="89"/>
      <c r="J58" s="89"/>
      <c r="K58" s="3"/>
      <c r="L58" s="3"/>
      <c r="M58" s="3"/>
      <c r="N58" s="3"/>
      <c r="O58" s="3"/>
      <c r="P58" s="3"/>
      <c r="Q58" s="3"/>
      <c r="R58" s="3"/>
      <c r="S58" s="3"/>
      <c r="T58" s="3"/>
      <c r="U58" s="3"/>
      <c r="V58" s="3"/>
      <c r="W58" s="3"/>
      <c r="X58" s="3"/>
      <c r="Y58" s="3"/>
      <c r="Z58" s="4"/>
    </row>
    <row r="59" spans="1:26" ht="15.75" customHeight="1">
      <c r="A59" s="90"/>
      <c r="B59" s="90"/>
      <c r="C59" s="90"/>
      <c r="D59" s="90"/>
      <c r="E59" s="90"/>
      <c r="F59" s="90"/>
      <c r="G59" s="90"/>
      <c r="H59" s="90"/>
      <c r="I59" s="90"/>
      <c r="J59" s="90"/>
      <c r="K59" s="3"/>
      <c r="L59" s="3"/>
      <c r="M59" s="3"/>
      <c r="N59" s="3"/>
      <c r="O59" s="3"/>
      <c r="P59" s="3"/>
      <c r="Q59" s="3"/>
      <c r="R59" s="3"/>
      <c r="S59" s="3"/>
      <c r="T59" s="3"/>
      <c r="U59" s="3"/>
      <c r="V59" s="3"/>
      <c r="W59" s="3"/>
      <c r="X59" s="3"/>
      <c r="Y59" s="3"/>
      <c r="Z59" s="4"/>
    </row>
    <row r="60" spans="1:26" ht="16.5" customHeight="1">
      <c r="A60" s="95">
        <v>18</v>
      </c>
      <c r="B60" s="124" t="str">
        <f>IF('8. Seguimiento Cuatrimestral'!B60:B62="","",'8. Seguimiento Cuatrimestral'!B60:B62)</f>
        <v/>
      </c>
      <c r="C60" s="124" t="str">
        <f>IF('8. Seguimiento Cuatrimestral'!C60:C62="","",'8. Seguimiento Cuatrimestral'!C60:C62)</f>
        <v/>
      </c>
      <c r="D60" s="124" t="str">
        <f>IF('8. Seguimiento Cuatrimestral'!D60:D62="","",'8. Seguimiento Cuatrimestral'!D60:D62)</f>
        <v/>
      </c>
      <c r="E60" s="147">
        <f>'8. Seguimiento Cuatrimestral'!F60:F62</f>
        <v>0</v>
      </c>
      <c r="F60" s="147">
        <f>'8. Seguimiento Cuatrimestral'!J60:J62</f>
        <v>0</v>
      </c>
      <c r="G60" s="147">
        <f>'8. Seguimiento Cuatrimestral'!M60:M62</f>
        <v>0</v>
      </c>
      <c r="H60" s="147">
        <f>'8. Seguimiento Cuatrimestral'!Q60:Q62</f>
        <v>0</v>
      </c>
      <c r="I60" s="147">
        <f>'8. Seguimiento Cuatrimestral'!T60:T62</f>
        <v>0</v>
      </c>
      <c r="J60" s="147">
        <f>'8. Seguimiento Cuatrimestral'!X60:X62</f>
        <v>0</v>
      </c>
      <c r="K60" s="3"/>
      <c r="L60" s="3"/>
      <c r="M60" s="3"/>
      <c r="N60" s="3"/>
      <c r="O60" s="3"/>
      <c r="P60" s="3"/>
      <c r="Q60" s="3"/>
      <c r="R60" s="3"/>
      <c r="S60" s="3"/>
      <c r="T60" s="3"/>
      <c r="U60" s="3"/>
      <c r="V60" s="3"/>
      <c r="W60" s="3"/>
      <c r="X60" s="3"/>
      <c r="Y60" s="3"/>
      <c r="Z60" s="4"/>
    </row>
    <row r="61" spans="1:26" ht="15.75" customHeight="1">
      <c r="A61" s="89"/>
      <c r="B61" s="89"/>
      <c r="C61" s="89"/>
      <c r="D61" s="89"/>
      <c r="E61" s="89"/>
      <c r="F61" s="89"/>
      <c r="G61" s="89"/>
      <c r="H61" s="89"/>
      <c r="I61" s="89"/>
      <c r="J61" s="89"/>
      <c r="K61" s="3"/>
      <c r="L61" s="3"/>
      <c r="M61" s="3"/>
      <c r="N61" s="3"/>
      <c r="O61" s="3"/>
      <c r="P61" s="3"/>
      <c r="Q61" s="3"/>
      <c r="R61" s="3"/>
      <c r="S61" s="3"/>
      <c r="T61" s="3"/>
      <c r="U61" s="3"/>
      <c r="V61" s="3"/>
      <c r="W61" s="3"/>
      <c r="X61" s="3"/>
      <c r="Y61" s="3"/>
      <c r="Z61" s="4"/>
    </row>
    <row r="62" spans="1:26" ht="15.75" customHeight="1">
      <c r="A62" s="90"/>
      <c r="B62" s="90"/>
      <c r="C62" s="90"/>
      <c r="D62" s="90"/>
      <c r="E62" s="90"/>
      <c r="F62" s="90"/>
      <c r="G62" s="90"/>
      <c r="H62" s="90"/>
      <c r="I62" s="90"/>
      <c r="J62" s="90"/>
      <c r="K62" s="3"/>
      <c r="L62" s="3"/>
      <c r="M62" s="3"/>
      <c r="N62" s="3"/>
      <c r="O62" s="3"/>
      <c r="P62" s="3"/>
      <c r="Q62" s="3"/>
      <c r="R62" s="3"/>
      <c r="S62" s="3"/>
      <c r="T62" s="3"/>
      <c r="U62" s="3"/>
      <c r="V62" s="3"/>
      <c r="W62" s="3"/>
      <c r="X62" s="3"/>
      <c r="Y62" s="3"/>
      <c r="Z62" s="4"/>
    </row>
    <row r="63" spans="1:26" ht="16.5" customHeight="1">
      <c r="A63" s="95">
        <v>19</v>
      </c>
      <c r="B63" s="124" t="str">
        <f>IF('8. Seguimiento Cuatrimestral'!B63:B65="","",'8. Seguimiento Cuatrimestral'!B63:B65)</f>
        <v/>
      </c>
      <c r="C63" s="124" t="str">
        <f>IF('8. Seguimiento Cuatrimestral'!C63:C65="","",'8. Seguimiento Cuatrimestral'!C63:C65)</f>
        <v/>
      </c>
      <c r="D63" s="124" t="str">
        <f>IF('8. Seguimiento Cuatrimestral'!D63:D65="","",'8. Seguimiento Cuatrimestral'!D63:D65)</f>
        <v/>
      </c>
      <c r="E63" s="147">
        <f>'8. Seguimiento Cuatrimestral'!F63:F65</f>
        <v>0</v>
      </c>
      <c r="F63" s="147">
        <f>'8. Seguimiento Cuatrimestral'!J63:J65</f>
        <v>0</v>
      </c>
      <c r="G63" s="147">
        <f>'8. Seguimiento Cuatrimestral'!M63:M65</f>
        <v>0</v>
      </c>
      <c r="H63" s="147">
        <f>'8. Seguimiento Cuatrimestral'!Q63:Q65</f>
        <v>0</v>
      </c>
      <c r="I63" s="147">
        <f>'8. Seguimiento Cuatrimestral'!T63:T65</f>
        <v>0</v>
      </c>
      <c r="J63" s="147">
        <f>'8. Seguimiento Cuatrimestral'!X63:X65</f>
        <v>0</v>
      </c>
      <c r="K63" s="3"/>
      <c r="L63" s="3"/>
      <c r="M63" s="3"/>
      <c r="N63" s="3"/>
      <c r="O63" s="3"/>
      <c r="P63" s="3"/>
      <c r="Q63" s="3"/>
      <c r="R63" s="3"/>
      <c r="S63" s="3"/>
      <c r="T63" s="3"/>
      <c r="U63" s="3"/>
      <c r="V63" s="3"/>
      <c r="W63" s="3"/>
      <c r="X63" s="3"/>
      <c r="Y63" s="3"/>
      <c r="Z63" s="4"/>
    </row>
    <row r="64" spans="1:26" ht="15.75" customHeight="1">
      <c r="A64" s="89"/>
      <c r="B64" s="89"/>
      <c r="C64" s="89"/>
      <c r="D64" s="89"/>
      <c r="E64" s="89"/>
      <c r="F64" s="89"/>
      <c r="G64" s="89"/>
      <c r="H64" s="89"/>
      <c r="I64" s="89"/>
      <c r="J64" s="89"/>
      <c r="K64" s="3"/>
      <c r="L64" s="3"/>
      <c r="M64" s="3"/>
      <c r="N64" s="3"/>
      <c r="O64" s="3"/>
      <c r="P64" s="3"/>
      <c r="Q64" s="3"/>
      <c r="R64" s="3"/>
      <c r="S64" s="3"/>
      <c r="T64" s="3"/>
      <c r="U64" s="3"/>
      <c r="V64" s="3"/>
      <c r="W64" s="3"/>
      <c r="X64" s="3"/>
      <c r="Y64" s="3"/>
      <c r="Z64" s="4"/>
    </row>
    <row r="65" spans="1:26" ht="15.75" customHeight="1">
      <c r="A65" s="90"/>
      <c r="B65" s="90"/>
      <c r="C65" s="90"/>
      <c r="D65" s="90"/>
      <c r="E65" s="90"/>
      <c r="F65" s="90"/>
      <c r="G65" s="90"/>
      <c r="H65" s="90"/>
      <c r="I65" s="90"/>
      <c r="J65" s="90"/>
      <c r="K65" s="3"/>
      <c r="L65" s="3"/>
      <c r="M65" s="3"/>
      <c r="N65" s="3"/>
      <c r="O65" s="3"/>
      <c r="P65" s="3"/>
      <c r="Q65" s="3"/>
      <c r="R65" s="3"/>
      <c r="S65" s="3"/>
      <c r="T65" s="3"/>
      <c r="U65" s="3"/>
      <c r="V65" s="3"/>
      <c r="W65" s="3"/>
      <c r="X65" s="3"/>
      <c r="Y65" s="3"/>
      <c r="Z65" s="4"/>
    </row>
    <row r="66" spans="1:26" ht="16.5" customHeight="1">
      <c r="A66" s="95">
        <v>20</v>
      </c>
      <c r="B66" s="124" t="str">
        <f>IF('8. Seguimiento Cuatrimestral'!B66:B68="","",'8. Seguimiento Cuatrimestral'!B66:B68)</f>
        <v/>
      </c>
      <c r="C66" s="124" t="str">
        <f>IF('8. Seguimiento Cuatrimestral'!C66:C68="","",'8. Seguimiento Cuatrimestral'!C66:C68)</f>
        <v/>
      </c>
      <c r="D66" s="124" t="str">
        <f>IF('8. Seguimiento Cuatrimestral'!D66:D68="","",'8. Seguimiento Cuatrimestral'!D66:D68)</f>
        <v/>
      </c>
      <c r="E66" s="147">
        <f>'8. Seguimiento Cuatrimestral'!F66:F68</f>
        <v>0</v>
      </c>
      <c r="F66" s="147">
        <f>'8. Seguimiento Cuatrimestral'!J66:J68</f>
        <v>0</v>
      </c>
      <c r="G66" s="147">
        <f>'8. Seguimiento Cuatrimestral'!M66:M68</f>
        <v>0</v>
      </c>
      <c r="H66" s="147">
        <f>'8. Seguimiento Cuatrimestral'!Q66:Q68</f>
        <v>0</v>
      </c>
      <c r="I66" s="147">
        <f>'8. Seguimiento Cuatrimestral'!T66:T68</f>
        <v>0</v>
      </c>
      <c r="J66" s="147">
        <f>'8. Seguimiento Cuatrimestral'!X66:X68</f>
        <v>0</v>
      </c>
      <c r="K66" s="3"/>
      <c r="L66" s="3"/>
      <c r="M66" s="3"/>
      <c r="N66" s="3"/>
      <c r="O66" s="3"/>
      <c r="P66" s="3"/>
      <c r="Q66" s="3"/>
      <c r="R66" s="3"/>
      <c r="S66" s="3"/>
      <c r="T66" s="3"/>
      <c r="U66" s="3"/>
      <c r="V66" s="3"/>
      <c r="W66" s="3"/>
      <c r="X66" s="3"/>
      <c r="Y66" s="3"/>
      <c r="Z66" s="4"/>
    </row>
    <row r="67" spans="1:26" ht="15.75" customHeight="1">
      <c r="A67" s="89"/>
      <c r="B67" s="89"/>
      <c r="C67" s="89"/>
      <c r="D67" s="89"/>
      <c r="E67" s="89"/>
      <c r="F67" s="89"/>
      <c r="G67" s="89"/>
      <c r="H67" s="89"/>
      <c r="I67" s="89"/>
      <c r="J67" s="89"/>
      <c r="K67" s="2"/>
      <c r="L67" s="2"/>
      <c r="M67" s="2"/>
      <c r="N67" s="2"/>
      <c r="O67" s="2"/>
      <c r="P67" s="2"/>
      <c r="Q67" s="2"/>
      <c r="R67" s="2"/>
      <c r="S67" s="2"/>
      <c r="T67" s="2"/>
      <c r="U67" s="2"/>
      <c r="V67" s="2"/>
      <c r="W67" s="2"/>
      <c r="X67" s="2"/>
      <c r="Y67" s="2"/>
      <c r="Z67" s="4"/>
    </row>
    <row r="68" spans="1:26" ht="15.75" customHeight="1">
      <c r="A68" s="90"/>
      <c r="B68" s="90"/>
      <c r="C68" s="90"/>
      <c r="D68" s="90"/>
      <c r="E68" s="90"/>
      <c r="F68" s="90"/>
      <c r="G68" s="90"/>
      <c r="H68" s="90"/>
      <c r="I68" s="90"/>
      <c r="J68" s="90"/>
      <c r="K68" s="2"/>
      <c r="L68" s="2"/>
      <c r="M68" s="2"/>
      <c r="N68" s="2"/>
      <c r="O68" s="2"/>
      <c r="P68" s="2"/>
      <c r="Q68" s="2"/>
      <c r="R68" s="2"/>
      <c r="S68" s="2"/>
      <c r="T68" s="2"/>
      <c r="U68" s="2"/>
      <c r="V68" s="2"/>
      <c r="W68" s="2"/>
      <c r="X68" s="2"/>
      <c r="Y68" s="2"/>
      <c r="Z68" s="4"/>
    </row>
    <row r="69" spans="1:26" ht="23.25" customHeight="1">
      <c r="A69" s="2"/>
      <c r="B69" s="156" t="s">
        <v>314</v>
      </c>
      <c r="C69" s="62"/>
      <c r="D69" s="63"/>
      <c r="E69" s="39">
        <f t="shared" ref="E69:J69" si="0">IFERROR(AVERAGE(E9:E68),"")</f>
        <v>0</v>
      </c>
      <c r="F69" s="39">
        <f t="shared" si="0"/>
        <v>0</v>
      </c>
      <c r="G69" s="39">
        <f t="shared" si="0"/>
        <v>0.2</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56" t="s">
        <v>315</v>
      </c>
      <c r="C70" s="62"/>
      <c r="D70" s="63"/>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56" t="s">
        <v>316</v>
      </c>
      <c r="C71" s="62"/>
      <c r="D71" s="63"/>
      <c r="E71" s="39">
        <f t="shared" ref="E71:J71" si="1">IFERROR(E69/E70,"")</f>
        <v>0</v>
      </c>
      <c r="F71" s="39">
        <f t="shared" si="1"/>
        <v>0</v>
      </c>
      <c r="G71" s="39">
        <f t="shared" si="1"/>
        <v>0.30000000000000032</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14.25" customHeight="1">
      <c r="A1" s="41" t="s">
        <v>317</v>
      </c>
      <c r="B1" s="41" t="s">
        <v>96</v>
      </c>
      <c r="C1" s="41" t="s">
        <v>97</v>
      </c>
      <c r="D1" s="41" t="s">
        <v>318</v>
      </c>
      <c r="E1" s="41" t="s">
        <v>319</v>
      </c>
      <c r="F1" s="41" t="s">
        <v>87</v>
      </c>
      <c r="G1" s="41" t="s">
        <v>320</v>
      </c>
      <c r="H1" s="41" t="s">
        <v>321</v>
      </c>
      <c r="I1" s="41" t="s">
        <v>204</v>
      </c>
      <c r="J1" s="41" t="s">
        <v>322</v>
      </c>
      <c r="K1" s="41" t="s">
        <v>219</v>
      </c>
      <c r="L1" s="41" t="s">
        <v>323</v>
      </c>
      <c r="M1" s="41" t="s">
        <v>324</v>
      </c>
      <c r="N1" s="41" t="s">
        <v>325</v>
      </c>
      <c r="O1" s="41" t="s">
        <v>326</v>
      </c>
      <c r="P1" s="41" t="s">
        <v>327</v>
      </c>
      <c r="Q1" s="42" t="s">
        <v>328</v>
      </c>
      <c r="R1" s="41" t="s">
        <v>329</v>
      </c>
      <c r="S1" s="41" t="s">
        <v>330</v>
      </c>
      <c r="T1" s="41" t="s">
        <v>331</v>
      </c>
      <c r="U1" s="41" t="s">
        <v>332</v>
      </c>
      <c r="V1" s="41" t="s">
        <v>333</v>
      </c>
      <c r="W1" s="41" t="s">
        <v>334</v>
      </c>
      <c r="X1" s="41" t="s">
        <v>335</v>
      </c>
      <c r="Y1" s="41" t="s">
        <v>324</v>
      </c>
      <c r="Z1" s="41" t="s">
        <v>336</v>
      </c>
      <c r="AA1" s="41" t="s">
        <v>337</v>
      </c>
      <c r="AB1" s="41" t="s">
        <v>338</v>
      </c>
      <c r="AC1" s="41" t="s">
        <v>339</v>
      </c>
      <c r="AD1" s="41" t="s">
        <v>325</v>
      </c>
      <c r="AE1" s="41" t="s">
        <v>340</v>
      </c>
    </row>
    <row r="2" spans="1:31" ht="14.25" customHeight="1">
      <c r="A2" s="43" t="s">
        <v>341</v>
      </c>
      <c r="B2" s="44" t="s">
        <v>115</v>
      </c>
      <c r="C2" s="43" t="s">
        <v>342</v>
      </c>
      <c r="D2" s="44" t="s">
        <v>343</v>
      </c>
      <c r="E2" s="44" t="s">
        <v>344</v>
      </c>
      <c r="F2" s="44" t="s">
        <v>345</v>
      </c>
      <c r="G2" s="45"/>
      <c r="H2" s="45"/>
      <c r="I2" s="45" t="s">
        <v>217</v>
      </c>
      <c r="J2" s="45" t="s">
        <v>218</v>
      </c>
      <c r="K2" s="45" t="s">
        <v>219</v>
      </c>
      <c r="L2" s="45" t="s">
        <v>234</v>
      </c>
      <c r="M2" s="46" t="s">
        <v>221</v>
      </c>
      <c r="N2" s="45" t="s">
        <v>346</v>
      </c>
      <c r="O2" s="45" t="s">
        <v>347</v>
      </c>
      <c r="P2" s="44" t="s">
        <v>348</v>
      </c>
      <c r="Q2" s="44" t="s">
        <v>349</v>
      </c>
      <c r="R2" s="44" t="s">
        <v>350</v>
      </c>
      <c r="S2" s="44" t="s">
        <v>351</v>
      </c>
      <c r="T2" s="44" t="s">
        <v>352</v>
      </c>
      <c r="U2" s="45" t="s">
        <v>353</v>
      </c>
      <c r="V2" s="45" t="s">
        <v>354</v>
      </c>
      <c r="W2" s="45" t="s">
        <v>355</v>
      </c>
      <c r="X2" s="44" t="s">
        <v>356</v>
      </c>
      <c r="Y2" s="44" t="s">
        <v>357</v>
      </c>
      <c r="Z2" s="45" t="s">
        <v>351</v>
      </c>
      <c r="AA2" s="45">
        <v>15</v>
      </c>
      <c r="AB2" s="47" t="s">
        <v>358</v>
      </c>
      <c r="AC2" s="47" t="s">
        <v>359</v>
      </c>
      <c r="AD2" s="45" t="s">
        <v>360</v>
      </c>
      <c r="AE2" s="45" t="str">
        <f>""</f>
        <v/>
      </c>
    </row>
    <row r="3" spans="1:31" ht="14.25" customHeight="1">
      <c r="A3" s="43" t="s">
        <v>111</v>
      </c>
      <c r="B3" s="43" t="s">
        <v>361</v>
      </c>
      <c r="C3" s="43" t="s">
        <v>116</v>
      </c>
      <c r="D3" s="44" t="s">
        <v>362</v>
      </c>
      <c r="E3" s="44" t="s">
        <v>363</v>
      </c>
      <c r="F3" s="44" t="s">
        <v>364</v>
      </c>
      <c r="G3" s="45"/>
      <c r="H3" s="45"/>
      <c r="I3" s="45" t="s">
        <v>365</v>
      </c>
      <c r="J3" s="45" t="s">
        <v>366</v>
      </c>
      <c r="K3" s="45" t="s">
        <v>367</v>
      </c>
      <c r="L3" s="45" t="s">
        <v>220</v>
      </c>
      <c r="M3" s="46" t="s">
        <v>368</v>
      </c>
      <c r="N3" s="45" t="s">
        <v>360</v>
      </c>
      <c r="O3" s="45" t="s">
        <v>369</v>
      </c>
      <c r="P3" s="44" t="s">
        <v>370</v>
      </c>
      <c r="Q3" s="44" t="s">
        <v>371</v>
      </c>
      <c r="R3" s="44" t="s">
        <v>372</v>
      </c>
      <c r="S3" s="44" t="s">
        <v>373</v>
      </c>
      <c r="T3" s="44" t="s">
        <v>374</v>
      </c>
      <c r="U3" s="45" t="s">
        <v>375</v>
      </c>
      <c r="V3" s="45" t="s">
        <v>376</v>
      </c>
      <c r="W3" s="45" t="s">
        <v>377</v>
      </c>
      <c r="X3" s="44" t="s">
        <v>378</v>
      </c>
      <c r="Y3" s="44" t="s">
        <v>379</v>
      </c>
      <c r="Z3" s="45" t="s">
        <v>373</v>
      </c>
      <c r="AA3" s="45">
        <v>0</v>
      </c>
      <c r="AB3" s="47" t="s">
        <v>380</v>
      </c>
      <c r="AC3" s="47" t="s">
        <v>381</v>
      </c>
      <c r="AD3" s="45" t="s">
        <v>382</v>
      </c>
      <c r="AE3" s="44"/>
    </row>
    <row r="4" spans="1:31" ht="14.25" customHeight="1">
      <c r="A4" s="43" t="s">
        <v>147</v>
      </c>
      <c r="B4" s="43" t="s">
        <v>383</v>
      </c>
      <c r="C4" s="44" t="s">
        <v>384</v>
      </c>
      <c r="D4" s="44" t="s">
        <v>385</v>
      </c>
      <c r="E4" s="44" t="s">
        <v>386</v>
      </c>
      <c r="F4" s="44" t="s">
        <v>387</v>
      </c>
      <c r="G4" s="45"/>
      <c r="H4" s="45"/>
      <c r="I4" s="45" t="s">
        <v>388</v>
      </c>
      <c r="J4" s="45" t="s">
        <v>389</v>
      </c>
      <c r="K4" s="45" t="s">
        <v>389</v>
      </c>
      <c r="L4" s="45" t="s">
        <v>389</v>
      </c>
      <c r="M4" s="45" t="s">
        <v>389</v>
      </c>
      <c r="N4" s="46" t="s">
        <v>390</v>
      </c>
      <c r="O4" s="44"/>
      <c r="P4" s="44" t="s">
        <v>391</v>
      </c>
      <c r="Q4" s="44" t="s">
        <v>392</v>
      </c>
      <c r="R4" s="44"/>
      <c r="S4" s="44"/>
      <c r="T4" s="44"/>
      <c r="U4" s="44"/>
      <c r="V4" s="44" t="s">
        <v>393</v>
      </c>
      <c r="W4" s="44"/>
      <c r="X4" s="44"/>
      <c r="Y4" s="44" t="s">
        <v>394</v>
      </c>
      <c r="Z4" s="45" t="s">
        <v>352</v>
      </c>
      <c r="AA4" s="45">
        <v>15</v>
      </c>
      <c r="AB4" s="47" t="s">
        <v>395</v>
      </c>
      <c r="AC4" s="47" t="s">
        <v>396</v>
      </c>
      <c r="AD4" s="46" t="s">
        <v>397</v>
      </c>
      <c r="AE4" s="44"/>
    </row>
    <row r="5" spans="1:31" ht="14.25" customHeight="1">
      <c r="A5" s="4"/>
      <c r="B5" s="43" t="s">
        <v>398</v>
      </c>
      <c r="C5" s="43" t="s">
        <v>399</v>
      </c>
      <c r="D5" s="4" t="s">
        <v>400</v>
      </c>
      <c r="E5" s="4" t="s">
        <v>401</v>
      </c>
      <c r="F5" s="48" t="s">
        <v>402</v>
      </c>
      <c r="G5" s="49"/>
      <c r="H5" s="49"/>
      <c r="I5" s="45" t="s">
        <v>389</v>
      </c>
      <c r="J5" s="45"/>
      <c r="K5" s="45"/>
      <c r="L5" s="45"/>
      <c r="M5" s="45"/>
      <c r="N5" s="45" t="s">
        <v>278</v>
      </c>
      <c r="O5" s="4"/>
      <c r="P5" s="44" t="s">
        <v>403</v>
      </c>
      <c r="Q5" s="44" t="s">
        <v>404</v>
      </c>
      <c r="R5" s="4"/>
      <c r="S5" s="4"/>
      <c r="T5" s="4"/>
      <c r="U5" s="4"/>
      <c r="V5" s="4"/>
      <c r="W5" s="4"/>
      <c r="X5" s="4"/>
      <c r="Y5" s="4"/>
      <c r="Z5" s="45" t="s">
        <v>374</v>
      </c>
      <c r="AA5" s="45">
        <v>0</v>
      </c>
      <c r="AB5" s="4"/>
      <c r="AC5" s="47" t="s">
        <v>405</v>
      </c>
      <c r="AD5" s="45"/>
      <c r="AE5" s="4"/>
    </row>
    <row r="6" spans="1:31" ht="14.25" customHeight="1">
      <c r="A6" s="4"/>
      <c r="B6" s="44" t="s">
        <v>406</v>
      </c>
      <c r="C6" s="48" t="s">
        <v>407</v>
      </c>
      <c r="D6" s="4" t="s">
        <v>408</v>
      </c>
      <c r="E6" s="4" t="s">
        <v>409</v>
      </c>
      <c r="F6" s="48" t="s">
        <v>410</v>
      </c>
      <c r="G6" s="49"/>
      <c r="H6" s="49"/>
      <c r="I6" s="45"/>
      <c r="J6" s="45"/>
      <c r="K6" s="45"/>
      <c r="L6" s="45"/>
      <c r="M6" s="45"/>
      <c r="N6" s="45"/>
      <c r="O6" s="4"/>
      <c r="P6" s="44" t="s">
        <v>411</v>
      </c>
      <c r="Q6" s="44" t="s">
        <v>412</v>
      </c>
      <c r="R6" s="4"/>
      <c r="S6" s="4"/>
      <c r="T6" s="4"/>
      <c r="U6" s="4"/>
      <c r="V6" s="4"/>
      <c r="W6" s="4"/>
      <c r="X6" s="4"/>
      <c r="Y6" s="4"/>
      <c r="Z6" s="45" t="s">
        <v>353</v>
      </c>
      <c r="AA6" s="45">
        <v>15</v>
      </c>
      <c r="AB6" s="4"/>
      <c r="AC6" s="4"/>
      <c r="AD6" s="4"/>
      <c r="AE6" s="4"/>
    </row>
    <row r="7" spans="1:31" ht="14.25" customHeight="1">
      <c r="A7" s="4"/>
      <c r="B7" s="48" t="s">
        <v>413</v>
      </c>
      <c r="C7" s="4" t="s">
        <v>414</v>
      </c>
      <c r="D7" s="4"/>
      <c r="E7" s="4" t="s">
        <v>415</v>
      </c>
      <c r="F7" s="4" t="s">
        <v>416</v>
      </c>
      <c r="G7" s="49"/>
      <c r="H7" s="49"/>
      <c r="I7" s="45"/>
      <c r="J7" s="45"/>
      <c r="K7" s="45"/>
      <c r="L7" s="45"/>
      <c r="M7" s="45"/>
      <c r="N7" s="45"/>
      <c r="O7" s="4"/>
      <c r="P7" s="44" t="s">
        <v>417</v>
      </c>
      <c r="Q7" s="4"/>
      <c r="R7" s="4"/>
      <c r="S7" s="4"/>
      <c r="T7" s="4"/>
      <c r="U7" s="4"/>
      <c r="V7" s="4"/>
      <c r="W7" s="4"/>
      <c r="X7" s="4"/>
      <c r="Y7" s="4"/>
      <c r="Z7" s="45" t="s">
        <v>375</v>
      </c>
      <c r="AA7" s="45">
        <v>0</v>
      </c>
      <c r="AB7" s="4"/>
      <c r="AC7" s="4"/>
      <c r="AD7" s="4"/>
      <c r="AE7" s="4"/>
    </row>
    <row r="8" spans="1:31" ht="14.25" customHeight="1">
      <c r="A8" s="4"/>
      <c r="B8" s="4" t="s">
        <v>328</v>
      </c>
      <c r="C8" s="4" t="s">
        <v>418</v>
      </c>
      <c r="D8" s="4"/>
      <c r="E8" s="4" t="s">
        <v>419</v>
      </c>
      <c r="F8" s="4" t="s">
        <v>420</v>
      </c>
      <c r="G8" s="49"/>
      <c r="H8" s="49"/>
      <c r="I8" s="45"/>
      <c r="J8" s="45"/>
      <c r="K8" s="45"/>
      <c r="L8" s="45"/>
      <c r="M8" s="45"/>
      <c r="N8" s="45"/>
      <c r="O8" s="4"/>
      <c r="P8" s="44" t="s">
        <v>421</v>
      </c>
      <c r="Q8" s="4"/>
      <c r="R8" s="4"/>
      <c r="S8" s="4"/>
      <c r="T8" s="4"/>
      <c r="U8" s="4"/>
      <c r="V8" s="4"/>
      <c r="W8" s="4"/>
      <c r="X8" s="4"/>
      <c r="Y8" s="4"/>
      <c r="Z8" s="45" t="s">
        <v>354</v>
      </c>
      <c r="AA8" s="45">
        <v>15</v>
      </c>
      <c r="AB8" s="4"/>
      <c r="AC8" s="4"/>
      <c r="AD8" s="4"/>
      <c r="AE8" s="4"/>
    </row>
    <row r="9" spans="1:31" ht="14.25" customHeight="1">
      <c r="A9" s="4"/>
      <c r="B9" s="4" t="s">
        <v>422</v>
      </c>
      <c r="C9" s="4"/>
      <c r="D9" s="4"/>
      <c r="E9" s="4" t="s">
        <v>423</v>
      </c>
      <c r="F9" s="4" t="s">
        <v>424</v>
      </c>
      <c r="G9" s="49"/>
      <c r="H9" s="49"/>
      <c r="I9" s="45"/>
      <c r="J9" s="45"/>
      <c r="K9" s="45"/>
      <c r="L9" s="45"/>
      <c r="M9" s="45"/>
      <c r="N9" s="45"/>
      <c r="O9" s="4"/>
      <c r="P9" s="44" t="s">
        <v>425</v>
      </c>
      <c r="Q9" s="4"/>
      <c r="R9" s="4"/>
      <c r="S9" s="4"/>
      <c r="T9" s="4"/>
      <c r="U9" s="4"/>
      <c r="V9" s="4"/>
      <c r="W9" s="4"/>
      <c r="X9" s="4"/>
      <c r="Y9" s="4"/>
      <c r="Z9" s="45" t="s">
        <v>376</v>
      </c>
      <c r="AA9" s="45">
        <v>10</v>
      </c>
      <c r="AB9" s="4"/>
      <c r="AC9" s="4"/>
      <c r="AD9" s="4"/>
      <c r="AE9" s="4"/>
    </row>
    <row r="10" spans="1:31" ht="14.25" customHeight="1">
      <c r="A10" s="4"/>
      <c r="B10" s="4" t="s">
        <v>426</v>
      </c>
      <c r="C10" s="4"/>
      <c r="D10" s="4"/>
      <c r="E10" s="4" t="s">
        <v>427</v>
      </c>
      <c r="F10" s="4" t="s">
        <v>428</v>
      </c>
      <c r="G10" s="49"/>
      <c r="H10" s="49"/>
      <c r="I10" s="45"/>
      <c r="J10" s="45"/>
      <c r="K10" s="45"/>
      <c r="L10" s="45"/>
      <c r="M10" s="45"/>
      <c r="N10" s="45"/>
      <c r="O10" s="4"/>
      <c r="P10" s="4"/>
      <c r="Q10" s="4"/>
      <c r="R10" s="4"/>
      <c r="S10" s="4"/>
      <c r="T10" s="4"/>
      <c r="U10" s="4"/>
      <c r="V10" s="4"/>
      <c r="W10" s="4"/>
      <c r="X10" s="4"/>
      <c r="Y10" s="4"/>
      <c r="Z10" s="45" t="s">
        <v>393</v>
      </c>
      <c r="AA10" s="45">
        <v>0</v>
      </c>
      <c r="AB10" s="4"/>
      <c r="AC10" s="4"/>
      <c r="AD10" s="4"/>
      <c r="AE10" s="4"/>
    </row>
    <row r="11" spans="1:31" ht="14.25" customHeight="1">
      <c r="A11" s="4"/>
      <c r="B11" s="4" t="s">
        <v>429</v>
      </c>
      <c r="C11" s="4"/>
      <c r="D11" s="4"/>
      <c r="E11" s="4" t="s">
        <v>430</v>
      </c>
      <c r="F11" s="4" t="s">
        <v>6</v>
      </c>
      <c r="G11" s="49"/>
      <c r="H11" s="49"/>
      <c r="I11" s="45"/>
      <c r="J11" s="45"/>
      <c r="K11" s="45"/>
      <c r="L11" s="45"/>
      <c r="M11" s="45"/>
      <c r="N11" s="45"/>
      <c r="O11" s="4"/>
      <c r="P11" s="4"/>
      <c r="Q11" s="4"/>
      <c r="R11" s="4"/>
      <c r="S11" s="4"/>
      <c r="T11" s="4"/>
      <c r="U11" s="4"/>
      <c r="V11" s="4"/>
      <c r="W11" s="4"/>
      <c r="X11" s="4"/>
      <c r="Y11" s="4"/>
      <c r="Z11" s="45" t="s">
        <v>355</v>
      </c>
      <c r="AA11" s="45">
        <v>15</v>
      </c>
      <c r="AB11" s="4"/>
      <c r="AC11" s="4"/>
      <c r="AD11" s="4"/>
      <c r="AE11" s="4"/>
    </row>
    <row r="12" spans="1:31" ht="14.25" customHeight="1">
      <c r="A12" s="4"/>
      <c r="B12" s="4"/>
      <c r="C12" s="4"/>
      <c r="D12" s="4"/>
      <c r="E12" s="4"/>
      <c r="F12" s="4" t="s">
        <v>431</v>
      </c>
      <c r="G12" s="49"/>
      <c r="H12" s="49"/>
      <c r="I12" s="45"/>
      <c r="J12" s="45"/>
      <c r="K12" s="45"/>
      <c r="L12" s="45"/>
      <c r="M12" s="45"/>
      <c r="N12" s="45"/>
      <c r="O12" s="4"/>
      <c r="P12" s="4"/>
      <c r="Q12" s="4"/>
      <c r="R12" s="4"/>
      <c r="S12" s="4"/>
      <c r="T12" s="4"/>
      <c r="U12" s="4"/>
      <c r="V12" s="4"/>
      <c r="W12" s="4"/>
      <c r="X12" s="4"/>
      <c r="Y12" s="4"/>
      <c r="Z12" s="45" t="s">
        <v>377</v>
      </c>
      <c r="AA12" s="45">
        <v>0</v>
      </c>
      <c r="AB12" s="4"/>
      <c r="AC12" s="4"/>
      <c r="AD12" s="4"/>
      <c r="AE12" s="4"/>
    </row>
    <row r="13" spans="1:31" ht="14.25" customHeight="1">
      <c r="A13" s="4"/>
      <c r="B13" s="4"/>
      <c r="C13" s="4"/>
      <c r="D13" s="4"/>
      <c r="E13" s="4"/>
      <c r="F13" s="4" t="s">
        <v>432</v>
      </c>
      <c r="G13" s="49"/>
      <c r="H13" s="49"/>
      <c r="I13" s="45"/>
      <c r="J13" s="45"/>
      <c r="K13" s="45"/>
      <c r="L13" s="45"/>
      <c r="M13" s="45"/>
      <c r="N13" s="45"/>
      <c r="O13" s="4"/>
      <c r="P13" s="4"/>
      <c r="Q13" s="4"/>
      <c r="R13" s="4"/>
      <c r="S13" s="4"/>
      <c r="T13" s="4"/>
      <c r="U13" s="4"/>
      <c r="V13" s="4"/>
      <c r="W13" s="4"/>
      <c r="X13" s="4"/>
      <c r="Y13" s="4"/>
      <c r="Z13" s="45" t="s">
        <v>356</v>
      </c>
      <c r="AA13" s="45">
        <v>15</v>
      </c>
      <c r="AB13" s="4"/>
      <c r="AC13" s="4"/>
      <c r="AD13" s="4"/>
      <c r="AE13" s="4"/>
    </row>
    <row r="14" spans="1:31" ht="14.25" customHeight="1">
      <c r="A14" s="4"/>
      <c r="B14" s="4"/>
      <c r="C14" s="4"/>
      <c r="D14" s="4"/>
      <c r="E14" s="4"/>
      <c r="F14" s="4" t="s">
        <v>433</v>
      </c>
      <c r="G14" s="49"/>
      <c r="H14" s="49"/>
      <c r="I14" s="45"/>
      <c r="J14" s="45"/>
      <c r="K14" s="45"/>
      <c r="L14" s="45"/>
      <c r="M14" s="45"/>
      <c r="N14" s="45"/>
      <c r="O14" s="4"/>
      <c r="P14" s="4"/>
      <c r="Q14" s="4"/>
      <c r="R14" s="4"/>
      <c r="S14" s="4"/>
      <c r="T14" s="4"/>
      <c r="U14" s="4"/>
      <c r="V14" s="4"/>
      <c r="W14" s="4"/>
      <c r="X14" s="4"/>
      <c r="Y14" s="4"/>
      <c r="Z14" s="45" t="s">
        <v>378</v>
      </c>
      <c r="AA14" s="45">
        <v>0</v>
      </c>
      <c r="AB14" s="4"/>
      <c r="AC14" s="4"/>
      <c r="AD14" s="4"/>
      <c r="AE14" s="4"/>
    </row>
    <row r="15" spans="1:31" ht="14.25" customHeight="1">
      <c r="A15" s="4"/>
      <c r="B15" s="4"/>
      <c r="C15" s="4"/>
      <c r="D15" s="4"/>
      <c r="E15" s="4"/>
      <c r="F15" s="4" t="s">
        <v>434</v>
      </c>
      <c r="G15" s="49"/>
      <c r="H15" s="49"/>
      <c r="I15" s="45"/>
      <c r="J15" s="45"/>
      <c r="K15" s="45"/>
      <c r="L15" s="45"/>
      <c r="M15" s="45"/>
      <c r="N15" s="45"/>
      <c r="O15" s="4"/>
      <c r="P15" s="4"/>
      <c r="Q15" s="4"/>
      <c r="R15" s="4"/>
      <c r="S15" s="4"/>
      <c r="T15" s="4"/>
      <c r="U15" s="4"/>
      <c r="V15" s="4"/>
      <c r="W15" s="4"/>
      <c r="X15" s="4"/>
      <c r="Y15" s="4"/>
      <c r="Z15" s="45" t="s">
        <v>357</v>
      </c>
      <c r="AA15" s="45">
        <v>10</v>
      </c>
      <c r="AB15" s="4"/>
      <c r="AC15" s="4"/>
      <c r="AD15" s="4"/>
      <c r="AE15" s="4"/>
    </row>
    <row r="16" spans="1:31" ht="14.25" customHeight="1">
      <c r="A16" s="4"/>
      <c r="B16" s="4"/>
      <c r="C16" s="4"/>
      <c r="D16" s="4"/>
      <c r="E16" s="4"/>
      <c r="F16" s="4" t="s">
        <v>435</v>
      </c>
      <c r="G16" s="49"/>
      <c r="H16" s="49"/>
      <c r="I16" s="45"/>
      <c r="J16" s="45"/>
      <c r="K16" s="45"/>
      <c r="L16" s="45"/>
      <c r="M16" s="45"/>
      <c r="N16" s="45"/>
      <c r="O16" s="4"/>
      <c r="P16" s="4"/>
      <c r="Q16" s="4"/>
      <c r="R16" s="4"/>
      <c r="S16" s="4"/>
      <c r="T16" s="4"/>
      <c r="U16" s="4"/>
      <c r="V16" s="4"/>
      <c r="W16" s="4"/>
      <c r="X16" s="4"/>
      <c r="Y16" s="4"/>
      <c r="Z16" s="45" t="s">
        <v>379</v>
      </c>
      <c r="AA16" s="45">
        <v>5</v>
      </c>
      <c r="AB16" s="4"/>
      <c r="AC16" s="4"/>
      <c r="AD16" s="4"/>
      <c r="AE16" s="4"/>
    </row>
    <row r="17" spans="1:31" ht="14.25" customHeight="1">
      <c r="A17" s="4"/>
      <c r="B17" s="4"/>
      <c r="C17" s="4"/>
      <c r="D17" s="4"/>
      <c r="E17" s="4"/>
      <c r="F17" s="4" t="s">
        <v>436</v>
      </c>
      <c r="G17" s="49"/>
      <c r="H17" s="49"/>
      <c r="I17" s="45"/>
      <c r="J17" s="45"/>
      <c r="K17" s="45"/>
      <c r="L17" s="45"/>
      <c r="M17" s="45"/>
      <c r="N17" s="45"/>
      <c r="O17" s="4"/>
      <c r="P17" s="4"/>
      <c r="Q17" s="4"/>
      <c r="R17" s="4"/>
      <c r="S17" s="4"/>
      <c r="T17" s="4"/>
      <c r="U17" s="4"/>
      <c r="V17" s="4"/>
      <c r="W17" s="4"/>
      <c r="X17" s="4"/>
      <c r="Y17" s="4"/>
      <c r="Z17" s="45" t="s">
        <v>394</v>
      </c>
      <c r="AA17" s="45">
        <v>0</v>
      </c>
      <c r="AB17" s="4"/>
      <c r="AC17" s="4"/>
      <c r="AD17" s="4"/>
      <c r="AE17" s="4"/>
    </row>
    <row r="18" spans="1:31" ht="14.25" customHeight="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ht="14.25" customHeight="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ht="14.25" customHeight="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4.2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4.2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4.2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4.2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4.2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4.2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4.2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4.2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4.2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4.2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4.2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4.2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4.2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4.2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4.2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4.2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4.2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4.2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4.2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4.2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4.2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4.2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4.2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4.2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4.2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4.2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4.2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4.2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4.2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4.2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4.2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4.2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4.2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4.2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4.2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4.2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4.2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4.2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4.2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4.2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4.2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4.2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4.2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4.2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4.2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4.2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4.2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4.2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4.2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4.2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4.2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4.2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4.2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4.2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4.2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4.2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4.2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4.2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4.2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4.2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4.2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4.2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4.2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4.2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4.2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4.2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4.2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4.2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4.2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4.2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4.2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4.2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4.2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4.2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4.2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4.2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4.2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4.2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4.2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4.2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4.2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4.2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4.2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4.2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4.2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4.2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4.2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4.2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4.2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4.2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4.2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4.2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4.2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4.2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4.2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4.2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4.2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4.2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4.2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4.2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4.2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4.2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4.2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4.2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4.2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4.2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4.2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4.2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4.2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4.2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4.2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4.2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4.2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4.2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4.2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4.2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4.2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4.2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4.2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4.2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4.2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4.2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4.2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4.2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4.2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4.2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4.2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4.2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4.2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4.2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4.2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4.2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4.2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4.2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4.2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4.2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4.2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4.2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4.2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4.2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4.2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4.2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4.2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4.2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4.2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4.2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4.2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4.2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4.2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4.2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4.2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4.2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4.2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4.2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4.2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4.2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4.2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4.2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4.2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4.2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4.2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4.2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4.2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4.2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4.2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4.2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4.2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4.2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4.2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4.2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4.2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4.2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4.2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4.2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4.2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4.2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4.2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4.2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4.2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4.2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4.2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4.2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4.2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4.2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4.2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4.2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4.2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4.2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4.2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4.2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4.2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4.2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4.2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4.2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4.2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4.2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4.2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4.2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4.2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4.2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4.2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4.2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4.2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4.2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4.2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4.2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4.2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4.2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4.2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4.2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4.2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4.2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4.2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4.2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4.2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4.2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4.2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4.2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4.2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4.2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4.2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4.2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4.2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4.2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4.2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4.2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4.2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4.2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4.2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4.2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4.2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4.2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4.2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4.2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4.2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4.2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4.2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4.2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4.2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4.2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4.2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4.2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4.2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4.2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4.2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4.2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4.2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4.2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4.2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4.2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4.2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4.2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4.2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4.2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4.2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4.2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4.2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4.2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4.2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4.2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4.2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4.2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4.2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4.2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4.2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4.2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4.2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4.2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4.2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4.2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4.2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4.2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4.2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4.2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4.2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4.2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4.2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4.2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4.2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4.2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4.2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4.2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4.2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4.2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4.2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4.2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4.2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4.2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4.2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4.2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4.2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4.2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4.2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4.2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4.2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4.2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4.2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4.2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4.2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4.2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4.2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4.2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4.2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4.2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4.2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4.2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4.2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4.2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4.2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4.2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4.2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4.2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4.2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4.2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4.2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4.2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4.2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4.2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4.2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4.2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4.2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4.2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4.2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4.2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4.2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4.2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4.2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4.2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4.2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4.2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4.2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4.2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4.2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4.2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4.2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4.2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4.2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4.2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4.2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4.2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4.2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4.2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4.2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4.2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4.2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4.2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4.2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4.2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4.2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4.2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4.2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4.2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4.2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4.2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4.2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4.2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4.2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4.2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4.2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4.2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4.2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4.2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4.2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4.2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4.2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4.2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4.2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4.2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4.2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4.2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4.2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4.2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4.2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4.2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4.2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4.2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4.2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4.2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4.2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4.2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4.2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4.2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4.2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4.2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4.2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4.2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4.2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4.2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4.2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4.2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4.2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4.2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4.2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4.2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4.2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4.2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4.2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4.2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4.2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4.2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4.2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4.2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4.2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4.2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4.2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4.2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4.2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4.2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4.2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4.2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4.2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4.2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4.2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4.2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4.2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4.2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4.2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4.2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4.2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4.2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4.2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4.2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4.2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4.2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4.2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4.2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4.2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4.2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4.2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4.2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4.2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4.2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4.2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4.2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4.2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4.2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4.2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4.2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4.2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4.2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4.2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4.2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4.2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4.2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4.2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4.2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4.2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4.2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4.2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4.2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4.2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4.2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4.2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4.2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4.2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4.2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4.2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4.2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4.2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4.2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4.2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4.2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4.2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4.2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4.2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4.2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4.2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4.2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4.2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4.2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4.2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4.2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4.2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4.2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4.2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4.2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4.2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4.2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4.2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4.2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4.2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4.2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4.2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4.2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4.2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4.2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4.2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4.2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4.2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4.2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4.2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4.2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4.2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4.2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4.2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4.2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4.2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4.2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4.2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4.2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4.2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4.2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4.2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4.2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4.2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4.2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4.2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4.2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4.2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4.2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4.2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4.2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4.2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4.2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4.2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4.2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4.2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4.2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4.2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4.2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4.2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4.2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4.2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4.2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4.2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4.2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4.2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4.2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4.2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4.2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4.2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4.2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4.2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4.2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4.2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4.2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4.2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4.2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4.2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4.2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4.2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4.2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4.2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4.2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4.2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4.2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4.2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4.2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4.2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4.2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4.2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4.2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4.2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4.2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4.2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4.2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4.2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4.2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4.2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4.2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4.2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4.2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4.2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4.2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4.2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4.2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4.2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4.2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4.2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4.2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4.2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4.2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4.2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4.2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4.2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4.2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4.2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4.2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4.2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4.2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4.2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4.2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4.2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4.2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4.2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4.2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4.2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4.2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4.2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4.2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4.2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4.2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4.2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4.2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4.2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4.2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4.2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4.2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4.2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4.2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4.2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4.2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4.2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4.2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4.2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4.2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4.2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4.2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4.2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4.2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4.2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4.2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4.2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4.2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4.2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4.2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4.2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4.2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4.2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4.2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4.2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4.2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4.2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4.2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4.2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4.2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4.2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4.2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4.2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4.2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4.2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4.2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4.2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4.2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4.2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4.2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4.2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4.2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4.2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4.2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4.2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4.2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4.2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4.2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4.2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4.2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4.2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4.2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4.2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4.2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4.2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4.2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4.2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4.2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4.2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4.2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4.2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4.2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4.2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4.2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4.2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4.2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4.2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4.2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4.2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4.2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4.2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4.2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4.2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4.2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4.2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4.2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4.2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4.2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4.2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4.2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4.2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4.2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4.2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4.2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4.2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4.2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4.2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4.2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4.2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4.2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4.2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4.2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4.2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4.2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4.2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4.2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4.2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4.2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4.2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4.2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4.2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4.2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4.2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4.2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4.2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4.2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4.2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4.2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4.2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4.2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4.2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4.2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4.2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4.2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4.2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4.2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4.2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4.2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4.2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4.2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4.2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4.2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4.2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4.2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4.2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4.2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4.2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4.2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4.2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4.2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4.2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4.2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4.2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4.2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4.2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4.2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4.2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4.2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4.2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4.2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4.2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4.2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4.2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4.2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4.2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4.2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4.2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4.2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4.2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4.2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4.2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4.2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4.2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4.2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4.2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4.2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4.2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4.2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4.2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4.2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4.2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4.2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4.2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4.2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4.2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4.2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4.2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4.2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4.2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4.2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4.2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4.2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4.2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4.2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4.2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4.2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4.2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4.2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4.2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4.2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4.2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4.2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4.2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4.2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4.2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4.2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4.2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4.2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4.2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4.2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4.2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4.2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4.2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4.2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4.2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4.2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4.2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4.2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4.2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4.2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4.2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4.2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4.2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4.2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4.2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4.2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4.2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4.2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4.2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4.2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4.2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4.2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4.2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4.2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4.2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4.2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4.2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4.2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4.2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4.2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4.2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4.2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4.2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4.2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4.2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4.2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4.2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4.2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4.2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4.2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4.2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4.2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4.2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4.2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4.2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4.2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4.2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4.2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4.2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4.2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4.2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4.2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4.2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4.2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4.2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4.2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4.2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4.2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4.2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4.2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4.2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4.2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4.2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4.2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4.2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4.2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4.2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4.2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4.2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4.2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4.2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4.2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4.2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4.2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4.2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4.2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4.2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4.2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4.2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4.2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4.2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4.2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4.2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4.2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4.2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4.2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4.2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4.2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4.2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4.2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4.2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4.2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4.2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4.2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4.2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4.2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4.2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4.2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4.2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4.2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4.2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4.2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4.2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4.2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4.2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4.2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4.2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4.2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4.2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4.2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4.2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4.2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4.2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4.2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4.2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4.2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4.2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4.2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4.2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4.2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4.2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4.2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4.2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4.2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4.2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4.2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4.2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4.2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4.2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4.2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4.2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4.2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4.2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4.2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4.2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4.2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4.2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4.2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4.2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4.2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4.2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4.2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4.2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4.2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4.2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4.2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4.2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4.2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4.2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4.2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4.2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4.2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4.2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4.2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4.2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4.2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4.2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4.2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4.2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4.2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4.2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4.2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4.2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4.2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4.2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4.2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4.2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4.2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4.2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4.2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4.2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4.2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4.2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4.2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4.2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4.2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4.2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4.2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4.2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4.2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4.2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4.2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4.2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4.2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4.2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4.2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4.2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4.2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4.2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4.2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4.2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4.2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4.2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4.2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0" t="s">
        <v>437</v>
      </c>
      <c r="B1" s="51" t="s">
        <v>320</v>
      </c>
      <c r="C1" s="51" t="s">
        <v>438</v>
      </c>
      <c r="D1" s="51" t="s">
        <v>439</v>
      </c>
      <c r="E1" s="52"/>
      <c r="F1" s="52"/>
      <c r="G1" s="52"/>
      <c r="H1" s="52"/>
      <c r="I1" s="52"/>
      <c r="J1" s="52"/>
      <c r="K1" s="52"/>
      <c r="L1" s="52"/>
      <c r="M1" s="52"/>
      <c r="N1" s="52"/>
      <c r="O1" s="52"/>
      <c r="P1" s="52"/>
      <c r="Q1" s="52"/>
      <c r="R1" s="52"/>
      <c r="S1" s="52"/>
      <c r="T1" s="52"/>
      <c r="U1" s="52"/>
      <c r="V1" s="52"/>
      <c r="W1" s="52"/>
      <c r="X1" s="52"/>
      <c r="Y1" s="52"/>
      <c r="Z1" s="52"/>
    </row>
    <row r="2" spans="1:26" ht="99">
      <c r="A2" s="53" t="s">
        <v>345</v>
      </c>
      <c r="B2" s="54" t="s">
        <v>440</v>
      </c>
      <c r="C2" s="54" t="s">
        <v>441</v>
      </c>
      <c r="D2" s="54" t="s">
        <v>442</v>
      </c>
      <c r="E2" s="55"/>
      <c r="F2" s="55"/>
      <c r="G2" s="55"/>
      <c r="H2" s="55"/>
      <c r="I2" s="55"/>
      <c r="J2" s="55"/>
      <c r="K2" s="55"/>
      <c r="L2" s="55"/>
      <c r="M2" s="55"/>
      <c r="N2" s="55"/>
      <c r="O2" s="55"/>
      <c r="P2" s="55"/>
      <c r="Q2" s="55"/>
      <c r="R2" s="55"/>
      <c r="S2" s="55"/>
      <c r="T2" s="55"/>
      <c r="U2" s="55"/>
      <c r="V2" s="55"/>
      <c r="W2" s="55"/>
      <c r="X2" s="55"/>
      <c r="Y2" s="55"/>
      <c r="Z2" s="55"/>
    </row>
    <row r="3" spans="1:26" ht="117">
      <c r="A3" s="53" t="s">
        <v>364</v>
      </c>
      <c r="B3" s="54" t="s">
        <v>443</v>
      </c>
      <c r="C3" s="54" t="s">
        <v>444</v>
      </c>
      <c r="D3" s="54" t="s">
        <v>445</v>
      </c>
      <c r="E3" s="55"/>
      <c r="F3" s="55"/>
      <c r="G3" s="55"/>
      <c r="H3" s="55"/>
      <c r="I3" s="55"/>
      <c r="J3" s="55"/>
      <c r="K3" s="55"/>
      <c r="L3" s="55"/>
      <c r="M3" s="55"/>
      <c r="N3" s="55"/>
      <c r="O3" s="55"/>
      <c r="P3" s="55"/>
      <c r="Q3" s="55"/>
      <c r="R3" s="55"/>
      <c r="S3" s="55"/>
      <c r="T3" s="55"/>
      <c r="U3" s="55"/>
      <c r="V3" s="55"/>
      <c r="W3" s="55"/>
      <c r="X3" s="55"/>
      <c r="Y3" s="55"/>
      <c r="Z3" s="55"/>
    </row>
    <row r="4" spans="1:26" ht="63">
      <c r="A4" s="53" t="s">
        <v>416</v>
      </c>
      <c r="B4" s="54" t="s">
        <v>446</v>
      </c>
      <c r="C4" s="54" t="s">
        <v>447</v>
      </c>
      <c r="D4" s="54" t="s">
        <v>448</v>
      </c>
      <c r="E4" s="55"/>
      <c r="F4" s="55"/>
      <c r="G4" s="55"/>
      <c r="H4" s="55"/>
      <c r="I4" s="55"/>
      <c r="J4" s="55"/>
      <c r="K4" s="55"/>
      <c r="L4" s="55"/>
      <c r="M4" s="55"/>
      <c r="N4" s="55"/>
      <c r="O4" s="55"/>
      <c r="P4" s="55"/>
      <c r="Q4" s="55"/>
      <c r="R4" s="55"/>
      <c r="S4" s="55"/>
      <c r="T4" s="55"/>
      <c r="U4" s="55"/>
      <c r="V4" s="55"/>
      <c r="W4" s="55"/>
      <c r="X4" s="55"/>
      <c r="Y4" s="55"/>
      <c r="Z4" s="55"/>
    </row>
    <row r="5" spans="1:26" ht="45">
      <c r="A5" s="53" t="s">
        <v>420</v>
      </c>
      <c r="B5" s="54" t="s">
        <v>449</v>
      </c>
      <c r="C5" s="54" t="s">
        <v>450</v>
      </c>
      <c r="D5" s="54" t="s">
        <v>451</v>
      </c>
      <c r="E5" s="55"/>
      <c r="F5" s="55"/>
      <c r="G5" s="55"/>
      <c r="H5" s="55"/>
      <c r="I5" s="55"/>
      <c r="J5" s="55"/>
      <c r="K5" s="55"/>
      <c r="L5" s="55"/>
      <c r="M5" s="55"/>
      <c r="N5" s="55"/>
      <c r="O5" s="55"/>
      <c r="P5" s="55"/>
      <c r="Q5" s="55"/>
      <c r="R5" s="55"/>
      <c r="S5" s="55"/>
      <c r="T5" s="55"/>
      <c r="U5" s="55"/>
      <c r="V5" s="55"/>
      <c r="W5" s="55"/>
      <c r="X5" s="55"/>
      <c r="Y5" s="55"/>
      <c r="Z5" s="55"/>
    </row>
    <row r="6" spans="1:26" ht="63">
      <c r="A6" s="53" t="s">
        <v>424</v>
      </c>
      <c r="B6" s="54" t="s">
        <v>452</v>
      </c>
      <c r="C6" s="54" t="s">
        <v>453</v>
      </c>
      <c r="D6" s="54" t="s">
        <v>448</v>
      </c>
      <c r="E6" s="55"/>
      <c r="F6" s="55"/>
      <c r="G6" s="55"/>
      <c r="H6" s="55"/>
      <c r="I6" s="55"/>
      <c r="J6" s="55"/>
      <c r="K6" s="55"/>
      <c r="L6" s="55"/>
      <c r="M6" s="55"/>
      <c r="N6" s="55"/>
      <c r="O6" s="55"/>
      <c r="P6" s="55"/>
      <c r="Q6" s="55"/>
      <c r="R6" s="55"/>
      <c r="S6" s="55"/>
      <c r="T6" s="55"/>
      <c r="U6" s="55"/>
      <c r="V6" s="55"/>
      <c r="W6" s="55"/>
      <c r="X6" s="55"/>
      <c r="Y6" s="55"/>
      <c r="Z6" s="55"/>
    </row>
    <row r="7" spans="1:26" ht="120" customHeight="1">
      <c r="A7" s="53" t="s">
        <v>402</v>
      </c>
      <c r="B7" s="54" t="s">
        <v>454</v>
      </c>
      <c r="C7" s="54" t="s">
        <v>455</v>
      </c>
      <c r="D7" s="54" t="s">
        <v>456</v>
      </c>
      <c r="E7" s="55"/>
      <c r="F7" s="55"/>
      <c r="G7" s="55"/>
      <c r="H7" s="55"/>
      <c r="I7" s="55"/>
      <c r="J7" s="55"/>
      <c r="K7" s="55"/>
      <c r="L7" s="55"/>
      <c r="M7" s="55"/>
      <c r="N7" s="55"/>
      <c r="O7" s="55"/>
      <c r="P7" s="55"/>
      <c r="Q7" s="55"/>
      <c r="R7" s="55"/>
      <c r="S7" s="55"/>
      <c r="T7" s="55"/>
      <c r="U7" s="55"/>
      <c r="V7" s="55"/>
      <c r="W7" s="55"/>
      <c r="X7" s="55"/>
      <c r="Y7" s="55"/>
      <c r="Z7" s="55"/>
    </row>
    <row r="8" spans="1:26" ht="54">
      <c r="A8" s="53" t="s">
        <v>387</v>
      </c>
      <c r="B8" s="54" t="s">
        <v>457</v>
      </c>
      <c r="C8" s="54" t="s">
        <v>458</v>
      </c>
      <c r="D8" s="54" t="s">
        <v>445</v>
      </c>
      <c r="E8" s="55"/>
      <c r="F8" s="55"/>
      <c r="G8" s="55"/>
      <c r="H8" s="55"/>
      <c r="I8" s="55"/>
      <c r="J8" s="55"/>
      <c r="K8" s="55"/>
      <c r="L8" s="55"/>
      <c r="M8" s="55"/>
      <c r="N8" s="55"/>
      <c r="O8" s="55"/>
      <c r="P8" s="55"/>
      <c r="Q8" s="55"/>
      <c r="R8" s="55"/>
      <c r="S8" s="55"/>
      <c r="T8" s="55"/>
      <c r="U8" s="55"/>
      <c r="V8" s="55"/>
      <c r="W8" s="55"/>
      <c r="X8" s="55"/>
      <c r="Y8" s="55"/>
      <c r="Z8" s="55"/>
    </row>
    <row r="9" spans="1:26" ht="63">
      <c r="A9" s="53" t="s">
        <v>410</v>
      </c>
      <c r="B9" s="54" t="s">
        <v>459</v>
      </c>
      <c r="C9" s="54" t="s">
        <v>460</v>
      </c>
      <c r="D9" s="54" t="s">
        <v>461</v>
      </c>
      <c r="E9" s="55"/>
      <c r="F9" s="55"/>
      <c r="G9" s="55"/>
      <c r="H9" s="55"/>
      <c r="I9" s="55"/>
      <c r="J9" s="55"/>
      <c r="K9" s="55"/>
      <c r="L9" s="55"/>
      <c r="M9" s="55"/>
      <c r="N9" s="55"/>
      <c r="O9" s="55"/>
      <c r="P9" s="55"/>
      <c r="Q9" s="55"/>
      <c r="R9" s="55"/>
      <c r="S9" s="55"/>
      <c r="T9" s="55"/>
      <c r="U9" s="55"/>
      <c r="V9" s="55"/>
      <c r="W9" s="55"/>
      <c r="X9" s="55"/>
      <c r="Y9" s="55"/>
      <c r="Z9" s="55"/>
    </row>
    <row r="10" spans="1:26" ht="63">
      <c r="A10" s="53" t="s">
        <v>428</v>
      </c>
      <c r="B10" s="54" t="s">
        <v>462</v>
      </c>
      <c r="C10" s="54" t="s">
        <v>463</v>
      </c>
      <c r="D10" s="54" t="s">
        <v>448</v>
      </c>
      <c r="E10" s="55"/>
      <c r="F10" s="55"/>
      <c r="G10" s="55"/>
      <c r="H10" s="55"/>
      <c r="I10" s="55"/>
      <c r="J10" s="55"/>
      <c r="K10" s="55"/>
      <c r="L10" s="55"/>
      <c r="M10" s="55"/>
      <c r="N10" s="55"/>
      <c r="O10" s="55"/>
      <c r="P10" s="55"/>
      <c r="Q10" s="55"/>
      <c r="R10" s="55"/>
      <c r="S10" s="55"/>
      <c r="T10" s="55"/>
      <c r="U10" s="55"/>
      <c r="V10" s="55"/>
      <c r="W10" s="55"/>
      <c r="X10" s="55"/>
      <c r="Y10" s="55"/>
      <c r="Z10" s="55"/>
    </row>
    <row r="11" spans="1:26" ht="63">
      <c r="A11" s="53" t="s">
        <v>6</v>
      </c>
      <c r="B11" s="54" t="s">
        <v>464</v>
      </c>
      <c r="C11" s="54" t="s">
        <v>465</v>
      </c>
      <c r="D11" s="54" t="s">
        <v>448</v>
      </c>
      <c r="E11" s="55"/>
      <c r="F11" s="55"/>
      <c r="G11" s="55"/>
      <c r="H11" s="55"/>
      <c r="I11" s="55"/>
      <c r="J11" s="55"/>
      <c r="K11" s="55"/>
      <c r="L11" s="55"/>
      <c r="M11" s="55"/>
      <c r="N11" s="55"/>
      <c r="O11" s="55"/>
      <c r="P11" s="55"/>
      <c r="Q11" s="55"/>
      <c r="R11" s="55"/>
      <c r="S11" s="55"/>
      <c r="T11" s="55"/>
      <c r="U11" s="55"/>
      <c r="V11" s="55"/>
      <c r="W11" s="55"/>
      <c r="X11" s="55"/>
      <c r="Y11" s="55"/>
      <c r="Z11" s="55"/>
    </row>
    <row r="12" spans="1:26" ht="63">
      <c r="A12" s="53" t="s">
        <v>431</v>
      </c>
      <c r="B12" s="54" t="s">
        <v>466</v>
      </c>
      <c r="C12" s="54" t="s">
        <v>467</v>
      </c>
      <c r="D12" s="54" t="s">
        <v>448</v>
      </c>
      <c r="E12" s="55"/>
      <c r="F12" s="55"/>
      <c r="G12" s="55"/>
      <c r="H12" s="55"/>
      <c r="I12" s="55"/>
      <c r="J12" s="55"/>
      <c r="K12" s="55"/>
      <c r="L12" s="55"/>
      <c r="M12" s="55"/>
      <c r="N12" s="55"/>
      <c r="O12" s="55"/>
      <c r="P12" s="55"/>
      <c r="Q12" s="55"/>
      <c r="R12" s="55"/>
      <c r="S12" s="55"/>
      <c r="T12" s="55"/>
      <c r="U12" s="55"/>
      <c r="V12" s="55"/>
      <c r="W12" s="55"/>
      <c r="X12" s="55"/>
      <c r="Y12" s="55"/>
      <c r="Z12" s="55"/>
    </row>
    <row r="13" spans="1:26" ht="63">
      <c r="A13" s="53" t="s">
        <v>432</v>
      </c>
      <c r="B13" s="54" t="s">
        <v>468</v>
      </c>
      <c r="C13" s="54" t="s">
        <v>469</v>
      </c>
      <c r="D13" s="54" t="s">
        <v>448</v>
      </c>
      <c r="E13" s="55"/>
      <c r="F13" s="55"/>
      <c r="G13" s="55"/>
      <c r="H13" s="55"/>
      <c r="I13" s="55"/>
      <c r="J13" s="55"/>
      <c r="K13" s="55"/>
      <c r="L13" s="55"/>
      <c r="M13" s="55"/>
      <c r="N13" s="55"/>
      <c r="O13" s="55"/>
      <c r="P13" s="55"/>
      <c r="Q13" s="55"/>
      <c r="R13" s="55"/>
      <c r="S13" s="55"/>
      <c r="T13" s="55"/>
      <c r="U13" s="55"/>
      <c r="V13" s="55"/>
      <c r="W13" s="55"/>
      <c r="X13" s="55"/>
      <c r="Y13" s="55"/>
      <c r="Z13" s="55"/>
    </row>
    <row r="14" spans="1:26" ht="63">
      <c r="A14" s="53" t="s">
        <v>433</v>
      </c>
      <c r="B14" s="54" t="s">
        <v>470</v>
      </c>
      <c r="C14" s="54" t="s">
        <v>471</v>
      </c>
      <c r="D14" s="54" t="s">
        <v>448</v>
      </c>
      <c r="E14" s="55"/>
      <c r="F14" s="55"/>
      <c r="G14" s="55"/>
      <c r="H14" s="55"/>
      <c r="I14" s="55"/>
      <c r="J14" s="55"/>
      <c r="K14" s="55"/>
      <c r="L14" s="55"/>
      <c r="M14" s="55"/>
      <c r="N14" s="55"/>
      <c r="O14" s="55"/>
      <c r="P14" s="55"/>
      <c r="Q14" s="55"/>
      <c r="R14" s="55"/>
      <c r="S14" s="55"/>
      <c r="T14" s="55"/>
      <c r="U14" s="55"/>
      <c r="V14" s="55"/>
      <c r="W14" s="55"/>
      <c r="X14" s="55"/>
      <c r="Y14" s="55"/>
      <c r="Z14" s="55"/>
    </row>
    <row r="15" spans="1:26" ht="72">
      <c r="A15" s="53" t="s">
        <v>434</v>
      </c>
      <c r="B15" s="54" t="s">
        <v>472</v>
      </c>
      <c r="C15" s="54" t="s">
        <v>473</v>
      </c>
      <c r="D15" s="54" t="s">
        <v>474</v>
      </c>
      <c r="E15" s="55"/>
      <c r="F15" s="55"/>
      <c r="G15" s="55"/>
      <c r="H15" s="55"/>
      <c r="I15" s="55"/>
      <c r="J15" s="55"/>
      <c r="K15" s="55"/>
      <c r="L15" s="55"/>
      <c r="M15" s="55"/>
      <c r="N15" s="55"/>
      <c r="O15" s="55"/>
      <c r="P15" s="55"/>
      <c r="Q15" s="55"/>
      <c r="R15" s="55"/>
      <c r="S15" s="55"/>
      <c r="T15" s="55"/>
      <c r="U15" s="55"/>
      <c r="V15" s="55"/>
      <c r="W15" s="55"/>
      <c r="X15" s="55"/>
      <c r="Y15" s="55"/>
      <c r="Z15" s="55"/>
    </row>
    <row r="16" spans="1:26" ht="36">
      <c r="A16" s="53" t="s">
        <v>436</v>
      </c>
      <c r="B16" s="56"/>
      <c r="C16" s="56"/>
      <c r="D16" s="54" t="s">
        <v>456</v>
      </c>
      <c r="E16" s="55"/>
      <c r="F16" s="55"/>
      <c r="G16" s="55"/>
      <c r="H16" s="55"/>
      <c r="I16" s="55"/>
      <c r="J16" s="55"/>
      <c r="K16" s="55"/>
      <c r="L16" s="55"/>
      <c r="M16" s="55"/>
      <c r="N16" s="55"/>
      <c r="O16" s="55"/>
      <c r="P16" s="55"/>
      <c r="Q16" s="55"/>
      <c r="R16" s="55"/>
      <c r="S16" s="55"/>
      <c r="T16" s="55"/>
      <c r="U16" s="55"/>
      <c r="V16" s="55"/>
      <c r="W16" s="55"/>
      <c r="X16" s="55"/>
      <c r="Y16" s="55"/>
      <c r="Z16" s="55"/>
    </row>
    <row r="17" spans="1:26" ht="90">
      <c r="A17" s="53" t="s">
        <v>435</v>
      </c>
      <c r="B17" s="54" t="s">
        <v>475</v>
      </c>
      <c r="C17" s="54" t="s">
        <v>476</v>
      </c>
      <c r="D17" s="54" t="s">
        <v>448</v>
      </c>
      <c r="E17" s="55"/>
      <c r="F17" s="55"/>
      <c r="G17" s="55"/>
      <c r="H17" s="55"/>
      <c r="I17" s="55"/>
      <c r="J17" s="55"/>
      <c r="K17" s="55"/>
      <c r="L17" s="55"/>
      <c r="M17" s="55"/>
      <c r="N17" s="55"/>
      <c r="O17" s="55"/>
      <c r="P17" s="55"/>
      <c r="Q17" s="55"/>
      <c r="R17" s="55"/>
      <c r="S17" s="55"/>
      <c r="T17" s="55"/>
      <c r="U17" s="55"/>
      <c r="V17" s="55"/>
      <c r="W17" s="55"/>
      <c r="X17" s="55"/>
      <c r="Y17" s="55"/>
      <c r="Z17" s="55"/>
    </row>
    <row r="18" spans="1:26">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2022-09-03T00:35:43Z</dcterms:modified>
</cp:coreProperties>
</file>