
<file path=[Content_Types].xml><?xml version="1.0" encoding="utf-8"?>
<Types xmlns="http://schemas.openxmlformats.org/package/2006/content-type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meta3" ContentType="application/binary"/>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meta2" ContentType="application/binary"/>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ommentsmeta1" ContentType="application/binary"/>
  <Override PartName="/xl/sharedStrings.xml" ContentType="application/vnd.openxmlformats-officedocument.spreadsheetml.sharedStrings+xml"/>
  <Override PartName="/xl/commentsmeta0" ContentType="application/binary"/>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20" yWindow="492" windowWidth="15612" windowHeight="5244" firstSheet="6" activeTab="7"/>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25725"/>
  <extLst>
    <ext uri="GoogleSheetsCustomDataVersion1">
      <go:sheetsCustomData xmlns:go="http://customooxmlschemas.google.com/" r:id="rId16" roundtripDataSignature="AMtx7milXPoVmoviTz+67BX5WE2v/UZHtA=="/>
    </ext>
  </extLst>
</workbook>
</file>

<file path=xl/calcChain.xml><?xml version="1.0" encoding="utf-8"?>
<calcChain xmlns="http://schemas.openxmlformats.org/spreadsheetml/2006/main">
  <c r="AE2" i="10"/>
  <c r="J66" i="9"/>
  <c r="I66"/>
  <c r="H66"/>
  <c r="G66"/>
  <c r="F66"/>
  <c r="E66"/>
  <c r="J63"/>
  <c r="I63"/>
  <c r="H63"/>
  <c r="G63"/>
  <c r="F63"/>
  <c r="E63"/>
  <c r="C63"/>
  <c r="J60"/>
  <c r="I60"/>
  <c r="H60"/>
  <c r="G60"/>
  <c r="F60"/>
  <c r="E60"/>
  <c r="D60"/>
  <c r="J57"/>
  <c r="I57"/>
  <c r="H57"/>
  <c r="G57"/>
  <c r="F57"/>
  <c r="E57"/>
  <c r="D57"/>
  <c r="J54"/>
  <c r="I54"/>
  <c r="H54"/>
  <c r="G54"/>
  <c r="F54"/>
  <c r="E54"/>
  <c r="J51"/>
  <c r="I51"/>
  <c r="H51"/>
  <c r="G51"/>
  <c r="F51"/>
  <c r="E51"/>
  <c r="J48"/>
  <c r="I48"/>
  <c r="H48"/>
  <c r="G48"/>
  <c r="F48"/>
  <c r="E48"/>
  <c r="D48"/>
  <c r="J45"/>
  <c r="I45"/>
  <c r="H45"/>
  <c r="G45"/>
  <c r="F45"/>
  <c r="E45"/>
  <c r="D45"/>
  <c r="J42"/>
  <c r="I42"/>
  <c r="H42"/>
  <c r="G42"/>
  <c r="F42"/>
  <c r="E42"/>
  <c r="J39"/>
  <c r="I39"/>
  <c r="H39"/>
  <c r="G39"/>
  <c r="F39"/>
  <c r="E39"/>
  <c r="C39"/>
  <c r="J36"/>
  <c r="I36"/>
  <c r="H36"/>
  <c r="G36"/>
  <c r="F36"/>
  <c r="E36"/>
  <c r="D36"/>
  <c r="J33"/>
  <c r="I33"/>
  <c r="H33"/>
  <c r="G33"/>
  <c r="F33"/>
  <c r="E33"/>
  <c r="D33"/>
  <c r="J30"/>
  <c r="I30"/>
  <c r="H30"/>
  <c r="G30"/>
  <c r="F30"/>
  <c r="E30"/>
  <c r="J27"/>
  <c r="I27"/>
  <c r="H27"/>
  <c r="G27"/>
  <c r="F27"/>
  <c r="E27"/>
  <c r="J24"/>
  <c r="I24"/>
  <c r="H24"/>
  <c r="G24"/>
  <c r="F24"/>
  <c r="E24"/>
  <c r="D24"/>
  <c r="J21"/>
  <c r="I21"/>
  <c r="H21"/>
  <c r="G21"/>
  <c r="F21"/>
  <c r="E21"/>
  <c r="D21"/>
  <c r="J18"/>
  <c r="I18"/>
  <c r="H18"/>
  <c r="G18"/>
  <c r="F18"/>
  <c r="E18"/>
  <c r="J15"/>
  <c r="I15"/>
  <c r="H15"/>
  <c r="G15"/>
  <c r="F15"/>
  <c r="E15"/>
  <c r="C15"/>
  <c r="J12"/>
  <c r="I12"/>
  <c r="H12"/>
  <c r="G12"/>
  <c r="G69" s="1"/>
  <c r="G71" s="1"/>
  <c r="F12"/>
  <c r="E12"/>
  <c r="D12"/>
  <c r="J9"/>
  <c r="I9"/>
  <c r="H9"/>
  <c r="G9"/>
  <c r="F9"/>
  <c r="E9"/>
  <c r="D9"/>
  <c r="X69" i="8"/>
  <c r="T69"/>
  <c r="Q69"/>
  <c r="M69"/>
  <c r="J69"/>
  <c r="F69"/>
  <c r="E66"/>
  <c r="D66"/>
  <c r="D66" i="9" s="1"/>
  <c r="C66" i="8"/>
  <c r="C66" i="9" s="1"/>
  <c r="E63" i="8"/>
  <c r="D63"/>
  <c r="D63" i="9" s="1"/>
  <c r="C63" i="8"/>
  <c r="E60"/>
  <c r="D60"/>
  <c r="C60"/>
  <c r="C60" i="9" s="1"/>
  <c r="E57" i="8"/>
  <c r="D57"/>
  <c r="C57"/>
  <c r="C57" i="9" s="1"/>
  <c r="E54" i="8"/>
  <c r="D54"/>
  <c r="D54" i="9" s="1"/>
  <c r="C54" i="8"/>
  <c r="C54" i="9" s="1"/>
  <c r="E51" i="8"/>
  <c r="D51"/>
  <c r="D51" i="9" s="1"/>
  <c r="C51" i="8"/>
  <c r="C51" i="9" s="1"/>
  <c r="E48" i="8"/>
  <c r="D48"/>
  <c r="C48"/>
  <c r="C48" i="9" s="1"/>
  <c r="E45" i="8"/>
  <c r="D45"/>
  <c r="C45"/>
  <c r="C45" i="9" s="1"/>
  <c r="E42" i="8"/>
  <c r="D42"/>
  <c r="D42" i="9" s="1"/>
  <c r="C42" i="8"/>
  <c r="C42" i="9" s="1"/>
  <c r="E39" i="8"/>
  <c r="D39"/>
  <c r="D39" i="9" s="1"/>
  <c r="C39" i="8"/>
  <c r="E36"/>
  <c r="D36"/>
  <c r="C36"/>
  <c r="C36" i="9" s="1"/>
  <c r="E33" i="8"/>
  <c r="D33"/>
  <c r="C33"/>
  <c r="C33" i="9" s="1"/>
  <c r="E30" i="8"/>
  <c r="D30"/>
  <c r="D30" i="9" s="1"/>
  <c r="C30" i="8"/>
  <c r="C30" i="9" s="1"/>
  <c r="E27" i="8"/>
  <c r="D27"/>
  <c r="D27" i="9" s="1"/>
  <c r="C27" i="8"/>
  <c r="C27" i="9" s="1"/>
  <c r="E24" i="8"/>
  <c r="D24"/>
  <c r="C24"/>
  <c r="C24" i="9" s="1"/>
  <c r="E21" i="8"/>
  <c r="D21"/>
  <c r="C21"/>
  <c r="C21" i="9" s="1"/>
  <c r="E18" i="8"/>
  <c r="D18"/>
  <c r="D18" i="9" s="1"/>
  <c r="C18" i="8"/>
  <c r="C18" i="9" s="1"/>
  <c r="E15" i="8"/>
  <c r="D15"/>
  <c r="D15" i="9" s="1"/>
  <c r="C15" i="8"/>
  <c r="E12"/>
  <c r="D12"/>
  <c r="C12"/>
  <c r="C12" i="9" s="1"/>
  <c r="E9" i="8"/>
  <c r="D9"/>
  <c r="C9"/>
  <c r="C9" i="9" s="1"/>
  <c r="Y68" i="7"/>
  <c r="X68"/>
  <c r="U68"/>
  <c r="T68"/>
  <c r="Q68"/>
  <c r="AA67"/>
  <c r="X67"/>
  <c r="W67"/>
  <c r="T67"/>
  <c r="S67"/>
  <c r="AK66"/>
  <c r="AH66"/>
  <c r="AD66"/>
  <c r="AC66"/>
  <c r="Z66"/>
  <c r="Y66"/>
  <c r="V66"/>
  <c r="U66"/>
  <c r="R66"/>
  <c r="Q66"/>
  <c r="M66"/>
  <c r="J66"/>
  <c r="I66"/>
  <c r="H66"/>
  <c r="AA68" s="1"/>
  <c r="G66"/>
  <c r="F66"/>
  <c r="E66"/>
  <c r="D66"/>
  <c r="C66"/>
  <c r="B66"/>
  <c r="AK63"/>
  <c r="AH63"/>
  <c r="M63"/>
  <c r="J63"/>
  <c r="I63"/>
  <c r="H63"/>
  <c r="G63"/>
  <c r="F63"/>
  <c r="E63"/>
  <c r="D63"/>
  <c r="C63"/>
  <c r="AA62"/>
  <c r="W62"/>
  <c r="V62"/>
  <c r="S62"/>
  <c r="Z61"/>
  <c r="Y61"/>
  <c r="V61"/>
  <c r="R61"/>
  <c r="Q61"/>
  <c r="AK60"/>
  <c r="AH60"/>
  <c r="AE60"/>
  <c r="AB60"/>
  <c r="X60"/>
  <c r="W60"/>
  <c r="T60"/>
  <c r="M60"/>
  <c r="K60"/>
  <c r="J60"/>
  <c r="I60"/>
  <c r="H60"/>
  <c r="G60"/>
  <c r="F60"/>
  <c r="E60"/>
  <c r="D60"/>
  <c r="C60"/>
  <c r="Z59"/>
  <c r="Y59"/>
  <c r="V59"/>
  <c r="U59"/>
  <c r="R59"/>
  <c r="Q59"/>
  <c r="Y58"/>
  <c r="X58"/>
  <c r="U58"/>
  <c r="T58"/>
  <c r="Q58"/>
  <c r="AK57"/>
  <c r="AH57"/>
  <c r="AE57"/>
  <c r="AD57"/>
  <c r="AA57"/>
  <c r="Z57"/>
  <c r="W57"/>
  <c r="V57"/>
  <c r="S57"/>
  <c r="R57"/>
  <c r="M57"/>
  <c r="K57"/>
  <c r="J57"/>
  <c r="I57"/>
  <c r="H57"/>
  <c r="X59" s="1"/>
  <c r="G57"/>
  <c r="F57"/>
  <c r="E57"/>
  <c r="D57"/>
  <c r="C57"/>
  <c r="Y56"/>
  <c r="X56"/>
  <c r="U56"/>
  <c r="T56"/>
  <c r="Q56"/>
  <c r="AA55"/>
  <c r="X55"/>
  <c r="W55"/>
  <c r="T55"/>
  <c r="S55"/>
  <c r="AK54"/>
  <c r="AH54"/>
  <c r="AD54"/>
  <c r="AC54"/>
  <c r="Z54"/>
  <c r="Y54"/>
  <c r="V54"/>
  <c r="U54"/>
  <c r="R54"/>
  <c r="Q54"/>
  <c r="M54"/>
  <c r="J54"/>
  <c r="I54"/>
  <c r="H54"/>
  <c r="AA56" s="1"/>
  <c r="G54"/>
  <c r="F54"/>
  <c r="E54"/>
  <c r="D54"/>
  <c r="C54"/>
  <c r="B54"/>
  <c r="Z52"/>
  <c r="AK51"/>
  <c r="AH51"/>
  <c r="AC51"/>
  <c r="M51"/>
  <c r="J51"/>
  <c r="I51"/>
  <c r="H51"/>
  <c r="W53" s="1"/>
  <c r="G51"/>
  <c r="F51"/>
  <c r="E51"/>
  <c r="D51"/>
  <c r="C51"/>
  <c r="AA50"/>
  <c r="W50"/>
  <c r="V50"/>
  <c r="S50"/>
  <c r="Z49"/>
  <c r="Y49"/>
  <c r="V49"/>
  <c r="R49"/>
  <c r="Q49"/>
  <c r="AK48"/>
  <c r="AH48"/>
  <c r="AE48"/>
  <c r="AB48"/>
  <c r="X48"/>
  <c r="W48"/>
  <c r="T48"/>
  <c r="M48"/>
  <c r="K48"/>
  <c r="J48"/>
  <c r="I48"/>
  <c r="H48"/>
  <c r="G48"/>
  <c r="F48"/>
  <c r="E48"/>
  <c r="D48"/>
  <c r="C48"/>
  <c r="Z47"/>
  <c r="Y47"/>
  <c r="V47"/>
  <c r="U47"/>
  <c r="R47"/>
  <c r="Q47"/>
  <c r="Y46"/>
  <c r="X46"/>
  <c r="U46"/>
  <c r="T46"/>
  <c r="Q46"/>
  <c r="AK45"/>
  <c r="AH45"/>
  <c r="AE45"/>
  <c r="AD45"/>
  <c r="AA45"/>
  <c r="Z45"/>
  <c r="W45"/>
  <c r="V45"/>
  <c r="S45"/>
  <c r="R45"/>
  <c r="M45"/>
  <c r="K45"/>
  <c r="J45"/>
  <c r="I45"/>
  <c r="H45"/>
  <c r="X47" s="1"/>
  <c r="G45"/>
  <c r="F45"/>
  <c r="E45"/>
  <c r="D45"/>
  <c r="C45"/>
  <c r="Y44"/>
  <c r="X44"/>
  <c r="U44"/>
  <c r="T44"/>
  <c r="Q44"/>
  <c r="AA43"/>
  <c r="X43"/>
  <c r="W43"/>
  <c r="T43"/>
  <c r="S43"/>
  <c r="AK42"/>
  <c r="AH42"/>
  <c r="AD42"/>
  <c r="AC42"/>
  <c r="Z42"/>
  <c r="Y42"/>
  <c r="V42"/>
  <c r="U42"/>
  <c r="R42"/>
  <c r="Q42"/>
  <c r="M42"/>
  <c r="J42"/>
  <c r="I42"/>
  <c r="H42"/>
  <c r="AA44" s="1"/>
  <c r="G42"/>
  <c r="F42"/>
  <c r="E42"/>
  <c r="D42"/>
  <c r="C42"/>
  <c r="B42"/>
  <c r="W41"/>
  <c r="Z40"/>
  <c r="AK39"/>
  <c r="AH39"/>
  <c r="AC39"/>
  <c r="M39"/>
  <c r="J39"/>
  <c r="I39"/>
  <c r="H39"/>
  <c r="G39"/>
  <c r="F39"/>
  <c r="E39"/>
  <c r="D39"/>
  <c r="C39"/>
  <c r="AA38"/>
  <c r="W38"/>
  <c r="V38"/>
  <c r="S38"/>
  <c r="Z37"/>
  <c r="Y37"/>
  <c r="V37"/>
  <c r="R37"/>
  <c r="Q37"/>
  <c r="AK36"/>
  <c r="AH36"/>
  <c r="AE36"/>
  <c r="AB36"/>
  <c r="X36"/>
  <c r="W36"/>
  <c r="T36"/>
  <c r="M36"/>
  <c r="K36"/>
  <c r="J36"/>
  <c r="I36"/>
  <c r="H36"/>
  <c r="G36"/>
  <c r="F36"/>
  <c r="E36"/>
  <c r="D36"/>
  <c r="C36"/>
  <c r="Z35"/>
  <c r="Y35"/>
  <c r="V35"/>
  <c r="U35"/>
  <c r="R35"/>
  <c r="Q35"/>
  <c r="Y34"/>
  <c r="X34"/>
  <c r="U34"/>
  <c r="T34"/>
  <c r="Q34"/>
  <c r="AK33"/>
  <c r="AH33"/>
  <c r="AE33"/>
  <c r="AD33"/>
  <c r="AA33"/>
  <c r="Z33"/>
  <c r="W33"/>
  <c r="V33"/>
  <c r="S33"/>
  <c r="R33"/>
  <c r="M33"/>
  <c r="K33"/>
  <c r="J33"/>
  <c r="I33"/>
  <c r="H33"/>
  <c r="X35" s="1"/>
  <c r="G33"/>
  <c r="F33"/>
  <c r="E33"/>
  <c r="D33"/>
  <c r="C33"/>
  <c r="Y32"/>
  <c r="X32"/>
  <c r="U32"/>
  <c r="T32"/>
  <c r="Q32"/>
  <c r="AA31"/>
  <c r="X31"/>
  <c r="W31"/>
  <c r="T31"/>
  <c r="S31"/>
  <c r="AK30"/>
  <c r="AH30"/>
  <c r="AD30"/>
  <c r="AC30"/>
  <c r="Z30"/>
  <c r="Y30"/>
  <c r="V30"/>
  <c r="U30"/>
  <c r="R30"/>
  <c r="Q30"/>
  <c r="M30"/>
  <c r="J30"/>
  <c r="I30"/>
  <c r="H30"/>
  <c r="AA32" s="1"/>
  <c r="G30"/>
  <c r="F30"/>
  <c r="E30"/>
  <c r="D30"/>
  <c r="C30"/>
  <c r="B30"/>
  <c r="W29"/>
  <c r="Z28"/>
  <c r="AK27"/>
  <c r="AH27"/>
  <c r="M27"/>
  <c r="J27"/>
  <c r="I27"/>
  <c r="H27"/>
  <c r="G27"/>
  <c r="F27"/>
  <c r="E27"/>
  <c r="D27"/>
  <c r="C27"/>
  <c r="W26"/>
  <c r="V26"/>
  <c r="Z25"/>
  <c r="Y25"/>
  <c r="V25"/>
  <c r="R25"/>
  <c r="AK24"/>
  <c r="AH24"/>
  <c r="X24"/>
  <c r="W24"/>
  <c r="T24"/>
  <c r="M24"/>
  <c r="K24"/>
  <c r="J24"/>
  <c r="I24"/>
  <c r="H24"/>
  <c r="G24"/>
  <c r="F24"/>
  <c r="E24"/>
  <c r="D24"/>
  <c r="C24"/>
  <c r="Z23"/>
  <c r="Y23"/>
  <c r="V23"/>
  <c r="U23"/>
  <c r="R23"/>
  <c r="Y22"/>
  <c r="X22"/>
  <c r="U22"/>
  <c r="T22"/>
  <c r="AK21"/>
  <c r="AH21"/>
  <c r="AA21"/>
  <c r="Z21"/>
  <c r="W21"/>
  <c r="V21"/>
  <c r="S21"/>
  <c r="R21"/>
  <c r="M21"/>
  <c r="K21"/>
  <c r="J21"/>
  <c r="I21"/>
  <c r="H21"/>
  <c r="X23" s="1"/>
  <c r="G21"/>
  <c r="F21"/>
  <c r="E21"/>
  <c r="D21"/>
  <c r="C21"/>
  <c r="Y20"/>
  <c r="X20"/>
  <c r="U20"/>
  <c r="T20"/>
  <c r="AA19"/>
  <c r="X19"/>
  <c r="W19"/>
  <c r="T19"/>
  <c r="AK18"/>
  <c r="AH18"/>
  <c r="Z18"/>
  <c r="Y18"/>
  <c r="V18"/>
  <c r="U18"/>
  <c r="R18"/>
  <c r="M18"/>
  <c r="J18"/>
  <c r="I18"/>
  <c r="H18"/>
  <c r="G18"/>
  <c r="F18"/>
  <c r="E18"/>
  <c r="D18"/>
  <c r="C18"/>
  <c r="B18"/>
  <c r="AK15"/>
  <c r="AH15"/>
  <c r="M15"/>
  <c r="J15"/>
  <c r="I15"/>
  <c r="H15"/>
  <c r="Z16" s="1"/>
  <c r="G15"/>
  <c r="F15"/>
  <c r="E15"/>
  <c r="D15"/>
  <c r="C15"/>
  <c r="W14"/>
  <c r="V14"/>
  <c r="Z13"/>
  <c r="Y13"/>
  <c r="V13"/>
  <c r="R13"/>
  <c r="AK12"/>
  <c r="AH12"/>
  <c r="X12"/>
  <c r="W12"/>
  <c r="T12"/>
  <c r="M12"/>
  <c r="K12"/>
  <c r="J12"/>
  <c r="I12"/>
  <c r="H12"/>
  <c r="G12"/>
  <c r="F12"/>
  <c r="E12"/>
  <c r="D12"/>
  <c r="C12"/>
  <c r="Z11"/>
  <c r="Y11"/>
  <c r="V11"/>
  <c r="U11"/>
  <c r="R11"/>
  <c r="Y10"/>
  <c r="X10"/>
  <c r="U10"/>
  <c r="T10"/>
  <c r="AK9"/>
  <c r="AH9"/>
  <c r="AA9"/>
  <c r="Z9"/>
  <c r="W9"/>
  <c r="V9"/>
  <c r="S9"/>
  <c r="R9"/>
  <c r="M9"/>
  <c r="K9"/>
  <c r="J9"/>
  <c r="I9"/>
  <c r="H9"/>
  <c r="X11" s="1"/>
  <c r="G9"/>
  <c r="F9"/>
  <c r="E9"/>
  <c r="D9"/>
  <c r="C9"/>
  <c r="N68" i="6"/>
  <c r="O68" s="1"/>
  <c r="M68"/>
  <c r="Q68" s="1"/>
  <c r="N67"/>
  <c r="W66"/>
  <c r="O66"/>
  <c r="N66"/>
  <c r="D66"/>
  <c r="C66"/>
  <c r="B66"/>
  <c r="N65"/>
  <c r="O65" s="1"/>
  <c r="M65"/>
  <c r="Q65" s="1"/>
  <c r="N64"/>
  <c r="W63"/>
  <c r="O63"/>
  <c r="N63"/>
  <c r="D63"/>
  <c r="C63"/>
  <c r="B63"/>
  <c r="N62"/>
  <c r="O62" s="1"/>
  <c r="M62"/>
  <c r="Q62" s="1"/>
  <c r="N61"/>
  <c r="O61" s="1"/>
  <c r="W60"/>
  <c r="O60"/>
  <c r="N60"/>
  <c r="D60"/>
  <c r="C60"/>
  <c r="B60"/>
  <c r="N59"/>
  <c r="O59" s="1"/>
  <c r="M59"/>
  <c r="Q59" s="1"/>
  <c r="N58"/>
  <c r="O58" s="1"/>
  <c r="W57"/>
  <c r="O57"/>
  <c r="N57"/>
  <c r="D57"/>
  <c r="C57"/>
  <c r="B57"/>
  <c r="N56"/>
  <c r="O56" s="1"/>
  <c r="M56"/>
  <c r="Q56" s="1"/>
  <c r="N55"/>
  <c r="O55" s="1"/>
  <c r="V54"/>
  <c r="R54"/>
  <c r="S54" s="1"/>
  <c r="T54" s="1"/>
  <c r="Q54"/>
  <c r="O54"/>
  <c r="N54"/>
  <c r="M54"/>
  <c r="D54"/>
  <c r="W54" s="1"/>
  <c r="C54"/>
  <c r="B54"/>
  <c r="O53"/>
  <c r="N53"/>
  <c r="M53" s="1"/>
  <c r="Q53" s="1"/>
  <c r="O52"/>
  <c r="N52"/>
  <c r="M52" s="1"/>
  <c r="Q52" s="1"/>
  <c r="V51"/>
  <c r="R51"/>
  <c r="S51" s="1"/>
  <c r="T51" s="1"/>
  <c r="Q51"/>
  <c r="O51"/>
  <c r="N51"/>
  <c r="M51"/>
  <c r="D51"/>
  <c r="W51" s="1"/>
  <c r="C51"/>
  <c r="B51"/>
  <c r="O50"/>
  <c r="N50"/>
  <c r="M50" s="1"/>
  <c r="Q50" s="1"/>
  <c r="O49"/>
  <c r="N49"/>
  <c r="M49" s="1"/>
  <c r="Q49" s="1"/>
  <c r="V48"/>
  <c r="R48"/>
  <c r="S48" s="1"/>
  <c r="T48" s="1"/>
  <c r="Q48"/>
  <c r="O48"/>
  <c r="N48"/>
  <c r="M48"/>
  <c r="D48"/>
  <c r="W48" s="1"/>
  <c r="C48"/>
  <c r="B48"/>
  <c r="O47"/>
  <c r="N47"/>
  <c r="M47" s="1"/>
  <c r="Q47" s="1"/>
  <c r="O46"/>
  <c r="N46"/>
  <c r="M46" s="1"/>
  <c r="Q46" s="1"/>
  <c r="V45"/>
  <c r="R45"/>
  <c r="S45" s="1"/>
  <c r="T45" s="1"/>
  <c r="Q45"/>
  <c r="O45"/>
  <c r="N45"/>
  <c r="M45"/>
  <c r="D45"/>
  <c r="W45" s="1"/>
  <c r="C45"/>
  <c r="B45"/>
  <c r="O44"/>
  <c r="N44"/>
  <c r="M44" s="1"/>
  <c r="Q44" s="1"/>
  <c r="O43"/>
  <c r="N43"/>
  <c r="M43" s="1"/>
  <c r="Q43" s="1"/>
  <c r="V42"/>
  <c r="R42"/>
  <c r="S42" s="1"/>
  <c r="T42" s="1"/>
  <c r="Q42"/>
  <c r="O42"/>
  <c r="N42"/>
  <c r="M42"/>
  <c r="D42"/>
  <c r="W42" s="1"/>
  <c r="C42"/>
  <c r="B42"/>
  <c r="O41"/>
  <c r="N41"/>
  <c r="M41" s="1"/>
  <c r="Q41" s="1"/>
  <c r="O40"/>
  <c r="N40"/>
  <c r="M40" s="1"/>
  <c r="Q40" s="1"/>
  <c r="V39"/>
  <c r="R39"/>
  <c r="S39" s="1"/>
  <c r="T39" s="1"/>
  <c r="Q39"/>
  <c r="O39"/>
  <c r="N39"/>
  <c r="M39"/>
  <c r="D39"/>
  <c r="W39" s="1"/>
  <c r="C39"/>
  <c r="B39"/>
  <c r="O38"/>
  <c r="N38"/>
  <c r="M38" s="1"/>
  <c r="Q38" s="1"/>
  <c r="O37"/>
  <c r="N37"/>
  <c r="M37" s="1"/>
  <c r="Q37" s="1"/>
  <c r="V36"/>
  <c r="R36"/>
  <c r="S36" s="1"/>
  <c r="T36" s="1"/>
  <c r="Q36"/>
  <c r="O36"/>
  <c r="N36"/>
  <c r="M36"/>
  <c r="D36"/>
  <c r="W36" s="1"/>
  <c r="C36"/>
  <c r="B36"/>
  <c r="O35"/>
  <c r="N35"/>
  <c r="M35" s="1"/>
  <c r="Q35" s="1"/>
  <c r="O34"/>
  <c r="N34"/>
  <c r="M34" s="1"/>
  <c r="Q34" s="1"/>
  <c r="V33"/>
  <c r="R33"/>
  <c r="S33" s="1"/>
  <c r="T33" s="1"/>
  <c r="Q33"/>
  <c r="O33"/>
  <c r="N33"/>
  <c r="M33"/>
  <c r="D33"/>
  <c r="W33" s="1"/>
  <c r="C33"/>
  <c r="B33"/>
  <c r="O32"/>
  <c r="N32"/>
  <c r="M32" s="1"/>
  <c r="Q32" s="1"/>
  <c r="O31"/>
  <c r="N31"/>
  <c r="M31" s="1"/>
  <c r="Q31" s="1"/>
  <c r="V30"/>
  <c r="R30"/>
  <c r="S30" s="1"/>
  <c r="T30" s="1"/>
  <c r="Q30"/>
  <c r="O30"/>
  <c r="N30"/>
  <c r="M30"/>
  <c r="D30"/>
  <c r="W30" s="1"/>
  <c r="C30"/>
  <c r="B30"/>
  <c r="O29"/>
  <c r="N29"/>
  <c r="M29" s="1"/>
  <c r="Q29" s="1"/>
  <c r="O28"/>
  <c r="N28"/>
  <c r="M28" s="1"/>
  <c r="Q28" s="1"/>
  <c r="V27"/>
  <c r="R27"/>
  <c r="S27" s="1"/>
  <c r="T27" s="1"/>
  <c r="Q27"/>
  <c r="O27"/>
  <c r="N27"/>
  <c r="M27"/>
  <c r="D27"/>
  <c r="W27" s="1"/>
  <c r="C27"/>
  <c r="B27"/>
  <c r="O26"/>
  <c r="N26"/>
  <c r="M26" s="1"/>
  <c r="Q26" s="1"/>
  <c r="O25"/>
  <c r="N25"/>
  <c r="M25" s="1"/>
  <c r="Q25" s="1"/>
  <c r="V24"/>
  <c r="R24"/>
  <c r="S24" s="1"/>
  <c r="T24" s="1"/>
  <c r="Q24"/>
  <c r="O24"/>
  <c r="N24"/>
  <c r="M24"/>
  <c r="D24"/>
  <c r="W24" s="1"/>
  <c r="C24"/>
  <c r="B24"/>
  <c r="O23"/>
  <c r="N23"/>
  <c r="M23" s="1"/>
  <c r="Q23" s="1"/>
  <c r="O22"/>
  <c r="N22"/>
  <c r="M22" s="1"/>
  <c r="Q22" s="1"/>
  <c r="V21"/>
  <c r="R21"/>
  <c r="S21" s="1"/>
  <c r="T21" s="1"/>
  <c r="Q21"/>
  <c r="O21"/>
  <c r="N21"/>
  <c r="M21"/>
  <c r="D21"/>
  <c r="W21" s="1"/>
  <c r="C21"/>
  <c r="B21"/>
  <c r="O20"/>
  <c r="N20"/>
  <c r="M20" s="1"/>
  <c r="Q20" s="1"/>
  <c r="O19"/>
  <c r="N19"/>
  <c r="M19" s="1"/>
  <c r="Q19" s="1"/>
  <c r="V18"/>
  <c r="R18"/>
  <c r="S18" s="1"/>
  <c r="T18" s="1"/>
  <c r="Q18"/>
  <c r="O18"/>
  <c r="N18"/>
  <c r="M18"/>
  <c r="D18"/>
  <c r="W18" s="1"/>
  <c r="C18"/>
  <c r="B18"/>
  <c r="O17"/>
  <c r="N17"/>
  <c r="M17" s="1"/>
  <c r="Q17" s="1"/>
  <c r="O16"/>
  <c r="N16"/>
  <c r="M16" s="1"/>
  <c r="Q16" s="1"/>
  <c r="V15"/>
  <c r="R15"/>
  <c r="S15" s="1"/>
  <c r="T15" s="1"/>
  <c r="Q15"/>
  <c r="O15"/>
  <c r="N15"/>
  <c r="M15"/>
  <c r="D15"/>
  <c r="W15" s="1"/>
  <c r="C15"/>
  <c r="B15"/>
  <c r="O14"/>
  <c r="N14"/>
  <c r="M14" s="1"/>
  <c r="Q14" s="1"/>
  <c r="O13"/>
  <c r="N13"/>
  <c r="M13" s="1"/>
  <c r="Q13" s="1"/>
  <c r="V12"/>
  <c r="R12"/>
  <c r="S12" s="1"/>
  <c r="T12" s="1"/>
  <c r="Q12"/>
  <c r="O12"/>
  <c r="N12"/>
  <c r="M12"/>
  <c r="D12"/>
  <c r="W12" s="1"/>
  <c r="C12"/>
  <c r="B12"/>
  <c r="O11"/>
  <c r="N11"/>
  <c r="M11" s="1"/>
  <c r="Q11" s="1"/>
  <c r="O10"/>
  <c r="N10"/>
  <c r="M10" s="1"/>
  <c r="Q10" s="1"/>
  <c r="V9"/>
  <c r="R9"/>
  <c r="S9" s="1"/>
  <c r="T9" s="1"/>
  <c r="Q9"/>
  <c r="O9"/>
  <c r="N9"/>
  <c r="M9"/>
  <c r="D9"/>
  <c r="W9" s="1"/>
  <c r="C9"/>
  <c r="B9"/>
  <c r="R68" i="5"/>
  <c r="J68"/>
  <c r="H68"/>
  <c r="U67"/>
  <c r="T67"/>
  <c r="V67" s="1"/>
  <c r="R67"/>
  <c r="J67"/>
  <c r="S67" s="1"/>
  <c r="H67"/>
  <c r="T66"/>
  <c r="V66" s="1"/>
  <c r="S66"/>
  <c r="U66" s="1"/>
  <c r="R66"/>
  <c r="J66"/>
  <c r="H66"/>
  <c r="D66"/>
  <c r="C66"/>
  <c r="B66"/>
  <c r="R65"/>
  <c r="J65"/>
  <c r="H65"/>
  <c r="R64"/>
  <c r="J64"/>
  <c r="S64" s="1"/>
  <c r="U64" s="1"/>
  <c r="H64"/>
  <c r="T63"/>
  <c r="V63" s="1"/>
  <c r="S63"/>
  <c r="U63" s="1"/>
  <c r="R63"/>
  <c r="J63"/>
  <c r="H63"/>
  <c r="D63"/>
  <c r="C63"/>
  <c r="B63"/>
  <c r="R62"/>
  <c r="J62"/>
  <c r="H62"/>
  <c r="U61"/>
  <c r="T61"/>
  <c r="V61" s="1"/>
  <c r="R61"/>
  <c r="J61"/>
  <c r="S61" s="1"/>
  <c r="H61"/>
  <c r="T60"/>
  <c r="V60" s="1"/>
  <c r="S60"/>
  <c r="U60" s="1"/>
  <c r="R60"/>
  <c r="J60"/>
  <c r="H60"/>
  <c r="D60"/>
  <c r="C60"/>
  <c r="B60"/>
  <c r="R59"/>
  <c r="J59"/>
  <c r="H59"/>
  <c r="R58"/>
  <c r="J58"/>
  <c r="S58" s="1"/>
  <c r="U58" s="1"/>
  <c r="H58"/>
  <c r="T57"/>
  <c r="V57" s="1"/>
  <c r="S57"/>
  <c r="U57" s="1"/>
  <c r="R57"/>
  <c r="J57"/>
  <c r="H57"/>
  <c r="D57"/>
  <c r="C57"/>
  <c r="B57"/>
  <c r="R56"/>
  <c r="J56"/>
  <c r="H56"/>
  <c r="U55"/>
  <c r="T55"/>
  <c r="V55" s="1"/>
  <c r="R55"/>
  <c r="J55"/>
  <c r="S55" s="1"/>
  <c r="H55"/>
  <c r="T54"/>
  <c r="V54" s="1"/>
  <c r="S54"/>
  <c r="U54" s="1"/>
  <c r="R54"/>
  <c r="J54"/>
  <c r="H54"/>
  <c r="D54"/>
  <c r="C54"/>
  <c r="B54"/>
  <c r="R53"/>
  <c r="J53"/>
  <c r="H53"/>
  <c r="R52"/>
  <c r="J52"/>
  <c r="S52" s="1"/>
  <c r="U52" s="1"/>
  <c r="H52"/>
  <c r="T51"/>
  <c r="V51" s="1"/>
  <c r="S51"/>
  <c r="U51" s="1"/>
  <c r="R51"/>
  <c r="J51"/>
  <c r="H51"/>
  <c r="D51"/>
  <c r="C51"/>
  <c r="B51"/>
  <c r="R50"/>
  <c r="J50"/>
  <c r="H50"/>
  <c r="U49"/>
  <c r="T49"/>
  <c r="V49" s="1"/>
  <c r="R49"/>
  <c r="J49"/>
  <c r="S49" s="1"/>
  <c r="H49"/>
  <c r="T48"/>
  <c r="V48" s="1"/>
  <c r="S48"/>
  <c r="U48" s="1"/>
  <c r="R48"/>
  <c r="J48"/>
  <c r="H48"/>
  <c r="D48"/>
  <c r="C48"/>
  <c r="B48"/>
  <c r="R47"/>
  <c r="J47"/>
  <c r="H47"/>
  <c r="R46"/>
  <c r="J46"/>
  <c r="S46" s="1"/>
  <c r="U46" s="1"/>
  <c r="H46"/>
  <c r="T45"/>
  <c r="V45" s="1"/>
  <c r="S45"/>
  <c r="U45" s="1"/>
  <c r="R45"/>
  <c r="J45"/>
  <c r="H45"/>
  <c r="D45"/>
  <c r="C45"/>
  <c r="B45"/>
  <c r="R44"/>
  <c r="J44"/>
  <c r="H44"/>
  <c r="U43"/>
  <c r="T43"/>
  <c r="V43" s="1"/>
  <c r="R43"/>
  <c r="J43"/>
  <c r="S43" s="1"/>
  <c r="H43"/>
  <c r="T42"/>
  <c r="V42" s="1"/>
  <c r="S42"/>
  <c r="U42" s="1"/>
  <c r="R42"/>
  <c r="J42"/>
  <c r="H42"/>
  <c r="D42"/>
  <c r="C42"/>
  <c r="B42"/>
  <c r="R41"/>
  <c r="J41"/>
  <c r="H41"/>
  <c r="R40"/>
  <c r="J40"/>
  <c r="S40" s="1"/>
  <c r="U40" s="1"/>
  <c r="H40"/>
  <c r="T39"/>
  <c r="V39" s="1"/>
  <c r="S39"/>
  <c r="U39" s="1"/>
  <c r="R39"/>
  <c r="J39"/>
  <c r="H39"/>
  <c r="D39"/>
  <c r="C39"/>
  <c r="B39"/>
  <c r="R38"/>
  <c r="J38"/>
  <c r="H38"/>
  <c r="U37"/>
  <c r="T37"/>
  <c r="V37" s="1"/>
  <c r="R37"/>
  <c r="J37"/>
  <c r="S37" s="1"/>
  <c r="H37"/>
  <c r="T36"/>
  <c r="V36" s="1"/>
  <c r="S36"/>
  <c r="U36" s="1"/>
  <c r="R36"/>
  <c r="J36"/>
  <c r="H36"/>
  <c r="D36"/>
  <c r="C36"/>
  <c r="B36"/>
  <c r="R35"/>
  <c r="J35"/>
  <c r="H35"/>
  <c r="R34"/>
  <c r="J34"/>
  <c r="S34" s="1"/>
  <c r="U34" s="1"/>
  <c r="H34"/>
  <c r="T33"/>
  <c r="V33" s="1"/>
  <c r="S33"/>
  <c r="U33" s="1"/>
  <c r="R33"/>
  <c r="J33"/>
  <c r="H33"/>
  <c r="D33"/>
  <c r="C33"/>
  <c r="B33"/>
  <c r="R32"/>
  <c r="J32"/>
  <c r="H32"/>
  <c r="U31"/>
  <c r="T31"/>
  <c r="V31" s="1"/>
  <c r="R31"/>
  <c r="J31"/>
  <c r="S31" s="1"/>
  <c r="H31"/>
  <c r="T30"/>
  <c r="V30" s="1"/>
  <c r="S30"/>
  <c r="U30" s="1"/>
  <c r="R30"/>
  <c r="J30"/>
  <c r="H30"/>
  <c r="D30"/>
  <c r="C30"/>
  <c r="B30"/>
  <c r="R29"/>
  <c r="J29"/>
  <c r="H29"/>
  <c r="R28"/>
  <c r="J28"/>
  <c r="S28" s="1"/>
  <c r="U28" s="1"/>
  <c r="H28"/>
  <c r="T27"/>
  <c r="V27" s="1"/>
  <c r="S27"/>
  <c r="U27" s="1"/>
  <c r="R27"/>
  <c r="J27"/>
  <c r="H27"/>
  <c r="D27"/>
  <c r="C27"/>
  <c r="R26"/>
  <c r="AA26" i="7" s="1"/>
  <c r="J26" i="5"/>
  <c r="H26"/>
  <c r="U25"/>
  <c r="T25"/>
  <c r="V25" s="1"/>
  <c r="R25"/>
  <c r="J25"/>
  <c r="S25" s="1"/>
  <c r="H25"/>
  <c r="Q25" i="7" s="1"/>
  <c r="T24" i="5"/>
  <c r="V24" s="1"/>
  <c r="S24"/>
  <c r="U24" s="1"/>
  <c r="R24"/>
  <c r="J24"/>
  <c r="H24"/>
  <c r="D24"/>
  <c r="C24"/>
  <c r="R23"/>
  <c r="J23"/>
  <c r="H23"/>
  <c r="Q23" i="7" s="1"/>
  <c r="U22" i="5"/>
  <c r="T22"/>
  <c r="V22" s="1"/>
  <c r="R22"/>
  <c r="J22"/>
  <c r="S22" s="1"/>
  <c r="H22"/>
  <c r="Q22" i="7" s="1"/>
  <c r="T21" i="5"/>
  <c r="V21" s="1"/>
  <c r="R21"/>
  <c r="J21"/>
  <c r="H21"/>
  <c r="D21"/>
  <c r="C21"/>
  <c r="R20"/>
  <c r="J20"/>
  <c r="H20"/>
  <c r="Q20" i="7" s="1"/>
  <c r="R19" i="5"/>
  <c r="J19"/>
  <c r="H19"/>
  <c r="T18"/>
  <c r="V18" s="1"/>
  <c r="R18"/>
  <c r="J18"/>
  <c r="H18"/>
  <c r="Q18" i="7" s="1"/>
  <c r="D18" i="5"/>
  <c r="C18"/>
  <c r="R17"/>
  <c r="J17"/>
  <c r="H17"/>
  <c r="R16"/>
  <c r="J16"/>
  <c r="H16"/>
  <c r="T15"/>
  <c r="V15" s="1"/>
  <c r="R15"/>
  <c r="J15"/>
  <c r="H15"/>
  <c r="D15"/>
  <c r="C15"/>
  <c r="R14"/>
  <c r="AA14" i="7" s="1"/>
  <c r="J14" i="5"/>
  <c r="H14"/>
  <c r="T13"/>
  <c r="V13" s="1"/>
  <c r="R13"/>
  <c r="J13"/>
  <c r="H13"/>
  <c r="Q13" i="7" s="1"/>
  <c r="T12" i="5"/>
  <c r="V12" s="1"/>
  <c r="S12"/>
  <c r="U12" s="1"/>
  <c r="R12"/>
  <c r="J12"/>
  <c r="H12"/>
  <c r="D12"/>
  <c r="C12"/>
  <c r="R11"/>
  <c r="J11"/>
  <c r="H11"/>
  <c r="Q11" i="7" s="1"/>
  <c r="T10" i="5"/>
  <c r="V10" s="1"/>
  <c r="R10"/>
  <c r="J10"/>
  <c r="H10"/>
  <c r="Q10" i="7" s="1"/>
  <c r="T9" i="5"/>
  <c r="V9" s="1"/>
  <c r="R9"/>
  <c r="J9"/>
  <c r="H9"/>
  <c r="Q9" i="7" s="1"/>
  <c r="D9" i="5"/>
  <c r="C9"/>
  <c r="J66" i="4"/>
  <c r="G66"/>
  <c r="F66"/>
  <c r="E66"/>
  <c r="D66"/>
  <c r="C66"/>
  <c r="B66"/>
  <c r="J63"/>
  <c r="G63"/>
  <c r="F63"/>
  <c r="E63"/>
  <c r="D63"/>
  <c r="C63"/>
  <c r="B63"/>
  <c r="J60"/>
  <c r="G60"/>
  <c r="F60"/>
  <c r="E60"/>
  <c r="D60"/>
  <c r="C60"/>
  <c r="B60"/>
  <c r="J57"/>
  <c r="G57"/>
  <c r="F57"/>
  <c r="E57"/>
  <c r="D57"/>
  <c r="C57"/>
  <c r="B57"/>
  <c r="J54"/>
  <c r="G54"/>
  <c r="F54"/>
  <c r="E54"/>
  <c r="D54"/>
  <c r="C54"/>
  <c r="B54"/>
  <c r="J51"/>
  <c r="G51"/>
  <c r="F51"/>
  <c r="E51"/>
  <c r="D51"/>
  <c r="C51"/>
  <c r="B51"/>
  <c r="J48"/>
  <c r="G48"/>
  <c r="F48"/>
  <c r="E48"/>
  <c r="D48"/>
  <c r="C48"/>
  <c r="B48"/>
  <c r="J45"/>
  <c r="G45"/>
  <c r="F45"/>
  <c r="E45"/>
  <c r="D45"/>
  <c r="C45"/>
  <c r="B45"/>
  <c r="J42"/>
  <c r="G42"/>
  <c r="F42"/>
  <c r="E42"/>
  <c r="D42"/>
  <c r="C42"/>
  <c r="B42"/>
  <c r="J39"/>
  <c r="G39"/>
  <c r="F39"/>
  <c r="E39"/>
  <c r="D39"/>
  <c r="C39"/>
  <c r="B39"/>
  <c r="J36"/>
  <c r="G36"/>
  <c r="F36"/>
  <c r="E36"/>
  <c r="D36"/>
  <c r="C36"/>
  <c r="B36"/>
  <c r="J33"/>
  <c r="G33"/>
  <c r="F33"/>
  <c r="E33"/>
  <c r="D33"/>
  <c r="C33"/>
  <c r="B33"/>
  <c r="J30"/>
  <c r="G30"/>
  <c r="F30"/>
  <c r="E30"/>
  <c r="D30"/>
  <c r="C30"/>
  <c r="B30"/>
  <c r="J27"/>
  <c r="G27"/>
  <c r="F27"/>
  <c r="E27"/>
  <c r="D27"/>
  <c r="C27"/>
  <c r="B27"/>
  <c r="J24"/>
  <c r="F24"/>
  <c r="E24"/>
  <c r="D24"/>
  <c r="C24"/>
  <c r="J21"/>
  <c r="G21"/>
  <c r="F21"/>
  <c r="E21"/>
  <c r="D21"/>
  <c r="C21"/>
  <c r="B21"/>
  <c r="J18"/>
  <c r="G18"/>
  <c r="F18"/>
  <c r="E18"/>
  <c r="D18"/>
  <c r="C18"/>
  <c r="B18"/>
  <c r="J15"/>
  <c r="G15"/>
  <c r="F15"/>
  <c r="E15"/>
  <c r="D15"/>
  <c r="C15"/>
  <c r="B15"/>
  <c r="J12"/>
  <c r="G12"/>
  <c r="F12"/>
  <c r="E12"/>
  <c r="D12"/>
  <c r="C12"/>
  <c r="B12"/>
  <c r="J9"/>
  <c r="G9"/>
  <c r="F9"/>
  <c r="E9"/>
  <c r="D9"/>
  <c r="C9"/>
  <c r="B9"/>
  <c r="Y66" i="3"/>
  <c r="Z66" s="1"/>
  <c r="E66"/>
  <c r="D66"/>
  <c r="C66"/>
  <c r="B66"/>
  <c r="E63"/>
  <c r="Y63" s="1"/>
  <c r="Z63" s="1"/>
  <c r="D63"/>
  <c r="C63"/>
  <c r="B63"/>
  <c r="Z60"/>
  <c r="Y60"/>
  <c r="E60"/>
  <c r="D60"/>
  <c r="C60"/>
  <c r="B60"/>
  <c r="E57"/>
  <c r="Y57" s="1"/>
  <c r="Z57" s="1"/>
  <c r="D57"/>
  <c r="C57"/>
  <c r="B57"/>
  <c r="Y54"/>
  <c r="Z54" s="1"/>
  <c r="E54"/>
  <c r="D54"/>
  <c r="C54"/>
  <c r="B54"/>
  <c r="E51"/>
  <c r="Y51" s="1"/>
  <c r="Z51" s="1"/>
  <c r="D51"/>
  <c r="C51"/>
  <c r="B51"/>
  <c r="Z48"/>
  <c r="Y48"/>
  <c r="E48"/>
  <c r="D48"/>
  <c r="C48"/>
  <c r="B48"/>
  <c r="E45"/>
  <c r="Y45" s="1"/>
  <c r="Z45" s="1"/>
  <c r="D45"/>
  <c r="C45"/>
  <c r="B45"/>
  <c r="Y42"/>
  <c r="Z42" s="1"/>
  <c r="E42"/>
  <c r="D42"/>
  <c r="C42"/>
  <c r="B42"/>
  <c r="E39"/>
  <c r="Y39" s="1"/>
  <c r="Z39" s="1"/>
  <c r="D39"/>
  <c r="C39"/>
  <c r="B39"/>
  <c r="Z36"/>
  <c r="Y36"/>
  <c r="E36"/>
  <c r="D36"/>
  <c r="C36"/>
  <c r="B36"/>
  <c r="E33"/>
  <c r="Y33" s="1"/>
  <c r="Z33" s="1"/>
  <c r="D33"/>
  <c r="C33"/>
  <c r="B33"/>
  <c r="Y30"/>
  <c r="Z30" s="1"/>
  <c r="E30"/>
  <c r="D30"/>
  <c r="C30"/>
  <c r="B30"/>
  <c r="E27"/>
  <c r="Y27" s="1"/>
  <c r="Z27" s="1"/>
  <c r="D27"/>
  <c r="C27"/>
  <c r="B27"/>
  <c r="Z24"/>
  <c r="Y24"/>
  <c r="E24"/>
  <c r="D24"/>
  <c r="C24"/>
  <c r="B24"/>
  <c r="E21"/>
  <c r="Y21" s="1"/>
  <c r="Z21" s="1"/>
  <c r="D21"/>
  <c r="C21"/>
  <c r="B21"/>
  <c r="Y18"/>
  <c r="Z18" s="1"/>
  <c r="E18"/>
  <c r="D18"/>
  <c r="C18"/>
  <c r="B18"/>
  <c r="E15"/>
  <c r="Y15" s="1"/>
  <c r="Z15" s="1"/>
  <c r="D15"/>
  <c r="C15"/>
  <c r="B15"/>
  <c r="Z12"/>
  <c r="Y12"/>
  <c r="E12"/>
  <c r="D12"/>
  <c r="C12"/>
  <c r="B12"/>
  <c r="E9"/>
  <c r="Y9" s="1"/>
  <c r="Z9" s="1"/>
  <c r="D9"/>
  <c r="C9"/>
  <c r="B9"/>
  <c r="U66" i="2"/>
  <c r="O66"/>
  <c r="O66" i="7" s="1"/>
  <c r="N66" i="2"/>
  <c r="N66" i="7" s="1"/>
  <c r="K66" i="2"/>
  <c r="K66" i="7" s="1"/>
  <c r="B66" i="2"/>
  <c r="B66" i="8" s="1"/>
  <c r="B66" i="9" s="1"/>
  <c r="U63" i="2"/>
  <c r="P63"/>
  <c r="P63" i="7" s="1"/>
  <c r="O63" i="2"/>
  <c r="O63" i="7" s="1"/>
  <c r="N63" i="2"/>
  <c r="N63" i="7" s="1"/>
  <c r="K63" i="2"/>
  <c r="B63"/>
  <c r="U60"/>
  <c r="O60"/>
  <c r="O60" i="7" s="1"/>
  <c r="N60" i="2"/>
  <c r="N60" i="7" s="1"/>
  <c r="L60" i="2"/>
  <c r="L60" i="7" s="1"/>
  <c r="K60" i="2"/>
  <c r="P60" s="1"/>
  <c r="P60" i="7" s="1"/>
  <c r="B60" i="2"/>
  <c r="U57"/>
  <c r="N57"/>
  <c r="L57"/>
  <c r="L57" i="7" s="1"/>
  <c r="K57" i="2"/>
  <c r="P57" s="1"/>
  <c r="P57" i="7" s="1"/>
  <c r="B57" i="2"/>
  <c r="B57" i="8" s="1"/>
  <c r="B57" i="9" s="1"/>
  <c r="U54" i="2"/>
  <c r="O54"/>
  <c r="O54" i="7" s="1"/>
  <c r="N54" i="2"/>
  <c r="N54" i="7" s="1"/>
  <c r="K54" i="2"/>
  <c r="K54" i="7" s="1"/>
  <c r="B54" i="2"/>
  <c r="B54" i="8" s="1"/>
  <c r="B54" i="9" s="1"/>
  <c r="U51" i="2"/>
  <c r="P51"/>
  <c r="P51" i="7" s="1"/>
  <c r="O51" i="2"/>
  <c r="O51" i="7" s="1"/>
  <c r="N51" i="2"/>
  <c r="N51" i="7" s="1"/>
  <c r="K51" i="2"/>
  <c r="B51"/>
  <c r="U48"/>
  <c r="O48"/>
  <c r="O48" i="7" s="1"/>
  <c r="N48" i="2"/>
  <c r="N48" i="7" s="1"/>
  <c r="L48" i="2"/>
  <c r="L48" i="7" s="1"/>
  <c r="K48" i="2"/>
  <c r="P48" s="1"/>
  <c r="P48" i="7" s="1"/>
  <c r="B48" i="2"/>
  <c r="U45"/>
  <c r="N45"/>
  <c r="L45"/>
  <c r="L45" i="7" s="1"/>
  <c r="K45" i="2"/>
  <c r="P45" s="1"/>
  <c r="P45" i="7" s="1"/>
  <c r="B45" i="2"/>
  <c r="B45" i="8" s="1"/>
  <c r="B45" i="9" s="1"/>
  <c r="U42" i="2"/>
  <c r="O42"/>
  <c r="O42" i="7" s="1"/>
  <c r="N42" i="2"/>
  <c r="N42" i="7" s="1"/>
  <c r="K42" i="2"/>
  <c r="K42" i="7" s="1"/>
  <c r="B42" i="2"/>
  <c r="B42" i="8" s="1"/>
  <c r="B42" i="9" s="1"/>
  <c r="U39" i="2"/>
  <c r="P39"/>
  <c r="P39" i="7" s="1"/>
  <c r="O39" i="2"/>
  <c r="O39" i="7" s="1"/>
  <c r="N39" i="2"/>
  <c r="N39" i="7" s="1"/>
  <c r="K39" i="2"/>
  <c r="B39"/>
  <c r="U36"/>
  <c r="O36"/>
  <c r="O36" i="7" s="1"/>
  <c r="N36" i="2"/>
  <c r="N36" i="7" s="1"/>
  <c r="L36" i="2"/>
  <c r="L36" i="7" s="1"/>
  <c r="K36" i="2"/>
  <c r="P36" s="1"/>
  <c r="P36" i="7" s="1"/>
  <c r="B36" i="2"/>
  <c r="U33"/>
  <c r="N33"/>
  <c r="L33"/>
  <c r="L33" i="7" s="1"/>
  <c r="K33" i="2"/>
  <c r="P33" s="1"/>
  <c r="P33" i="7" s="1"/>
  <c r="B33" i="2"/>
  <c r="B33" i="8" s="1"/>
  <c r="B33" i="9" s="1"/>
  <c r="U30" i="2"/>
  <c r="O30"/>
  <c r="O30" i="7" s="1"/>
  <c r="N30" i="2"/>
  <c r="N30" i="7" s="1"/>
  <c r="K30" i="2"/>
  <c r="K30" i="7" s="1"/>
  <c r="B30" i="2"/>
  <c r="B30" i="8" s="1"/>
  <c r="B30" i="9" s="1"/>
  <c r="U27" i="2"/>
  <c r="P27"/>
  <c r="P27" i="7" s="1"/>
  <c r="O27" i="2"/>
  <c r="O27" i="7" s="1"/>
  <c r="N27" i="2"/>
  <c r="N27" i="7" s="1"/>
  <c r="K27" i="2"/>
  <c r="B27"/>
  <c r="U24"/>
  <c r="O24"/>
  <c r="O24" i="7" s="1"/>
  <c r="N24" i="2"/>
  <c r="N24" i="7" s="1"/>
  <c r="L24" i="2"/>
  <c r="L24" i="7" s="1"/>
  <c r="K24" i="2"/>
  <c r="B24"/>
  <c r="U21"/>
  <c r="N21"/>
  <c r="L21"/>
  <c r="L21" i="7" s="1"/>
  <c r="K21" i="2"/>
  <c r="P21" s="1"/>
  <c r="P21" i="7" s="1"/>
  <c r="B21" i="2"/>
  <c r="B21" i="5" s="1"/>
  <c r="U18" i="2"/>
  <c r="O18"/>
  <c r="O18" i="7" s="1"/>
  <c r="N18" i="2"/>
  <c r="N18" i="7" s="1"/>
  <c r="K18" i="2"/>
  <c r="K18" i="7" s="1"/>
  <c r="B18" i="2"/>
  <c r="B18" i="5" s="1"/>
  <c r="U15" i="2"/>
  <c r="P15"/>
  <c r="P15" i="7" s="1"/>
  <c r="O15" i="2"/>
  <c r="O15" i="7" s="1"/>
  <c r="N15" i="2"/>
  <c r="N15" i="7" s="1"/>
  <c r="K15" i="2"/>
  <c r="B15"/>
  <c r="U12"/>
  <c r="O12"/>
  <c r="O12" i="7" s="1"/>
  <c r="N12" i="2"/>
  <c r="N12" i="7" s="1"/>
  <c r="L12" i="2"/>
  <c r="L12" i="7" s="1"/>
  <c r="K12" i="2"/>
  <c r="P12" s="1"/>
  <c r="P12" i="7" s="1"/>
  <c r="B12" i="2"/>
  <c r="U9"/>
  <c r="N9"/>
  <c r="L9"/>
  <c r="L9" i="7" s="1"/>
  <c r="K9" i="2"/>
  <c r="P9" s="1"/>
  <c r="P9" i="7" s="1"/>
  <c r="B9" i="2"/>
  <c r="B9" i="5" s="1"/>
  <c r="C10" i="1"/>
  <c r="I8"/>
  <c r="C8"/>
  <c r="S29" i="5" l="1"/>
  <c r="U29" s="1"/>
  <c r="AC27" i="7" s="1"/>
  <c r="AB27" s="1"/>
  <c r="AF27" s="1"/>
  <c r="T29" i="5"/>
  <c r="V29" s="1"/>
  <c r="AE27" i="7" s="1"/>
  <c r="AD27" s="1"/>
  <c r="S41" i="5"/>
  <c r="U41" s="1"/>
  <c r="T41"/>
  <c r="V41" s="1"/>
  <c r="S53"/>
  <c r="U53" s="1"/>
  <c r="T53"/>
  <c r="V53" s="1"/>
  <c r="S59"/>
  <c r="U59" s="1"/>
  <c r="T59"/>
  <c r="V59" s="1"/>
  <c r="Z65" i="7"/>
  <c r="V65"/>
  <c r="R65"/>
  <c r="Y64"/>
  <c r="U64"/>
  <c r="Q64"/>
  <c r="AE63"/>
  <c r="AA63"/>
  <c r="W63"/>
  <c r="S63"/>
  <c r="Y65"/>
  <c r="U65"/>
  <c r="Q65"/>
  <c r="X64"/>
  <c r="T64"/>
  <c r="AD63"/>
  <c r="Z63"/>
  <c r="V63"/>
  <c r="R63"/>
  <c r="X65"/>
  <c r="AA64"/>
  <c r="S64"/>
  <c r="X63"/>
  <c r="T65"/>
  <c r="AB63"/>
  <c r="AF63" s="1"/>
  <c r="AA65"/>
  <c r="S65"/>
  <c r="V64"/>
  <c r="Y63"/>
  <c r="Q63"/>
  <c r="W64"/>
  <c r="T63"/>
  <c r="B12"/>
  <c r="B12" i="5"/>
  <c r="B12" i="8"/>
  <c r="B12" i="9" s="1"/>
  <c r="B24" i="7"/>
  <c r="B24" i="5"/>
  <c r="B24" i="8"/>
  <c r="B24" i="9" s="1"/>
  <c r="B36" i="7"/>
  <c r="B36" i="8"/>
  <c r="B36" i="9" s="1"/>
  <c r="B48" i="7"/>
  <c r="B48" i="8"/>
  <c r="B48" i="9" s="1"/>
  <c r="B60" i="7"/>
  <c r="B60" i="8"/>
  <c r="B60" i="9" s="1"/>
  <c r="S26" i="5"/>
  <c r="U26" s="1"/>
  <c r="S26" i="7"/>
  <c r="T26" i="5"/>
  <c r="V26" s="1"/>
  <c r="AE24" i="7" s="1"/>
  <c r="N9"/>
  <c r="O9" i="2"/>
  <c r="O9" i="7" s="1"/>
  <c r="B15"/>
  <c r="B15" i="5"/>
  <c r="B15" i="8"/>
  <c r="B15" i="9" s="1"/>
  <c r="N21" i="7"/>
  <c r="O21" i="2"/>
  <c r="O21" i="7" s="1"/>
  <c r="B27"/>
  <c r="B27" i="5"/>
  <c r="B27" i="8"/>
  <c r="B27" i="9" s="1"/>
  <c r="N33" i="7"/>
  <c r="O33" i="2"/>
  <c r="O33" i="7" s="1"/>
  <c r="B39"/>
  <c r="B39" i="8"/>
  <c r="B39" i="9" s="1"/>
  <c r="N45" i="7"/>
  <c r="O45" i="2"/>
  <c r="O45" i="7" s="1"/>
  <c r="B51"/>
  <c r="B51" i="8"/>
  <c r="B51" i="9" s="1"/>
  <c r="N57" i="7"/>
  <c r="O57" i="2"/>
  <c r="O57" i="7" s="1"/>
  <c r="B63"/>
  <c r="B63" i="8"/>
  <c r="B63" i="9" s="1"/>
  <c r="S20" i="5"/>
  <c r="U20" s="1"/>
  <c r="T20"/>
  <c r="V20" s="1"/>
  <c r="O67" i="6"/>
  <c r="M67"/>
  <c r="Q67" s="1"/>
  <c r="Z29" i="7"/>
  <c r="V29"/>
  <c r="R29"/>
  <c r="Y28"/>
  <c r="U28"/>
  <c r="Q28"/>
  <c r="AA27"/>
  <c r="W27"/>
  <c r="S27"/>
  <c r="Y29"/>
  <c r="U29"/>
  <c r="Q29"/>
  <c r="X28"/>
  <c r="T28"/>
  <c r="Z27"/>
  <c r="V27"/>
  <c r="R27"/>
  <c r="X29"/>
  <c r="AA28"/>
  <c r="S28"/>
  <c r="X27"/>
  <c r="T29"/>
  <c r="W28"/>
  <c r="AA29"/>
  <c r="S29"/>
  <c r="V28"/>
  <c r="Y27"/>
  <c r="Q27"/>
  <c r="T27"/>
  <c r="G24" i="4"/>
  <c r="P30" i="2"/>
  <c r="P30" i="7" s="1"/>
  <c r="P54" i="2"/>
  <c r="P54" i="7" s="1"/>
  <c r="U63"/>
  <c r="R64"/>
  <c r="L18" i="2"/>
  <c r="L30"/>
  <c r="L30" i="7" s="1"/>
  <c r="L42" i="2"/>
  <c r="L42" i="7" s="1"/>
  <c r="L54" i="2"/>
  <c r="L54" i="7" s="1"/>
  <c r="L66" i="2"/>
  <c r="L66" i="7" s="1"/>
  <c r="B24" i="4"/>
  <c r="T16" i="5"/>
  <c r="V16" s="1"/>
  <c r="T28"/>
  <c r="V28" s="1"/>
  <c r="T34"/>
  <c r="V34" s="1"/>
  <c r="T40"/>
  <c r="V40" s="1"/>
  <c r="T46"/>
  <c r="V46" s="1"/>
  <c r="T52"/>
  <c r="V52" s="1"/>
  <c r="T58"/>
  <c r="V58" s="1"/>
  <c r="T64"/>
  <c r="V64" s="1"/>
  <c r="S19" i="7"/>
  <c r="U27"/>
  <c r="R28"/>
  <c r="AC63"/>
  <c r="Z64"/>
  <c r="S17" i="5"/>
  <c r="U17" s="1"/>
  <c r="T17"/>
  <c r="V17" s="1"/>
  <c r="AE15" i="7" s="1"/>
  <c r="AD15" s="1"/>
  <c r="S35" i="5"/>
  <c r="U35" s="1"/>
  <c r="T35"/>
  <c r="V35" s="1"/>
  <c r="S47"/>
  <c r="U47" s="1"/>
  <c r="T47"/>
  <c r="V47" s="1"/>
  <c r="S65"/>
  <c r="U65" s="1"/>
  <c r="T65"/>
  <c r="V65" s="1"/>
  <c r="Z17" i="7"/>
  <c r="V17"/>
  <c r="R17"/>
  <c r="Y16"/>
  <c r="U16"/>
  <c r="Q16"/>
  <c r="AA15"/>
  <c r="W15"/>
  <c r="S15"/>
  <c r="Y17"/>
  <c r="U17"/>
  <c r="Q17"/>
  <c r="X16"/>
  <c r="T16"/>
  <c r="Z15"/>
  <c r="V15"/>
  <c r="R15"/>
  <c r="X17"/>
  <c r="AA16"/>
  <c r="S16"/>
  <c r="X15"/>
  <c r="T17"/>
  <c r="W16"/>
  <c r="AA17"/>
  <c r="S17"/>
  <c r="V16"/>
  <c r="Y15"/>
  <c r="Q15"/>
  <c r="T15"/>
  <c r="S14" i="5"/>
  <c r="U14" s="1"/>
  <c r="AC12" i="7" s="1"/>
  <c r="AB12" s="1"/>
  <c r="AF12" s="1"/>
  <c r="S14"/>
  <c r="T14" i="5"/>
  <c r="V14" s="1"/>
  <c r="AE12" i="7" s="1"/>
  <c r="R57" i="6"/>
  <c r="S57" s="1"/>
  <c r="M57"/>
  <c r="Q57" s="1"/>
  <c r="Z53" i="7"/>
  <c r="V53"/>
  <c r="R53"/>
  <c r="Y52"/>
  <c r="U52"/>
  <c r="Q52"/>
  <c r="AE51"/>
  <c r="AA51"/>
  <c r="W51"/>
  <c r="S51"/>
  <c r="Y53"/>
  <c r="U53"/>
  <c r="Q53"/>
  <c r="X52"/>
  <c r="T52"/>
  <c r="AD51"/>
  <c r="Z51"/>
  <c r="V51"/>
  <c r="R51"/>
  <c r="X53"/>
  <c r="AA52"/>
  <c r="S52"/>
  <c r="X51"/>
  <c r="T53"/>
  <c r="AB51"/>
  <c r="AA53"/>
  <c r="S53"/>
  <c r="V52"/>
  <c r="Y51"/>
  <c r="Q51"/>
  <c r="W52"/>
  <c r="T51"/>
  <c r="K15"/>
  <c r="L15" i="2"/>
  <c r="K27" i="7"/>
  <c r="L27" i="2"/>
  <c r="L27" i="7" s="1"/>
  <c r="K39"/>
  <c r="L39" i="2"/>
  <c r="L39" i="7" s="1"/>
  <c r="K51"/>
  <c r="L51" i="2"/>
  <c r="L51" i="7" s="1"/>
  <c r="K63"/>
  <c r="L63" i="2"/>
  <c r="L63" i="7" s="1"/>
  <c r="T11" i="5"/>
  <c r="V11" s="1"/>
  <c r="S23"/>
  <c r="U23" s="1"/>
  <c r="T23"/>
  <c r="V23" s="1"/>
  <c r="S32"/>
  <c r="U32" s="1"/>
  <c r="T32"/>
  <c r="V32" s="1"/>
  <c r="S38"/>
  <c r="U38" s="1"/>
  <c r="T38"/>
  <c r="V38" s="1"/>
  <c r="S44"/>
  <c r="U44" s="1"/>
  <c r="T44"/>
  <c r="V44" s="1"/>
  <c r="S50"/>
  <c r="U50" s="1"/>
  <c r="T50"/>
  <c r="V50" s="1"/>
  <c r="S56"/>
  <c r="U56" s="1"/>
  <c r="T56"/>
  <c r="V56" s="1"/>
  <c r="S62"/>
  <c r="U62" s="1"/>
  <c r="T62"/>
  <c r="V62" s="1"/>
  <c r="S68"/>
  <c r="U68" s="1"/>
  <c r="T68"/>
  <c r="V68" s="1"/>
  <c r="R60" i="6"/>
  <c r="S60" s="1"/>
  <c r="M60"/>
  <c r="Q60" s="1"/>
  <c r="O64"/>
  <c r="M64"/>
  <c r="Q64" s="1"/>
  <c r="Z41" i="7"/>
  <c r="V41"/>
  <c r="R41"/>
  <c r="Y40"/>
  <c r="U40"/>
  <c r="Q40"/>
  <c r="AE39"/>
  <c r="AA39"/>
  <c r="W39"/>
  <c r="S39"/>
  <c r="Y41"/>
  <c r="U41"/>
  <c r="Q41"/>
  <c r="X40"/>
  <c r="T40"/>
  <c r="AD39"/>
  <c r="Z39"/>
  <c r="V39"/>
  <c r="R39"/>
  <c r="X41"/>
  <c r="AA40"/>
  <c r="S40"/>
  <c r="X39"/>
  <c r="W40"/>
  <c r="T39"/>
  <c r="AA41"/>
  <c r="S41"/>
  <c r="V40"/>
  <c r="Y39"/>
  <c r="Q39"/>
  <c r="T41"/>
  <c r="AB39"/>
  <c r="AF39" s="1"/>
  <c r="P18" i="2"/>
  <c r="P18" i="7" s="1"/>
  <c r="P42" i="2"/>
  <c r="P42" i="7" s="1"/>
  <c r="P66" i="2"/>
  <c r="P66" i="7" s="1"/>
  <c r="U15"/>
  <c r="R16"/>
  <c r="U51"/>
  <c r="R52"/>
  <c r="H69" i="9"/>
  <c r="H71" s="1"/>
  <c r="S9" i="5"/>
  <c r="U9" s="1"/>
  <c r="S13"/>
  <c r="U13" s="1"/>
  <c r="T19"/>
  <c r="V19" s="1"/>
  <c r="AE18" i="7" s="1"/>
  <c r="AD18" s="1"/>
  <c r="S21" i="5"/>
  <c r="U21" s="1"/>
  <c r="AC21" i="7" s="1"/>
  <c r="AB21" s="1"/>
  <c r="W17"/>
  <c r="U39"/>
  <c r="R40"/>
  <c r="W65"/>
  <c r="B9"/>
  <c r="B21"/>
  <c r="B33"/>
  <c r="B45"/>
  <c r="B57"/>
  <c r="B9" i="8"/>
  <c r="B9" i="9" s="1"/>
  <c r="B18" i="8"/>
  <c r="B18" i="9" s="1"/>
  <c r="B21" i="8"/>
  <c r="B21" i="9" s="1"/>
  <c r="F69"/>
  <c r="F71" s="1"/>
  <c r="J69"/>
  <c r="J71" s="1"/>
  <c r="R63" i="6"/>
  <c r="S63" s="1"/>
  <c r="M63"/>
  <c r="Q63" s="1"/>
  <c r="R66"/>
  <c r="S66" s="1"/>
  <c r="M66"/>
  <c r="Q66" s="1"/>
  <c r="Y14" i="7"/>
  <c r="U14"/>
  <c r="Q14"/>
  <c r="X13"/>
  <c r="T13"/>
  <c r="AD12"/>
  <c r="Z12"/>
  <c r="V12"/>
  <c r="R12"/>
  <c r="X14"/>
  <c r="T14"/>
  <c r="AA13"/>
  <c r="W13"/>
  <c r="S13"/>
  <c r="Y12"/>
  <c r="U12"/>
  <c r="Q12"/>
  <c r="Y26"/>
  <c r="U26"/>
  <c r="Q26"/>
  <c r="X25"/>
  <c r="T25"/>
  <c r="AD24"/>
  <c r="Z24"/>
  <c r="V24"/>
  <c r="R24"/>
  <c r="X26"/>
  <c r="T26"/>
  <c r="AA25"/>
  <c r="W25"/>
  <c r="S25"/>
  <c r="AC24"/>
  <c r="AB24" s="1"/>
  <c r="AF24" s="1"/>
  <c r="Y24"/>
  <c r="U24"/>
  <c r="Q24"/>
  <c r="Y38"/>
  <c r="U38"/>
  <c r="Q38"/>
  <c r="X37"/>
  <c r="T37"/>
  <c r="AD36"/>
  <c r="AF36" s="1"/>
  <c r="Z36"/>
  <c r="V36"/>
  <c r="R36"/>
  <c r="X38"/>
  <c r="T38"/>
  <c r="AA37"/>
  <c r="W37"/>
  <c r="S37"/>
  <c r="AC36"/>
  <c r="Y36"/>
  <c r="U36"/>
  <c r="Q36"/>
  <c r="Y50"/>
  <c r="U50"/>
  <c r="Q50"/>
  <c r="X49"/>
  <c r="T49"/>
  <c r="AD48"/>
  <c r="AF48" s="1"/>
  <c r="Z48"/>
  <c r="V48"/>
  <c r="R48"/>
  <c r="X50"/>
  <c r="T50"/>
  <c r="AA49"/>
  <c r="W49"/>
  <c r="S49"/>
  <c r="AC48"/>
  <c r="Y48"/>
  <c r="U48"/>
  <c r="Q48"/>
  <c r="Y62"/>
  <c r="U62"/>
  <c r="Q62"/>
  <c r="X61"/>
  <c r="T61"/>
  <c r="AD60"/>
  <c r="AF60" s="1"/>
  <c r="Z60"/>
  <c r="V60"/>
  <c r="R60"/>
  <c r="X62"/>
  <c r="T62"/>
  <c r="AA61"/>
  <c r="W61"/>
  <c r="S61"/>
  <c r="AC60"/>
  <c r="Y60"/>
  <c r="U60"/>
  <c r="Q60"/>
  <c r="P24" i="2"/>
  <c r="P24" i="7" s="1"/>
  <c r="M55" i="6"/>
  <c r="Q55" s="1"/>
  <c r="M58"/>
  <c r="Q58" s="1"/>
  <c r="M61"/>
  <c r="Q61" s="1"/>
  <c r="S12" i="7"/>
  <c r="AA12"/>
  <c r="U13"/>
  <c r="R14"/>
  <c r="Z14"/>
  <c r="AA20"/>
  <c r="S24"/>
  <c r="AA24"/>
  <c r="U25"/>
  <c r="R26"/>
  <c r="Z26"/>
  <c r="S36"/>
  <c r="AA36"/>
  <c r="U37"/>
  <c r="R38"/>
  <c r="Z38"/>
  <c r="S48"/>
  <c r="AA48"/>
  <c r="U49"/>
  <c r="R50"/>
  <c r="Z50"/>
  <c r="S60"/>
  <c r="AA60"/>
  <c r="U61"/>
  <c r="R62"/>
  <c r="Z62"/>
  <c r="E69" i="9"/>
  <c r="E71" s="1"/>
  <c r="I69"/>
  <c r="I71" s="1"/>
  <c r="T9" i="7"/>
  <c r="X9"/>
  <c r="R10"/>
  <c r="V10"/>
  <c r="Z10"/>
  <c r="S11"/>
  <c r="W11"/>
  <c r="AA11"/>
  <c r="S18"/>
  <c r="W18"/>
  <c r="AA18"/>
  <c r="Q19"/>
  <c r="U19"/>
  <c r="Y19"/>
  <c r="R20"/>
  <c r="V20"/>
  <c r="Z20"/>
  <c r="T21"/>
  <c r="X21"/>
  <c r="R22"/>
  <c r="V22"/>
  <c r="Z22"/>
  <c r="S23"/>
  <c r="W23"/>
  <c r="AA23"/>
  <c r="S30"/>
  <c r="W30"/>
  <c r="AA30"/>
  <c r="AE30"/>
  <c r="Q31"/>
  <c r="U31"/>
  <c r="Y31"/>
  <c r="R32"/>
  <c r="V32"/>
  <c r="Z32"/>
  <c r="T33"/>
  <c r="X33"/>
  <c r="AB33"/>
  <c r="AF33" s="1"/>
  <c r="R34"/>
  <c r="V34"/>
  <c r="Z34"/>
  <c r="S35"/>
  <c r="W35"/>
  <c r="AA35"/>
  <c r="S42"/>
  <c r="W42"/>
  <c r="AA42"/>
  <c r="AE42"/>
  <c r="Q43"/>
  <c r="U43"/>
  <c r="Y43"/>
  <c r="R44"/>
  <c r="V44"/>
  <c r="Z44"/>
  <c r="T45"/>
  <c r="X45"/>
  <c r="AB45"/>
  <c r="AF45" s="1"/>
  <c r="R46"/>
  <c r="V46"/>
  <c r="Z46"/>
  <c r="S47"/>
  <c r="W47"/>
  <c r="AA47"/>
  <c r="S54"/>
  <c r="W54"/>
  <c r="AA54"/>
  <c r="AE54"/>
  <c r="Q55"/>
  <c r="U55"/>
  <c r="Y55"/>
  <c r="R56"/>
  <c r="V56"/>
  <c r="Z56"/>
  <c r="T57"/>
  <c r="X57"/>
  <c r="AB57"/>
  <c r="AF57" s="1"/>
  <c r="R58"/>
  <c r="V58"/>
  <c r="Z58"/>
  <c r="S59"/>
  <c r="W59"/>
  <c r="AA59"/>
  <c r="S66"/>
  <c r="W66"/>
  <c r="AA66"/>
  <c r="AE66"/>
  <c r="Q67"/>
  <c r="U67"/>
  <c r="Y67"/>
  <c r="R68"/>
  <c r="V68"/>
  <c r="Z68"/>
  <c r="U9"/>
  <c r="Y9"/>
  <c r="S10"/>
  <c r="W10"/>
  <c r="AA10"/>
  <c r="T11"/>
  <c r="T18"/>
  <c r="X18"/>
  <c r="R19"/>
  <c r="V19"/>
  <c r="Z19"/>
  <c r="S20"/>
  <c r="W20"/>
  <c r="Q21"/>
  <c r="U21"/>
  <c r="Y21"/>
  <c r="S22"/>
  <c r="W22"/>
  <c r="AA22"/>
  <c r="T23"/>
  <c r="T30"/>
  <c r="X30"/>
  <c r="AB30"/>
  <c r="AF30" s="1"/>
  <c r="R31"/>
  <c r="V31"/>
  <c r="Z31"/>
  <c r="S32"/>
  <c r="W32"/>
  <c r="Q33"/>
  <c r="U33"/>
  <c r="Y33"/>
  <c r="AC33"/>
  <c r="S34"/>
  <c r="W34"/>
  <c r="AA34"/>
  <c r="T35"/>
  <c r="T42"/>
  <c r="X42"/>
  <c r="AB42"/>
  <c r="AF42" s="1"/>
  <c r="R43"/>
  <c r="V43"/>
  <c r="Z43"/>
  <c r="S44"/>
  <c r="W44"/>
  <c r="Q45"/>
  <c r="U45"/>
  <c r="Y45"/>
  <c r="AC45"/>
  <c r="S46"/>
  <c r="W46"/>
  <c r="AA46"/>
  <c r="T47"/>
  <c r="T54"/>
  <c r="X54"/>
  <c r="AB54"/>
  <c r="AF54" s="1"/>
  <c r="R55"/>
  <c r="V55"/>
  <c r="Z55"/>
  <c r="S56"/>
  <c r="W56"/>
  <c r="Q57"/>
  <c r="U57"/>
  <c r="Y57"/>
  <c r="AC57"/>
  <c r="S58"/>
  <c r="W58"/>
  <c r="AA58"/>
  <c r="T59"/>
  <c r="T66"/>
  <c r="X66"/>
  <c r="AB66"/>
  <c r="AF66" s="1"/>
  <c r="R67"/>
  <c r="V67"/>
  <c r="Z67"/>
  <c r="S68"/>
  <c r="W68"/>
  <c r="AF21" l="1"/>
  <c r="V63" i="6"/>
  <c r="T63"/>
  <c r="V66"/>
  <c r="T66"/>
  <c r="V60"/>
  <c r="T60"/>
  <c r="AF51" i="7"/>
  <c r="S10" i="5"/>
  <c r="V57" i="6"/>
  <c r="T57"/>
  <c r="L18" i="7"/>
  <c r="S18" i="5"/>
  <c r="L15" i="7"/>
  <c r="S15" i="5"/>
  <c r="AE9" i="7"/>
  <c r="AD9" s="1"/>
  <c r="AE21"/>
  <c r="AD21" s="1"/>
  <c r="U18" i="5" l="1"/>
  <c r="S19"/>
  <c r="U19" s="1"/>
  <c r="AC18" i="7" s="1"/>
  <c r="AB18" s="1"/>
  <c r="AF18" s="1"/>
  <c r="U10" i="5"/>
  <c r="S11"/>
  <c r="U11" s="1"/>
  <c r="AC9" i="7" s="1"/>
  <c r="AB9" s="1"/>
  <c r="AF9" s="1"/>
  <c r="U15" i="5"/>
  <c r="S16"/>
  <c r="U16" s="1"/>
  <c r="AC15" i="7" s="1"/>
  <c r="AB15" s="1"/>
  <c r="AF15" s="1"/>
</calcChain>
</file>

<file path=xl/comments1.xml><?xml version="1.0" encoding="utf-8"?>
<comments xmlns="http://schemas.openxmlformats.org/spreadsheetml/2006/main">
  <authors>
    <author/>
  </authors>
  <commentList>
    <comment ref="C7" authorId="0">
      <text>
        <r>
          <rPr>
            <sz val="11"/>
            <color theme="1"/>
            <rFont val="Calibri"/>
            <scheme val="minor"/>
          </rPr>
          <t>======
ID#AAAAlrTgxzc
Carlos Ivan Rueda Blanco    (2022-12-12 16:24:35)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ID#AAAAlrTgx0M
Carlos Ivan Rueda Blanco    (2022-12-12 16:24:35)
Impacto: las consecuencias que puede ocasionar a la organización la materialización del riesgo.</t>
        </r>
      </text>
    </comment>
    <comment ref="E7" authorId="0">
      <text>
        <r>
          <rPr>
            <sz val="11"/>
            <color theme="1"/>
            <rFont val="Calibri"/>
            <scheme val="minor"/>
          </rPr>
          <t>======
ID#AAAAlrTgxzg
Carlos Ivan Rueda Blanco    (2022-12-12 16:24:35)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ID#AAAAlrTgxzA
Carlos Ivan Rueda Blanco    (2022-12-12 16:24:35)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text>
        <r>
          <rPr>
            <sz val="11"/>
            <color theme="1"/>
            <rFont val="Calibri"/>
            <scheme val="minor"/>
          </rPr>
          <t>======
ID#AAAAlrTgxzo
Carlos Ivan Rueda Blanco    (2022-12-12 16:24:35)
Descripción del Riesgo: Se recomienda la siguiente estructura que facilita su redacción y claridad, iniciando con la frase POSIBILIDAD DE:
Descripción del Riesgo = Impacto + Causa Inmediata + Causa Raiz</t>
        </r>
      </text>
    </comment>
    <comment ref="Q7" authorId="0">
      <text>
        <r>
          <rPr>
            <sz val="11"/>
            <color theme="1"/>
            <rFont val="Calibri"/>
            <scheme val="minor"/>
          </rPr>
          <t>======
ID#AAAAlrTgxzU
Carlos Ivan Rueda Blanco    (2022-12-12 16:24:35)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text>
        <r>
          <rPr>
            <sz val="11"/>
            <color theme="1"/>
            <rFont val="Calibri"/>
            <scheme val="minor"/>
          </rPr>
          <t>======
ID#AAAAlrTgx0Q
Carlos Ivan Rueda Blanco    (2022-12-12 16:24:35)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text>
        <r>
          <rPr>
            <sz val="11"/>
            <color theme="1"/>
            <rFont val="Calibri"/>
            <scheme val="minor"/>
          </rPr>
          <t>======
ID#AAAAlrTgxzE
Carlos Ivan Rueda Blanco    (2022-12-12 16:24:35)
Capacidad del Riesgo: Es el máximo valor del nivel de riesgo que una entidad puede soportar y a partir del cual la alta dirección consideran que no sería posible el logro de los objetivos de la entidad.</t>
        </r>
      </text>
    </comment>
    <comment ref="T7" authorId="0">
      <text>
        <r>
          <rPr>
            <sz val="11"/>
            <color theme="1"/>
            <rFont val="Calibri"/>
            <scheme val="minor"/>
          </rPr>
          <t>======
ID#AAAAlrTgxz4
Carlos Ivan Rueda Blanco    (2022-12-12 16:24:35)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xmlns:r="http://schemas.openxmlformats.org/officeDocument/2006/relationships">
    <ext uri="GoogleSheetsCustomDataVersion1">
      <go:sheetsCustomData xmlns:go="http://customooxmlschemas.google.com/" r:id="rId1" roundtripDataSignature="AMtx7mhTIZKcoPy39QWs1cuOnBhts9SXkA=="/>
    </ext>
  </extLst>
</comments>
</file>

<file path=xl/comments2.xml><?xml version="1.0" encoding="utf-8"?>
<comments xmlns="http://schemas.openxmlformats.org/spreadsheetml/2006/main">
  <authors>
    <author/>
  </authors>
  <commentList>
    <comment ref="E7" authorId="0">
      <text>
        <r>
          <rPr>
            <sz val="11"/>
            <color theme="1"/>
            <rFont val="Calibri"/>
            <scheme val="minor"/>
          </rPr>
          <t>======
ID#AAAAlrTgxz0
Carlos Ivan Rueda Blanco    (2022-12-12 16:24:35)
Responsable de ejecutar el control: Cargo del servidor que ejecuta el control, en caso de que sean controles automáticos se identificará el sistema que realiza la actividad.</t>
        </r>
      </text>
    </comment>
    <comment ref="F7" authorId="0">
      <text>
        <r>
          <rPr>
            <sz val="11"/>
            <color theme="1"/>
            <rFont val="Calibri"/>
            <scheme val="minor"/>
          </rPr>
          <t>======
ID#AAAAlrTgxzs
Carlos Ivan Rueda Blanco    (2022-12-12 16:24:35)
Acción: se determina mediante verbos que indican la acción que deben realizar como parte del control.</t>
        </r>
      </text>
    </comment>
    <comment ref="G7" authorId="0">
      <text>
        <r>
          <rPr>
            <sz val="11"/>
            <color theme="1"/>
            <rFont val="Calibri"/>
            <scheme val="minor"/>
          </rPr>
          <t>======
ID#AAAAlrTgxzI
Carlos Ivan Rueda Blanco    (2022-12-12 16:24:35)
Complemento: corresponde a los detalles que permiten identificar claramente el objeto del control.</t>
        </r>
      </text>
    </comment>
    <comment ref="H7" authorId="0">
      <text>
        <r>
          <rPr>
            <sz val="11"/>
            <color theme="1"/>
            <rFont val="Calibri"/>
            <scheme val="minor"/>
          </rPr>
          <t>======
ID#AAAAlrTgx0I
La Estructura para describir un control es la siguiente    (2022-12-12 16:24:35)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text>
        <r>
          <rPr>
            <sz val="11"/>
            <color theme="1"/>
            <rFont val="Calibri"/>
            <scheme val="minor"/>
          </rPr>
          <t>======
ID#AAAAlrTgx0A
Los tipos de controles son    (2022-12-12 16:24:35)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text>
        <r>
          <rPr>
            <sz val="11"/>
            <color theme="1"/>
            <rFont val="Calibri"/>
            <scheme val="minor"/>
          </rPr>
          <t>======
ID#AAAAlrTgx0U
Las maneras en que se ejecutan los controles son    (2022-12-12 16:24:35)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iATpsGfvK5WlieOzHaI5+ZSyDATw=="/>
    </ext>
  </extLst>
</comments>
</file>

<file path=xl/comments3.xml><?xml version="1.0" encoding="utf-8"?>
<comments xmlns="http://schemas.openxmlformats.org/spreadsheetml/2006/main">
  <authors>
    <author/>
  </authors>
  <commentList>
    <comment ref="E7" authorId="0">
      <text>
        <r>
          <rPr>
            <sz val="11"/>
            <color theme="1"/>
            <rFont val="Calibri"/>
            <scheme val="minor"/>
          </rPr>
          <t>======
ID#AAAAlrTgxz8
La Estructura para describir un control es la siguiente    (2022-12-12 16:24:35)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xmlns:r="http://schemas.openxmlformats.org/officeDocument/2006/relationships">
    <ext uri="GoogleSheetsCustomDataVersion1">
      <go:sheetsCustomData xmlns:go="http://customooxmlschemas.google.com/" r:id="rId1" roundtripDataSignature="AMtx7mhE11SG7FWPeHCcbLWyoFnHIixjxA=="/>
    </ext>
  </extLst>
</comments>
</file>

<file path=xl/comments4.xml><?xml version="1.0" encoding="utf-8"?>
<comments xmlns="http://schemas.openxmlformats.org/spreadsheetml/2006/main">
  <authors>
    <author/>
  </authors>
  <commentList>
    <comment ref="C7" authorId="0">
      <text>
        <r>
          <rPr>
            <sz val="11"/>
            <color theme="1"/>
            <rFont val="Calibri"/>
            <scheme val="minor"/>
          </rPr>
          <t>======
ID#AAAAlrTgx0E
Carlos Ivan Rueda Blanco    (2022-12-12 16:24:35)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ID#AAAAlrTgxzw
Carlos Ivan Rueda Blanco    (2022-12-12 16:24:35)
Impacto: las consecuencias que puede ocasionar a la organización la materialización del riesgo.</t>
        </r>
      </text>
    </comment>
    <comment ref="E7" authorId="0">
      <text>
        <r>
          <rPr>
            <sz val="11"/>
            <color theme="1"/>
            <rFont val="Calibri"/>
            <scheme val="minor"/>
          </rPr>
          <t>======
ID#AAAAlrTgxzM
Carlos Ivan Rueda Blanco    (2022-12-12 16:24:35)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ID#AAAAlrTgxzQ
Carlos Ivan Rueda Blanco    (2022-12-12 16:24:35)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text>
        <r>
          <rPr>
            <sz val="11"/>
            <color theme="1"/>
            <rFont val="Calibri"/>
            <scheme val="minor"/>
          </rPr>
          <t>======
ID#AAAAlrTgx0Y
La Estructura para describir un control es la siguiente    (2022-12-12 16:24:35)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text>
        <r>
          <rPr>
            <sz val="11"/>
            <color theme="1"/>
            <rFont val="Calibri"/>
            <scheme val="minor"/>
          </rPr>
          <t>======
ID#AAAAlrTgxzk
Los tipos de controles son    (2022-12-12 16:24:35)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text>
        <r>
          <rPr>
            <sz val="11"/>
            <color theme="1"/>
            <rFont val="Calibri"/>
            <scheme val="minor"/>
          </rPr>
          <t>======
ID#AAAAlrTgxzY
Las maneras en que se ejecutan los controles son    (2022-12-12 16:24:35)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hqviVc6/ofMMZvO/yFhYxZIpF1JA=="/>
    </ext>
  </extLst>
</comments>
</file>

<file path=xl/sharedStrings.xml><?xml version="1.0" encoding="utf-8"?>
<sst xmlns="http://schemas.openxmlformats.org/spreadsheetml/2006/main" count="842" uniqueCount="563">
  <si>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</si>
  <si>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</si>
  <si>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</si>
  <si>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</si>
  <si>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08/06/2022</t>
    </r>
  </si>
  <si>
    <t>Proceso (Seleccione):</t>
  </si>
  <si>
    <t>Gestión Documental</t>
  </si>
  <si>
    <t>Alcance del Proceso:</t>
  </si>
  <si>
    <t>Objetivo del Proceso:</t>
  </si>
  <si>
    <t>Objetivo Estratégico Asociado al Proceso:</t>
  </si>
  <si>
    <t>Marque con una "X" los planes, programas o proyectos asociados al Proceso:</t>
  </si>
  <si>
    <t>Proyecto de Inversión</t>
  </si>
  <si>
    <t>Plan Anual de Adquisiciones</t>
  </si>
  <si>
    <t>X</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</si>
  <si>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</si>
  <si>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</si>
  <si>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</si>
  <si>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</si>
  <si>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</si>
  <si>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</si>
  <si>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</si>
  <si>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</si>
  <si>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</si>
  <si>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</si>
  <si>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</si>
  <si>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</si>
  <si>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</si>
  <si>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</si>
  <si>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</si>
  <si>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</si>
  <si>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</si>
  <si>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</si>
  <si>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</si>
  <si>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</si>
  <si>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</si>
  <si>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</si>
  <si>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</si>
  <si>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</si>
  <si>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 Programa de Gestion Documental - PGD</t>
  </si>
  <si>
    <t>Otros:</t>
  </si>
  <si>
    <t xml:space="preserve">Otros: </t>
  </si>
  <si>
    <t>Factores Internos (Análisis DOFA)</t>
  </si>
  <si>
    <t>Debilidades</t>
  </si>
  <si>
    <t>Fortalezas</t>
  </si>
  <si>
    <t>Cambio en la planta de personal asignado al area, puede influir positiva o negativamente en el desarrollo de las actividades.</t>
  </si>
  <si>
    <t>El Plan Institucional de Archivos se encuentra actualizado y aprobado por el comité institucional</t>
  </si>
  <si>
    <t>Utilizacion de equipos o programas desactualizados.</t>
  </si>
  <si>
    <t>El Plan Institucional de Capacitaciones - PIC, incluye el desarrollo de capacitaciones de gestion documental</t>
  </si>
  <si>
    <t>No tener contemplado en el Plan de Adquisiciones los recursos necesarios para el desarrollo de los planes y programas de gestion documental</t>
  </si>
  <si>
    <t>La entidad cuenta con instalaciones propias para la custodia de los documentos, adicional designa recursos para tercerizar un deposito para los fondos documentales</t>
  </si>
  <si>
    <t>No contar con los instrumentos archivisticos actualizados e implementados en su totalidad</t>
  </si>
  <si>
    <t>Se tienen documentados los lineamientos del proceso de gestion documental en la entidad</t>
  </si>
  <si>
    <t>Se tienen fondos documentales sin intervenir</t>
  </si>
  <si>
    <t>Se cuenta con el compromiso de las directivas para el fortalecimiento de la actividades relacionadas a la gestion documental en la entidad</t>
  </si>
  <si>
    <t>No se cuenta con un sistema informatico para el control de los documentos</t>
  </si>
  <si>
    <t>Factores Externos (Análisis DOFA)</t>
  </si>
  <si>
    <t>Amenazas</t>
  </si>
  <si>
    <t>Oportunidades</t>
  </si>
  <si>
    <t>Cambios en la normatividad relacionada a la gestion documental.</t>
  </si>
  <si>
    <t>Implementacion de herramientas TIC, para la gestion de los archivos de la entidad</t>
  </si>
  <si>
    <t>Disminucion del presupuesto asignado a la entidad.</t>
  </si>
  <si>
    <t>Acompañamiento del Archivo de Bogota, para la implementacion del SGDEA</t>
  </si>
  <si>
    <t>Cambios en las politicas o normas para la contratacion publica.</t>
  </si>
  <si>
    <t>Mayor utilizacion de medios electronicos para el tramite de solicitudes de la ciudadania</t>
  </si>
  <si>
    <t>Alteraciones de orden publico o sanitarias</t>
  </si>
  <si>
    <t>Herramientas tecnologicas de bajo costo que permitan optimizar las actividades del proceso de gestion documental</t>
  </si>
  <si>
    <t>Resultados negativos en las evaluaciones realizadas por las entidades de vigilancia y control</t>
  </si>
  <si>
    <t>Convenios entre entidades que faciliten la adopcion de lineamientos y herramientas orientados a fortalecer la gestion documental</t>
  </si>
  <si>
    <t>Factores Externos (Análisis PESTEL)</t>
  </si>
  <si>
    <t>Factores Políticos</t>
  </si>
  <si>
    <t>Factores Económicos</t>
  </si>
  <si>
    <t>Cambios de los organos que regulan la gestion documental</t>
  </si>
  <si>
    <t>Reduccion del presupuesto destinado para las actividades de gestion documental</t>
  </si>
  <si>
    <t>Entrada en vigencia de nuevas directivas frente a la administracion y conservacion de los documentos de archivo</t>
  </si>
  <si>
    <t>Aumento de los costos para el mantenimiento de la infraestructura destinada a la custodia de Archivos</t>
  </si>
  <si>
    <t>Mayores controles o restricciones para la contratacion estatal</t>
  </si>
  <si>
    <t>Aumento de los costos del servicio de mensajeria</t>
  </si>
  <si>
    <t>Cambios de la administracion, que conllven a modificar los programas y proyectos en ejecucion</t>
  </si>
  <si>
    <t>Factores Sociales</t>
  </si>
  <si>
    <t>Factores Tecnológicos</t>
  </si>
  <si>
    <t>Incremento de las consultas de informacion por parte de la ciudadania</t>
  </si>
  <si>
    <t>Cambios de los requisitos establecidos para la administracion de documentos electronicos</t>
  </si>
  <si>
    <t>Medidas sanitarias que limiten la operación</t>
  </si>
  <si>
    <t>Utilizacion de sofware de terceros que entre en obsolecencia</t>
  </si>
  <si>
    <t>Afectacion a la documentacion, por acciones vandalicas.</t>
  </si>
  <si>
    <t>Finalizacion del soporte tecnico al software utilizado en el procesos de Gestion Documental</t>
  </si>
  <si>
    <t>Manifestacion o alteracion del orden publico que impida el desarrollo normal de las actividades en la entidad</t>
  </si>
  <si>
    <t>Ataques ciberneticos que generen perdida de informacion o dificulten su recuperacion</t>
  </si>
  <si>
    <t>Cambios de la percepcion de la entidad, por el desarrollo de su misionalidad, esta puede ser positiva o negativa</t>
  </si>
  <si>
    <t>Factores Ecológicos</t>
  </si>
  <si>
    <t>Factores Legales</t>
  </si>
  <si>
    <t>Endurecciomiento de las politicas referentes a la utilizacion de papel en la entidad</t>
  </si>
  <si>
    <t>Entrada en vigencia de nuevos Decretos o  Acuerdos que reglamenten o modifiquen la Ley 594 de 2000</t>
  </si>
  <si>
    <t>Afectaciones por inundaciones en las areas destinadas para las actividades de gestion documental, al igual que los depositos de archivo</t>
  </si>
  <si>
    <t>Emision de directivas que involucren la gestion documental de la entidad</t>
  </si>
  <si>
    <t>Afectacion a la salud del personal de gestion documental, debido a riesgos biologico</t>
  </si>
  <si>
    <t>Cambios de los requisitos establecidos para la administracion de documentos analogos y electronicos</t>
  </si>
  <si>
    <t>Fenomenos naturales que generen daños en la infraestructura fisica de la entidad.</t>
  </si>
  <si>
    <t>Cambio en las normas para la proteccion de datos personales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</si>
  <si>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</si>
  <si>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</si>
  <si>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</si>
  <si>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</si>
  <si>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</si>
  <si>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</si>
  <si>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</si>
  <si>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</si>
  <si>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</si>
  <si>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</si>
  <si>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</si>
  <si>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</si>
  <si>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</si>
  <si>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</si>
  <si>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</si>
  <si>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</si>
  <si>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</si>
  <si>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</si>
  <si>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</si>
  <si>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</si>
  <si>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</si>
  <si>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</si>
  <si>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</si>
  <si>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</si>
  <si>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</si>
  <si>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</si>
  <si>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</si>
  <si>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</si>
  <si>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Organización de los Expedientes</t>
  </si>
  <si>
    <t>Afectación Reputacional</t>
  </si>
  <si>
    <t>Expedientes que no se encuentran organizados de acuerdo a la normatividad archivistica</t>
  </si>
  <si>
    <t>1. Tablas de retención documental - TRD no actualizadas.
2. La no aplicación de las TRD.
3. No se cuenta con el personal capacitado para el procedimiento.</t>
  </si>
  <si>
    <t>Posibilidad de afectacion reputacional al encontrarse expedientes que no se encuentran organizados según la normatividad archivistiva, debido a la no aplicación de las Tablas de Retencion Documental o la intervencion de los mismo por personal no cualificado</t>
  </si>
  <si>
    <t>Gestión</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</si>
  <si>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</si>
  <si>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</si>
  <si>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</si>
  <si>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(1-1200)</t>
  </si>
  <si>
    <t>(1200-1250)</t>
  </si>
  <si>
    <t>12000</t>
  </si>
  <si>
    <t>Unidad (expedientes)</t>
  </si>
  <si>
    <t>Se saco un promedio por mes de los expedientes y se asigno los valores  porque se trabajan 4 fondos, y un  número alto de expendientes de vigencias antiguas que pueden estar no organizados</t>
  </si>
  <si>
    <t>Prestamos Documentales</t>
  </si>
  <si>
    <t>Perdida, cambio o extraccion de documentos</t>
  </si>
  <si>
    <t>1. Acceso no controlado a los expedientes fisicos en custodia del Centro de Administracion Documental - CAD
2. Acceso a personal no autorizado a las instalaciones del CAD
3. Accesos no autorizados a los archivos digitales de la entidad.</t>
  </si>
  <si>
    <t>Posibilidad de afectacion reputacional por la perdida, cambio o extracción de documentos, debido al acceso no autorizado a los expedientes fisicos o digitales en custodia del CAD</t>
  </si>
  <si>
    <t>Usuarios, productos y practicas, organizacionales</t>
  </si>
  <si>
    <t>Reputacional: El riesgo afecta la imagen de de la entidad con efecto publicitario sostenido a nivel de sector administrativo, nivel departamental o municipal</t>
  </si>
  <si>
    <t>(1-16)</t>
  </si>
  <si>
    <t>(16-20)</t>
  </si>
  <si>
    <t>3200</t>
  </si>
  <si>
    <t>Unidad (prestamos)</t>
  </si>
  <si>
    <t>Se asigno ese valor dado a que normalmente se realiza prestamos de contratos, y la perdida de alguno puede desencadenar en hallazgos administritivos o disciplinarios</t>
  </si>
  <si>
    <t>Radicacion de comunicaciones</t>
  </si>
  <si>
    <t>Falta de respuesta a peticiones por no encontrarse registradas en el sistema de correspondencia</t>
  </si>
  <si>
    <t xml:space="preserve">1. Se reciben comunicaciones por canales no oficiales.
2. Se realiza la radicacion con informacion incompleta.
3. Fallas con el software de radicacion.
</t>
  </si>
  <si>
    <t>Posibilidad de afectacion reputacional al no dar respuesta a peticiones por no encontrarse registradas en el sistema de correspondencia debido a la recepcion de comunicaciones por canales no oficiales, falta de informacion o fallas en el sistema.</t>
  </si>
  <si>
    <t>Muy Alta: La actividad que conlleva el riesgo se ejecuta más de 5000 veces por año</t>
  </si>
  <si>
    <t>(1-24)</t>
  </si>
  <si>
    <t>(24-30)</t>
  </si>
  <si>
    <t>4800</t>
  </si>
  <si>
    <t>Unidad (peticiones)</t>
  </si>
  <si>
    <t xml:space="preserve">Se asigno ese rango de valores porque la no respuesta a peticiones puede desencadenar en asuntos legales </t>
  </si>
  <si>
    <t>Actividades de desvinculación y traslado (funcionarios).</t>
  </si>
  <si>
    <t>Afectación Económica (o presupuestal) y Reputacional</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</si>
  <si>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</si>
  <si>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</si>
  <si>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</si>
  <si>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</si>
  <si>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Media: La actividad que conlleva el riesgo se ejecuta de 24 a 500 veces por año</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</si>
  <si>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</si>
  <si>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</si>
  <si>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</si>
  <si>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</si>
  <si>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</si>
  <si>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</si>
  <si>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</si>
  <si>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</si>
  <si>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Reputacional: El riesgo afecta la imagen de la entidad internamente, de conocimiento general, nivel interno, de junta directiva y accionistas y/o de proveedores</t>
  </si>
  <si>
    <t>1 a 30</t>
  </si>
  <si>
    <t>31 a 35</t>
  </si>
  <si>
    <t>800</t>
  </si>
  <si>
    <t>Se calculó con el número de contratistas de prestación de servicios, multiplicado por 12 meses, con el fin de determinar la capacidad del riesgo.</t>
  </si>
  <si>
    <t>Administración de carpetas compartidas y gestión de usuarios</t>
  </si>
  <si>
    <t>Afectación Económica o Presupuestal</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</si>
  <si>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</si>
  <si>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</si>
  <si>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</si>
  <si>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Seguridad de la Información (Pérdida de Confidencialidad)</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</si>
  <si>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</si>
  <si>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</si>
  <si>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</si>
  <si>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</si>
  <si>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</si>
  <si>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</si>
  <si>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</si>
  <si>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</si>
  <si>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</si>
  <si>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Seguridad de la Información (Pérdida de la Integridad)</t>
  </si>
  <si>
    <t>Porcentaje de instalaciones de software malicioso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</si>
  <si>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</si>
  <si>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</si>
  <si>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</si>
  <si>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</si>
  <si>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</si>
  <si>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</si>
  <si>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</si>
  <si>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</si>
  <si>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</si>
  <si>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</si>
  <si>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</si>
  <si>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</si>
  <si>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</si>
  <si>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</si>
  <si>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</si>
  <si>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</si>
  <si>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</si>
  <si>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</si>
  <si>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</si>
  <si>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</si>
  <si>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</si>
  <si>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</si>
  <si>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</si>
  <si>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</si>
  <si>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</si>
  <si>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</si>
  <si>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</si>
  <si>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</si>
  <si>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</si>
  <si>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</si>
  <si>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</si>
  <si>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</si>
  <si>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</si>
  <si>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</si>
  <si>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</si>
  <si>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</si>
  <si>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</si>
  <si>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</si>
  <si>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</si>
  <si>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</si>
  <si>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</si>
  <si>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</si>
  <si>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</si>
  <si>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</si>
  <si>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</si>
  <si>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</si>
  <si>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</si>
  <si>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</si>
  <si>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</si>
  <si>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</si>
  <si>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</si>
  <si>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</si>
  <si>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</si>
  <si>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</si>
  <si>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</si>
  <si>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</si>
  <si>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</si>
  <si>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</si>
  <si>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</si>
  <si>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</si>
  <si>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</si>
  <si>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</si>
  <si>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</si>
  <si>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</si>
  <si>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Técnico de gestión documental</t>
  </si>
  <si>
    <t>Realiza control de calidad antes de realizar la transferencia primaria de los expedientes</t>
  </si>
  <si>
    <t>de forma anual, aplicando las Tabla de Retencion Documental - TRD Vigente</t>
  </si>
  <si>
    <t>Preventivo</t>
  </si>
  <si>
    <t>Manual</t>
  </si>
  <si>
    <t>Sin Documentar</t>
  </si>
  <si>
    <t>Aleatoria</t>
  </si>
  <si>
    <t>Sin registro</t>
  </si>
  <si>
    <t>Los Contratistas de apoyo</t>
  </si>
  <si>
    <t>Realiza la digitalizacion de los tipos documentales pertenecientes a la serie contratos y convenios antes de ser incorporados a los expedientes</t>
  </si>
  <si>
    <t>de manera diaria, guardando la imagen en el repositorio definido</t>
  </si>
  <si>
    <t>Detectivo</t>
  </si>
  <si>
    <t>Documentado</t>
  </si>
  <si>
    <t>Continua</t>
  </si>
  <si>
    <t>Con registro</t>
  </si>
  <si>
    <t>Auxiliar administrativo</t>
  </si>
  <si>
    <t>Lleva un registro de todos los documentos entregados al Centro de Administracion Documental - CAD para su incorporacion a los expedientes</t>
  </si>
  <si>
    <t>de manera diaria, se conforma un expediente con los formatos de remision de documentos al CAD</t>
  </si>
  <si>
    <t>Profesional Universitario Gestion Documental</t>
  </si>
  <si>
    <t>Acceso restringido a los depositos de archivo</t>
  </si>
  <si>
    <t>bimensual, mediante correo electronico notificando al responsable de la vigilancia</t>
  </si>
  <si>
    <t xml:space="preserve">Apoyo a la gestión </t>
  </si>
  <si>
    <t>Registro de todos los expedientes a los cuales se de acceso</t>
  </si>
  <si>
    <t>diario, en la base de registro de prestamos</t>
  </si>
  <si>
    <t>Tecnico de gestión documental</t>
  </si>
  <si>
    <t>Control de calidad a todas las comunicaciones que se recepcionan mediante el correo electronico</t>
  </si>
  <si>
    <t>de forma diaria, mediante el formato de contingencia.</t>
  </si>
  <si>
    <t>Realizar seguimiento diario del cargue de las imágenes en NAS de las comunicaciones registradas en CORDIS</t>
  </si>
  <si>
    <t>de forma diaria, se compara el registro de ER contra las imágenes cargadas en NAS Cordis_Entradas</t>
  </si>
  <si>
    <t>El Jefe Inmediato</t>
  </si>
  <si>
    <t>verifica el acta de entrega de puesto de trabajo con sus respectivos soportes,</t>
  </si>
  <si>
    <t>remitida por el funcionario al momento de una desvinculación o traslado laboral.</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</si>
  <si>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</si>
  <si>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</si>
  <si>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</si>
  <si>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</si>
  <si>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</si>
  <si>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</si>
  <si>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</si>
  <si>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</si>
  <si>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</si>
  <si>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</si>
  <si>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</si>
  <si>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</si>
  <si>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</si>
  <si>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</si>
  <si>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El subdirector, Jefe o personal delegado</t>
  </si>
  <si>
    <t>Solicita a través de la mesa de servicio y cuando sea necesario.</t>
  </si>
  <si>
    <t>el acceso a las carpetas compartidas, para el personal que considere pertinente.</t>
  </si>
  <si>
    <t>Aplicativo o herramienta de mesa de servicio</t>
  </si>
  <si>
    <t>Propiedades de la carpeta donde se visualicen los usuarios con los permisos o reporte solicitado a la Oficina TICS.</t>
  </si>
  <si>
    <t>Se corrigen y se resuelven inmediatamente si se detecta alguna inconsistencia.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</si>
  <si>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</si>
  <si>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</si>
  <si>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</si>
  <si>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</si>
  <si>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</si>
  <si>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</si>
  <si>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</si>
  <si>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</si>
  <si>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</si>
  <si>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</si>
  <si>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</si>
  <si>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</si>
  <si>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</si>
  <si>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</si>
  <si>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</si>
  <si>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</si>
  <si>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</si>
  <si>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</si>
  <si>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</si>
  <si>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</si>
  <si>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</si>
  <si>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</si>
  <si>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</si>
  <si>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</si>
  <si>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</si>
  <si>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</si>
  <si>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</si>
  <si>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</si>
  <si>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</si>
  <si>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</si>
  <si>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</si>
  <si>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</si>
  <si>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</si>
  <si>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</si>
  <si>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</si>
  <si>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</si>
  <si>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</si>
  <si>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</si>
  <si>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</si>
  <si>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</si>
  <si>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 (Mitigar)</t>
  </si>
  <si>
    <t>Elaborar entre el 20 y 25 de cada mes comunicación a los funcionarios o contratistas que tienen expedientes en prestamo fisico solicitando el reintegro de los mismos al CAD</t>
  </si>
  <si>
    <t>22/08/2022-31/12/2022</t>
  </si>
  <si>
    <t>Gestión documental</t>
  </si>
  <si>
    <t>1) Identificación y diligenciamiento del mapa de conocimiento tacito y explicito por procesos (100%).</t>
  </si>
  <si>
    <t>1) 31/12/2022</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</si>
  <si>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</si>
  <si>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</si>
  <si>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</si>
  <si>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</si>
  <si>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</si>
  <si>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</si>
  <si>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</si>
  <si>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</si>
  <si>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</si>
  <si>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</si>
  <si>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</si>
  <si>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</si>
  <si>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</si>
  <si>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</si>
  <si>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</si>
  <si>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</si>
  <si>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</si>
  <si>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</si>
  <si>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</si>
  <si>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</si>
  <si>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se ha realizado la digitalizacion por tipo documental de los documentos remitidos al CAD pertenecientes a la serie CONTRATO Y CONVENIOS para ser incorporados a los expedientes, los cuales se encuentran almacenados en la siguiente ubicación T:\18. REPOSITORIO\120 OFICINA ASESORA JURÍDICA\09 CONTRATOS Y CONVENIOS.
Se esta conformando carpetas con los formatos GD-GD-FT-05 Formato remisión de entrega de documentos al CAD V2, mediante los cuales se hace entrega desde las areas de los tipos documentales al CAD</t>
  </si>
  <si>
    <t>T:\18. REPOSITORIO\120 OFICINA ASESORA JURÍDICA\09 CONTRATOS Y CONVENIOS.</t>
  </si>
  <si>
    <t>Se requiere fortalecer los controles, y poder contar con registro para la evidencia de la ejecución de todos</t>
  </si>
  <si>
    <t>Los documentos que se entregan al CAD, se registran en una base de inserciones en formato excel, igualmente se realiza la digitalizacion de estos documentos y se almacenan en el repositorio correspodiente. Por otro lado se esta conformando un expediente con los formatos GD-GD-FT-05 Formato remisión de entrega de documentos al CAD V2, mediante los cuales se hace entrega desde las areas de los tipos documentales al CAD.
Todos los documentos que se reciben en el CAD se incorporan a los expedientes en orden cronologico</t>
  </si>
  <si>
    <t>T:\18. REPOSITORIO
U:\4. DOCUMENTOS_DIGITALIZADOS
T:\12. prestamos documentales</t>
  </si>
  <si>
    <t>El 25 de julio se remitio correo a la funcionaria Gabriela Florez para la devolucion de los expedientes fisicos que tenia en prestamo</t>
  </si>
  <si>
    <t>Correo electronico 29/07/2022</t>
  </si>
  <si>
    <t>La evidencia presentada corresponde a la ejecución del control, se verifica correo electrónico con el seguimiento a los expedientes prestados</t>
  </si>
  <si>
    <t>Se esta enviando de formar mensual a las personas que tienen expedientes en prestamo un correo solicitando su devolucion</t>
  </si>
  <si>
    <t>Correos electronicos solicitando devolucion de expedientes</t>
  </si>
  <si>
    <t>Se lleva un registro de las comunicaciones recibidas por el canal de correo electronico, donde se incluye hora de entrada, persona a cargo de su radicacion y hora de la misma</t>
  </si>
  <si>
    <t>Se diligencia una base donde se registran las comunicaciones recibidas por correo electronico, igualmente se esta realizando seguimiento de las imagenes correspondientes a cada una de las comunicaciones que se registran en el aplicativo CORDIS</t>
  </si>
  <si>
    <t>Se solicita mediante la aplicacion ARANDA los permisos de acceso a las carpetas NAS
Se solicita informe de los usuarios con acceso a la carperta ARCHIVO_CENTRAL y se verifica que unicamente tengan acceso el personal de gestion documental</t>
  </si>
  <si>
    <t>Solicitudes de acceso a NAS por ARANDA 20221219 SOLICITUD ARANDA
Registro de usuarios con acceos a carpeta ARCHIVO_CENTRAL 20221219 PERMISOS CARPETA NAS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</si>
  <si>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</si>
  <si>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</si>
  <si>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</si>
  <si>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</si>
  <si>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</si>
  <si>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</si>
  <si>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</si>
  <si>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</si>
  <si>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</si>
  <si>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</si>
  <si>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</si>
  <si>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</si>
  <si>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</si>
  <si>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</si>
  <si>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</si>
  <si>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</si>
  <si>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</si>
  <si>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</si>
  <si>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</si>
  <si>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</si>
  <si>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</si>
  <si>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</si>
  <si>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</si>
  <si>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</si>
  <si>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</si>
  <si>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</si>
  <si>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</si>
  <si>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</si>
  <si>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</si>
  <si>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</si>
  <si>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</si>
  <si>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</si>
  <si>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</si>
  <si>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</si>
  <si>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</si>
  <si>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</si>
  <si>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</si>
  <si>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</si>
  <si>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</si>
  <si>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</si>
  <si>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SI</t>
  </si>
  <si>
    <r>
      <rPr>
        <b/>
        <sz val="11"/>
        <color theme="1"/>
        <rFont val="Calibri"/>
        <family val="2"/>
      </rPr>
      <t>Casi seguro:</t>
    </r>
    <r>
      <rPr>
        <sz val="11"/>
        <color theme="1"/>
        <rFont val="Calibri"/>
        <family val="2"/>
      </rPr>
      <t xml:space="preserve"> Mas de una vez al año.</t>
    </r>
  </si>
  <si>
    <t>Diligencie la columna anterior.</t>
  </si>
  <si>
    <t>Asignado</t>
  </si>
  <si>
    <t>Adecuado</t>
  </si>
  <si>
    <t>Oportuna</t>
  </si>
  <si>
    <t>Prevenir</t>
  </si>
  <si>
    <t>Confiable</t>
  </si>
  <si>
    <t>Se investigan y resuelven oportunamente</t>
  </si>
  <si>
    <t>Completa</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</si>
  <si>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</si>
  <si>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</si>
  <si>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</si>
  <si>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</si>
  <si>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</si>
  <si>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</si>
  <si>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Automático</t>
  </si>
  <si>
    <t>NO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</si>
  <si>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</si>
  <si>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</si>
  <si>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</si>
  <si>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</si>
  <si>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</si>
  <si>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</si>
  <si>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</si>
  <si>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</si>
  <si>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</si>
  <si>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</si>
  <si>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</si>
  <si>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</si>
  <si>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t>Reducir</t>
  </si>
  <si>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</si>
  <si>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</si>
  <si>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</si>
  <si>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</si>
  <si>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</si>
  <si>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</si>
  <si>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</si>
  <si>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</si>
  <si>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</si>
  <si>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</si>
  <si>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</si>
  <si>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</si>
  <si>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</si>
  <si>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</si>
  <si>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</si>
  <si>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</si>
  <si>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</si>
  <si>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</si>
  <si>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</si>
  <si>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</si>
  <si>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</si>
  <si>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</si>
  <si>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</si>
  <si>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</si>
  <si>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</si>
  <si>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</si>
  <si>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</si>
  <si>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</si>
  <si>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Trámites, OPAs y Consultas de Acceso a la Información Pública</t>
  </si>
  <si>
    <t>Fraude Interno</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</si>
  <si>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</si>
  <si>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</si>
  <si>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</si>
  <si>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</si>
  <si>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</si>
  <si>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</si>
  <si>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</si>
  <si>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</si>
  <si>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</si>
  <si>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</si>
  <si>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</si>
  <si>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</si>
  <si>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</si>
  <si>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</si>
  <si>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</si>
  <si>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</si>
  <si>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</si>
  <si>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</si>
  <si>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</si>
  <si>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</si>
  <si>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</si>
  <si>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</si>
  <si>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</si>
  <si>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</si>
  <si>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</si>
  <si>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</si>
  <si>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</si>
  <si>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</si>
  <si>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</si>
  <si>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</si>
  <si>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</si>
  <si>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</si>
  <si>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</si>
  <si>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</si>
  <si>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</si>
  <si>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</si>
  <si>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</si>
  <si>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</si>
  <si>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</si>
  <si>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</si>
  <si>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</si>
  <si>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</si>
  <si>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</si>
  <si>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</si>
  <si>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</si>
  <si>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</si>
  <si>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</si>
  <si>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</si>
  <si>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</si>
  <si>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</si>
  <si>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</si>
  <si>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</si>
  <si>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</si>
  <si>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</si>
  <si>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</si>
  <si>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</si>
  <si>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</si>
  <si>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</si>
  <si>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</si>
  <si>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</si>
  <si>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</si>
  <si>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05/01/2023 En referencia al C1 la evidencia reportada indica que no se han registrado transferencias primarias a la fecha.
Se presenta que la digitalización esta soportada en una carpeta NAS controlada por el proceso
Sobre la ejecución del C3 se presenta tabla en formato Excel con la información del control de documentos sobre contratos y convenios</t>
  </si>
  <si>
    <t>05/01/2023 La evidencia presentada corresponde a correos electrónicos remitidos a la Subdirección Corporativa para realizar la solicitud de restringir el acceso al área documental con el fin de salvaguardar los documentos que allí reposan
Se verifica tabla en Excel con el control que se lleva sobre los prestamos documentales
Se da cumplimiento de la acción a través de correo electrónico enviado solicitando la devolución de los documentos prestados</t>
  </si>
  <si>
    <t>05/01/2023 Se verifica archivo excel para los meses de septiembre a noviembre de las comunicaciones recibidas
Adicional el soporte muestra listado de comunicaciones que reposa en una carpeta NAS autorizada</t>
  </si>
  <si>
    <t>05/01/2023 La OAP no genero los lineamientos para dar cumplimiento a la acción</t>
  </si>
  <si>
    <t>05/01/2023 No hay reporte ni cargue de evidencias para el periodo correspondiente</t>
  </si>
  <si>
    <t>05/01/2023 Se verifica cumplimiento de la acción a través de captura de pantalla que demuestra el control de acceso sobre las personas del proceso</t>
  </si>
</sst>
</file>

<file path=xl/styles.xml><?xml version="1.0" encoding="utf-8"?>
<styleSheet xmlns="http://schemas.openxmlformats.org/spreadsheetml/2006/main">
  <numFmts count="2">
    <numFmt numFmtId="164" formatCode="0.0%"/>
    <numFmt numFmtId="165" formatCode="0.0"/>
  </numFmts>
  <fonts count="32">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8" fillId="4" borderId="4" xfId="0" applyNumberFormat="1" applyFont="1" applyFill="1" applyBorder="1" applyAlignment="1">
      <alignment horizontal="center" vertical="center"/>
    </xf>
    <xf numFmtId="10" fontId="28" fillId="4" borderId="4" xfId="0" applyNumberFormat="1" applyFont="1" applyFill="1" applyBorder="1" applyAlignment="1">
      <alignment horizontal="center" vertical="center"/>
    </xf>
    <xf numFmtId="0" fontId="28" fillId="4" borderId="4" xfId="0" applyFont="1" applyFill="1" applyBorder="1" applyAlignment="1">
      <alignment horizontal="center" vertical="center" wrapText="1"/>
    </xf>
    <xf numFmtId="0" fontId="2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30" fillId="0" borderId="0" xfId="0" applyFont="1"/>
    <xf numFmtId="0" fontId="31" fillId="4"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0" fillId="0" borderId="0" xfId="0" applyFont="1" applyAlignment="1">
      <alignment horizontal="left"/>
    </xf>
    <xf numFmtId="0" fontId="31" fillId="0" borderId="4" xfId="0" applyFont="1" applyBorder="1" applyAlignment="1">
      <alignment horizontal="left" vertical="center"/>
    </xf>
    <xf numFmtId="0" fontId="30" fillId="0" borderId="0" xfId="0" applyFont="1" applyAlignment="1">
      <alignment wrapText="1"/>
    </xf>
    <xf numFmtId="0" fontId="10" fillId="0" borderId="13" xfId="0" applyFont="1" applyBorder="1" applyAlignment="1">
      <alignment horizontal="center" vertical="center"/>
    </xf>
    <xf numFmtId="0" fontId="2" fillId="0" borderId="15" xfId="0" applyFont="1" applyBorder="1"/>
    <xf numFmtId="0" fontId="10" fillId="0" borderId="13" xfId="0" applyFont="1" applyBorder="1" applyAlignment="1">
      <alignment horizontal="left" vertical="center" wrapText="1"/>
    </xf>
    <xf numFmtId="0" fontId="7" fillId="3" borderId="13" xfId="0" applyFont="1" applyFill="1" applyBorder="1" applyAlignment="1">
      <alignment horizontal="center" vertical="center" wrapText="1"/>
    </xf>
    <xf numFmtId="0" fontId="2" fillId="0" borderId="14"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3" xfId="0" applyFont="1" applyBorder="1" applyAlignment="1">
      <alignment horizontal="center"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9" fontId="17"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0" fontId="20" fillId="3" borderId="19"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15" fillId="4" borderId="13" xfId="0" applyFont="1" applyFill="1" applyBorder="1" applyAlignment="1">
      <alignment horizontal="center" vertical="center" wrapText="1"/>
    </xf>
    <xf numFmtId="0" fontId="21" fillId="0" borderId="1" xfId="0" applyFont="1" applyBorder="1" applyAlignment="1">
      <alignment horizontal="center" vertical="center"/>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0" fontId="26"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4" fontId="26" fillId="0" borderId="20"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8" fillId="4" borderId="13" xfId="0" applyFont="1" applyFill="1" applyBorder="1" applyAlignment="1">
      <alignment horizontal="center" vertical="center" wrapText="1"/>
    </xf>
  </cellXfs>
  <cellStyles count="1">
    <cellStyle name="Normal" xfId="0" builtinId="0"/>
  </cellStyles>
  <dxfs count="32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9" defaultPivotStyle="PivotStyleLight16"/>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title>
    <c:plotArea>
      <c:layout/>
      <c:barChart>
        <c:barDir val="col"/>
        <c:grouping val="percentStacked"/>
        <c:ser>
          <c:idx val="0"/>
          <c:order val="0"/>
          <c:tx>
            <c:strRef>
              <c:f>'9. Seguimiento Consolidado'!$E$7</c:f>
              <c:strCache>
                <c:ptCount val="1"/>
                <c:pt idx="0">
                  <c:v>% de Avance del Proceso</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75130368"/>
        <c:axId val="75157504"/>
      </c:barChart>
      <c:catAx>
        <c:axId val="75130368"/>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75157504"/>
        <c:crosses val="autoZero"/>
        <c:lblAlgn val="ctr"/>
        <c:lblOffset val="100"/>
      </c:catAx>
      <c:valAx>
        <c:axId val="75157504"/>
        <c:scaling>
          <c:orientation val="minMax"/>
        </c:scaling>
        <c:axPos val="l"/>
        <c:numFmt formatCode="0%" sourceLinked="1"/>
        <c:tickLblPos val="nextTo"/>
        <c:spPr>
          <a:ln>
            <a:noFill/>
          </a:ln>
        </c:spPr>
        <c:crossAx val="75130368"/>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title>
    <c:plotArea>
      <c:layout/>
      <c:barChart>
        <c:barDir val="col"/>
        <c:grouping val="percentStacked"/>
        <c:ser>
          <c:idx val="0"/>
          <c:order val="0"/>
          <c:tx>
            <c:v>% de Avance del Proceso</c:v>
          </c:tx>
          <c:spPr>
            <a:solidFill>
              <a:srgbClr val="FFFF00"/>
            </a:solidFill>
            <a:ln cmpd="sng">
              <a:solidFill>
                <a:srgbClr val="000000"/>
              </a:solidFill>
            </a:ln>
          </c:spPr>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73580928"/>
        <c:axId val="73582848"/>
      </c:barChart>
      <c:catAx>
        <c:axId val="73580928"/>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73582848"/>
        <c:crosses val="autoZero"/>
        <c:lblAlgn val="ctr"/>
        <c:lblOffset val="100"/>
      </c:catAx>
      <c:valAx>
        <c:axId val="73582848"/>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0%" sourceLinked="1"/>
        <c:majorTickMark val="none"/>
        <c:tickLblPos val="nextTo"/>
        <c:spPr>
          <a:ln/>
        </c:spPr>
        <c:txPr>
          <a:bodyPr/>
          <a:lstStyle/>
          <a:p>
            <a:pPr lvl="0">
              <a:defRPr sz="900" b="0" i="0">
                <a:solidFill>
                  <a:schemeClr val="lt1"/>
                </a:solidFill>
                <a:latin typeface="+mn-lt"/>
              </a:defRPr>
            </a:pPr>
            <a:endParaRPr lang="es-MX"/>
          </a:p>
        </c:txPr>
        <c:crossAx val="73580928"/>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title>
    <c:plotArea>
      <c:layout/>
      <c:barChart>
        <c:barDir val="col"/>
        <c:grouping val="percentStacked"/>
        <c:ser>
          <c:idx val="0"/>
          <c:order val="0"/>
          <c:tx>
            <c:v>% de Avance del Proceso</c:v>
          </c:tx>
          <c:spPr>
            <a:solidFill>
              <a:srgbClr val="FFFF00"/>
            </a:solidFill>
            <a:ln cmpd="sng">
              <a:solidFill>
                <a:srgbClr val="000000"/>
              </a:solidFill>
            </a:ln>
          </c:spPr>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1</c:v>
                </c:pt>
                <c:pt idx="4">
                  <c:v>1</c:v>
                </c:pt>
                <c:pt idx="7">
                  <c:v>1</c:v>
                </c:pt>
                <c:pt idx="10">
                  <c:v>0</c:v>
                </c:pt>
                <c:pt idx="13">
                  <c:v>0</c:v>
                </c:pt>
                <c:pt idx="16">
                  <c:v>1</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75369472"/>
        <c:axId val="75383936"/>
      </c:barChart>
      <c:catAx>
        <c:axId val="75369472"/>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75383936"/>
        <c:crosses val="autoZero"/>
        <c:lblAlgn val="ctr"/>
        <c:lblOffset val="100"/>
      </c:catAx>
      <c:valAx>
        <c:axId val="75383936"/>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0%" sourceLinked="1"/>
        <c:majorTickMark val="none"/>
        <c:tickLblPos val="nextTo"/>
        <c:spPr>
          <a:ln/>
        </c:spPr>
        <c:txPr>
          <a:bodyPr/>
          <a:lstStyle/>
          <a:p>
            <a:pPr lvl="0">
              <a:defRPr sz="900" b="0" i="0">
                <a:solidFill>
                  <a:schemeClr val="lt1"/>
                </a:solidFill>
                <a:latin typeface="+mn-lt"/>
              </a:defRPr>
            </a:pPr>
            <a:endParaRPr lang="es-MX"/>
          </a:p>
        </c:txPr>
        <c:crossAx val="75369472"/>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2133560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10582982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58238528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1:Z1000"/>
  <sheetViews>
    <sheetView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2" t="s">
        <v>8</v>
      </c>
      <c r="B8" s="67"/>
      <c r="C8" s="79" t="str">
        <f>IFERROR(VLOOKUP(C6,'Datos Hoja 1'!$A$1:$D$17,2,FALSE),"")</f>
        <v>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v>
      </c>
      <c r="D8" s="73"/>
      <c r="E8" s="73"/>
      <c r="F8" s="73"/>
      <c r="G8" s="73"/>
      <c r="H8" s="67"/>
      <c r="I8" s="80" t="str">
        <f>IFERROR(VLOOKUP(C6,'Datos Hoja 1'!$A$1:$D$17,3,FALSE),"")</f>
        <v>Inicia con la definición del diagnóstico, la elaboración y aplicación de instrumentos archivísticos y la estructuración de planes y programas de Gestión Documental y termina con la implementación de las acciones de mejora del proceso.</v>
      </c>
      <c r="J8" s="73"/>
      <c r="K8" s="73"/>
      <c r="L8" s="67"/>
      <c r="M8" s="2"/>
      <c r="N8" s="2"/>
      <c r="O8" s="4"/>
      <c r="P8" s="4"/>
      <c r="Q8" s="4"/>
      <c r="R8" s="4"/>
      <c r="S8" s="4"/>
      <c r="T8" s="4"/>
      <c r="U8" s="4"/>
      <c r="V8" s="4"/>
      <c r="W8" s="4"/>
      <c r="X8" s="4"/>
      <c r="Y8" s="4"/>
      <c r="Z8" s="4"/>
    </row>
    <row r="9" spans="1:26" ht="42.75" customHeight="1">
      <c r="A9" s="70"/>
      <c r="B9" s="71"/>
      <c r="C9" s="70"/>
      <c r="D9" s="75"/>
      <c r="E9" s="75"/>
      <c r="F9" s="75"/>
      <c r="G9" s="75"/>
      <c r="H9" s="71"/>
      <c r="I9" s="68"/>
      <c r="J9" s="74"/>
      <c r="K9" s="74"/>
      <c r="L9" s="69"/>
      <c r="M9" s="2"/>
      <c r="N9" s="2"/>
      <c r="O9" s="4"/>
      <c r="P9" s="4"/>
      <c r="Q9" s="4"/>
      <c r="R9" s="4"/>
      <c r="S9" s="4"/>
      <c r="T9" s="4"/>
      <c r="U9" s="4"/>
      <c r="V9" s="4"/>
      <c r="W9" s="4"/>
      <c r="X9" s="4"/>
      <c r="Y9" s="4"/>
      <c r="Z9" s="4"/>
    </row>
    <row r="10" spans="1:26" ht="27.75" customHeight="1">
      <c r="A10" s="82"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3"/>
      <c r="E10" s="73"/>
      <c r="F10" s="73"/>
      <c r="G10" s="73"/>
      <c r="H10" s="67"/>
      <c r="I10" s="68"/>
      <c r="J10" s="74"/>
      <c r="K10" s="74"/>
      <c r="L10" s="69"/>
      <c r="M10" s="2"/>
      <c r="N10" s="2"/>
      <c r="O10" s="4"/>
      <c r="P10" s="4"/>
      <c r="Q10" s="4"/>
      <c r="R10" s="4"/>
      <c r="S10" s="4"/>
      <c r="T10" s="4"/>
      <c r="U10" s="4"/>
      <c r="V10" s="4"/>
      <c r="W10" s="4"/>
      <c r="X10" s="4"/>
      <c r="Y10" s="4"/>
      <c r="Z10" s="4"/>
    </row>
    <row r="11" spans="1:26" ht="27.75" customHeight="1">
      <c r="A11" s="83"/>
      <c r="B11" s="84"/>
      <c r="C11" s="70"/>
      <c r="D11" s="75"/>
      <c r="E11" s="75"/>
      <c r="F11" s="75"/>
      <c r="G11" s="75"/>
      <c r="H11" s="71"/>
      <c r="I11" s="70"/>
      <c r="J11" s="75"/>
      <c r="K11" s="75"/>
      <c r="L11" s="71"/>
      <c r="M11" s="2"/>
      <c r="N11" s="2"/>
      <c r="O11" s="4"/>
      <c r="P11" s="4"/>
      <c r="Q11" s="4"/>
      <c r="R11" s="4"/>
      <c r="S11" s="4"/>
      <c r="T11" s="4"/>
      <c r="U11" s="4"/>
      <c r="V11" s="4"/>
      <c r="W11" s="4"/>
      <c r="X11" s="4"/>
      <c r="Y11" s="4"/>
      <c r="Z11" s="4"/>
    </row>
    <row r="12" spans="1:26" ht="21" customHeight="1">
      <c r="A12" s="61" t="s">
        <v>10</v>
      </c>
      <c r="B12" s="62"/>
      <c r="C12" s="62"/>
      <c r="D12" s="62"/>
      <c r="E12" s="62"/>
      <c r="F12" s="62"/>
      <c r="G12" s="62"/>
      <c r="H12" s="62"/>
      <c r="I12" s="62"/>
      <c r="J12" s="62"/>
      <c r="K12" s="62"/>
      <c r="L12" s="59"/>
      <c r="M12" s="2"/>
      <c r="N12" s="2"/>
      <c r="O12" s="4"/>
      <c r="P12" s="4"/>
      <c r="Q12" s="4"/>
      <c r="R12" s="4"/>
      <c r="S12" s="4"/>
      <c r="T12" s="4"/>
      <c r="U12" s="4"/>
      <c r="V12" s="4"/>
      <c r="W12" s="4"/>
      <c r="X12" s="4"/>
      <c r="Y12" s="4"/>
      <c r="Z12" s="4"/>
    </row>
    <row r="13" spans="1:26" ht="16.5" customHeight="1">
      <c r="A13" s="9"/>
      <c r="B13" s="58" t="s">
        <v>11</v>
      </c>
      <c r="C13" s="59"/>
      <c r="D13" s="10"/>
      <c r="E13" s="58" t="s">
        <v>12</v>
      </c>
      <c r="F13" s="59"/>
      <c r="G13" s="9" t="s">
        <v>13</v>
      </c>
      <c r="H13" s="58" t="s">
        <v>14</v>
      </c>
      <c r="I13" s="59"/>
      <c r="J13" s="10" t="s">
        <v>13</v>
      </c>
      <c r="K13" s="58" t="s">
        <v>15</v>
      </c>
      <c r="L13" s="59"/>
      <c r="M13" s="2"/>
      <c r="N13" s="2"/>
      <c r="O13" s="4"/>
      <c r="P13" s="4"/>
      <c r="Q13" s="4"/>
      <c r="R13" s="4"/>
      <c r="S13" s="4"/>
      <c r="T13" s="4"/>
      <c r="U13" s="4"/>
      <c r="V13" s="4"/>
      <c r="W13" s="4"/>
      <c r="X13" s="4"/>
      <c r="Y13" s="4"/>
      <c r="Z13" s="4"/>
    </row>
    <row r="14" spans="1:26" ht="16.5" customHeight="1">
      <c r="A14" s="9"/>
      <c r="B14" s="58" t="s">
        <v>16</v>
      </c>
      <c r="C14" s="59"/>
      <c r="D14" s="10"/>
      <c r="E14" s="58" t="s">
        <v>17</v>
      </c>
      <c r="F14" s="59"/>
      <c r="G14" s="9"/>
      <c r="H14" s="58" t="s">
        <v>18</v>
      </c>
      <c r="I14" s="59"/>
      <c r="J14" s="10"/>
      <c r="K14" s="58" t="s">
        <v>19</v>
      </c>
      <c r="L14" s="59"/>
      <c r="M14" s="2"/>
      <c r="N14" s="2"/>
      <c r="O14" s="4"/>
      <c r="P14" s="4"/>
      <c r="Q14" s="4"/>
      <c r="R14" s="4"/>
      <c r="S14" s="4"/>
      <c r="T14" s="4"/>
      <c r="U14" s="4"/>
      <c r="V14" s="4"/>
      <c r="W14" s="4"/>
      <c r="X14" s="4"/>
      <c r="Y14" s="4"/>
      <c r="Z14" s="4"/>
    </row>
    <row r="15" spans="1:26" ht="25.5" customHeight="1">
      <c r="A15" s="9"/>
      <c r="B15" s="58" t="s">
        <v>20</v>
      </c>
      <c r="C15" s="59"/>
      <c r="D15" s="10"/>
      <c r="E15" s="81" t="s">
        <v>21</v>
      </c>
      <c r="F15" s="59"/>
      <c r="G15" s="9"/>
      <c r="H15" s="58" t="s">
        <v>22</v>
      </c>
      <c r="I15" s="59"/>
      <c r="J15" s="10"/>
      <c r="K15" s="81" t="s">
        <v>23</v>
      </c>
      <c r="L15" s="59"/>
      <c r="M15" s="2"/>
      <c r="N15" s="2"/>
      <c r="O15" s="4"/>
      <c r="P15" s="4"/>
      <c r="Q15" s="4"/>
      <c r="R15" s="4"/>
      <c r="S15" s="4"/>
      <c r="T15" s="4"/>
      <c r="U15" s="4"/>
      <c r="V15" s="4"/>
      <c r="W15" s="4"/>
      <c r="X15" s="4"/>
      <c r="Y15" s="4"/>
      <c r="Z15" s="4"/>
    </row>
    <row r="16" spans="1:26" ht="16.5" customHeight="1">
      <c r="A16" s="9"/>
      <c r="B16" s="58" t="s">
        <v>24</v>
      </c>
      <c r="C16" s="59"/>
      <c r="D16" s="10"/>
      <c r="E16" s="58" t="s">
        <v>25</v>
      </c>
      <c r="F16" s="59"/>
      <c r="G16" s="9"/>
      <c r="H16" s="58" t="s">
        <v>26</v>
      </c>
      <c r="I16" s="59"/>
      <c r="J16" s="10"/>
      <c r="K16" s="58" t="s">
        <v>27</v>
      </c>
      <c r="L16" s="59"/>
      <c r="M16" s="2"/>
      <c r="N16" s="2"/>
      <c r="O16" s="4"/>
      <c r="P16" s="4"/>
      <c r="Q16" s="4"/>
      <c r="R16" s="4"/>
      <c r="S16" s="4"/>
      <c r="T16" s="4"/>
      <c r="U16" s="4"/>
      <c r="V16" s="4"/>
      <c r="W16" s="4"/>
      <c r="X16" s="4"/>
      <c r="Y16" s="4"/>
      <c r="Z16" s="4"/>
    </row>
    <row r="17" spans="1:26" ht="16.5" customHeight="1">
      <c r="A17" s="9"/>
      <c r="B17" s="58" t="s">
        <v>28</v>
      </c>
      <c r="C17" s="59"/>
      <c r="D17" s="10"/>
      <c r="E17" s="58" t="s">
        <v>29</v>
      </c>
      <c r="F17" s="59"/>
      <c r="G17" s="9"/>
      <c r="H17" s="58" t="s">
        <v>30</v>
      </c>
      <c r="I17" s="59"/>
      <c r="J17" s="10"/>
      <c r="K17" s="58" t="s">
        <v>31</v>
      </c>
      <c r="L17" s="59"/>
      <c r="M17" s="2"/>
      <c r="N17" s="2"/>
      <c r="O17" s="4"/>
      <c r="P17" s="4"/>
      <c r="Q17" s="4"/>
      <c r="R17" s="4"/>
      <c r="S17" s="4"/>
      <c r="T17" s="4"/>
      <c r="U17" s="4"/>
      <c r="V17" s="4"/>
      <c r="W17" s="4"/>
      <c r="X17" s="4"/>
      <c r="Y17" s="4"/>
      <c r="Z17" s="4"/>
    </row>
    <row r="18" spans="1:26" ht="25.5" customHeight="1">
      <c r="A18" s="9"/>
      <c r="B18" s="58" t="s">
        <v>32</v>
      </c>
      <c r="C18" s="59"/>
      <c r="D18" s="10"/>
      <c r="E18" s="81" t="s">
        <v>33</v>
      </c>
      <c r="F18" s="59"/>
      <c r="G18" s="9"/>
      <c r="H18" s="81" t="s">
        <v>34</v>
      </c>
      <c r="I18" s="59"/>
      <c r="J18" s="10"/>
      <c r="K18" s="58" t="s">
        <v>35</v>
      </c>
      <c r="L18" s="59"/>
      <c r="M18" s="2"/>
      <c r="N18" s="2"/>
      <c r="O18" s="4"/>
      <c r="P18" s="4"/>
      <c r="Q18" s="4"/>
      <c r="R18" s="4"/>
      <c r="S18" s="4"/>
      <c r="T18" s="4"/>
      <c r="U18" s="4"/>
      <c r="V18" s="4"/>
      <c r="W18" s="4"/>
      <c r="X18" s="4"/>
      <c r="Y18" s="4"/>
      <c r="Z18" s="4"/>
    </row>
    <row r="19" spans="1:26" ht="16.5" customHeight="1">
      <c r="A19" s="9"/>
      <c r="B19" s="58" t="s">
        <v>36</v>
      </c>
      <c r="C19" s="59"/>
      <c r="D19" s="10"/>
      <c r="E19" s="81" t="s">
        <v>37</v>
      </c>
      <c r="F19" s="59"/>
      <c r="G19" s="9" t="s">
        <v>13</v>
      </c>
      <c r="H19" s="60" t="s">
        <v>38</v>
      </c>
      <c r="I19" s="59"/>
      <c r="J19" s="10"/>
      <c r="K19" s="60" t="s">
        <v>39</v>
      </c>
      <c r="L19" s="59"/>
      <c r="M19" s="2"/>
      <c r="N19" s="2"/>
      <c r="O19" s="4"/>
      <c r="P19" s="4"/>
      <c r="Q19" s="4"/>
      <c r="R19" s="4"/>
      <c r="S19" s="4"/>
      <c r="T19" s="4"/>
      <c r="U19" s="4"/>
      <c r="V19" s="4"/>
      <c r="W19" s="4"/>
      <c r="X19" s="4"/>
      <c r="Y19" s="4"/>
      <c r="Z19" s="4"/>
    </row>
    <row r="20" spans="1:26" ht="16.5" customHeight="1">
      <c r="A20" s="9"/>
      <c r="B20" s="60" t="s">
        <v>39</v>
      </c>
      <c r="C20" s="59"/>
      <c r="D20" s="10"/>
      <c r="E20" s="60" t="s">
        <v>39</v>
      </c>
      <c r="F20" s="59"/>
      <c r="G20" s="9"/>
      <c r="H20" s="60" t="s">
        <v>39</v>
      </c>
      <c r="I20" s="59"/>
      <c r="J20" s="10"/>
      <c r="K20" s="60" t="s">
        <v>40</v>
      </c>
      <c r="L20" s="59"/>
      <c r="M20" s="2"/>
      <c r="N20" s="2"/>
      <c r="O20" s="4"/>
      <c r="P20" s="4"/>
      <c r="Q20" s="4"/>
      <c r="R20" s="4"/>
      <c r="S20" s="4"/>
      <c r="T20" s="4"/>
      <c r="U20" s="4"/>
      <c r="V20" s="4"/>
      <c r="W20" s="4"/>
      <c r="X20" s="4"/>
      <c r="Y20" s="4"/>
      <c r="Z20" s="4"/>
    </row>
    <row r="21" spans="1:26" ht="21" customHeight="1">
      <c r="A21" s="61" t="s">
        <v>41</v>
      </c>
      <c r="B21" s="62"/>
      <c r="C21" s="62"/>
      <c r="D21" s="62"/>
      <c r="E21" s="62"/>
      <c r="F21" s="62"/>
      <c r="G21" s="62"/>
      <c r="H21" s="62"/>
      <c r="I21" s="62"/>
      <c r="J21" s="62"/>
      <c r="K21" s="62"/>
      <c r="L21" s="59"/>
      <c r="M21" s="2"/>
      <c r="N21" s="2"/>
      <c r="O21" s="4"/>
      <c r="P21" s="4"/>
      <c r="Q21" s="4"/>
      <c r="R21" s="4"/>
      <c r="S21" s="4"/>
      <c r="T21" s="4"/>
      <c r="U21" s="4"/>
      <c r="V21" s="4"/>
      <c r="W21" s="4"/>
      <c r="X21" s="4"/>
      <c r="Y21" s="4"/>
      <c r="Z21" s="4"/>
    </row>
    <row r="22" spans="1:26" ht="21" customHeight="1">
      <c r="A22" s="63" t="s">
        <v>42</v>
      </c>
      <c r="B22" s="64"/>
      <c r="C22" s="64"/>
      <c r="D22" s="64"/>
      <c r="E22" s="64"/>
      <c r="F22" s="65"/>
      <c r="G22" s="61" t="s">
        <v>43</v>
      </c>
      <c r="H22" s="62"/>
      <c r="I22" s="62"/>
      <c r="J22" s="62"/>
      <c r="K22" s="62"/>
      <c r="L22" s="59"/>
      <c r="M22" s="2"/>
      <c r="N22" s="2"/>
      <c r="O22" s="4"/>
      <c r="P22" s="4"/>
      <c r="Q22" s="4"/>
      <c r="R22" s="4"/>
      <c r="S22" s="4"/>
      <c r="T22" s="4"/>
      <c r="U22" s="4"/>
      <c r="V22" s="4"/>
      <c r="W22" s="4"/>
      <c r="X22" s="4"/>
      <c r="Y22" s="4"/>
      <c r="Z22" s="4"/>
    </row>
    <row r="23" spans="1:26" ht="16.5" customHeight="1">
      <c r="A23" s="11">
        <v>1</v>
      </c>
      <c r="B23" s="60" t="s">
        <v>44</v>
      </c>
      <c r="C23" s="62"/>
      <c r="D23" s="62"/>
      <c r="E23" s="62"/>
      <c r="F23" s="59"/>
      <c r="G23" s="11">
        <v>1</v>
      </c>
      <c r="H23" s="60" t="s">
        <v>45</v>
      </c>
      <c r="I23" s="62"/>
      <c r="J23" s="62"/>
      <c r="K23" s="62"/>
      <c r="L23" s="59"/>
      <c r="M23" s="2"/>
      <c r="N23" s="2"/>
      <c r="O23" s="4"/>
      <c r="P23" s="4"/>
      <c r="Q23" s="4"/>
      <c r="R23" s="4"/>
      <c r="S23" s="4"/>
      <c r="T23" s="4"/>
      <c r="U23" s="4"/>
      <c r="V23" s="4"/>
      <c r="W23" s="4"/>
      <c r="X23" s="4"/>
      <c r="Y23" s="4"/>
      <c r="Z23" s="4"/>
    </row>
    <row r="24" spans="1:26" ht="16.5" customHeight="1">
      <c r="A24" s="11">
        <v>2</v>
      </c>
      <c r="B24" s="60" t="s">
        <v>46</v>
      </c>
      <c r="C24" s="62"/>
      <c r="D24" s="62"/>
      <c r="E24" s="62"/>
      <c r="F24" s="59"/>
      <c r="G24" s="11">
        <v>2</v>
      </c>
      <c r="H24" s="60" t="s">
        <v>47</v>
      </c>
      <c r="I24" s="62"/>
      <c r="J24" s="62"/>
      <c r="K24" s="62"/>
      <c r="L24" s="59"/>
      <c r="M24" s="2"/>
      <c r="N24" s="2"/>
      <c r="O24" s="4"/>
      <c r="P24" s="4"/>
      <c r="Q24" s="4"/>
      <c r="R24" s="4"/>
      <c r="S24" s="4"/>
      <c r="T24" s="4"/>
      <c r="U24" s="4"/>
      <c r="V24" s="4"/>
      <c r="W24" s="4"/>
      <c r="X24" s="4"/>
      <c r="Y24" s="4"/>
      <c r="Z24" s="4"/>
    </row>
    <row r="25" spans="1:26" ht="19.5" customHeight="1">
      <c r="A25" s="11">
        <v>3</v>
      </c>
      <c r="B25" s="60" t="s">
        <v>48</v>
      </c>
      <c r="C25" s="62"/>
      <c r="D25" s="62"/>
      <c r="E25" s="62"/>
      <c r="F25" s="59"/>
      <c r="G25" s="11">
        <v>3</v>
      </c>
      <c r="H25" s="60" t="s">
        <v>49</v>
      </c>
      <c r="I25" s="62"/>
      <c r="J25" s="62"/>
      <c r="K25" s="62"/>
      <c r="L25" s="59"/>
      <c r="M25" s="2"/>
      <c r="N25" s="2"/>
      <c r="O25" s="4"/>
      <c r="P25" s="4"/>
      <c r="Q25" s="4"/>
      <c r="R25" s="4"/>
      <c r="S25" s="4"/>
      <c r="T25" s="4"/>
      <c r="U25" s="4"/>
      <c r="V25" s="4"/>
      <c r="W25" s="4"/>
      <c r="X25" s="4"/>
      <c r="Y25" s="4"/>
      <c r="Z25" s="4"/>
    </row>
    <row r="26" spans="1:26" ht="16.5" customHeight="1">
      <c r="A26" s="11">
        <v>4</v>
      </c>
      <c r="B26" s="60" t="s">
        <v>50</v>
      </c>
      <c r="C26" s="62"/>
      <c r="D26" s="62"/>
      <c r="E26" s="62"/>
      <c r="F26" s="59"/>
      <c r="G26" s="11">
        <v>4</v>
      </c>
      <c r="H26" s="60" t="s">
        <v>51</v>
      </c>
      <c r="I26" s="62"/>
      <c r="J26" s="62"/>
      <c r="K26" s="62"/>
      <c r="L26" s="59"/>
      <c r="M26" s="2"/>
      <c r="N26" s="2"/>
      <c r="O26" s="4"/>
      <c r="P26" s="4"/>
      <c r="Q26" s="4"/>
      <c r="R26" s="4"/>
      <c r="S26" s="4"/>
      <c r="T26" s="4"/>
      <c r="U26" s="4"/>
      <c r="V26" s="4"/>
      <c r="W26" s="4"/>
      <c r="X26" s="4"/>
      <c r="Y26" s="4"/>
      <c r="Z26" s="4"/>
    </row>
    <row r="27" spans="1:26" ht="16.5" customHeight="1">
      <c r="A27" s="11">
        <v>5</v>
      </c>
      <c r="B27" s="60" t="s">
        <v>52</v>
      </c>
      <c r="C27" s="62"/>
      <c r="D27" s="62"/>
      <c r="E27" s="62"/>
      <c r="F27" s="59"/>
      <c r="G27" s="11">
        <v>5</v>
      </c>
      <c r="H27" s="60" t="s">
        <v>53</v>
      </c>
      <c r="I27" s="62"/>
      <c r="J27" s="62"/>
      <c r="K27" s="62"/>
      <c r="L27" s="59"/>
      <c r="M27" s="2"/>
      <c r="N27" s="2"/>
      <c r="O27" s="4"/>
      <c r="P27" s="4"/>
      <c r="Q27" s="4"/>
      <c r="R27" s="4"/>
      <c r="S27" s="4"/>
      <c r="T27" s="4"/>
      <c r="U27" s="4"/>
      <c r="V27" s="4"/>
      <c r="W27" s="4"/>
      <c r="X27" s="4"/>
      <c r="Y27" s="4"/>
      <c r="Z27" s="4"/>
    </row>
    <row r="28" spans="1:26" ht="16.5" customHeight="1">
      <c r="A28" s="11">
        <v>6</v>
      </c>
      <c r="B28" s="60" t="s">
        <v>54</v>
      </c>
      <c r="C28" s="62"/>
      <c r="D28" s="62"/>
      <c r="E28" s="62"/>
      <c r="F28" s="59"/>
      <c r="G28" s="11">
        <v>6</v>
      </c>
      <c r="H28" s="60"/>
      <c r="I28" s="62"/>
      <c r="J28" s="62"/>
      <c r="K28" s="62"/>
      <c r="L28" s="59"/>
      <c r="M28" s="2"/>
      <c r="N28" s="2"/>
      <c r="O28" s="4"/>
      <c r="P28" s="4"/>
      <c r="Q28" s="4"/>
      <c r="R28" s="4"/>
      <c r="S28" s="4"/>
      <c r="T28" s="4"/>
      <c r="U28" s="4"/>
      <c r="V28" s="4"/>
      <c r="W28" s="4"/>
      <c r="X28" s="4"/>
      <c r="Y28" s="4"/>
      <c r="Z28" s="4"/>
    </row>
    <row r="29" spans="1:26" ht="16.5" customHeight="1">
      <c r="A29" s="11">
        <v>7</v>
      </c>
      <c r="B29" s="60"/>
      <c r="C29" s="62"/>
      <c r="D29" s="62"/>
      <c r="E29" s="62"/>
      <c r="F29" s="59"/>
      <c r="G29" s="11">
        <v>7</v>
      </c>
      <c r="H29" s="60"/>
      <c r="I29" s="62"/>
      <c r="J29" s="62"/>
      <c r="K29" s="62"/>
      <c r="L29" s="59"/>
      <c r="M29" s="2"/>
      <c r="N29" s="2"/>
      <c r="O29" s="4"/>
      <c r="P29" s="4"/>
      <c r="Q29" s="4"/>
      <c r="R29" s="4"/>
      <c r="S29" s="4"/>
      <c r="T29" s="4"/>
      <c r="U29" s="4"/>
      <c r="V29" s="4"/>
      <c r="W29" s="4"/>
      <c r="X29" s="4"/>
      <c r="Y29" s="4"/>
      <c r="Z29" s="4"/>
    </row>
    <row r="30" spans="1:26" ht="16.5" customHeight="1">
      <c r="A30" s="11">
        <v>8</v>
      </c>
      <c r="B30" s="60"/>
      <c r="C30" s="62"/>
      <c r="D30" s="62"/>
      <c r="E30" s="62"/>
      <c r="F30" s="59"/>
      <c r="G30" s="11">
        <v>8</v>
      </c>
      <c r="H30" s="60"/>
      <c r="I30" s="62"/>
      <c r="J30" s="62"/>
      <c r="K30" s="62"/>
      <c r="L30" s="59"/>
      <c r="M30" s="2"/>
      <c r="N30" s="2"/>
      <c r="O30" s="4"/>
      <c r="P30" s="4"/>
      <c r="Q30" s="4"/>
      <c r="R30" s="4"/>
      <c r="S30" s="4"/>
      <c r="T30" s="4"/>
      <c r="U30" s="4"/>
      <c r="V30" s="4"/>
      <c r="W30" s="4"/>
      <c r="X30" s="4"/>
      <c r="Y30" s="4"/>
      <c r="Z30" s="4"/>
    </row>
    <row r="31" spans="1:26" ht="16.5" customHeight="1">
      <c r="A31" s="11">
        <v>9</v>
      </c>
      <c r="B31" s="60"/>
      <c r="C31" s="62"/>
      <c r="D31" s="62"/>
      <c r="E31" s="62"/>
      <c r="F31" s="59"/>
      <c r="G31" s="11">
        <v>9</v>
      </c>
      <c r="H31" s="60"/>
      <c r="I31" s="62"/>
      <c r="J31" s="62"/>
      <c r="K31" s="62"/>
      <c r="L31" s="59"/>
      <c r="M31" s="2"/>
      <c r="N31" s="2"/>
      <c r="O31" s="4"/>
      <c r="P31" s="4"/>
      <c r="Q31" s="4"/>
      <c r="R31" s="4"/>
      <c r="S31" s="4"/>
      <c r="T31" s="4"/>
      <c r="U31" s="4"/>
      <c r="V31" s="4"/>
      <c r="W31" s="4"/>
      <c r="X31" s="4"/>
      <c r="Y31" s="4"/>
      <c r="Z31" s="4"/>
    </row>
    <row r="32" spans="1:26" ht="16.5" customHeight="1">
      <c r="A32" s="11">
        <v>10</v>
      </c>
      <c r="B32" s="60"/>
      <c r="C32" s="62"/>
      <c r="D32" s="62"/>
      <c r="E32" s="62"/>
      <c r="F32" s="59"/>
      <c r="G32" s="11">
        <v>10</v>
      </c>
      <c r="H32" s="60"/>
      <c r="I32" s="62"/>
      <c r="J32" s="62"/>
      <c r="K32" s="62"/>
      <c r="L32" s="59"/>
      <c r="M32" s="2"/>
      <c r="N32" s="2"/>
      <c r="O32" s="4"/>
      <c r="P32" s="4"/>
      <c r="Q32" s="4"/>
      <c r="R32" s="4"/>
      <c r="S32" s="4"/>
      <c r="T32" s="4"/>
      <c r="U32" s="4"/>
      <c r="V32" s="4"/>
      <c r="W32" s="4"/>
      <c r="X32" s="4"/>
      <c r="Y32" s="4"/>
      <c r="Z32" s="4"/>
    </row>
    <row r="33" spans="1:26" ht="16.5" customHeight="1">
      <c r="A33" s="11">
        <v>11</v>
      </c>
      <c r="B33" s="60"/>
      <c r="C33" s="62"/>
      <c r="D33" s="62"/>
      <c r="E33" s="62"/>
      <c r="F33" s="59"/>
      <c r="G33" s="11">
        <v>11</v>
      </c>
      <c r="H33" s="60"/>
      <c r="I33" s="62"/>
      <c r="J33" s="62"/>
      <c r="K33" s="62"/>
      <c r="L33" s="59"/>
      <c r="M33" s="2"/>
      <c r="N33" s="2"/>
      <c r="O33" s="4"/>
      <c r="P33" s="4"/>
      <c r="Q33" s="4"/>
      <c r="R33" s="4"/>
      <c r="S33" s="4"/>
      <c r="T33" s="4"/>
      <c r="U33" s="4"/>
      <c r="V33" s="4"/>
      <c r="W33" s="4"/>
      <c r="X33" s="4"/>
      <c r="Y33" s="4"/>
      <c r="Z33" s="4"/>
    </row>
    <row r="34" spans="1:26" ht="16.5" customHeight="1">
      <c r="A34" s="11">
        <v>12</v>
      </c>
      <c r="B34" s="60"/>
      <c r="C34" s="62"/>
      <c r="D34" s="62"/>
      <c r="E34" s="62"/>
      <c r="F34" s="59"/>
      <c r="G34" s="11">
        <v>12</v>
      </c>
      <c r="H34" s="60"/>
      <c r="I34" s="62"/>
      <c r="J34" s="62"/>
      <c r="K34" s="62"/>
      <c r="L34" s="59"/>
      <c r="M34" s="2"/>
      <c r="N34" s="2"/>
      <c r="O34" s="4"/>
      <c r="P34" s="4"/>
      <c r="Q34" s="4"/>
      <c r="R34" s="4"/>
      <c r="S34" s="4"/>
      <c r="T34" s="4"/>
      <c r="U34" s="4"/>
      <c r="V34" s="4"/>
      <c r="W34" s="4"/>
      <c r="X34" s="4"/>
      <c r="Y34" s="4"/>
      <c r="Z34" s="4"/>
    </row>
    <row r="35" spans="1:26" ht="16.5" customHeight="1">
      <c r="A35" s="11">
        <v>13</v>
      </c>
      <c r="B35" s="60"/>
      <c r="C35" s="62"/>
      <c r="D35" s="62"/>
      <c r="E35" s="62"/>
      <c r="F35" s="59"/>
      <c r="G35" s="11">
        <v>13</v>
      </c>
      <c r="H35" s="60"/>
      <c r="I35" s="62"/>
      <c r="J35" s="62"/>
      <c r="K35" s="62"/>
      <c r="L35" s="59"/>
      <c r="M35" s="2"/>
      <c r="N35" s="2"/>
      <c r="O35" s="4"/>
      <c r="P35" s="4"/>
      <c r="Q35" s="4"/>
      <c r="R35" s="4"/>
      <c r="S35" s="4"/>
      <c r="T35" s="4"/>
      <c r="U35" s="4"/>
      <c r="V35" s="4"/>
      <c r="W35" s="4"/>
      <c r="X35" s="4"/>
      <c r="Y35" s="4"/>
      <c r="Z35" s="4"/>
    </row>
    <row r="36" spans="1:26" ht="16.5" customHeight="1">
      <c r="A36" s="11">
        <v>14</v>
      </c>
      <c r="B36" s="60"/>
      <c r="C36" s="62"/>
      <c r="D36" s="62"/>
      <c r="E36" s="62"/>
      <c r="F36" s="59"/>
      <c r="G36" s="11">
        <v>14</v>
      </c>
      <c r="H36" s="60"/>
      <c r="I36" s="62"/>
      <c r="J36" s="62"/>
      <c r="K36" s="62"/>
      <c r="L36" s="59"/>
      <c r="M36" s="2"/>
      <c r="N36" s="2"/>
      <c r="O36" s="4"/>
      <c r="P36" s="4"/>
      <c r="Q36" s="4"/>
      <c r="R36" s="4"/>
      <c r="S36" s="4"/>
      <c r="T36" s="4"/>
      <c r="U36" s="4"/>
      <c r="V36" s="4"/>
      <c r="W36" s="4"/>
      <c r="X36" s="4"/>
      <c r="Y36" s="4"/>
      <c r="Z36" s="4"/>
    </row>
    <row r="37" spans="1:26" ht="16.5" customHeight="1">
      <c r="A37" s="11">
        <v>15</v>
      </c>
      <c r="B37" s="60"/>
      <c r="C37" s="62"/>
      <c r="D37" s="62"/>
      <c r="E37" s="62"/>
      <c r="F37" s="59"/>
      <c r="G37" s="11">
        <v>15</v>
      </c>
      <c r="H37" s="60"/>
      <c r="I37" s="62"/>
      <c r="J37" s="62"/>
      <c r="K37" s="62"/>
      <c r="L37" s="59"/>
      <c r="M37" s="2"/>
      <c r="N37" s="2"/>
      <c r="O37" s="4"/>
      <c r="P37" s="4"/>
      <c r="Q37" s="4"/>
      <c r="R37" s="4"/>
      <c r="S37" s="4"/>
      <c r="T37" s="4"/>
      <c r="U37" s="4"/>
      <c r="V37" s="4"/>
      <c r="W37" s="4"/>
      <c r="X37" s="4"/>
      <c r="Y37" s="4"/>
      <c r="Z37" s="4"/>
    </row>
    <row r="38" spans="1:26" ht="16.5" customHeight="1">
      <c r="A38" s="61" t="s">
        <v>55</v>
      </c>
      <c r="B38" s="62"/>
      <c r="C38" s="62"/>
      <c r="D38" s="62"/>
      <c r="E38" s="62"/>
      <c r="F38" s="62"/>
      <c r="G38" s="62"/>
      <c r="H38" s="62"/>
      <c r="I38" s="62"/>
      <c r="J38" s="62"/>
      <c r="K38" s="62"/>
      <c r="L38" s="59"/>
      <c r="M38" s="2"/>
      <c r="N38" s="2"/>
      <c r="O38" s="4"/>
      <c r="P38" s="4"/>
      <c r="Q38" s="4"/>
      <c r="R38" s="4"/>
      <c r="S38" s="4"/>
      <c r="T38" s="4"/>
      <c r="U38" s="4"/>
      <c r="V38" s="4"/>
      <c r="W38" s="4"/>
      <c r="X38" s="4"/>
      <c r="Y38" s="4"/>
      <c r="Z38" s="4"/>
    </row>
    <row r="39" spans="1:26" ht="21" customHeight="1">
      <c r="A39" s="63" t="s">
        <v>56</v>
      </c>
      <c r="B39" s="64"/>
      <c r="C39" s="64"/>
      <c r="D39" s="64"/>
      <c r="E39" s="64"/>
      <c r="F39" s="65"/>
      <c r="G39" s="61" t="s">
        <v>57</v>
      </c>
      <c r="H39" s="62"/>
      <c r="I39" s="62"/>
      <c r="J39" s="62"/>
      <c r="K39" s="62"/>
      <c r="L39" s="59"/>
      <c r="M39" s="2"/>
      <c r="N39" s="2"/>
      <c r="O39" s="4"/>
      <c r="P39" s="4"/>
      <c r="Q39" s="4"/>
      <c r="R39" s="4"/>
      <c r="S39" s="4"/>
      <c r="T39" s="4"/>
      <c r="U39" s="4"/>
      <c r="V39" s="4"/>
      <c r="W39" s="4"/>
      <c r="X39" s="4"/>
      <c r="Y39" s="4"/>
      <c r="Z39" s="4"/>
    </row>
    <row r="40" spans="1:26" ht="16.5" customHeight="1">
      <c r="A40" s="11">
        <v>1</v>
      </c>
      <c r="B40" s="60" t="s">
        <v>58</v>
      </c>
      <c r="C40" s="62"/>
      <c r="D40" s="62"/>
      <c r="E40" s="62"/>
      <c r="F40" s="59"/>
      <c r="G40" s="11">
        <v>1</v>
      </c>
      <c r="H40" s="60" t="s">
        <v>59</v>
      </c>
      <c r="I40" s="62"/>
      <c r="J40" s="62"/>
      <c r="K40" s="62"/>
      <c r="L40" s="59"/>
      <c r="M40" s="2"/>
      <c r="N40" s="2"/>
      <c r="O40" s="4"/>
      <c r="P40" s="4"/>
      <c r="Q40" s="4"/>
      <c r="R40" s="4"/>
      <c r="S40" s="4"/>
      <c r="T40" s="4"/>
      <c r="U40" s="4"/>
      <c r="V40" s="4"/>
      <c r="W40" s="4"/>
      <c r="X40" s="4"/>
      <c r="Y40" s="4"/>
      <c r="Z40" s="4"/>
    </row>
    <row r="41" spans="1:26" ht="16.5" customHeight="1">
      <c r="A41" s="11">
        <v>2</v>
      </c>
      <c r="B41" s="60" t="s">
        <v>60</v>
      </c>
      <c r="C41" s="62"/>
      <c r="D41" s="62"/>
      <c r="E41" s="62"/>
      <c r="F41" s="59"/>
      <c r="G41" s="11">
        <v>2</v>
      </c>
      <c r="H41" s="60" t="s">
        <v>61</v>
      </c>
      <c r="I41" s="62"/>
      <c r="J41" s="62"/>
      <c r="K41" s="62"/>
      <c r="L41" s="59"/>
      <c r="M41" s="2"/>
      <c r="N41" s="2"/>
      <c r="O41" s="4"/>
      <c r="P41" s="4"/>
      <c r="Q41" s="4"/>
      <c r="R41" s="4"/>
      <c r="S41" s="4"/>
      <c r="T41" s="4"/>
      <c r="U41" s="4"/>
      <c r="V41" s="4"/>
      <c r="W41" s="4"/>
      <c r="X41" s="4"/>
      <c r="Y41" s="4"/>
      <c r="Z41" s="4"/>
    </row>
    <row r="42" spans="1:26" ht="16.5" customHeight="1">
      <c r="A42" s="11">
        <v>3</v>
      </c>
      <c r="B42" s="60" t="s">
        <v>62</v>
      </c>
      <c r="C42" s="62"/>
      <c r="D42" s="62"/>
      <c r="E42" s="62"/>
      <c r="F42" s="59"/>
      <c r="G42" s="11">
        <v>3</v>
      </c>
      <c r="H42" s="60" t="s">
        <v>63</v>
      </c>
      <c r="I42" s="62"/>
      <c r="J42" s="62"/>
      <c r="K42" s="62"/>
      <c r="L42" s="59"/>
      <c r="M42" s="2"/>
      <c r="N42" s="2"/>
      <c r="O42" s="4"/>
      <c r="P42" s="4"/>
      <c r="Q42" s="4"/>
      <c r="R42" s="4"/>
      <c r="S42" s="4"/>
      <c r="T42" s="4"/>
      <c r="U42" s="4"/>
      <c r="V42" s="4"/>
      <c r="W42" s="4"/>
      <c r="X42" s="4"/>
      <c r="Y42" s="4"/>
      <c r="Z42" s="4"/>
    </row>
    <row r="43" spans="1:26" ht="16.5" customHeight="1">
      <c r="A43" s="11">
        <v>4</v>
      </c>
      <c r="B43" s="60" t="s">
        <v>64</v>
      </c>
      <c r="C43" s="62"/>
      <c r="D43" s="62"/>
      <c r="E43" s="62"/>
      <c r="F43" s="59"/>
      <c r="G43" s="11">
        <v>4</v>
      </c>
      <c r="H43" s="60" t="s">
        <v>65</v>
      </c>
      <c r="I43" s="62"/>
      <c r="J43" s="62"/>
      <c r="K43" s="62"/>
      <c r="L43" s="59"/>
      <c r="M43" s="2"/>
      <c r="N43" s="2"/>
      <c r="O43" s="4"/>
      <c r="P43" s="4"/>
      <c r="Q43" s="4"/>
      <c r="R43" s="4"/>
      <c r="S43" s="4"/>
      <c r="T43" s="4"/>
      <c r="U43" s="4"/>
      <c r="V43" s="4"/>
      <c r="W43" s="4"/>
      <c r="X43" s="4"/>
      <c r="Y43" s="4"/>
      <c r="Z43" s="4"/>
    </row>
    <row r="44" spans="1:26" ht="16.5" customHeight="1">
      <c r="A44" s="11">
        <v>5</v>
      </c>
      <c r="B44" s="60" t="s">
        <v>66</v>
      </c>
      <c r="C44" s="62"/>
      <c r="D44" s="62"/>
      <c r="E44" s="62"/>
      <c r="F44" s="59"/>
      <c r="G44" s="11">
        <v>5</v>
      </c>
      <c r="H44" s="60" t="s">
        <v>67</v>
      </c>
      <c r="I44" s="62"/>
      <c r="J44" s="62"/>
      <c r="K44" s="62"/>
      <c r="L44" s="59"/>
      <c r="M44" s="2"/>
      <c r="N44" s="2"/>
      <c r="O44" s="4"/>
      <c r="P44" s="4"/>
      <c r="Q44" s="4"/>
      <c r="R44" s="4"/>
      <c r="S44" s="4"/>
      <c r="T44" s="4"/>
      <c r="U44" s="4"/>
      <c r="V44" s="4"/>
      <c r="W44" s="4"/>
      <c r="X44" s="4"/>
      <c r="Y44" s="4"/>
      <c r="Z44" s="4"/>
    </row>
    <row r="45" spans="1:26" ht="16.5" customHeight="1">
      <c r="A45" s="11">
        <v>6</v>
      </c>
      <c r="B45" s="60"/>
      <c r="C45" s="62"/>
      <c r="D45" s="62"/>
      <c r="E45" s="62"/>
      <c r="F45" s="59"/>
      <c r="G45" s="11">
        <v>6</v>
      </c>
      <c r="H45" s="60"/>
      <c r="I45" s="62"/>
      <c r="J45" s="62"/>
      <c r="K45" s="62"/>
      <c r="L45" s="59"/>
      <c r="M45" s="2"/>
      <c r="N45" s="2"/>
      <c r="O45" s="4"/>
      <c r="P45" s="4"/>
      <c r="Q45" s="4"/>
      <c r="R45" s="4"/>
      <c r="S45" s="4"/>
      <c r="T45" s="4"/>
      <c r="U45" s="4"/>
      <c r="V45" s="4"/>
      <c r="W45" s="4"/>
      <c r="X45" s="4"/>
      <c r="Y45" s="4"/>
      <c r="Z45" s="4"/>
    </row>
    <row r="46" spans="1:26" ht="16.5" customHeight="1">
      <c r="A46" s="11">
        <v>7</v>
      </c>
      <c r="B46" s="60"/>
      <c r="C46" s="62"/>
      <c r="D46" s="62"/>
      <c r="E46" s="62"/>
      <c r="F46" s="59"/>
      <c r="G46" s="11">
        <v>7</v>
      </c>
      <c r="H46" s="60"/>
      <c r="I46" s="62"/>
      <c r="J46" s="62"/>
      <c r="K46" s="62"/>
      <c r="L46" s="59"/>
      <c r="M46" s="2"/>
      <c r="N46" s="2"/>
      <c r="O46" s="4"/>
      <c r="P46" s="4"/>
      <c r="Q46" s="4"/>
      <c r="R46" s="4"/>
      <c r="S46" s="4"/>
      <c r="T46" s="4"/>
      <c r="U46" s="4"/>
      <c r="V46" s="4"/>
      <c r="W46" s="4"/>
      <c r="X46" s="4"/>
      <c r="Y46" s="4"/>
      <c r="Z46" s="4"/>
    </row>
    <row r="47" spans="1:26" ht="16.5" customHeight="1">
      <c r="A47" s="11">
        <v>8</v>
      </c>
      <c r="B47" s="60"/>
      <c r="C47" s="62"/>
      <c r="D47" s="62"/>
      <c r="E47" s="62"/>
      <c r="F47" s="59"/>
      <c r="G47" s="11">
        <v>8</v>
      </c>
      <c r="H47" s="60"/>
      <c r="I47" s="62"/>
      <c r="J47" s="62"/>
      <c r="K47" s="62"/>
      <c r="L47" s="59"/>
      <c r="M47" s="2"/>
      <c r="N47" s="2"/>
      <c r="O47" s="4"/>
      <c r="P47" s="4"/>
      <c r="Q47" s="4"/>
      <c r="R47" s="4"/>
      <c r="S47" s="4"/>
      <c r="T47" s="4"/>
      <c r="U47" s="4"/>
      <c r="V47" s="4"/>
      <c r="W47" s="4"/>
      <c r="X47" s="4"/>
      <c r="Y47" s="4"/>
      <c r="Z47" s="4"/>
    </row>
    <row r="48" spans="1:26" ht="16.5" customHeight="1">
      <c r="A48" s="11">
        <v>9</v>
      </c>
      <c r="B48" s="60"/>
      <c r="C48" s="62"/>
      <c r="D48" s="62"/>
      <c r="E48" s="62"/>
      <c r="F48" s="59"/>
      <c r="G48" s="11">
        <v>9</v>
      </c>
      <c r="H48" s="60"/>
      <c r="I48" s="62"/>
      <c r="J48" s="62"/>
      <c r="K48" s="62"/>
      <c r="L48" s="59"/>
      <c r="M48" s="2"/>
      <c r="N48" s="2"/>
      <c r="O48" s="4"/>
      <c r="P48" s="4"/>
      <c r="Q48" s="4"/>
      <c r="R48" s="4"/>
      <c r="S48" s="4"/>
      <c r="T48" s="4"/>
      <c r="U48" s="4"/>
      <c r="V48" s="4"/>
      <c r="W48" s="4"/>
      <c r="X48" s="4"/>
      <c r="Y48" s="4"/>
      <c r="Z48" s="4"/>
    </row>
    <row r="49" spans="1:26" ht="16.5" customHeight="1">
      <c r="A49" s="11">
        <v>10</v>
      </c>
      <c r="B49" s="60"/>
      <c r="C49" s="62"/>
      <c r="D49" s="62"/>
      <c r="E49" s="62"/>
      <c r="F49" s="59"/>
      <c r="G49" s="11">
        <v>10</v>
      </c>
      <c r="H49" s="60"/>
      <c r="I49" s="62"/>
      <c r="J49" s="62"/>
      <c r="K49" s="62"/>
      <c r="L49" s="59"/>
      <c r="M49" s="2"/>
      <c r="N49" s="2"/>
      <c r="O49" s="4"/>
      <c r="P49" s="4"/>
      <c r="Q49" s="4"/>
      <c r="R49" s="4"/>
      <c r="S49" s="4"/>
      <c r="T49" s="4"/>
      <c r="U49" s="4"/>
      <c r="V49" s="4"/>
      <c r="W49" s="4"/>
      <c r="X49" s="4"/>
      <c r="Y49" s="4"/>
      <c r="Z49" s="4"/>
    </row>
    <row r="50" spans="1:26" ht="16.5" customHeight="1">
      <c r="A50" s="11">
        <v>11</v>
      </c>
      <c r="B50" s="60"/>
      <c r="C50" s="62"/>
      <c r="D50" s="62"/>
      <c r="E50" s="62"/>
      <c r="F50" s="59"/>
      <c r="G50" s="11">
        <v>11</v>
      </c>
      <c r="H50" s="60"/>
      <c r="I50" s="62"/>
      <c r="J50" s="62"/>
      <c r="K50" s="62"/>
      <c r="L50" s="59"/>
      <c r="M50" s="2"/>
      <c r="N50" s="2"/>
      <c r="O50" s="4"/>
      <c r="P50" s="4"/>
      <c r="Q50" s="4"/>
      <c r="R50" s="4"/>
      <c r="S50" s="4"/>
      <c r="T50" s="4"/>
      <c r="U50" s="4"/>
      <c r="V50" s="4"/>
      <c r="W50" s="4"/>
      <c r="X50" s="4"/>
      <c r="Y50" s="4"/>
      <c r="Z50" s="4"/>
    </row>
    <row r="51" spans="1:26" ht="16.5" customHeight="1">
      <c r="A51" s="11">
        <v>12</v>
      </c>
      <c r="B51" s="60"/>
      <c r="C51" s="62"/>
      <c r="D51" s="62"/>
      <c r="E51" s="62"/>
      <c r="F51" s="59"/>
      <c r="G51" s="11">
        <v>12</v>
      </c>
      <c r="H51" s="60"/>
      <c r="I51" s="62"/>
      <c r="J51" s="62"/>
      <c r="K51" s="62"/>
      <c r="L51" s="59"/>
      <c r="M51" s="2"/>
      <c r="N51" s="2"/>
      <c r="O51" s="4"/>
      <c r="P51" s="4"/>
      <c r="Q51" s="4"/>
      <c r="R51" s="4"/>
      <c r="S51" s="4"/>
      <c r="T51" s="4"/>
      <c r="U51" s="4"/>
      <c r="V51" s="4"/>
      <c r="W51" s="4"/>
      <c r="X51" s="4"/>
      <c r="Y51" s="4"/>
      <c r="Z51" s="4"/>
    </row>
    <row r="52" spans="1:26" ht="16.5" customHeight="1">
      <c r="A52" s="11">
        <v>13</v>
      </c>
      <c r="B52" s="60"/>
      <c r="C52" s="62"/>
      <c r="D52" s="62"/>
      <c r="E52" s="62"/>
      <c r="F52" s="59"/>
      <c r="G52" s="11">
        <v>13</v>
      </c>
      <c r="H52" s="60"/>
      <c r="I52" s="62"/>
      <c r="J52" s="62"/>
      <c r="K52" s="62"/>
      <c r="L52" s="59"/>
      <c r="M52" s="2"/>
      <c r="N52" s="2"/>
      <c r="O52" s="4"/>
      <c r="P52" s="4"/>
      <c r="Q52" s="4"/>
      <c r="R52" s="4"/>
      <c r="S52" s="4"/>
      <c r="T52" s="4"/>
      <c r="U52" s="4"/>
      <c r="V52" s="4"/>
      <c r="W52" s="4"/>
      <c r="X52" s="4"/>
      <c r="Y52" s="4"/>
      <c r="Z52" s="4"/>
    </row>
    <row r="53" spans="1:26" ht="16.5" customHeight="1">
      <c r="A53" s="11">
        <v>14</v>
      </c>
      <c r="B53" s="60"/>
      <c r="C53" s="62"/>
      <c r="D53" s="62"/>
      <c r="E53" s="62"/>
      <c r="F53" s="59"/>
      <c r="G53" s="11">
        <v>14</v>
      </c>
      <c r="H53" s="60"/>
      <c r="I53" s="62"/>
      <c r="J53" s="62"/>
      <c r="K53" s="62"/>
      <c r="L53" s="59"/>
      <c r="M53" s="2"/>
      <c r="N53" s="2"/>
      <c r="O53" s="4"/>
      <c r="P53" s="4"/>
      <c r="Q53" s="4"/>
      <c r="R53" s="4"/>
      <c r="S53" s="4"/>
      <c r="T53" s="4"/>
      <c r="U53" s="4"/>
      <c r="V53" s="4"/>
      <c r="W53" s="4"/>
      <c r="X53" s="4"/>
      <c r="Y53" s="4"/>
      <c r="Z53" s="4"/>
    </row>
    <row r="54" spans="1:26" ht="16.5" customHeight="1">
      <c r="A54" s="11">
        <v>15</v>
      </c>
      <c r="B54" s="60"/>
      <c r="C54" s="62"/>
      <c r="D54" s="62"/>
      <c r="E54" s="62"/>
      <c r="F54" s="59"/>
      <c r="G54" s="11">
        <v>15</v>
      </c>
      <c r="H54" s="60"/>
      <c r="I54" s="62"/>
      <c r="J54" s="62"/>
      <c r="K54" s="62"/>
      <c r="L54" s="59"/>
      <c r="M54" s="2"/>
      <c r="N54" s="2"/>
      <c r="O54" s="4"/>
      <c r="P54" s="4"/>
      <c r="Q54" s="4"/>
      <c r="R54" s="4"/>
      <c r="S54" s="4"/>
      <c r="T54" s="4"/>
      <c r="U54" s="4"/>
      <c r="V54" s="4"/>
      <c r="W54" s="4"/>
      <c r="X54" s="4"/>
      <c r="Y54" s="4"/>
      <c r="Z54" s="4"/>
    </row>
    <row r="55" spans="1:26" ht="16.5" customHeight="1">
      <c r="A55" s="61" t="s">
        <v>68</v>
      </c>
      <c r="B55" s="62"/>
      <c r="C55" s="62"/>
      <c r="D55" s="62"/>
      <c r="E55" s="62"/>
      <c r="F55" s="62"/>
      <c r="G55" s="62"/>
      <c r="H55" s="62"/>
      <c r="I55" s="62"/>
      <c r="J55" s="62"/>
      <c r="K55" s="62"/>
      <c r="L55" s="59"/>
      <c r="M55" s="2"/>
      <c r="N55" s="2"/>
      <c r="O55" s="4"/>
      <c r="P55" s="4"/>
      <c r="Q55" s="4"/>
      <c r="R55" s="4"/>
      <c r="S55" s="4"/>
      <c r="T55" s="4"/>
      <c r="U55" s="4"/>
      <c r="V55" s="4"/>
      <c r="W55" s="4"/>
      <c r="X55" s="4"/>
      <c r="Y55" s="4"/>
      <c r="Z55" s="4"/>
    </row>
    <row r="56" spans="1:26" ht="21" customHeight="1">
      <c r="A56" s="63" t="s">
        <v>69</v>
      </c>
      <c r="B56" s="64"/>
      <c r="C56" s="64"/>
      <c r="D56" s="64"/>
      <c r="E56" s="64"/>
      <c r="F56" s="65"/>
      <c r="G56" s="61" t="s">
        <v>70</v>
      </c>
      <c r="H56" s="62"/>
      <c r="I56" s="62"/>
      <c r="J56" s="62"/>
      <c r="K56" s="62"/>
      <c r="L56" s="59"/>
      <c r="M56" s="2"/>
      <c r="N56" s="2"/>
      <c r="O56" s="4"/>
      <c r="P56" s="4"/>
      <c r="Q56" s="4"/>
      <c r="R56" s="4"/>
      <c r="S56" s="4"/>
      <c r="T56" s="4"/>
      <c r="U56" s="4"/>
      <c r="V56" s="4"/>
      <c r="W56" s="4"/>
      <c r="X56" s="4"/>
      <c r="Y56" s="4"/>
      <c r="Z56" s="4"/>
    </row>
    <row r="57" spans="1:26" ht="16.5" customHeight="1">
      <c r="A57" s="11">
        <v>1</v>
      </c>
      <c r="B57" s="60" t="s">
        <v>71</v>
      </c>
      <c r="C57" s="62"/>
      <c r="D57" s="62"/>
      <c r="E57" s="62"/>
      <c r="F57" s="59"/>
      <c r="G57" s="11">
        <v>1</v>
      </c>
      <c r="H57" s="60" t="s">
        <v>72</v>
      </c>
      <c r="I57" s="62"/>
      <c r="J57" s="62"/>
      <c r="K57" s="62"/>
      <c r="L57" s="59"/>
      <c r="M57" s="2"/>
      <c r="N57" s="2"/>
      <c r="O57" s="4"/>
      <c r="P57" s="4"/>
      <c r="Q57" s="4"/>
      <c r="R57" s="4"/>
      <c r="S57" s="4"/>
      <c r="T57" s="4"/>
      <c r="U57" s="4"/>
      <c r="V57" s="4"/>
      <c r="W57" s="4"/>
      <c r="X57" s="4"/>
      <c r="Y57" s="4"/>
      <c r="Z57" s="4"/>
    </row>
    <row r="58" spans="1:26" ht="16.5" customHeight="1">
      <c r="A58" s="11">
        <v>2</v>
      </c>
      <c r="B58" s="60" t="s">
        <v>73</v>
      </c>
      <c r="C58" s="62"/>
      <c r="D58" s="62"/>
      <c r="E58" s="62"/>
      <c r="F58" s="59"/>
      <c r="G58" s="11">
        <v>2</v>
      </c>
      <c r="H58" s="60" t="s">
        <v>74</v>
      </c>
      <c r="I58" s="62"/>
      <c r="J58" s="62"/>
      <c r="K58" s="62"/>
      <c r="L58" s="59"/>
      <c r="M58" s="2"/>
      <c r="N58" s="2"/>
      <c r="O58" s="4"/>
      <c r="P58" s="4"/>
      <c r="Q58" s="4"/>
      <c r="R58" s="4"/>
      <c r="S58" s="4"/>
      <c r="T58" s="4"/>
      <c r="U58" s="4"/>
      <c r="V58" s="4"/>
      <c r="W58" s="4"/>
      <c r="X58" s="4"/>
      <c r="Y58" s="4"/>
      <c r="Z58" s="4"/>
    </row>
    <row r="59" spans="1:26" ht="16.5" customHeight="1">
      <c r="A59" s="11">
        <v>3</v>
      </c>
      <c r="B59" s="60" t="s">
        <v>75</v>
      </c>
      <c r="C59" s="62"/>
      <c r="D59" s="62"/>
      <c r="E59" s="62"/>
      <c r="F59" s="59"/>
      <c r="G59" s="11">
        <v>3</v>
      </c>
      <c r="H59" s="60" t="s">
        <v>76</v>
      </c>
      <c r="I59" s="62"/>
      <c r="J59" s="62"/>
      <c r="K59" s="62"/>
      <c r="L59" s="59"/>
      <c r="M59" s="2"/>
      <c r="N59" s="2"/>
      <c r="O59" s="4"/>
      <c r="P59" s="4"/>
      <c r="Q59" s="4"/>
      <c r="R59" s="4"/>
      <c r="S59" s="4"/>
      <c r="T59" s="4"/>
      <c r="U59" s="4"/>
      <c r="V59" s="4"/>
      <c r="W59" s="4"/>
      <c r="X59" s="4"/>
      <c r="Y59" s="4"/>
      <c r="Z59" s="4"/>
    </row>
    <row r="60" spans="1:26" ht="16.5" customHeight="1">
      <c r="A60" s="11">
        <v>4</v>
      </c>
      <c r="B60" s="60" t="s">
        <v>77</v>
      </c>
      <c r="C60" s="62"/>
      <c r="D60" s="62"/>
      <c r="E60" s="62"/>
      <c r="F60" s="59"/>
      <c r="G60" s="11">
        <v>4</v>
      </c>
      <c r="H60" s="60"/>
      <c r="I60" s="62"/>
      <c r="J60" s="62"/>
      <c r="K60" s="62"/>
      <c r="L60" s="59"/>
      <c r="M60" s="2"/>
      <c r="N60" s="2"/>
      <c r="O60" s="4"/>
      <c r="P60" s="4"/>
      <c r="Q60" s="4"/>
      <c r="R60" s="4"/>
      <c r="S60" s="4"/>
      <c r="T60" s="4"/>
      <c r="U60" s="4"/>
      <c r="V60" s="4"/>
      <c r="W60" s="4"/>
      <c r="X60" s="4"/>
      <c r="Y60" s="4"/>
      <c r="Z60" s="4"/>
    </row>
    <row r="61" spans="1:26" ht="16.5" customHeight="1">
      <c r="A61" s="11">
        <v>5</v>
      </c>
      <c r="B61" s="60"/>
      <c r="C61" s="62"/>
      <c r="D61" s="62"/>
      <c r="E61" s="62"/>
      <c r="F61" s="59"/>
      <c r="G61" s="11">
        <v>5</v>
      </c>
      <c r="H61" s="60"/>
      <c r="I61" s="62"/>
      <c r="J61" s="62"/>
      <c r="K61" s="62"/>
      <c r="L61" s="59"/>
      <c r="M61" s="2"/>
      <c r="N61" s="2"/>
      <c r="O61" s="4"/>
      <c r="P61" s="4"/>
      <c r="Q61" s="4"/>
      <c r="R61" s="4"/>
      <c r="S61" s="4"/>
      <c r="T61" s="4"/>
      <c r="U61" s="4"/>
      <c r="V61" s="4"/>
      <c r="W61" s="4"/>
      <c r="X61" s="4"/>
      <c r="Y61" s="4"/>
      <c r="Z61" s="4"/>
    </row>
    <row r="62" spans="1:26" ht="16.5" customHeight="1">
      <c r="A62" s="11">
        <v>6</v>
      </c>
      <c r="B62" s="60"/>
      <c r="C62" s="62"/>
      <c r="D62" s="62"/>
      <c r="E62" s="62"/>
      <c r="F62" s="59"/>
      <c r="G62" s="11">
        <v>6</v>
      </c>
      <c r="H62" s="60"/>
      <c r="I62" s="62"/>
      <c r="J62" s="62"/>
      <c r="K62" s="62"/>
      <c r="L62" s="59"/>
      <c r="M62" s="2"/>
      <c r="N62" s="2"/>
      <c r="O62" s="4"/>
      <c r="P62" s="4"/>
      <c r="Q62" s="4"/>
      <c r="R62" s="4"/>
      <c r="S62" s="4"/>
      <c r="T62" s="4"/>
      <c r="U62" s="4"/>
      <c r="V62" s="4"/>
      <c r="W62" s="4"/>
      <c r="X62" s="4"/>
      <c r="Y62" s="4"/>
      <c r="Z62" s="4"/>
    </row>
    <row r="63" spans="1:26" ht="21" customHeight="1">
      <c r="A63" s="63" t="s">
        <v>78</v>
      </c>
      <c r="B63" s="64"/>
      <c r="C63" s="64"/>
      <c r="D63" s="64"/>
      <c r="E63" s="64"/>
      <c r="F63" s="65"/>
      <c r="G63" s="61" t="s">
        <v>79</v>
      </c>
      <c r="H63" s="62"/>
      <c r="I63" s="62"/>
      <c r="J63" s="62"/>
      <c r="K63" s="62"/>
      <c r="L63" s="59"/>
      <c r="M63" s="2"/>
      <c r="N63" s="2"/>
      <c r="O63" s="4"/>
      <c r="P63" s="4"/>
      <c r="Q63" s="4"/>
      <c r="R63" s="4"/>
      <c r="S63" s="4"/>
      <c r="T63" s="4"/>
      <c r="U63" s="4"/>
      <c r="V63" s="4"/>
      <c r="W63" s="4"/>
      <c r="X63" s="4"/>
      <c r="Y63" s="4"/>
      <c r="Z63" s="4"/>
    </row>
    <row r="64" spans="1:26" ht="16.5" customHeight="1">
      <c r="A64" s="11">
        <v>1</v>
      </c>
      <c r="B64" s="60" t="s">
        <v>80</v>
      </c>
      <c r="C64" s="62"/>
      <c r="D64" s="62"/>
      <c r="E64" s="62"/>
      <c r="F64" s="59"/>
      <c r="G64" s="11">
        <v>1</v>
      </c>
      <c r="H64" s="60" t="s">
        <v>81</v>
      </c>
      <c r="I64" s="62"/>
      <c r="J64" s="62"/>
      <c r="K64" s="62"/>
      <c r="L64" s="59"/>
      <c r="M64" s="2"/>
      <c r="N64" s="2"/>
      <c r="O64" s="4"/>
      <c r="P64" s="4"/>
      <c r="Q64" s="4"/>
      <c r="R64" s="4"/>
      <c r="S64" s="4"/>
      <c r="T64" s="4"/>
      <c r="U64" s="4"/>
      <c r="V64" s="4"/>
      <c r="W64" s="4"/>
      <c r="X64" s="4"/>
      <c r="Y64" s="4"/>
      <c r="Z64" s="4"/>
    </row>
    <row r="65" spans="1:26" ht="16.5" customHeight="1">
      <c r="A65" s="11">
        <v>2</v>
      </c>
      <c r="B65" s="60" t="s">
        <v>82</v>
      </c>
      <c r="C65" s="62"/>
      <c r="D65" s="62"/>
      <c r="E65" s="62"/>
      <c r="F65" s="59"/>
      <c r="G65" s="11">
        <v>2</v>
      </c>
      <c r="H65" s="60" t="s">
        <v>83</v>
      </c>
      <c r="I65" s="62"/>
      <c r="J65" s="62"/>
      <c r="K65" s="62"/>
      <c r="L65" s="59"/>
      <c r="M65" s="2"/>
      <c r="N65" s="2"/>
      <c r="O65" s="4"/>
      <c r="P65" s="4"/>
      <c r="Q65" s="4"/>
      <c r="R65" s="4"/>
      <c r="S65" s="4"/>
      <c r="T65" s="4"/>
      <c r="U65" s="4"/>
      <c r="V65" s="4"/>
      <c r="W65" s="4"/>
      <c r="X65" s="4"/>
      <c r="Y65" s="4"/>
      <c r="Z65" s="4"/>
    </row>
    <row r="66" spans="1:26" ht="16.5" customHeight="1">
      <c r="A66" s="11">
        <v>3</v>
      </c>
      <c r="B66" s="60" t="s">
        <v>84</v>
      </c>
      <c r="C66" s="62"/>
      <c r="D66" s="62"/>
      <c r="E66" s="62"/>
      <c r="F66" s="59"/>
      <c r="G66" s="11">
        <v>3</v>
      </c>
      <c r="H66" s="60" t="s">
        <v>85</v>
      </c>
      <c r="I66" s="62"/>
      <c r="J66" s="62"/>
      <c r="K66" s="62"/>
      <c r="L66" s="59"/>
      <c r="M66" s="2"/>
      <c r="N66" s="2"/>
      <c r="O66" s="4"/>
      <c r="P66" s="4"/>
      <c r="Q66" s="4"/>
      <c r="R66" s="4"/>
      <c r="S66" s="4"/>
      <c r="T66" s="4"/>
      <c r="U66" s="4"/>
      <c r="V66" s="4"/>
      <c r="W66" s="4"/>
      <c r="X66" s="4"/>
      <c r="Y66" s="4"/>
      <c r="Z66" s="4"/>
    </row>
    <row r="67" spans="1:26" ht="16.5" customHeight="1">
      <c r="A67" s="11">
        <v>4</v>
      </c>
      <c r="B67" s="60" t="s">
        <v>86</v>
      </c>
      <c r="C67" s="62"/>
      <c r="D67" s="62"/>
      <c r="E67" s="62"/>
      <c r="F67" s="59"/>
      <c r="G67" s="11">
        <v>4</v>
      </c>
      <c r="H67" s="60" t="s">
        <v>87</v>
      </c>
      <c r="I67" s="62"/>
      <c r="J67" s="62"/>
      <c r="K67" s="62"/>
      <c r="L67" s="59"/>
      <c r="M67" s="2"/>
      <c r="N67" s="2"/>
      <c r="O67" s="4"/>
      <c r="P67" s="4"/>
      <c r="Q67" s="4"/>
      <c r="R67" s="4"/>
      <c r="S67" s="4"/>
      <c r="T67" s="4"/>
      <c r="U67" s="4"/>
      <c r="V67" s="4"/>
      <c r="W67" s="4"/>
      <c r="X67" s="4"/>
      <c r="Y67" s="4"/>
      <c r="Z67" s="4"/>
    </row>
    <row r="68" spans="1:26" ht="16.5" customHeight="1">
      <c r="A68" s="11">
        <v>5</v>
      </c>
      <c r="B68" s="60" t="s">
        <v>88</v>
      </c>
      <c r="C68" s="62"/>
      <c r="D68" s="62"/>
      <c r="E68" s="62"/>
      <c r="F68" s="59"/>
      <c r="G68" s="11">
        <v>5</v>
      </c>
      <c r="H68" s="60"/>
      <c r="I68" s="62"/>
      <c r="J68" s="62"/>
      <c r="K68" s="62"/>
      <c r="L68" s="59"/>
      <c r="M68" s="2"/>
      <c r="N68" s="2"/>
      <c r="O68" s="4"/>
      <c r="P68" s="4"/>
      <c r="Q68" s="4"/>
      <c r="R68" s="4"/>
      <c r="S68" s="4"/>
      <c r="T68" s="4"/>
      <c r="U68" s="4"/>
      <c r="V68" s="4"/>
      <c r="W68" s="4"/>
      <c r="X68" s="4"/>
      <c r="Y68" s="4"/>
      <c r="Z68" s="4"/>
    </row>
    <row r="69" spans="1:26" ht="16.5" customHeight="1">
      <c r="A69" s="11">
        <v>6</v>
      </c>
      <c r="B69" s="60"/>
      <c r="C69" s="62"/>
      <c r="D69" s="62"/>
      <c r="E69" s="62"/>
      <c r="F69" s="59"/>
      <c r="G69" s="11">
        <v>6</v>
      </c>
      <c r="H69" s="60"/>
      <c r="I69" s="62"/>
      <c r="J69" s="62"/>
      <c r="K69" s="62"/>
      <c r="L69" s="59"/>
      <c r="M69" s="2"/>
      <c r="N69" s="2"/>
      <c r="O69" s="4"/>
      <c r="P69" s="4"/>
      <c r="Q69" s="4"/>
      <c r="R69" s="4"/>
      <c r="S69" s="4"/>
      <c r="T69" s="4"/>
      <c r="U69" s="4"/>
      <c r="V69" s="4"/>
      <c r="W69" s="4"/>
      <c r="X69" s="4"/>
      <c r="Y69" s="4"/>
      <c r="Z69" s="4"/>
    </row>
    <row r="70" spans="1:26" ht="21" customHeight="1">
      <c r="A70" s="63" t="s">
        <v>89</v>
      </c>
      <c r="B70" s="64"/>
      <c r="C70" s="64"/>
      <c r="D70" s="64"/>
      <c r="E70" s="64"/>
      <c r="F70" s="65"/>
      <c r="G70" s="61" t="s">
        <v>90</v>
      </c>
      <c r="H70" s="62"/>
      <c r="I70" s="62"/>
      <c r="J70" s="62"/>
      <c r="K70" s="62"/>
      <c r="L70" s="59"/>
      <c r="M70" s="2"/>
      <c r="N70" s="2"/>
      <c r="O70" s="4"/>
      <c r="P70" s="4"/>
      <c r="Q70" s="4"/>
      <c r="R70" s="4"/>
      <c r="S70" s="4"/>
      <c r="T70" s="4"/>
      <c r="U70" s="4"/>
      <c r="V70" s="4"/>
      <c r="W70" s="4"/>
      <c r="X70" s="4"/>
      <c r="Y70" s="4"/>
      <c r="Z70" s="4"/>
    </row>
    <row r="71" spans="1:26" ht="16.5" customHeight="1">
      <c r="A71" s="11">
        <v>1</v>
      </c>
      <c r="B71" s="60" t="s">
        <v>91</v>
      </c>
      <c r="C71" s="62"/>
      <c r="D71" s="62"/>
      <c r="E71" s="62"/>
      <c r="F71" s="59"/>
      <c r="G71" s="11">
        <v>1</v>
      </c>
      <c r="H71" s="60" t="s">
        <v>92</v>
      </c>
      <c r="I71" s="62"/>
      <c r="J71" s="62"/>
      <c r="K71" s="62"/>
      <c r="L71" s="59"/>
      <c r="M71" s="2"/>
      <c r="N71" s="2"/>
      <c r="O71" s="4"/>
      <c r="P71" s="4"/>
      <c r="Q71" s="4"/>
      <c r="R71" s="4"/>
      <c r="S71" s="4"/>
      <c r="T71" s="4"/>
      <c r="U71" s="4"/>
      <c r="V71" s="4"/>
      <c r="W71" s="4"/>
      <c r="X71" s="4"/>
      <c r="Y71" s="4"/>
      <c r="Z71" s="4"/>
    </row>
    <row r="72" spans="1:26" ht="16.5" customHeight="1">
      <c r="A72" s="11">
        <v>2</v>
      </c>
      <c r="B72" s="60" t="s">
        <v>93</v>
      </c>
      <c r="C72" s="62"/>
      <c r="D72" s="62"/>
      <c r="E72" s="62"/>
      <c r="F72" s="59"/>
      <c r="G72" s="11">
        <v>2</v>
      </c>
      <c r="H72" s="60" t="s">
        <v>94</v>
      </c>
      <c r="I72" s="62"/>
      <c r="J72" s="62"/>
      <c r="K72" s="62"/>
      <c r="L72" s="59"/>
      <c r="M72" s="2"/>
      <c r="N72" s="2"/>
      <c r="O72" s="4"/>
      <c r="P72" s="4"/>
      <c r="Q72" s="4"/>
      <c r="R72" s="4"/>
      <c r="S72" s="4"/>
      <c r="T72" s="4"/>
      <c r="U72" s="4"/>
      <c r="V72" s="4"/>
      <c r="W72" s="4"/>
      <c r="X72" s="4"/>
      <c r="Y72" s="4"/>
      <c r="Z72" s="4"/>
    </row>
    <row r="73" spans="1:26" ht="16.5" customHeight="1">
      <c r="A73" s="11">
        <v>3</v>
      </c>
      <c r="B73" s="60" t="s">
        <v>95</v>
      </c>
      <c r="C73" s="62"/>
      <c r="D73" s="62"/>
      <c r="E73" s="62"/>
      <c r="F73" s="59"/>
      <c r="G73" s="11">
        <v>3</v>
      </c>
      <c r="H73" s="60" t="s">
        <v>96</v>
      </c>
      <c r="I73" s="62"/>
      <c r="J73" s="62"/>
      <c r="K73" s="62"/>
      <c r="L73" s="59"/>
      <c r="M73" s="2"/>
      <c r="N73" s="2"/>
      <c r="O73" s="4"/>
      <c r="P73" s="4"/>
      <c r="Q73" s="4"/>
      <c r="R73" s="4"/>
      <c r="S73" s="4"/>
      <c r="T73" s="4"/>
      <c r="U73" s="4"/>
      <c r="V73" s="4"/>
      <c r="W73" s="4"/>
      <c r="X73" s="4"/>
      <c r="Y73" s="4"/>
      <c r="Z73" s="4"/>
    </row>
    <row r="74" spans="1:26" ht="16.5" customHeight="1">
      <c r="A74" s="11">
        <v>4</v>
      </c>
      <c r="B74" s="60" t="s">
        <v>97</v>
      </c>
      <c r="C74" s="62"/>
      <c r="D74" s="62"/>
      <c r="E74" s="62"/>
      <c r="F74" s="59"/>
      <c r="G74" s="11">
        <v>4</v>
      </c>
      <c r="H74" s="60" t="s">
        <v>98</v>
      </c>
      <c r="I74" s="62"/>
      <c r="J74" s="62"/>
      <c r="K74" s="62"/>
      <c r="L74" s="59"/>
      <c r="M74" s="2"/>
      <c r="N74" s="2"/>
      <c r="O74" s="4"/>
      <c r="P74" s="4"/>
      <c r="Q74" s="4"/>
      <c r="R74" s="4"/>
      <c r="S74" s="4"/>
      <c r="T74" s="4"/>
      <c r="U74" s="4"/>
      <c r="V74" s="4"/>
      <c r="W74" s="4"/>
      <c r="X74" s="4"/>
      <c r="Y74" s="4"/>
      <c r="Z74" s="4"/>
    </row>
    <row r="75" spans="1:26" ht="16.5" customHeight="1">
      <c r="A75" s="11">
        <v>5</v>
      </c>
      <c r="B75" s="60"/>
      <c r="C75" s="62"/>
      <c r="D75" s="62"/>
      <c r="E75" s="62"/>
      <c r="F75" s="59"/>
      <c r="G75" s="11">
        <v>5</v>
      </c>
      <c r="H75" s="60"/>
      <c r="I75" s="62"/>
      <c r="J75" s="62"/>
      <c r="K75" s="62"/>
      <c r="L75" s="59"/>
      <c r="M75" s="2"/>
      <c r="N75" s="2"/>
      <c r="O75" s="4"/>
      <c r="P75" s="4"/>
      <c r="Q75" s="4"/>
      <c r="R75" s="4"/>
      <c r="S75" s="4"/>
      <c r="T75" s="4"/>
      <c r="U75" s="4"/>
      <c r="V75" s="4"/>
      <c r="W75" s="4"/>
      <c r="X75" s="4"/>
      <c r="Y75" s="4"/>
      <c r="Z75" s="4"/>
    </row>
    <row r="76" spans="1:26" ht="16.5" customHeight="1">
      <c r="A76" s="11">
        <v>6</v>
      </c>
      <c r="B76" s="60"/>
      <c r="C76" s="62"/>
      <c r="D76" s="62"/>
      <c r="E76" s="62"/>
      <c r="F76" s="59"/>
      <c r="G76" s="11">
        <v>6</v>
      </c>
      <c r="H76" s="60"/>
      <c r="I76" s="62"/>
      <c r="J76" s="62"/>
      <c r="K76" s="62"/>
      <c r="L76" s="59"/>
      <c r="M76" s="2"/>
      <c r="N76" s="2"/>
      <c r="O76" s="4"/>
      <c r="P76" s="4"/>
      <c r="Q76" s="4"/>
      <c r="R76" s="4"/>
      <c r="S76" s="4"/>
      <c r="T76" s="4"/>
      <c r="U76" s="4"/>
      <c r="V76" s="4"/>
      <c r="W76" s="4"/>
      <c r="X76" s="4"/>
      <c r="Y76" s="4"/>
      <c r="Z76" s="4"/>
    </row>
    <row r="77" spans="1:26" ht="16.5" customHeight="1">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6.5" customHeight="1">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6.5" customHeight="1">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6.5" customHeight="1">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6.5" customHeight="1">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6.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6.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6.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6.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6.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6.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6.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2">
    <mergeCell ref="H51:L51"/>
    <mergeCell ref="H52:L52"/>
    <mergeCell ref="H43:L43"/>
    <mergeCell ref="B44:F44"/>
    <mergeCell ref="H44:L44"/>
    <mergeCell ref="H45:L45"/>
    <mergeCell ref="H46:L46"/>
    <mergeCell ref="H47:L47"/>
    <mergeCell ref="H48:L48"/>
    <mergeCell ref="H49:L49"/>
    <mergeCell ref="H50:L50"/>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71:L71"/>
    <mergeCell ref="H72:L72"/>
    <mergeCell ref="H73:L73"/>
    <mergeCell ref="H74:L74"/>
    <mergeCell ref="H75:L75"/>
    <mergeCell ref="H76:L76"/>
    <mergeCell ref="G63:L63"/>
    <mergeCell ref="H64:L64"/>
    <mergeCell ref="H65:L65"/>
    <mergeCell ref="H66:L66"/>
    <mergeCell ref="H67:L67"/>
    <mergeCell ref="H68:L68"/>
    <mergeCell ref="H69:L69"/>
    <mergeCell ref="B71:F71"/>
    <mergeCell ref="B72:F72"/>
    <mergeCell ref="B73:F73"/>
    <mergeCell ref="B74:F74"/>
    <mergeCell ref="B75:F75"/>
    <mergeCell ref="B76:F76"/>
    <mergeCell ref="B62:F62"/>
    <mergeCell ref="A63:F63"/>
    <mergeCell ref="B64:F64"/>
    <mergeCell ref="B65:F65"/>
    <mergeCell ref="B66:F66"/>
    <mergeCell ref="B67:F67"/>
    <mergeCell ref="B68:F68"/>
    <mergeCell ref="B59:F59"/>
    <mergeCell ref="H59:L59"/>
    <mergeCell ref="B60:F60"/>
    <mergeCell ref="H60:L60"/>
    <mergeCell ref="B61:F61"/>
    <mergeCell ref="H61:L61"/>
    <mergeCell ref="H62:L62"/>
    <mergeCell ref="B69:F69"/>
    <mergeCell ref="A70:F70"/>
    <mergeCell ref="G70:L70"/>
    <mergeCell ref="H57:L57"/>
    <mergeCell ref="H58:L58"/>
    <mergeCell ref="H53:L53"/>
    <mergeCell ref="H54:L54"/>
    <mergeCell ref="A55:L55"/>
    <mergeCell ref="A56:F56"/>
    <mergeCell ref="G56:L56"/>
    <mergeCell ref="B57:F57"/>
    <mergeCell ref="B58:F58"/>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dataValidations count="1">
    <dataValidation type="list" allowBlank="1" showErrorMessage="1" sqref="C6">
      <formula1>Listas!$F$2:$F$17</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6" max="26" width="14.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c r="A1" s="41" t="s">
        <v>407</v>
      </c>
      <c r="B1" s="41" t="s">
        <v>113</v>
      </c>
      <c r="C1" s="41" t="s">
        <v>114</v>
      </c>
      <c r="D1" s="41" t="s">
        <v>408</v>
      </c>
      <c r="E1" s="41" t="s">
        <v>409</v>
      </c>
      <c r="F1" s="41" t="s">
        <v>104</v>
      </c>
      <c r="G1" s="41" t="s">
        <v>410</v>
      </c>
      <c r="H1" s="41" t="s">
        <v>411</v>
      </c>
      <c r="I1" s="41" t="s">
        <v>252</v>
      </c>
      <c r="J1" s="41" t="s">
        <v>412</v>
      </c>
      <c r="K1" s="41" t="s">
        <v>275</v>
      </c>
      <c r="L1" s="41" t="s">
        <v>413</v>
      </c>
      <c r="M1" s="41" t="s">
        <v>414</v>
      </c>
      <c r="N1" s="41" t="s">
        <v>415</v>
      </c>
      <c r="O1" s="41" t="s">
        <v>416</v>
      </c>
      <c r="P1" s="41" t="s">
        <v>417</v>
      </c>
      <c r="Q1" s="42" t="s">
        <v>418</v>
      </c>
      <c r="R1" s="41" t="s">
        <v>419</v>
      </c>
      <c r="S1" s="41" t="s">
        <v>420</v>
      </c>
      <c r="T1" s="41" t="s">
        <v>421</v>
      </c>
      <c r="U1" s="41" t="s">
        <v>422</v>
      </c>
      <c r="V1" s="41" t="s">
        <v>423</v>
      </c>
      <c r="W1" s="41" t="s">
        <v>424</v>
      </c>
      <c r="X1" s="41" t="s">
        <v>425</v>
      </c>
      <c r="Y1" s="41" t="s">
        <v>414</v>
      </c>
      <c r="Z1" s="41" t="s">
        <v>426</v>
      </c>
      <c r="AA1" s="41" t="s">
        <v>427</v>
      </c>
      <c r="AB1" s="41" t="s">
        <v>428</v>
      </c>
      <c r="AC1" s="41" t="s">
        <v>429</v>
      </c>
      <c r="AD1" s="41" t="s">
        <v>415</v>
      </c>
      <c r="AE1" s="41" t="s">
        <v>430</v>
      </c>
    </row>
    <row r="2" spans="1:31" ht="43.2">
      <c r="A2" s="43" t="s">
        <v>183</v>
      </c>
      <c r="B2" s="44" t="s">
        <v>132</v>
      </c>
      <c r="C2" s="43" t="s">
        <v>431</v>
      </c>
      <c r="D2" s="44" t="s">
        <v>432</v>
      </c>
      <c r="E2" s="44" t="s">
        <v>433</v>
      </c>
      <c r="F2" s="44" t="s">
        <v>434</v>
      </c>
      <c r="G2" s="45"/>
      <c r="H2" s="45"/>
      <c r="I2" s="45" t="s">
        <v>266</v>
      </c>
      <c r="J2" s="45" t="s">
        <v>267</v>
      </c>
      <c r="K2" s="45" t="s">
        <v>275</v>
      </c>
      <c r="L2" s="45" t="s">
        <v>276</v>
      </c>
      <c r="M2" s="46" t="s">
        <v>277</v>
      </c>
      <c r="N2" s="45" t="s">
        <v>354</v>
      </c>
      <c r="O2" s="45" t="s">
        <v>435</v>
      </c>
      <c r="P2" s="44" t="s">
        <v>236</v>
      </c>
      <c r="Q2" s="44" t="s">
        <v>436</v>
      </c>
      <c r="R2" s="44" t="s">
        <v>437</v>
      </c>
      <c r="S2" s="44" t="s">
        <v>438</v>
      </c>
      <c r="T2" s="44" t="s">
        <v>439</v>
      </c>
      <c r="U2" s="45" t="s">
        <v>440</v>
      </c>
      <c r="V2" s="45" t="s">
        <v>441</v>
      </c>
      <c r="W2" s="45" t="s">
        <v>442</v>
      </c>
      <c r="X2" s="44" t="s">
        <v>443</v>
      </c>
      <c r="Y2" s="44" t="s">
        <v>444</v>
      </c>
      <c r="Z2" s="45" t="s">
        <v>438</v>
      </c>
      <c r="AA2" s="45">
        <v>15</v>
      </c>
      <c r="AB2" s="47" t="s">
        <v>445</v>
      </c>
      <c r="AC2" s="47" t="s">
        <v>446</v>
      </c>
      <c r="AD2" s="45" t="s">
        <v>447</v>
      </c>
      <c r="AE2" s="45" t="str">
        <f>""</f>
        <v/>
      </c>
    </row>
    <row r="3" spans="1:31" ht="43.2">
      <c r="A3" s="43" t="s">
        <v>128</v>
      </c>
      <c r="B3" s="43" t="s">
        <v>187</v>
      </c>
      <c r="C3" s="43" t="s">
        <v>133</v>
      </c>
      <c r="D3" s="44" t="s">
        <v>448</v>
      </c>
      <c r="E3" s="44" t="s">
        <v>449</v>
      </c>
      <c r="F3" s="44" t="s">
        <v>450</v>
      </c>
      <c r="G3" s="45"/>
      <c r="H3" s="45"/>
      <c r="I3" s="45" t="s">
        <v>274</v>
      </c>
      <c r="J3" s="45" t="s">
        <v>451</v>
      </c>
      <c r="K3" s="45" t="s">
        <v>268</v>
      </c>
      <c r="L3" s="45" t="s">
        <v>269</v>
      </c>
      <c r="M3" s="46" t="s">
        <v>270</v>
      </c>
      <c r="N3" s="45" t="s">
        <v>447</v>
      </c>
      <c r="O3" s="45" t="s">
        <v>452</v>
      </c>
      <c r="P3" s="44" t="s">
        <v>453</v>
      </c>
      <c r="Q3" s="44" t="s">
        <v>454</v>
      </c>
      <c r="R3" s="44" t="s">
        <v>455</v>
      </c>
      <c r="S3" s="44" t="s">
        <v>456</v>
      </c>
      <c r="T3" s="44" t="s">
        <v>457</v>
      </c>
      <c r="U3" s="45" t="s">
        <v>458</v>
      </c>
      <c r="V3" s="45" t="s">
        <v>459</v>
      </c>
      <c r="W3" s="45" t="s">
        <v>460</v>
      </c>
      <c r="X3" s="44" t="s">
        <v>461</v>
      </c>
      <c r="Y3" s="44" t="s">
        <v>462</v>
      </c>
      <c r="Z3" s="45" t="s">
        <v>456</v>
      </c>
      <c r="AA3" s="45">
        <v>0</v>
      </c>
      <c r="AB3" s="47" t="s">
        <v>463</v>
      </c>
      <c r="AC3" s="47" t="s">
        <v>464</v>
      </c>
      <c r="AD3" s="45" t="s">
        <v>465</v>
      </c>
      <c r="AE3" s="44"/>
    </row>
    <row r="4" spans="1:31" ht="57.6">
      <c r="A4" s="43" t="s">
        <v>163</v>
      </c>
      <c r="B4" s="43" t="s">
        <v>197</v>
      </c>
      <c r="C4" s="44" t="s">
        <v>466</v>
      </c>
      <c r="D4" s="44" t="s">
        <v>467</v>
      </c>
      <c r="E4" s="44" t="s">
        <v>468</v>
      </c>
      <c r="F4" s="44" t="s">
        <v>469</v>
      </c>
      <c r="G4" s="45"/>
      <c r="H4" s="45"/>
      <c r="I4" s="45" t="s">
        <v>470</v>
      </c>
      <c r="J4" s="45" t="s">
        <v>471</v>
      </c>
      <c r="K4" s="45" t="s">
        <v>471</v>
      </c>
      <c r="L4" s="45" t="s">
        <v>471</v>
      </c>
      <c r="M4" s="45" t="s">
        <v>471</v>
      </c>
      <c r="N4" s="46" t="s">
        <v>472</v>
      </c>
      <c r="O4" s="44"/>
      <c r="P4" s="44" t="s">
        <v>473</v>
      </c>
      <c r="Q4" s="44" t="s">
        <v>474</v>
      </c>
      <c r="R4" s="44"/>
      <c r="S4" s="44"/>
      <c r="T4" s="44"/>
      <c r="U4" s="44"/>
      <c r="V4" s="44" t="s">
        <v>475</v>
      </c>
      <c r="W4" s="44"/>
      <c r="X4" s="44"/>
      <c r="Y4" s="44" t="s">
        <v>476</v>
      </c>
      <c r="Z4" s="45" t="s">
        <v>439</v>
      </c>
      <c r="AA4" s="45">
        <v>15</v>
      </c>
      <c r="AB4" s="47" t="s">
        <v>477</v>
      </c>
      <c r="AC4" s="47" t="s">
        <v>478</v>
      </c>
      <c r="AD4" s="46" t="s">
        <v>479</v>
      </c>
      <c r="AE4" s="44"/>
    </row>
    <row r="5" spans="1:31" ht="43.2">
      <c r="A5" s="4"/>
      <c r="B5" s="43" t="s">
        <v>480</v>
      </c>
      <c r="C5" s="43" t="s">
        <v>481</v>
      </c>
      <c r="D5" s="4" t="s">
        <v>482</v>
      </c>
      <c r="E5" s="4" t="s">
        <v>483</v>
      </c>
      <c r="F5" s="48" t="s">
        <v>484</v>
      </c>
      <c r="G5" s="49"/>
      <c r="H5" s="49"/>
      <c r="I5" s="45" t="s">
        <v>471</v>
      </c>
      <c r="J5" s="45"/>
      <c r="K5" s="45"/>
      <c r="L5" s="45"/>
      <c r="M5" s="45"/>
      <c r="N5" s="45" t="s">
        <v>355</v>
      </c>
      <c r="O5" s="4"/>
      <c r="P5" s="44" t="s">
        <v>485</v>
      </c>
      <c r="Q5" s="44" t="s">
        <v>486</v>
      </c>
      <c r="R5" s="4"/>
      <c r="S5" s="4"/>
      <c r="T5" s="4"/>
      <c r="U5" s="4"/>
      <c r="V5" s="4"/>
      <c r="W5" s="4"/>
      <c r="X5" s="4"/>
      <c r="Y5" s="4"/>
      <c r="Z5" s="45" t="s">
        <v>457</v>
      </c>
      <c r="AA5" s="45">
        <v>0</v>
      </c>
      <c r="AB5" s="4"/>
      <c r="AC5" s="47" t="s">
        <v>487</v>
      </c>
      <c r="AD5" s="45"/>
      <c r="AE5" s="4"/>
    </row>
    <row r="6" spans="1:31" ht="28.8">
      <c r="A6" s="4"/>
      <c r="B6" s="44" t="s">
        <v>488</v>
      </c>
      <c r="C6" s="48" t="s">
        <v>145</v>
      </c>
      <c r="D6" s="4" t="s">
        <v>489</v>
      </c>
      <c r="E6" s="4" t="s">
        <v>490</v>
      </c>
      <c r="F6" s="48" t="s">
        <v>491</v>
      </c>
      <c r="G6" s="49"/>
      <c r="H6" s="49"/>
      <c r="I6" s="45"/>
      <c r="J6" s="45"/>
      <c r="K6" s="45"/>
      <c r="L6" s="45"/>
      <c r="M6" s="45"/>
      <c r="N6" s="45"/>
      <c r="O6" s="4"/>
      <c r="P6" s="44" t="s">
        <v>492</v>
      </c>
      <c r="Q6" s="44" t="s">
        <v>493</v>
      </c>
      <c r="R6" s="4"/>
      <c r="S6" s="4"/>
      <c r="T6" s="4"/>
      <c r="U6" s="4"/>
      <c r="V6" s="4"/>
      <c r="W6" s="4"/>
      <c r="X6" s="4"/>
      <c r="Y6" s="4"/>
      <c r="Z6" s="45" t="s">
        <v>440</v>
      </c>
      <c r="AA6" s="45">
        <v>15</v>
      </c>
      <c r="AB6" s="4"/>
      <c r="AC6" s="4"/>
      <c r="AD6" s="4"/>
      <c r="AE6" s="4"/>
    </row>
    <row r="7" spans="1:31" ht="43.2">
      <c r="A7" s="4"/>
      <c r="B7" s="48" t="s">
        <v>494</v>
      </c>
      <c r="C7" s="4" t="s">
        <v>495</v>
      </c>
      <c r="D7" s="4"/>
      <c r="E7" s="4" t="s">
        <v>496</v>
      </c>
      <c r="F7" s="4" t="s">
        <v>497</v>
      </c>
      <c r="G7" s="49"/>
      <c r="H7" s="49"/>
      <c r="I7" s="45"/>
      <c r="J7" s="45"/>
      <c r="K7" s="45"/>
      <c r="L7" s="45"/>
      <c r="M7" s="45"/>
      <c r="N7" s="45"/>
      <c r="O7" s="4"/>
      <c r="P7" s="44" t="s">
        <v>498</v>
      </c>
      <c r="Q7" s="4"/>
      <c r="R7" s="4"/>
      <c r="S7" s="4"/>
      <c r="T7" s="4"/>
      <c r="U7" s="4"/>
      <c r="V7" s="4"/>
      <c r="W7" s="4"/>
      <c r="X7" s="4"/>
      <c r="Y7" s="4"/>
      <c r="Z7" s="45" t="s">
        <v>458</v>
      </c>
      <c r="AA7" s="45">
        <v>0</v>
      </c>
      <c r="AB7" s="4"/>
      <c r="AC7" s="4"/>
      <c r="AD7" s="4"/>
      <c r="AE7" s="4"/>
    </row>
    <row r="8" spans="1:31" ht="14.4">
      <c r="A8" s="4"/>
      <c r="B8" s="4" t="s">
        <v>418</v>
      </c>
      <c r="C8" s="4" t="s">
        <v>499</v>
      </c>
      <c r="D8" s="4"/>
      <c r="E8" s="4" t="s">
        <v>500</v>
      </c>
      <c r="F8" s="4" t="s">
        <v>501</v>
      </c>
      <c r="G8" s="49"/>
      <c r="H8" s="49"/>
      <c r="I8" s="45"/>
      <c r="J8" s="45"/>
      <c r="K8" s="45"/>
      <c r="L8" s="45"/>
      <c r="M8" s="45"/>
      <c r="N8" s="45"/>
      <c r="O8" s="4"/>
      <c r="P8" s="44" t="s">
        <v>502</v>
      </c>
      <c r="Q8" s="4"/>
      <c r="R8" s="4"/>
      <c r="S8" s="4"/>
      <c r="T8" s="4"/>
      <c r="U8" s="4"/>
      <c r="V8" s="4"/>
      <c r="W8" s="4"/>
      <c r="X8" s="4"/>
      <c r="Y8" s="4"/>
      <c r="Z8" s="45" t="s">
        <v>441</v>
      </c>
      <c r="AA8" s="45">
        <v>15</v>
      </c>
      <c r="AB8" s="4"/>
      <c r="AC8" s="4"/>
      <c r="AD8" s="4"/>
      <c r="AE8" s="4"/>
    </row>
    <row r="9" spans="1:31" ht="14.4">
      <c r="A9" s="4"/>
      <c r="B9" s="4" t="s">
        <v>503</v>
      </c>
      <c r="C9" s="4"/>
      <c r="D9" s="4"/>
      <c r="E9" s="4" t="s">
        <v>504</v>
      </c>
      <c r="F9" s="4" t="s">
        <v>505</v>
      </c>
      <c r="G9" s="49"/>
      <c r="H9" s="49"/>
      <c r="I9" s="45"/>
      <c r="J9" s="45"/>
      <c r="K9" s="45"/>
      <c r="L9" s="45"/>
      <c r="M9" s="45"/>
      <c r="N9" s="45"/>
      <c r="O9" s="4"/>
      <c r="P9" s="44" t="s">
        <v>506</v>
      </c>
      <c r="Q9" s="4"/>
      <c r="R9" s="4"/>
      <c r="S9" s="4"/>
      <c r="T9" s="4"/>
      <c r="U9" s="4"/>
      <c r="V9" s="4"/>
      <c r="W9" s="4"/>
      <c r="X9" s="4"/>
      <c r="Y9" s="4"/>
      <c r="Z9" s="45" t="s">
        <v>459</v>
      </c>
      <c r="AA9" s="45">
        <v>10</v>
      </c>
      <c r="AB9" s="4"/>
      <c r="AC9" s="4"/>
      <c r="AD9" s="4"/>
      <c r="AE9" s="4"/>
    </row>
    <row r="10" spans="1:31" ht="14.4">
      <c r="A10" s="4"/>
      <c r="B10" s="4" t="s">
        <v>507</v>
      </c>
      <c r="C10" s="4"/>
      <c r="D10" s="4"/>
      <c r="E10" s="4" t="s">
        <v>508</v>
      </c>
      <c r="F10" s="4" t="s">
        <v>509</v>
      </c>
      <c r="G10" s="49"/>
      <c r="H10" s="49"/>
      <c r="I10" s="45"/>
      <c r="J10" s="45"/>
      <c r="K10" s="45"/>
      <c r="L10" s="45"/>
      <c r="M10" s="45"/>
      <c r="N10" s="45"/>
      <c r="O10" s="4"/>
      <c r="P10" s="4"/>
      <c r="Q10" s="4"/>
      <c r="R10" s="4"/>
      <c r="S10" s="4"/>
      <c r="T10" s="4"/>
      <c r="U10" s="4"/>
      <c r="V10" s="4"/>
      <c r="W10" s="4"/>
      <c r="X10" s="4"/>
      <c r="Y10" s="4"/>
      <c r="Z10" s="45" t="s">
        <v>475</v>
      </c>
      <c r="AA10" s="45">
        <v>0</v>
      </c>
      <c r="AB10" s="4"/>
      <c r="AC10" s="4"/>
      <c r="AD10" s="4"/>
      <c r="AE10" s="4"/>
    </row>
    <row r="11" spans="1:31" ht="14.4">
      <c r="A11" s="4"/>
      <c r="B11" s="4" t="s">
        <v>167</v>
      </c>
      <c r="C11" s="4"/>
      <c r="D11" s="4"/>
      <c r="E11" s="4" t="s">
        <v>510</v>
      </c>
      <c r="F11" s="4" t="s">
        <v>511</v>
      </c>
      <c r="G11" s="49"/>
      <c r="H11" s="49"/>
      <c r="I11" s="45"/>
      <c r="J11" s="45"/>
      <c r="K11" s="45"/>
      <c r="L11" s="45"/>
      <c r="M11" s="45"/>
      <c r="N11" s="45"/>
      <c r="O11" s="4"/>
      <c r="P11" s="4"/>
      <c r="Q11" s="4"/>
      <c r="R11" s="4"/>
      <c r="S11" s="4"/>
      <c r="T11" s="4"/>
      <c r="U11" s="4"/>
      <c r="V11" s="4"/>
      <c r="W11" s="4"/>
      <c r="X11" s="4"/>
      <c r="Y11" s="4"/>
      <c r="Z11" s="45" t="s">
        <v>442</v>
      </c>
      <c r="AA11" s="45">
        <v>15</v>
      </c>
      <c r="AB11" s="4"/>
      <c r="AC11" s="4"/>
      <c r="AD11" s="4"/>
      <c r="AE11" s="4"/>
    </row>
    <row r="12" spans="1:31" ht="14.4">
      <c r="A12" s="4"/>
      <c r="B12" s="4"/>
      <c r="C12" s="4"/>
      <c r="D12" s="4"/>
      <c r="E12" s="4"/>
      <c r="F12" s="4" t="s">
        <v>512</v>
      </c>
      <c r="G12" s="49"/>
      <c r="H12" s="49"/>
      <c r="I12" s="45"/>
      <c r="J12" s="45"/>
      <c r="K12" s="45"/>
      <c r="L12" s="45"/>
      <c r="M12" s="45"/>
      <c r="N12" s="45"/>
      <c r="O12" s="4"/>
      <c r="P12" s="4"/>
      <c r="Q12" s="4"/>
      <c r="R12" s="4"/>
      <c r="S12" s="4"/>
      <c r="T12" s="4"/>
      <c r="U12" s="4"/>
      <c r="V12" s="4"/>
      <c r="W12" s="4"/>
      <c r="X12" s="4"/>
      <c r="Y12" s="4"/>
      <c r="Z12" s="45" t="s">
        <v>460</v>
      </c>
      <c r="AA12" s="45">
        <v>0</v>
      </c>
      <c r="AB12" s="4"/>
      <c r="AC12" s="4"/>
      <c r="AD12" s="4"/>
      <c r="AE12" s="4"/>
    </row>
    <row r="13" spans="1:31" ht="14.4">
      <c r="A13" s="4"/>
      <c r="B13" s="4"/>
      <c r="C13" s="4"/>
      <c r="D13" s="4"/>
      <c r="E13" s="4"/>
      <c r="F13" s="4" t="s">
        <v>513</v>
      </c>
      <c r="G13" s="49"/>
      <c r="H13" s="49"/>
      <c r="I13" s="45"/>
      <c r="J13" s="45"/>
      <c r="K13" s="45"/>
      <c r="L13" s="45"/>
      <c r="M13" s="45"/>
      <c r="N13" s="45"/>
      <c r="O13" s="4"/>
      <c r="P13" s="4"/>
      <c r="Q13" s="4"/>
      <c r="R13" s="4"/>
      <c r="S13" s="4"/>
      <c r="T13" s="4"/>
      <c r="U13" s="4"/>
      <c r="V13" s="4"/>
      <c r="W13" s="4"/>
      <c r="X13" s="4"/>
      <c r="Y13" s="4"/>
      <c r="Z13" s="45" t="s">
        <v>443</v>
      </c>
      <c r="AA13" s="45">
        <v>15</v>
      </c>
      <c r="AB13" s="4"/>
      <c r="AC13" s="4"/>
      <c r="AD13" s="4"/>
      <c r="AE13" s="4"/>
    </row>
    <row r="14" spans="1:31" ht="14.4">
      <c r="A14" s="4"/>
      <c r="B14" s="4"/>
      <c r="C14" s="4"/>
      <c r="D14" s="4"/>
      <c r="E14" s="4"/>
      <c r="F14" s="4" t="s">
        <v>6</v>
      </c>
      <c r="G14" s="49"/>
      <c r="H14" s="49"/>
      <c r="I14" s="45"/>
      <c r="J14" s="45"/>
      <c r="K14" s="45"/>
      <c r="L14" s="45"/>
      <c r="M14" s="45"/>
      <c r="N14" s="45"/>
      <c r="O14" s="4"/>
      <c r="P14" s="4"/>
      <c r="Q14" s="4"/>
      <c r="R14" s="4"/>
      <c r="S14" s="4"/>
      <c r="T14" s="4"/>
      <c r="U14" s="4"/>
      <c r="V14" s="4"/>
      <c r="W14" s="4"/>
      <c r="X14" s="4"/>
      <c r="Y14" s="4"/>
      <c r="Z14" s="45" t="s">
        <v>461</v>
      </c>
      <c r="AA14" s="45">
        <v>0</v>
      </c>
      <c r="AB14" s="4"/>
      <c r="AC14" s="4"/>
      <c r="AD14" s="4"/>
      <c r="AE14" s="4"/>
    </row>
    <row r="15" spans="1:31" ht="14.4">
      <c r="A15" s="4"/>
      <c r="B15" s="4"/>
      <c r="C15" s="4"/>
      <c r="D15" s="4"/>
      <c r="E15" s="4"/>
      <c r="F15" s="4" t="s">
        <v>514</v>
      </c>
      <c r="G15" s="49"/>
      <c r="H15" s="49"/>
      <c r="I15" s="45"/>
      <c r="J15" s="45"/>
      <c r="K15" s="45"/>
      <c r="L15" s="45"/>
      <c r="M15" s="45"/>
      <c r="N15" s="45"/>
      <c r="O15" s="4"/>
      <c r="P15" s="4"/>
      <c r="Q15" s="4"/>
      <c r="R15" s="4"/>
      <c r="S15" s="4"/>
      <c r="T15" s="4"/>
      <c r="U15" s="4"/>
      <c r="V15" s="4"/>
      <c r="W15" s="4"/>
      <c r="X15" s="4"/>
      <c r="Y15" s="4"/>
      <c r="Z15" s="45" t="s">
        <v>444</v>
      </c>
      <c r="AA15" s="45">
        <v>10</v>
      </c>
      <c r="AB15" s="4"/>
      <c r="AC15" s="4"/>
      <c r="AD15" s="4"/>
      <c r="AE15" s="4"/>
    </row>
    <row r="16" spans="1:31" ht="14.4">
      <c r="A16" s="4"/>
      <c r="B16" s="4"/>
      <c r="C16" s="4"/>
      <c r="D16" s="4"/>
      <c r="E16" s="4"/>
      <c r="F16" s="4" t="s">
        <v>515</v>
      </c>
      <c r="G16" s="49"/>
      <c r="H16" s="49"/>
      <c r="I16" s="45"/>
      <c r="J16" s="45"/>
      <c r="K16" s="45"/>
      <c r="L16" s="45"/>
      <c r="M16" s="45"/>
      <c r="N16" s="45"/>
      <c r="O16" s="4"/>
      <c r="P16" s="4"/>
      <c r="Q16" s="4"/>
      <c r="R16" s="4"/>
      <c r="S16" s="4"/>
      <c r="T16" s="4"/>
      <c r="U16" s="4"/>
      <c r="V16" s="4"/>
      <c r="W16" s="4"/>
      <c r="X16" s="4"/>
      <c r="Y16" s="4"/>
      <c r="Z16" s="45" t="s">
        <v>462</v>
      </c>
      <c r="AA16" s="45">
        <v>5</v>
      </c>
      <c r="AB16" s="4"/>
      <c r="AC16" s="4"/>
      <c r="AD16" s="4"/>
      <c r="AE16" s="4"/>
    </row>
    <row r="17" spans="1:31" ht="14.4">
      <c r="A17" s="4"/>
      <c r="B17" s="4"/>
      <c r="C17" s="4"/>
      <c r="D17" s="4"/>
      <c r="E17" s="4"/>
      <c r="F17" s="4" t="s">
        <v>516</v>
      </c>
      <c r="G17" s="49"/>
      <c r="H17" s="49"/>
      <c r="I17" s="45"/>
      <c r="J17" s="45"/>
      <c r="K17" s="45"/>
      <c r="L17" s="45"/>
      <c r="M17" s="45"/>
      <c r="N17" s="45"/>
      <c r="O17" s="4"/>
      <c r="P17" s="4"/>
      <c r="Q17" s="4"/>
      <c r="R17" s="4"/>
      <c r="S17" s="4"/>
      <c r="T17" s="4"/>
      <c r="U17" s="4"/>
      <c r="V17" s="4"/>
      <c r="W17" s="4"/>
      <c r="X17" s="4"/>
      <c r="Y17" s="4"/>
      <c r="Z17" s="45" t="s">
        <v>476</v>
      </c>
      <c r="AA17" s="45">
        <v>0</v>
      </c>
      <c r="AB17" s="4"/>
      <c r="AC17" s="4"/>
      <c r="AD17" s="4"/>
      <c r="AE17" s="4"/>
    </row>
    <row r="18" spans="1:31" ht="14.4">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4">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4">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27.6640625" customWidth="1"/>
    <col min="5" max="6" width="10.6640625" customWidth="1"/>
  </cols>
  <sheetData>
    <row r="1" spans="1:26" ht="27.75" customHeight="1">
      <c r="A1" s="50" t="s">
        <v>517</v>
      </c>
      <c r="B1" s="51" t="s">
        <v>410</v>
      </c>
      <c r="C1" s="51" t="s">
        <v>518</v>
      </c>
      <c r="D1" s="51" t="s">
        <v>519</v>
      </c>
      <c r="E1" s="52"/>
      <c r="F1" s="52"/>
      <c r="G1" s="52"/>
      <c r="H1" s="52"/>
      <c r="I1" s="52"/>
      <c r="J1" s="52"/>
      <c r="K1" s="52"/>
      <c r="L1" s="52"/>
      <c r="M1" s="52"/>
      <c r="N1" s="52"/>
      <c r="O1" s="52"/>
      <c r="P1" s="52"/>
      <c r="Q1" s="52"/>
      <c r="R1" s="52"/>
      <c r="S1" s="52"/>
      <c r="T1" s="52"/>
      <c r="U1" s="52"/>
      <c r="V1" s="52"/>
      <c r="W1" s="52"/>
      <c r="X1" s="52"/>
      <c r="Y1" s="52"/>
      <c r="Z1" s="52"/>
    </row>
    <row r="2" spans="1:26" ht="92.4">
      <c r="A2" s="53" t="s">
        <v>434</v>
      </c>
      <c r="B2" s="54" t="s">
        <v>520</v>
      </c>
      <c r="C2" s="54" t="s">
        <v>521</v>
      </c>
      <c r="D2" s="54" t="s">
        <v>522</v>
      </c>
      <c r="E2" s="55"/>
      <c r="F2" s="55"/>
      <c r="G2" s="55"/>
      <c r="H2" s="55"/>
      <c r="I2" s="55"/>
      <c r="J2" s="55"/>
      <c r="K2" s="55"/>
      <c r="L2" s="55"/>
      <c r="M2" s="55"/>
      <c r="N2" s="55"/>
      <c r="O2" s="55"/>
      <c r="P2" s="55"/>
      <c r="Q2" s="55"/>
      <c r="R2" s="55"/>
      <c r="S2" s="55"/>
      <c r="T2" s="55"/>
      <c r="U2" s="55"/>
      <c r="V2" s="55"/>
      <c r="W2" s="55"/>
      <c r="X2" s="55"/>
      <c r="Y2" s="55"/>
      <c r="Z2" s="55"/>
    </row>
    <row r="3" spans="1:26" ht="100.8">
      <c r="A3" s="53" t="s">
        <v>450</v>
      </c>
      <c r="B3" s="54" t="s">
        <v>523</v>
      </c>
      <c r="C3" s="54" t="s">
        <v>524</v>
      </c>
      <c r="D3" s="54" t="s">
        <v>525</v>
      </c>
      <c r="E3" s="55"/>
      <c r="F3" s="55"/>
      <c r="G3" s="55"/>
      <c r="H3" s="55"/>
      <c r="I3" s="55"/>
      <c r="J3" s="55"/>
      <c r="K3" s="55"/>
      <c r="L3" s="55"/>
      <c r="M3" s="55"/>
      <c r="N3" s="55"/>
      <c r="O3" s="55"/>
      <c r="P3" s="55"/>
      <c r="Q3" s="55"/>
      <c r="R3" s="55"/>
      <c r="S3" s="55"/>
      <c r="T3" s="55"/>
      <c r="U3" s="55"/>
      <c r="V3" s="55"/>
      <c r="W3" s="55"/>
      <c r="X3" s="55"/>
      <c r="Y3" s="55"/>
      <c r="Z3" s="55"/>
    </row>
    <row r="4" spans="1:26" ht="50.4">
      <c r="A4" s="53" t="s">
        <v>497</v>
      </c>
      <c r="B4" s="54" t="s">
        <v>526</v>
      </c>
      <c r="C4" s="54" t="s">
        <v>527</v>
      </c>
      <c r="D4" s="54" t="s">
        <v>528</v>
      </c>
      <c r="E4" s="55"/>
      <c r="F4" s="55"/>
      <c r="G4" s="55"/>
      <c r="H4" s="55"/>
      <c r="I4" s="55"/>
      <c r="J4" s="55"/>
      <c r="K4" s="55"/>
      <c r="L4" s="55"/>
      <c r="M4" s="55"/>
      <c r="N4" s="55"/>
      <c r="O4" s="55"/>
      <c r="P4" s="55"/>
      <c r="Q4" s="55"/>
      <c r="R4" s="55"/>
      <c r="S4" s="55"/>
      <c r="T4" s="55"/>
      <c r="U4" s="55"/>
      <c r="V4" s="55"/>
      <c r="W4" s="55"/>
      <c r="X4" s="55"/>
      <c r="Y4" s="55"/>
      <c r="Z4" s="55"/>
    </row>
    <row r="5" spans="1:26" ht="42">
      <c r="A5" s="53" t="s">
        <v>501</v>
      </c>
      <c r="B5" s="54" t="s">
        <v>529</v>
      </c>
      <c r="C5" s="54" t="s">
        <v>530</v>
      </c>
      <c r="D5" s="54" t="s">
        <v>531</v>
      </c>
      <c r="E5" s="55"/>
      <c r="F5" s="55"/>
      <c r="G5" s="55"/>
      <c r="H5" s="55"/>
      <c r="I5" s="55"/>
      <c r="J5" s="55"/>
      <c r="K5" s="55"/>
      <c r="L5" s="55"/>
      <c r="M5" s="55"/>
      <c r="N5" s="55"/>
      <c r="O5" s="55"/>
      <c r="P5" s="55"/>
      <c r="Q5" s="55"/>
      <c r="R5" s="55"/>
      <c r="S5" s="55"/>
      <c r="T5" s="55"/>
      <c r="U5" s="55"/>
      <c r="V5" s="55"/>
      <c r="W5" s="55"/>
      <c r="X5" s="55"/>
      <c r="Y5" s="55"/>
      <c r="Z5" s="55"/>
    </row>
    <row r="6" spans="1:26" ht="50.4">
      <c r="A6" s="53" t="s">
        <v>505</v>
      </c>
      <c r="B6" s="54" t="s">
        <v>532</v>
      </c>
      <c r="C6" s="54" t="s">
        <v>533</v>
      </c>
      <c r="D6" s="54" t="s">
        <v>528</v>
      </c>
      <c r="E6" s="55"/>
      <c r="F6" s="55"/>
      <c r="G6" s="55"/>
      <c r="H6" s="55"/>
      <c r="I6" s="55"/>
      <c r="J6" s="55"/>
      <c r="K6" s="55"/>
      <c r="L6" s="55"/>
      <c r="M6" s="55"/>
      <c r="N6" s="55"/>
      <c r="O6" s="55"/>
      <c r="P6" s="55"/>
      <c r="Q6" s="55"/>
      <c r="R6" s="55"/>
      <c r="S6" s="55"/>
      <c r="T6" s="55"/>
      <c r="U6" s="55"/>
      <c r="V6" s="55"/>
      <c r="W6" s="55"/>
      <c r="X6" s="55"/>
      <c r="Y6" s="55"/>
      <c r="Z6" s="55"/>
    </row>
    <row r="7" spans="1:26" ht="120" customHeight="1">
      <c r="A7" s="53" t="s">
        <v>484</v>
      </c>
      <c r="B7" s="54" t="s">
        <v>534</v>
      </c>
      <c r="C7" s="54" t="s">
        <v>535</v>
      </c>
      <c r="D7" s="54" t="s">
        <v>536</v>
      </c>
      <c r="E7" s="55"/>
      <c r="F7" s="55"/>
      <c r="G7" s="55"/>
      <c r="H7" s="55"/>
      <c r="I7" s="55"/>
      <c r="J7" s="55"/>
      <c r="K7" s="55"/>
      <c r="L7" s="55"/>
      <c r="M7" s="55"/>
      <c r="N7" s="55"/>
      <c r="O7" s="55"/>
      <c r="P7" s="55"/>
      <c r="Q7" s="55"/>
      <c r="R7" s="55"/>
      <c r="S7" s="55"/>
      <c r="T7" s="55"/>
      <c r="U7" s="55"/>
      <c r="V7" s="55"/>
      <c r="W7" s="55"/>
      <c r="X7" s="55"/>
      <c r="Y7" s="55"/>
      <c r="Z7" s="55"/>
    </row>
    <row r="8" spans="1:26" ht="42">
      <c r="A8" s="53" t="s">
        <v>469</v>
      </c>
      <c r="B8" s="54" t="s">
        <v>537</v>
      </c>
      <c r="C8" s="54" t="s">
        <v>538</v>
      </c>
      <c r="D8" s="54" t="s">
        <v>525</v>
      </c>
      <c r="E8" s="55"/>
      <c r="F8" s="55"/>
      <c r="G8" s="55"/>
      <c r="H8" s="55"/>
      <c r="I8" s="55"/>
      <c r="J8" s="55"/>
      <c r="K8" s="55"/>
      <c r="L8" s="55"/>
      <c r="M8" s="55"/>
      <c r="N8" s="55"/>
      <c r="O8" s="55"/>
      <c r="P8" s="55"/>
      <c r="Q8" s="55"/>
      <c r="R8" s="55"/>
      <c r="S8" s="55"/>
      <c r="T8" s="55"/>
      <c r="U8" s="55"/>
      <c r="V8" s="55"/>
      <c r="W8" s="55"/>
      <c r="X8" s="55"/>
      <c r="Y8" s="55"/>
      <c r="Z8" s="55"/>
    </row>
    <row r="9" spans="1:26" ht="58.8">
      <c r="A9" s="53" t="s">
        <v>491</v>
      </c>
      <c r="B9" s="54" t="s">
        <v>539</v>
      </c>
      <c r="C9" s="54" t="s">
        <v>540</v>
      </c>
      <c r="D9" s="54" t="s">
        <v>541</v>
      </c>
      <c r="E9" s="55"/>
      <c r="F9" s="55"/>
      <c r="G9" s="55"/>
      <c r="H9" s="55"/>
      <c r="I9" s="55"/>
      <c r="J9" s="55"/>
      <c r="K9" s="55"/>
      <c r="L9" s="55"/>
      <c r="M9" s="55"/>
      <c r="N9" s="55"/>
      <c r="O9" s="55"/>
      <c r="P9" s="55"/>
      <c r="Q9" s="55"/>
      <c r="R9" s="55"/>
      <c r="S9" s="55"/>
      <c r="T9" s="55"/>
      <c r="U9" s="55"/>
      <c r="V9" s="55"/>
      <c r="W9" s="55"/>
      <c r="X9" s="55"/>
      <c r="Y9" s="55"/>
      <c r="Z9" s="55"/>
    </row>
    <row r="10" spans="1:26" ht="50.4">
      <c r="A10" s="53" t="s">
        <v>509</v>
      </c>
      <c r="B10" s="54" t="s">
        <v>542</v>
      </c>
      <c r="C10" s="54" t="s">
        <v>543</v>
      </c>
      <c r="D10" s="54" t="s">
        <v>528</v>
      </c>
      <c r="E10" s="55"/>
      <c r="F10" s="55"/>
      <c r="G10" s="55"/>
      <c r="H10" s="55"/>
      <c r="I10" s="55"/>
      <c r="J10" s="55"/>
      <c r="K10" s="55"/>
      <c r="L10" s="55"/>
      <c r="M10" s="55"/>
      <c r="N10" s="55"/>
      <c r="O10" s="55"/>
      <c r="P10" s="55"/>
      <c r="Q10" s="55"/>
      <c r="R10" s="55"/>
      <c r="S10" s="55"/>
      <c r="T10" s="55"/>
      <c r="U10" s="55"/>
      <c r="V10" s="55"/>
      <c r="W10" s="55"/>
      <c r="X10" s="55"/>
      <c r="Y10" s="55"/>
      <c r="Z10" s="55"/>
    </row>
    <row r="11" spans="1:26" ht="50.4">
      <c r="A11" s="53" t="s">
        <v>511</v>
      </c>
      <c r="B11" s="54" t="s">
        <v>544</v>
      </c>
      <c r="C11" s="54" t="s">
        <v>545</v>
      </c>
      <c r="D11" s="54" t="s">
        <v>528</v>
      </c>
      <c r="E11" s="55"/>
      <c r="F11" s="55"/>
      <c r="G11" s="55"/>
      <c r="H11" s="55"/>
      <c r="I11" s="55"/>
      <c r="J11" s="55"/>
      <c r="K11" s="55"/>
      <c r="L11" s="55"/>
      <c r="M11" s="55"/>
      <c r="N11" s="55"/>
      <c r="O11" s="55"/>
      <c r="P11" s="55"/>
      <c r="Q11" s="55"/>
      <c r="R11" s="55"/>
      <c r="S11" s="55"/>
      <c r="T11" s="55"/>
      <c r="U11" s="55"/>
      <c r="V11" s="55"/>
      <c r="W11" s="55"/>
      <c r="X11" s="55"/>
      <c r="Y11" s="55"/>
      <c r="Z11" s="55"/>
    </row>
    <row r="12" spans="1:26" ht="50.4">
      <c r="A12" s="53" t="s">
        <v>512</v>
      </c>
      <c r="B12" s="54" t="s">
        <v>546</v>
      </c>
      <c r="C12" s="54" t="s">
        <v>547</v>
      </c>
      <c r="D12" s="54" t="s">
        <v>528</v>
      </c>
      <c r="E12" s="55"/>
      <c r="F12" s="55"/>
      <c r="G12" s="55"/>
      <c r="H12" s="55"/>
      <c r="I12" s="55"/>
      <c r="J12" s="55"/>
      <c r="K12" s="55"/>
      <c r="L12" s="55"/>
      <c r="M12" s="55"/>
      <c r="N12" s="55"/>
      <c r="O12" s="55"/>
      <c r="P12" s="55"/>
      <c r="Q12" s="55"/>
      <c r="R12" s="55"/>
      <c r="S12" s="55"/>
      <c r="T12" s="55"/>
      <c r="U12" s="55"/>
      <c r="V12" s="55"/>
      <c r="W12" s="55"/>
      <c r="X12" s="55"/>
      <c r="Y12" s="55"/>
      <c r="Z12" s="55"/>
    </row>
    <row r="13" spans="1:26" ht="50.4">
      <c r="A13" s="53" t="s">
        <v>513</v>
      </c>
      <c r="B13" s="54" t="s">
        <v>548</v>
      </c>
      <c r="C13" s="54" t="s">
        <v>549</v>
      </c>
      <c r="D13" s="54" t="s">
        <v>528</v>
      </c>
      <c r="E13" s="55"/>
      <c r="F13" s="55"/>
      <c r="G13" s="55"/>
      <c r="H13" s="55"/>
      <c r="I13" s="55"/>
      <c r="J13" s="55"/>
      <c r="K13" s="55"/>
      <c r="L13" s="55"/>
      <c r="M13" s="55"/>
      <c r="N13" s="55"/>
      <c r="O13" s="55"/>
      <c r="P13" s="55"/>
      <c r="Q13" s="55"/>
      <c r="R13" s="55"/>
      <c r="S13" s="55"/>
      <c r="T13" s="55"/>
      <c r="U13" s="55"/>
      <c r="V13" s="55"/>
      <c r="W13" s="55"/>
      <c r="X13" s="55"/>
      <c r="Y13" s="55"/>
      <c r="Z13" s="55"/>
    </row>
    <row r="14" spans="1:26" ht="50.4">
      <c r="A14" s="53" t="s">
        <v>6</v>
      </c>
      <c r="B14" s="54" t="s">
        <v>550</v>
      </c>
      <c r="C14" s="54" t="s">
        <v>551</v>
      </c>
      <c r="D14" s="54" t="s">
        <v>528</v>
      </c>
      <c r="E14" s="55"/>
      <c r="F14" s="55"/>
      <c r="G14" s="55"/>
      <c r="H14" s="55"/>
      <c r="I14" s="55"/>
      <c r="J14" s="55"/>
      <c r="K14" s="55"/>
      <c r="L14" s="55"/>
      <c r="M14" s="55"/>
      <c r="N14" s="55"/>
      <c r="O14" s="55"/>
      <c r="P14" s="55"/>
      <c r="Q14" s="55"/>
      <c r="R14" s="55"/>
      <c r="S14" s="55"/>
      <c r="T14" s="55"/>
      <c r="U14" s="55"/>
      <c r="V14" s="55"/>
      <c r="W14" s="55"/>
      <c r="X14" s="55"/>
      <c r="Y14" s="55"/>
      <c r="Z14" s="55"/>
    </row>
    <row r="15" spans="1:26" ht="67.2">
      <c r="A15" s="53" t="s">
        <v>514</v>
      </c>
      <c r="B15" s="54" t="s">
        <v>552</v>
      </c>
      <c r="C15" s="54" t="s">
        <v>553</v>
      </c>
      <c r="D15" s="54" t="s">
        <v>554</v>
      </c>
      <c r="E15" s="55"/>
      <c r="F15" s="55"/>
      <c r="G15" s="55"/>
      <c r="H15" s="55"/>
      <c r="I15" s="55"/>
      <c r="J15" s="55"/>
      <c r="K15" s="55"/>
      <c r="L15" s="55"/>
      <c r="M15" s="55"/>
      <c r="N15" s="55"/>
      <c r="O15" s="55"/>
      <c r="P15" s="55"/>
      <c r="Q15" s="55"/>
      <c r="R15" s="55"/>
      <c r="S15" s="55"/>
      <c r="T15" s="55"/>
      <c r="U15" s="55"/>
      <c r="V15" s="55"/>
      <c r="W15" s="55"/>
      <c r="X15" s="55"/>
      <c r="Y15" s="55"/>
      <c r="Z15" s="55"/>
    </row>
    <row r="16" spans="1:26" ht="33.6">
      <c r="A16" s="53" t="s">
        <v>516</v>
      </c>
      <c r="B16" s="56"/>
      <c r="C16" s="56"/>
      <c r="D16" s="54" t="s">
        <v>536</v>
      </c>
      <c r="E16" s="55"/>
      <c r="F16" s="55"/>
      <c r="G16" s="55"/>
      <c r="H16" s="55"/>
      <c r="I16" s="55"/>
      <c r="J16" s="55"/>
      <c r="K16" s="55"/>
      <c r="L16" s="55"/>
      <c r="M16" s="55"/>
      <c r="N16" s="55"/>
      <c r="O16" s="55"/>
      <c r="P16" s="55"/>
      <c r="Q16" s="55"/>
      <c r="R16" s="55"/>
      <c r="S16" s="55"/>
      <c r="T16" s="55"/>
      <c r="U16" s="55"/>
      <c r="V16" s="55"/>
      <c r="W16" s="55"/>
      <c r="X16" s="55"/>
      <c r="Y16" s="55"/>
      <c r="Z16" s="55"/>
    </row>
    <row r="17" spans="1:26" ht="84">
      <c r="A17" s="53" t="s">
        <v>515</v>
      </c>
      <c r="B17" s="54" t="s">
        <v>555</v>
      </c>
      <c r="C17" s="54" t="s">
        <v>556</v>
      </c>
      <c r="D17" s="54" t="s">
        <v>528</v>
      </c>
      <c r="E17" s="55"/>
      <c r="F17" s="55"/>
      <c r="G17" s="55"/>
      <c r="H17" s="55"/>
      <c r="I17" s="55"/>
      <c r="J17" s="55"/>
      <c r="K17" s="55"/>
      <c r="L17" s="55"/>
      <c r="M17" s="55"/>
      <c r="N17" s="55"/>
      <c r="O17" s="55"/>
      <c r="P17" s="55"/>
      <c r="Q17" s="55"/>
      <c r="R17" s="55"/>
      <c r="S17" s="55"/>
      <c r="T17" s="55"/>
      <c r="U17" s="55"/>
      <c r="V17" s="55"/>
      <c r="W17" s="55"/>
      <c r="X17" s="55"/>
      <c r="Y17" s="55"/>
      <c r="Z17" s="55"/>
    </row>
    <row r="18" spans="1:26" ht="14.4">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17.88671875" customWidth="1"/>
    <col min="5" max="5" width="35.6640625" customWidth="1"/>
    <col min="6" max="6" width="27.88671875" customWidth="1"/>
    <col min="7" max="7" width="50.6640625" customWidth="1"/>
    <col min="8" max="8" width="21.441406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c r="A1" s="88"/>
      <c r="B1" s="67"/>
      <c r="C1" s="89" t="s">
        <v>0</v>
      </c>
      <c r="D1" s="73"/>
      <c r="E1" s="73"/>
      <c r="F1" s="73"/>
      <c r="G1" s="73"/>
      <c r="H1" s="73"/>
      <c r="I1" s="73"/>
      <c r="J1" s="73"/>
      <c r="K1" s="73"/>
      <c r="L1" s="73"/>
      <c r="M1" s="73"/>
      <c r="N1" s="73"/>
      <c r="O1" s="73"/>
      <c r="P1" s="73"/>
      <c r="Q1" s="73"/>
      <c r="R1" s="73"/>
      <c r="S1" s="73"/>
      <c r="T1" s="73"/>
      <c r="U1" s="67"/>
      <c r="V1" s="12" t="s">
        <v>99</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100</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101</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102</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0" t="s">
        <v>103</v>
      </c>
      <c r="B6" s="92" t="s">
        <v>104</v>
      </c>
      <c r="C6" s="93" t="s">
        <v>105</v>
      </c>
      <c r="D6" s="62"/>
      <c r="E6" s="62"/>
      <c r="F6" s="62"/>
      <c r="G6" s="62"/>
      <c r="H6" s="62"/>
      <c r="I6" s="62"/>
      <c r="J6" s="59"/>
      <c r="K6" s="93" t="s">
        <v>106</v>
      </c>
      <c r="L6" s="62"/>
      <c r="M6" s="62"/>
      <c r="N6" s="62"/>
      <c r="O6" s="62"/>
      <c r="P6" s="59"/>
      <c r="Q6" s="93" t="s">
        <v>107</v>
      </c>
      <c r="R6" s="62"/>
      <c r="S6" s="62"/>
      <c r="T6" s="62"/>
      <c r="U6" s="62"/>
      <c r="V6" s="59"/>
      <c r="W6" s="4"/>
      <c r="X6" s="4"/>
      <c r="Y6" s="4"/>
      <c r="Z6" s="4"/>
    </row>
    <row r="7" spans="1:26" ht="18" customHeight="1">
      <c r="A7" s="91"/>
      <c r="B7" s="91"/>
      <c r="C7" s="85" t="s">
        <v>108</v>
      </c>
      <c r="D7" s="85" t="s">
        <v>109</v>
      </c>
      <c r="E7" s="85" t="s">
        <v>110</v>
      </c>
      <c r="F7" s="85" t="s">
        <v>111</v>
      </c>
      <c r="G7" s="94" t="s">
        <v>112</v>
      </c>
      <c r="H7" s="85" t="s">
        <v>113</v>
      </c>
      <c r="I7" s="85" t="s">
        <v>114</v>
      </c>
      <c r="J7" s="85" t="s">
        <v>115</v>
      </c>
      <c r="K7" s="87" t="s">
        <v>116</v>
      </c>
      <c r="L7" s="92" t="s">
        <v>117</v>
      </c>
      <c r="M7" s="95" t="s">
        <v>118</v>
      </c>
      <c r="N7" s="87" t="s">
        <v>119</v>
      </c>
      <c r="O7" s="92" t="s">
        <v>117</v>
      </c>
      <c r="P7" s="87" t="s">
        <v>120</v>
      </c>
      <c r="Q7" s="85" t="s">
        <v>121</v>
      </c>
      <c r="R7" s="85" t="s">
        <v>122</v>
      </c>
      <c r="S7" s="85" t="s">
        <v>123</v>
      </c>
      <c r="T7" s="85" t="s">
        <v>124</v>
      </c>
      <c r="U7" s="87" t="s">
        <v>125</v>
      </c>
      <c r="V7" s="85" t="s">
        <v>126</v>
      </c>
      <c r="W7" s="4"/>
      <c r="X7" s="4"/>
      <c r="Y7" s="4"/>
      <c r="Z7" s="4"/>
    </row>
    <row r="8" spans="1:26" ht="34.5" customHeight="1">
      <c r="A8" s="86"/>
      <c r="B8" s="86"/>
      <c r="C8" s="86"/>
      <c r="D8" s="86"/>
      <c r="E8" s="86"/>
      <c r="F8" s="86"/>
      <c r="G8" s="86"/>
      <c r="H8" s="86"/>
      <c r="I8" s="86"/>
      <c r="J8" s="86"/>
      <c r="K8" s="86"/>
      <c r="L8" s="86"/>
      <c r="M8" s="86"/>
      <c r="N8" s="86"/>
      <c r="O8" s="86"/>
      <c r="P8" s="86"/>
      <c r="Q8" s="86"/>
      <c r="R8" s="86"/>
      <c r="S8" s="86"/>
      <c r="T8" s="86"/>
      <c r="U8" s="86"/>
      <c r="V8" s="86"/>
      <c r="W8" s="4"/>
      <c r="X8" s="4"/>
      <c r="Y8" s="4"/>
      <c r="Z8" s="4"/>
    </row>
    <row r="9" spans="1:26" ht="16.5" customHeight="1">
      <c r="A9" s="96">
        <v>1</v>
      </c>
      <c r="B9" s="97" t="str">
        <f>IF(C9="","",
IF('1. Punto de Partida'!$C$6="","",'1. Punto de Partida'!$C$6))</f>
        <v>Gestión Documental</v>
      </c>
      <c r="C9" s="97" t="s">
        <v>127</v>
      </c>
      <c r="D9" s="97" t="s">
        <v>128</v>
      </c>
      <c r="E9" s="97" t="s">
        <v>129</v>
      </c>
      <c r="F9" s="97" t="s">
        <v>130</v>
      </c>
      <c r="G9" s="97" t="s">
        <v>131</v>
      </c>
      <c r="H9" s="97" t="s">
        <v>132</v>
      </c>
      <c r="I9" s="97" t="s">
        <v>133</v>
      </c>
      <c r="J9" s="97" t="s">
        <v>134</v>
      </c>
      <c r="K9" s="101" t="str">
        <f>IFERROR(MID(J9,1,SEARCH(":",J9,1)-1),"")</f>
        <v>Alta</v>
      </c>
      <c r="L9" s="99">
        <f>IF(OR(K9="Rara vez",K9="Muy Baja"),0.2,
IF(OR(K9="Improbable",K9="Baja"),0.4,
IF(OR(K9="Posible",K9="Media"),0.6,
IF(OR(K9="Probable",K9="Alta"),0.8,
IF(OR(K9="Casi seguro",K9="Muy Alta"),1,"")))))</f>
        <v>0.8</v>
      </c>
      <c r="M9" s="102" t="s">
        <v>135</v>
      </c>
      <c r="N9" s="101"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9">
        <f>IF(N9="Leve",0.2,
IF(N9="Menor",0.4,
IF(N9="Moderado",0.6,
IF(N9="Mayor",0.8,
IF(N9="Catastrófico",1,"")))))</f>
        <v>0.6</v>
      </c>
      <c r="P9" s="10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8" t="s">
        <v>136</v>
      </c>
      <c r="R9" s="98" t="s">
        <v>137</v>
      </c>
      <c r="S9" s="98" t="s">
        <v>138</v>
      </c>
      <c r="T9" s="98" t="s">
        <v>139</v>
      </c>
      <c r="U9" s="97" t="str">
        <f>IF(S9="","","Cuatrimestral")</f>
        <v>Cuatrimestral</v>
      </c>
      <c r="V9" s="97" t="s">
        <v>140</v>
      </c>
      <c r="W9" s="4"/>
      <c r="X9" s="4"/>
      <c r="Y9" s="4"/>
      <c r="Z9" s="4"/>
    </row>
    <row r="10" spans="1:26" ht="16.5" customHeight="1">
      <c r="A10" s="91"/>
      <c r="B10" s="91"/>
      <c r="C10" s="91"/>
      <c r="D10" s="91"/>
      <c r="E10" s="91"/>
      <c r="F10" s="91"/>
      <c r="G10" s="91"/>
      <c r="H10" s="91"/>
      <c r="I10" s="91"/>
      <c r="J10" s="91"/>
      <c r="K10" s="91"/>
      <c r="L10" s="91"/>
      <c r="M10" s="91"/>
      <c r="N10" s="91"/>
      <c r="O10" s="91"/>
      <c r="P10" s="91"/>
      <c r="Q10" s="91"/>
      <c r="R10" s="91"/>
      <c r="S10" s="91"/>
      <c r="T10" s="91"/>
      <c r="U10" s="91"/>
      <c r="V10" s="91"/>
      <c r="W10" s="4"/>
      <c r="X10" s="4"/>
      <c r="Y10" s="4"/>
      <c r="Z10" s="4"/>
    </row>
    <row r="11" spans="1:26" ht="57" customHeight="1">
      <c r="A11" s="86"/>
      <c r="B11" s="86"/>
      <c r="C11" s="86"/>
      <c r="D11" s="86"/>
      <c r="E11" s="86"/>
      <c r="F11" s="86"/>
      <c r="G11" s="86"/>
      <c r="H11" s="86"/>
      <c r="I11" s="86"/>
      <c r="J11" s="86"/>
      <c r="K11" s="86"/>
      <c r="L11" s="86"/>
      <c r="M11" s="86"/>
      <c r="N11" s="86"/>
      <c r="O11" s="86"/>
      <c r="P11" s="86"/>
      <c r="Q11" s="86"/>
      <c r="R11" s="86"/>
      <c r="S11" s="86"/>
      <c r="T11" s="86"/>
      <c r="U11" s="86"/>
      <c r="V11" s="86"/>
      <c r="W11" s="4"/>
      <c r="X11" s="4"/>
      <c r="Y11" s="4"/>
      <c r="Z11" s="4"/>
    </row>
    <row r="12" spans="1:26" ht="16.5" customHeight="1">
      <c r="A12" s="96">
        <v>2</v>
      </c>
      <c r="B12" s="97" t="str">
        <f>IF(C12="","",
IF('1. Punto de Partida'!$C$6="","",'1. Punto de Partida'!$C$6))</f>
        <v>Gestión Documental</v>
      </c>
      <c r="C12" s="97" t="s">
        <v>141</v>
      </c>
      <c r="D12" s="97" t="s">
        <v>128</v>
      </c>
      <c r="E12" s="97" t="s">
        <v>142</v>
      </c>
      <c r="F12" s="97" t="s">
        <v>143</v>
      </c>
      <c r="G12" s="97" t="s">
        <v>144</v>
      </c>
      <c r="H12" s="97" t="s">
        <v>132</v>
      </c>
      <c r="I12" s="97" t="s">
        <v>145</v>
      </c>
      <c r="J12" s="97" t="s">
        <v>134</v>
      </c>
      <c r="K12" s="101" t="str">
        <f>IFERROR(MID(J12,1,SEARCH(":",J12,1)-1),"")</f>
        <v>Alta</v>
      </c>
      <c r="L12" s="99">
        <f>IF(OR(K12="Rara vez",K12="Muy Baja"),0.2,
IF(OR(K12="Improbable",K12="Baja"),0.4,
IF(OR(K12="Posible",K12="Media"),0.6,
IF(OR(K12="Probable",K12="Alta"),0.8,
IF(OR(K12="Casi seguro",K12="Muy Alta"),1,"")))))</f>
        <v>0.8</v>
      </c>
      <c r="M12" s="102" t="s">
        <v>146</v>
      </c>
      <c r="N12" s="101"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9">
        <f>IF(N12="Leve",0.2,
IF(N12="Menor",0.4,
IF(N12="Moderado",0.6,
IF(N12="Mayor",0.8,
IF(N12="Catastrófico",1,"")))))</f>
        <v>0.8</v>
      </c>
      <c r="P12" s="10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8" t="s">
        <v>147</v>
      </c>
      <c r="R12" s="98" t="s">
        <v>148</v>
      </c>
      <c r="S12" s="98" t="s">
        <v>149</v>
      </c>
      <c r="T12" s="98" t="s">
        <v>150</v>
      </c>
      <c r="U12" s="97" t="str">
        <f>IF(S12="","","Cuatrimestral")</f>
        <v>Cuatrimestral</v>
      </c>
      <c r="V12" s="97" t="s">
        <v>151</v>
      </c>
      <c r="W12" s="4"/>
      <c r="X12" s="4"/>
      <c r="Y12" s="4"/>
      <c r="Z12" s="4"/>
    </row>
    <row r="13" spans="1:26" ht="16.5" customHeight="1">
      <c r="A13" s="91"/>
      <c r="B13" s="91"/>
      <c r="C13" s="91"/>
      <c r="D13" s="91"/>
      <c r="E13" s="91"/>
      <c r="F13" s="91"/>
      <c r="G13" s="91"/>
      <c r="H13" s="91"/>
      <c r="I13" s="91"/>
      <c r="J13" s="91"/>
      <c r="K13" s="91"/>
      <c r="L13" s="91"/>
      <c r="M13" s="91"/>
      <c r="N13" s="91"/>
      <c r="O13" s="91"/>
      <c r="P13" s="91"/>
      <c r="Q13" s="91"/>
      <c r="R13" s="91"/>
      <c r="S13" s="91"/>
      <c r="T13" s="91"/>
      <c r="U13" s="91"/>
      <c r="V13" s="91"/>
      <c r="W13" s="4"/>
      <c r="X13" s="4"/>
      <c r="Y13" s="4"/>
      <c r="Z13" s="4"/>
    </row>
    <row r="14" spans="1:26" ht="16.5" customHeight="1">
      <c r="A14" s="86"/>
      <c r="B14" s="86"/>
      <c r="C14" s="86"/>
      <c r="D14" s="86"/>
      <c r="E14" s="86"/>
      <c r="F14" s="86"/>
      <c r="G14" s="86"/>
      <c r="H14" s="86"/>
      <c r="I14" s="86"/>
      <c r="J14" s="86"/>
      <c r="K14" s="86"/>
      <c r="L14" s="86"/>
      <c r="M14" s="86"/>
      <c r="N14" s="86"/>
      <c r="O14" s="86"/>
      <c r="P14" s="86"/>
      <c r="Q14" s="86"/>
      <c r="R14" s="86"/>
      <c r="S14" s="86"/>
      <c r="T14" s="86"/>
      <c r="U14" s="86"/>
      <c r="V14" s="86"/>
      <c r="W14" s="4"/>
      <c r="X14" s="4"/>
      <c r="Y14" s="4"/>
      <c r="Z14" s="4"/>
    </row>
    <row r="15" spans="1:26" ht="16.5" customHeight="1">
      <c r="A15" s="96">
        <v>3</v>
      </c>
      <c r="B15" s="97" t="str">
        <f>IF(C15="","",
IF('1. Punto de Partida'!$C$6="","",'1. Punto de Partida'!$C$6))</f>
        <v>Gestión Documental</v>
      </c>
      <c r="C15" s="97" t="s">
        <v>152</v>
      </c>
      <c r="D15" s="97" t="s">
        <v>128</v>
      </c>
      <c r="E15" s="97" t="s">
        <v>153</v>
      </c>
      <c r="F15" s="97" t="s">
        <v>154</v>
      </c>
      <c r="G15" s="97" t="s">
        <v>155</v>
      </c>
      <c r="H15" s="97" t="s">
        <v>132</v>
      </c>
      <c r="I15" s="97" t="s">
        <v>145</v>
      </c>
      <c r="J15" s="97" t="s">
        <v>156</v>
      </c>
      <c r="K15" s="101" t="str">
        <f>IFERROR(MID(J15,1,SEARCH(":",J15,1)-1),"")</f>
        <v>Muy Alta</v>
      </c>
      <c r="L15" s="99">
        <f>IF(OR(K15="Rara vez",K15="Muy Baja"),0.2,
IF(OR(K15="Improbable",K15="Baja"),0.4,
IF(OR(K15="Posible",K15="Media"),0.6,
IF(OR(K15="Probable",K15="Alta"),0.8,
IF(OR(K15="Casi seguro",K15="Muy Alta"),1,"")))))</f>
        <v>1</v>
      </c>
      <c r="M15" s="102" t="s">
        <v>135</v>
      </c>
      <c r="N15" s="101"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9">
        <f>IF(N15="Leve",0.2,
IF(N15="Menor",0.4,
IF(N15="Moderado",0.6,
IF(N15="Mayor",0.8,
IF(N15="Catastrófico",1,"")))))</f>
        <v>0.6</v>
      </c>
      <c r="P15" s="10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8" t="s">
        <v>157</v>
      </c>
      <c r="R15" s="98" t="s">
        <v>158</v>
      </c>
      <c r="S15" s="98" t="s">
        <v>159</v>
      </c>
      <c r="T15" s="98" t="s">
        <v>160</v>
      </c>
      <c r="U15" s="97" t="str">
        <f>IF(S15="","","Cuatrimestral")</f>
        <v>Cuatrimestral</v>
      </c>
      <c r="V15" s="97" t="s">
        <v>161</v>
      </c>
      <c r="W15" s="4"/>
      <c r="X15" s="4"/>
      <c r="Y15" s="4"/>
      <c r="Z15" s="4"/>
    </row>
    <row r="16" spans="1:26" ht="16.5" customHeight="1">
      <c r="A16" s="91"/>
      <c r="B16" s="91"/>
      <c r="C16" s="91"/>
      <c r="D16" s="91"/>
      <c r="E16" s="91"/>
      <c r="F16" s="91"/>
      <c r="G16" s="91"/>
      <c r="H16" s="91"/>
      <c r="I16" s="91"/>
      <c r="J16" s="91"/>
      <c r="K16" s="91"/>
      <c r="L16" s="91"/>
      <c r="M16" s="91"/>
      <c r="N16" s="91"/>
      <c r="O16" s="91"/>
      <c r="P16" s="91"/>
      <c r="Q16" s="91"/>
      <c r="R16" s="91"/>
      <c r="S16" s="91"/>
      <c r="T16" s="91"/>
      <c r="U16" s="91"/>
      <c r="V16" s="91"/>
      <c r="W16" s="4"/>
      <c r="X16" s="4"/>
      <c r="Y16" s="4"/>
      <c r="Z16" s="4"/>
    </row>
    <row r="17" spans="1:26" ht="16.5" customHeight="1">
      <c r="A17" s="86"/>
      <c r="B17" s="86"/>
      <c r="C17" s="86"/>
      <c r="D17" s="86"/>
      <c r="E17" s="86"/>
      <c r="F17" s="86"/>
      <c r="G17" s="86"/>
      <c r="H17" s="86"/>
      <c r="I17" s="86"/>
      <c r="J17" s="86"/>
      <c r="K17" s="86"/>
      <c r="L17" s="86"/>
      <c r="M17" s="86"/>
      <c r="N17" s="86"/>
      <c r="O17" s="86"/>
      <c r="P17" s="86"/>
      <c r="Q17" s="86"/>
      <c r="R17" s="86"/>
      <c r="S17" s="86"/>
      <c r="T17" s="86"/>
      <c r="U17" s="86"/>
      <c r="V17" s="86"/>
      <c r="W17" s="4"/>
      <c r="X17" s="4"/>
      <c r="Y17" s="4"/>
      <c r="Z17" s="4"/>
    </row>
    <row r="18" spans="1:26" ht="16.5" customHeight="1">
      <c r="A18" s="96">
        <v>4</v>
      </c>
      <c r="B18" s="97" t="str">
        <f>IF(C18="","",
IF('1. Punto de Partida'!$C$6="","",'1. Punto de Partida'!$C$6))</f>
        <v>Gestión Documental</v>
      </c>
      <c r="C18" s="97" t="s">
        <v>162</v>
      </c>
      <c r="D18" s="97" t="s">
        <v>163</v>
      </c>
      <c r="E18" s="97" t="s">
        <v>164</v>
      </c>
      <c r="F18" s="97" t="s">
        <v>165</v>
      </c>
      <c r="G18" s="97" t="s">
        <v>166</v>
      </c>
      <c r="H18" s="97" t="s">
        <v>167</v>
      </c>
      <c r="I18" s="97" t="s">
        <v>145</v>
      </c>
      <c r="J18" s="97" t="s">
        <v>168</v>
      </c>
      <c r="K18" s="101" t="str">
        <f>IFERROR(MID(J18,1,SEARCH(":",J18,1)-1),"")</f>
        <v>Media</v>
      </c>
      <c r="L18" s="99">
        <f>IF(OR(K18="Rara vez",K18="Muy Baja"),0.2,
IF(OR(K18="Improbable",K18="Baja"),0.4,
IF(OR(K18="Posible",K18="Media"),0.6,
IF(OR(K18="Probable",K18="Alta"),0.8,
IF(OR(K18="Casi seguro",K18="Muy Alta"),1,"")))))</f>
        <v>0.6</v>
      </c>
      <c r="M18" s="102" t="s">
        <v>146</v>
      </c>
      <c r="N18" s="101"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99">
        <f>IF(N18="Leve",0.2,
IF(N18="Menor",0.4,
IF(N18="Moderado",0.6,
IF(N18="Mayor",0.8,
IF(N18="Catastrófico",1,"")))))</f>
        <v>0.8</v>
      </c>
      <c r="P18" s="10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98" t="s">
        <v>169</v>
      </c>
      <c r="R18" s="98" t="s">
        <v>170</v>
      </c>
      <c r="S18" s="98" t="s">
        <v>171</v>
      </c>
      <c r="T18" s="98" t="s">
        <v>172</v>
      </c>
      <c r="U18" s="97" t="str">
        <f>IF(S18="","","Cuatrimestral")</f>
        <v>Cuatrimestral</v>
      </c>
      <c r="V18" s="97" t="s">
        <v>173</v>
      </c>
      <c r="W18" s="4"/>
      <c r="X18" s="4"/>
      <c r="Y18" s="4"/>
      <c r="Z18" s="4"/>
    </row>
    <row r="19" spans="1:26" ht="15" customHeight="1">
      <c r="A19" s="91"/>
      <c r="B19" s="91"/>
      <c r="C19" s="91"/>
      <c r="D19" s="91"/>
      <c r="E19" s="91"/>
      <c r="F19" s="91"/>
      <c r="G19" s="91"/>
      <c r="H19" s="91"/>
      <c r="I19" s="91"/>
      <c r="J19" s="91"/>
      <c r="K19" s="91"/>
      <c r="L19" s="91"/>
      <c r="M19" s="91"/>
      <c r="N19" s="91"/>
      <c r="O19" s="91"/>
      <c r="P19" s="91"/>
      <c r="Q19" s="91"/>
      <c r="R19" s="91"/>
      <c r="S19" s="91"/>
      <c r="T19" s="91"/>
      <c r="U19" s="91"/>
      <c r="V19" s="91"/>
      <c r="W19" s="4"/>
      <c r="X19" s="4"/>
      <c r="Y19" s="4"/>
      <c r="Z19" s="4"/>
    </row>
    <row r="20" spans="1:26" ht="15" customHeight="1">
      <c r="A20" s="86"/>
      <c r="B20" s="86"/>
      <c r="C20" s="86"/>
      <c r="D20" s="86"/>
      <c r="E20" s="86"/>
      <c r="F20" s="86"/>
      <c r="G20" s="86"/>
      <c r="H20" s="86"/>
      <c r="I20" s="86"/>
      <c r="J20" s="86"/>
      <c r="K20" s="86"/>
      <c r="L20" s="86"/>
      <c r="M20" s="86"/>
      <c r="N20" s="86"/>
      <c r="O20" s="86"/>
      <c r="P20" s="86"/>
      <c r="Q20" s="86"/>
      <c r="R20" s="86"/>
      <c r="S20" s="86"/>
      <c r="T20" s="86"/>
      <c r="U20" s="86"/>
      <c r="V20" s="86"/>
      <c r="W20" s="4"/>
      <c r="X20" s="4"/>
      <c r="Y20" s="4"/>
      <c r="Z20" s="4"/>
    </row>
    <row r="21" spans="1:26" ht="16.5" customHeight="1">
      <c r="A21" s="96">
        <v>5</v>
      </c>
      <c r="B21" s="97" t="str">
        <f>IF(C21="","",
IF('1. Punto de Partida'!$C$6="","",'1. Punto de Partida'!$C$6))</f>
        <v>Gestión Documental</v>
      </c>
      <c r="C21" s="97" t="s">
        <v>174</v>
      </c>
      <c r="D21" s="97" t="s">
        <v>163</v>
      </c>
      <c r="E21" s="97" t="s">
        <v>175</v>
      </c>
      <c r="F21" s="97" t="s">
        <v>165</v>
      </c>
      <c r="G21" s="97" t="s">
        <v>176</v>
      </c>
      <c r="H21" s="97" t="s">
        <v>167</v>
      </c>
      <c r="I21" s="97" t="s">
        <v>145</v>
      </c>
      <c r="J21" s="97" t="s">
        <v>134</v>
      </c>
      <c r="K21" s="101" t="str">
        <f>IFERROR(MID(J21,1,SEARCH(":",J21,1)-1),"")</f>
        <v>Alta</v>
      </c>
      <c r="L21" s="99">
        <f>IF(OR(K21="Rara vez",K21="Muy Baja"),0.2,
IF(OR(K21="Improbable",K21="Baja"),0.4,
IF(OR(K21="Posible",K21="Media"),0.6,
IF(OR(K21="Probable",K21="Alta"),0.8,
IF(OR(K21="Casi seguro",K21="Muy Alta"),1,"")))))</f>
        <v>0.8</v>
      </c>
      <c r="M21" s="102" t="s">
        <v>177</v>
      </c>
      <c r="N21" s="101"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9">
        <f>IF(N21="Leve",0.2,
IF(N21="Menor",0.4,
IF(N21="Moderado",0.6,
IF(N21="Mayor",0.8,
IF(N21="Catastrófico",1,"")))))</f>
        <v>0.4</v>
      </c>
      <c r="P21" s="10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8" t="s">
        <v>178</v>
      </c>
      <c r="R21" s="98" t="s">
        <v>179</v>
      </c>
      <c r="S21" s="98" t="s">
        <v>180</v>
      </c>
      <c r="T21" s="98" t="s">
        <v>172</v>
      </c>
      <c r="U21" s="97" t="str">
        <f>IF(S21="","","Cuatrimestral")</f>
        <v>Cuatrimestral</v>
      </c>
      <c r="V21" s="97" t="s">
        <v>181</v>
      </c>
      <c r="W21" s="4"/>
      <c r="X21" s="4"/>
      <c r="Y21" s="4"/>
      <c r="Z21" s="4"/>
    </row>
    <row r="22" spans="1:26" ht="15" customHeight="1">
      <c r="A22" s="91"/>
      <c r="B22" s="91"/>
      <c r="C22" s="91"/>
      <c r="D22" s="91"/>
      <c r="E22" s="91"/>
      <c r="F22" s="91"/>
      <c r="G22" s="91"/>
      <c r="H22" s="91"/>
      <c r="I22" s="91"/>
      <c r="J22" s="91"/>
      <c r="K22" s="91"/>
      <c r="L22" s="91"/>
      <c r="M22" s="91"/>
      <c r="N22" s="91"/>
      <c r="O22" s="91"/>
      <c r="P22" s="91"/>
      <c r="Q22" s="91"/>
      <c r="R22" s="91"/>
      <c r="S22" s="91"/>
      <c r="T22" s="91"/>
      <c r="U22" s="91"/>
      <c r="V22" s="91"/>
      <c r="W22" s="4"/>
      <c r="X22" s="4"/>
      <c r="Y22" s="4"/>
      <c r="Z22" s="4"/>
    </row>
    <row r="23" spans="1:26" ht="15" customHeight="1">
      <c r="A23" s="86"/>
      <c r="B23" s="86"/>
      <c r="C23" s="86"/>
      <c r="D23" s="86"/>
      <c r="E23" s="86"/>
      <c r="F23" s="86"/>
      <c r="G23" s="86"/>
      <c r="H23" s="86"/>
      <c r="I23" s="86"/>
      <c r="J23" s="86"/>
      <c r="K23" s="86"/>
      <c r="L23" s="86"/>
      <c r="M23" s="86"/>
      <c r="N23" s="86"/>
      <c r="O23" s="86"/>
      <c r="P23" s="86"/>
      <c r="Q23" s="86"/>
      <c r="R23" s="86"/>
      <c r="S23" s="86"/>
      <c r="T23" s="86"/>
      <c r="U23" s="86"/>
      <c r="V23" s="86"/>
      <c r="W23" s="4"/>
      <c r="X23" s="4"/>
      <c r="Y23" s="4"/>
      <c r="Z23" s="4"/>
    </row>
    <row r="24" spans="1:26" ht="16.5" customHeight="1">
      <c r="A24" s="96">
        <v>6</v>
      </c>
      <c r="B24" s="97" t="str">
        <f>IF(C24="","",
IF('1. Punto de Partida'!$C$6="","",'1. Punto de Partida'!$C$6))</f>
        <v>Gestión Documental</v>
      </c>
      <c r="C24" s="97" t="s">
        <v>182</v>
      </c>
      <c r="D24" s="97" t="s">
        <v>183</v>
      </c>
      <c r="E24" s="97" t="s">
        <v>184</v>
      </c>
      <c r="F24" s="97" t="s">
        <v>185</v>
      </c>
      <c r="G24" s="97" t="s">
        <v>186</v>
      </c>
      <c r="H24" s="97" t="s">
        <v>187</v>
      </c>
      <c r="I24" s="97" t="s">
        <v>145</v>
      </c>
      <c r="J24" s="97" t="s">
        <v>156</v>
      </c>
      <c r="K24" s="101" t="str">
        <f>IFERROR(MID(J24,1,SEARCH(":",J24,1)-1),"")</f>
        <v>Muy Alta</v>
      </c>
      <c r="L24" s="99">
        <f>IF(OR(K24="Rara vez",K24="Muy Baja"),0.2,
IF(OR(K24="Improbable",K24="Baja"),0.4,
IF(OR(K24="Posible",K24="Media"),0.6,
IF(OR(K24="Probable",K24="Alta"),0.8,
IF(OR(K24="Casi seguro",K24="Muy Alta"),1,"")))))</f>
        <v>1</v>
      </c>
      <c r="M24" s="102" t="s">
        <v>146</v>
      </c>
      <c r="N24" s="101"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9">
        <f>IF(N24="Leve",0.2,
IF(N24="Menor",0.4,
IF(N24="Moderado",0.6,
IF(N24="Mayor",0.8,
IF(N24="Catastrófico",1,"")))))</f>
        <v>0.8</v>
      </c>
      <c r="P24" s="10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8" t="s">
        <v>188</v>
      </c>
      <c r="R24" s="98" t="s">
        <v>189</v>
      </c>
      <c r="S24" s="98" t="s">
        <v>190</v>
      </c>
      <c r="T24" s="98" t="s">
        <v>191</v>
      </c>
      <c r="U24" s="97" t="str">
        <f>IF(S24="","","Cuatrimestral")</f>
        <v>Cuatrimestral</v>
      </c>
      <c r="V24" s="97" t="s">
        <v>192</v>
      </c>
      <c r="W24" s="4"/>
      <c r="X24" s="4"/>
      <c r="Y24" s="4"/>
      <c r="Z24" s="4"/>
    </row>
    <row r="25" spans="1:26" ht="15" customHeight="1">
      <c r="A25" s="91"/>
      <c r="B25" s="91"/>
      <c r="C25" s="91"/>
      <c r="D25" s="91"/>
      <c r="E25" s="91"/>
      <c r="F25" s="91"/>
      <c r="G25" s="91"/>
      <c r="H25" s="91"/>
      <c r="I25" s="91"/>
      <c r="J25" s="91"/>
      <c r="K25" s="91"/>
      <c r="L25" s="91"/>
      <c r="M25" s="91"/>
      <c r="N25" s="91"/>
      <c r="O25" s="91"/>
      <c r="P25" s="91"/>
      <c r="Q25" s="91"/>
      <c r="R25" s="91"/>
      <c r="S25" s="91"/>
      <c r="T25" s="91"/>
      <c r="U25" s="91"/>
      <c r="V25" s="91"/>
      <c r="W25" s="4"/>
      <c r="X25" s="4"/>
      <c r="Y25" s="4"/>
      <c r="Z25" s="4"/>
    </row>
    <row r="26" spans="1:26" ht="15" customHeight="1">
      <c r="A26" s="86"/>
      <c r="B26" s="86"/>
      <c r="C26" s="86"/>
      <c r="D26" s="86"/>
      <c r="E26" s="86"/>
      <c r="F26" s="86"/>
      <c r="G26" s="86"/>
      <c r="H26" s="86"/>
      <c r="I26" s="86"/>
      <c r="J26" s="86"/>
      <c r="K26" s="86"/>
      <c r="L26" s="86"/>
      <c r="M26" s="86"/>
      <c r="N26" s="86"/>
      <c r="O26" s="86"/>
      <c r="P26" s="86"/>
      <c r="Q26" s="86"/>
      <c r="R26" s="86"/>
      <c r="S26" s="86"/>
      <c r="T26" s="86"/>
      <c r="U26" s="86"/>
      <c r="V26" s="86"/>
      <c r="W26" s="4"/>
      <c r="X26" s="4"/>
      <c r="Y26" s="4"/>
      <c r="Z26" s="4"/>
    </row>
    <row r="27" spans="1:26" ht="16.5" customHeight="1">
      <c r="A27" s="96">
        <v>7</v>
      </c>
      <c r="B27" s="97" t="str">
        <f>IF(C27="","",
IF('1. Punto de Partida'!$C$6="","",'1. Punto de Partida'!$C$6))</f>
        <v>Gestión Documental</v>
      </c>
      <c r="C27" s="97" t="s">
        <v>193</v>
      </c>
      <c r="D27" s="97" t="s">
        <v>163</v>
      </c>
      <c r="E27" s="97" t="s">
        <v>194</v>
      </c>
      <c r="F27" s="97" t="s">
        <v>195</v>
      </c>
      <c r="G27" s="97" t="s">
        <v>196</v>
      </c>
      <c r="H27" s="97" t="s">
        <v>197</v>
      </c>
      <c r="I27" s="97" t="s">
        <v>145</v>
      </c>
      <c r="J27" s="97" t="s">
        <v>156</v>
      </c>
      <c r="K27" s="101" t="str">
        <f>IFERROR(MID(J27,1,SEARCH(":",J27,1)-1),"")</f>
        <v>Muy Alta</v>
      </c>
      <c r="L27" s="99">
        <f>IF(OR(K27="Rara vez",K27="Muy Baja"),0.2,
IF(OR(K27="Improbable",K27="Baja"),0.4,
IF(OR(K27="Posible",K27="Media"),0.6,
IF(OR(K27="Probable",K27="Alta"),0.8,
IF(OR(K27="Casi seguro",K27="Muy Alta"),1,"")))))</f>
        <v>1</v>
      </c>
      <c r="M27" s="102" t="s">
        <v>146</v>
      </c>
      <c r="N27" s="101"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9">
        <f>IF(N27="Leve",0.2,
IF(N27="Menor",0.4,
IF(N27="Moderado",0.6,
IF(N27="Mayor",0.8,
IF(N27="Catastrófico",1,"")))))</f>
        <v>0.8</v>
      </c>
      <c r="P27" s="10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8" t="s">
        <v>188</v>
      </c>
      <c r="R27" s="98" t="s">
        <v>189</v>
      </c>
      <c r="S27" s="98" t="s">
        <v>190</v>
      </c>
      <c r="T27" s="98" t="s">
        <v>198</v>
      </c>
      <c r="U27" s="97" t="str">
        <f>IF(S27="","","Cuatrimestral")</f>
        <v>Cuatrimestral</v>
      </c>
      <c r="V27" s="97" t="s">
        <v>192</v>
      </c>
      <c r="W27" s="4"/>
      <c r="X27" s="4"/>
      <c r="Y27" s="4"/>
      <c r="Z27" s="4"/>
    </row>
    <row r="28" spans="1:26" ht="15" customHeight="1">
      <c r="A28" s="91"/>
      <c r="B28" s="91"/>
      <c r="C28" s="91"/>
      <c r="D28" s="91"/>
      <c r="E28" s="91"/>
      <c r="F28" s="91"/>
      <c r="G28" s="91"/>
      <c r="H28" s="91"/>
      <c r="I28" s="91"/>
      <c r="J28" s="91"/>
      <c r="K28" s="91"/>
      <c r="L28" s="91"/>
      <c r="M28" s="91"/>
      <c r="N28" s="91"/>
      <c r="O28" s="91"/>
      <c r="P28" s="91"/>
      <c r="Q28" s="91"/>
      <c r="R28" s="91"/>
      <c r="S28" s="91"/>
      <c r="T28" s="91"/>
      <c r="U28" s="91"/>
      <c r="V28" s="91"/>
      <c r="W28" s="4"/>
      <c r="X28" s="4"/>
      <c r="Y28" s="4"/>
      <c r="Z28" s="4"/>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4"/>
      <c r="X29" s="4"/>
      <c r="Y29" s="4"/>
      <c r="Z29" s="4"/>
    </row>
    <row r="30" spans="1:26" ht="16.5" customHeight="1">
      <c r="A30" s="96">
        <v>8</v>
      </c>
      <c r="B30" s="97" t="str">
        <f>IF(C30="","",
IF('1. Punto de Partida'!$C$6="","",'1. Punto de Partida'!$C$6))</f>
        <v/>
      </c>
      <c r="C30" s="97"/>
      <c r="D30" s="97"/>
      <c r="E30" s="97"/>
      <c r="F30" s="97"/>
      <c r="G30" s="97"/>
      <c r="H30" s="97"/>
      <c r="I30" s="97"/>
      <c r="J30" s="97"/>
      <c r="K30" s="101" t="str">
        <f>IFERROR(MID(J30,1,SEARCH(":",J30,1)-1),"")</f>
        <v/>
      </c>
      <c r="L30" s="99" t="str">
        <f>IF(OR(K30="Rara vez",K30="Muy Baja"),0.2,
IF(OR(K30="Improbable",K30="Baja"),0.4,
IF(OR(K30="Posible",K30="Media"),0.6,
IF(OR(K30="Probable",K30="Alta"),0.8,
IF(OR(K30="Casi seguro",K30="Muy Alta"),1,"")))))</f>
        <v/>
      </c>
      <c r="M30" s="102"/>
      <c r="N30" s="101"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9" t="str">
        <f>IF(N30="Leve",0.2,
IF(N30="Menor",0.4,
IF(N30="Moderado",0.6,
IF(N30="Mayor",0.8,
IF(N30="Catastrófico",1,"")))))</f>
        <v/>
      </c>
      <c r="P30" s="10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8"/>
      <c r="R30" s="98"/>
      <c r="S30" s="98"/>
      <c r="T30" s="98"/>
      <c r="U30" s="97" t="str">
        <f>IF(S30="","","Cuatrimestral")</f>
        <v/>
      </c>
      <c r="V30" s="97"/>
      <c r="W30" s="4"/>
      <c r="X30" s="4"/>
      <c r="Y30" s="4"/>
      <c r="Z30" s="4"/>
    </row>
    <row r="31" spans="1:26" ht="15" customHeight="1">
      <c r="A31" s="91"/>
      <c r="B31" s="91"/>
      <c r="C31" s="91"/>
      <c r="D31" s="91"/>
      <c r="E31" s="91"/>
      <c r="F31" s="91"/>
      <c r="G31" s="91"/>
      <c r="H31" s="91"/>
      <c r="I31" s="91"/>
      <c r="J31" s="91"/>
      <c r="K31" s="91"/>
      <c r="L31" s="91"/>
      <c r="M31" s="91"/>
      <c r="N31" s="91"/>
      <c r="O31" s="91"/>
      <c r="P31" s="91"/>
      <c r="Q31" s="91"/>
      <c r="R31" s="91"/>
      <c r="S31" s="91"/>
      <c r="T31" s="91"/>
      <c r="U31" s="91"/>
      <c r="V31" s="91"/>
      <c r="W31" s="4"/>
      <c r="X31" s="4"/>
      <c r="Y31" s="4"/>
      <c r="Z31" s="4"/>
    </row>
    <row r="32" spans="1:26" ht="15" customHeight="1">
      <c r="A32" s="86"/>
      <c r="B32" s="86"/>
      <c r="C32" s="86"/>
      <c r="D32" s="86"/>
      <c r="E32" s="86"/>
      <c r="F32" s="86"/>
      <c r="G32" s="86"/>
      <c r="H32" s="86"/>
      <c r="I32" s="86"/>
      <c r="J32" s="86"/>
      <c r="K32" s="86"/>
      <c r="L32" s="86"/>
      <c r="M32" s="86"/>
      <c r="N32" s="86"/>
      <c r="O32" s="86"/>
      <c r="P32" s="86"/>
      <c r="Q32" s="86"/>
      <c r="R32" s="86"/>
      <c r="S32" s="86"/>
      <c r="T32" s="86"/>
      <c r="U32" s="86"/>
      <c r="V32" s="86"/>
      <c r="W32" s="4"/>
      <c r="X32" s="4"/>
      <c r="Y32" s="4"/>
      <c r="Z32" s="4"/>
    </row>
    <row r="33" spans="1:26" ht="16.5" customHeight="1">
      <c r="A33" s="96">
        <v>9</v>
      </c>
      <c r="B33" s="97" t="str">
        <f>IF(C33="","",
IF('1. Punto de Partida'!$C$6="","",'1. Punto de Partida'!$C$6))</f>
        <v/>
      </c>
      <c r="C33" s="97"/>
      <c r="D33" s="97"/>
      <c r="E33" s="97"/>
      <c r="F33" s="97"/>
      <c r="G33" s="97"/>
      <c r="H33" s="97"/>
      <c r="I33" s="97"/>
      <c r="J33" s="97"/>
      <c r="K33" s="101" t="str">
        <f>IFERROR(MID(J33,1,SEARCH(":",J33,1)-1),"")</f>
        <v/>
      </c>
      <c r="L33" s="99" t="str">
        <f>IF(OR(K33="Rara vez",K33="Muy Baja"),0.2,
IF(OR(K33="Improbable",K33="Baja"),0.4,
IF(OR(K33="Posible",K33="Media"),0.6,
IF(OR(K33="Probable",K33="Alta"),0.8,
IF(OR(K33="Casi seguro",K33="Muy Alta"),1,"")))))</f>
        <v/>
      </c>
      <c r="M33" s="102"/>
      <c r="N33" s="101"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9" t="str">
        <f>IF(N33="Leve",0.2,
IF(N33="Menor",0.4,
IF(N33="Moderado",0.6,
IF(N33="Mayor",0.8,
IF(N33="Catastrófico",1,"")))))</f>
        <v/>
      </c>
      <c r="P33" s="10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8"/>
      <c r="R33" s="98"/>
      <c r="S33" s="98"/>
      <c r="T33" s="98"/>
      <c r="U33" s="97" t="str">
        <f>IF(S33="","","Cuatrimestral")</f>
        <v/>
      </c>
      <c r="V33" s="97"/>
      <c r="W33" s="4"/>
      <c r="X33" s="4"/>
      <c r="Y33" s="4"/>
      <c r="Z33" s="4"/>
    </row>
    <row r="34" spans="1:26" ht="15" customHeight="1">
      <c r="A34" s="91"/>
      <c r="B34" s="91"/>
      <c r="C34" s="91"/>
      <c r="D34" s="91"/>
      <c r="E34" s="91"/>
      <c r="F34" s="91"/>
      <c r="G34" s="91"/>
      <c r="H34" s="91"/>
      <c r="I34" s="91"/>
      <c r="J34" s="91"/>
      <c r="K34" s="91"/>
      <c r="L34" s="91"/>
      <c r="M34" s="91"/>
      <c r="N34" s="91"/>
      <c r="O34" s="91"/>
      <c r="P34" s="91"/>
      <c r="Q34" s="91"/>
      <c r="R34" s="91"/>
      <c r="S34" s="91"/>
      <c r="T34" s="91"/>
      <c r="U34" s="91"/>
      <c r="V34" s="91"/>
      <c r="W34" s="4"/>
      <c r="X34" s="4"/>
      <c r="Y34" s="4"/>
      <c r="Z34" s="4"/>
    </row>
    <row r="35" spans="1:26" ht="15" customHeight="1">
      <c r="A35" s="86"/>
      <c r="B35" s="86"/>
      <c r="C35" s="86"/>
      <c r="D35" s="86"/>
      <c r="E35" s="86"/>
      <c r="F35" s="86"/>
      <c r="G35" s="86"/>
      <c r="H35" s="86"/>
      <c r="I35" s="86"/>
      <c r="J35" s="86"/>
      <c r="K35" s="86"/>
      <c r="L35" s="86"/>
      <c r="M35" s="86"/>
      <c r="N35" s="86"/>
      <c r="O35" s="86"/>
      <c r="P35" s="86"/>
      <c r="Q35" s="86"/>
      <c r="R35" s="86"/>
      <c r="S35" s="86"/>
      <c r="T35" s="86"/>
      <c r="U35" s="86"/>
      <c r="V35" s="86"/>
      <c r="W35" s="4"/>
      <c r="X35" s="4"/>
      <c r="Y35" s="4"/>
      <c r="Z35" s="4"/>
    </row>
    <row r="36" spans="1:26" ht="16.5" customHeight="1">
      <c r="A36" s="96">
        <v>10</v>
      </c>
      <c r="B36" s="97" t="str">
        <f>IF(C36="","",
IF('1. Punto de Partida'!$C$6="","",'1. Punto de Partida'!$C$6))</f>
        <v/>
      </c>
      <c r="C36" s="97"/>
      <c r="D36" s="97"/>
      <c r="E36" s="97"/>
      <c r="F36" s="97"/>
      <c r="G36" s="97"/>
      <c r="H36" s="97"/>
      <c r="I36" s="97"/>
      <c r="J36" s="97"/>
      <c r="K36" s="101" t="str">
        <f>IFERROR(MID(J36,1,SEARCH(":",J36,1)-1),"")</f>
        <v/>
      </c>
      <c r="L36" s="99" t="str">
        <f>IF(OR(K36="Rara vez",K36="Muy Baja"),0.2,
IF(OR(K36="Improbable",K36="Baja"),0.4,
IF(OR(K36="Posible",K36="Media"),0.6,
IF(OR(K36="Probable",K36="Alta"),0.8,
IF(OR(K36="Casi seguro",K36="Muy Alta"),1,"")))))</f>
        <v/>
      </c>
      <c r="M36" s="102"/>
      <c r="N36" s="101"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9" t="str">
        <f>IF(N36="Leve",0.2,
IF(N36="Menor",0.4,
IF(N36="Moderado",0.6,
IF(N36="Mayor",0.8,
IF(N36="Catastrófico",1,"")))))</f>
        <v/>
      </c>
      <c r="P36" s="10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8"/>
      <c r="R36" s="98"/>
      <c r="S36" s="98"/>
      <c r="T36" s="98"/>
      <c r="U36" s="97" t="str">
        <f>IF(S36="","","Cuatrimestral")</f>
        <v/>
      </c>
      <c r="V36" s="97"/>
      <c r="W36" s="4"/>
      <c r="X36" s="4"/>
      <c r="Y36" s="4"/>
      <c r="Z36" s="4"/>
    </row>
    <row r="37" spans="1:26" ht="15" customHeight="1">
      <c r="A37" s="91"/>
      <c r="B37" s="91"/>
      <c r="C37" s="91"/>
      <c r="D37" s="91"/>
      <c r="E37" s="91"/>
      <c r="F37" s="91"/>
      <c r="G37" s="91"/>
      <c r="H37" s="91"/>
      <c r="I37" s="91"/>
      <c r="J37" s="91"/>
      <c r="K37" s="91"/>
      <c r="L37" s="91"/>
      <c r="M37" s="91"/>
      <c r="N37" s="91"/>
      <c r="O37" s="91"/>
      <c r="P37" s="91"/>
      <c r="Q37" s="91"/>
      <c r="R37" s="91"/>
      <c r="S37" s="91"/>
      <c r="T37" s="91"/>
      <c r="U37" s="91"/>
      <c r="V37" s="91"/>
      <c r="W37" s="4"/>
      <c r="X37" s="4"/>
      <c r="Y37" s="4"/>
      <c r="Z37" s="4"/>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4"/>
      <c r="X38" s="4"/>
      <c r="Y38" s="4"/>
      <c r="Z38" s="4"/>
    </row>
    <row r="39" spans="1:26" ht="16.5" customHeight="1">
      <c r="A39" s="96">
        <v>11</v>
      </c>
      <c r="B39" s="97" t="str">
        <f>IF(C39="","",
IF('1. Punto de Partida'!$C$6="","",'1. Punto de Partida'!$C$6))</f>
        <v/>
      </c>
      <c r="C39" s="97"/>
      <c r="D39" s="97"/>
      <c r="E39" s="97"/>
      <c r="F39" s="97"/>
      <c r="G39" s="97"/>
      <c r="H39" s="97"/>
      <c r="I39" s="97"/>
      <c r="J39" s="97"/>
      <c r="K39" s="101" t="str">
        <f>IFERROR(MID(J39,1,SEARCH(":",J39,1)-1),"")</f>
        <v/>
      </c>
      <c r="L39" s="99" t="str">
        <f>IF(OR(K39="Rara vez",K39="Muy Baja"),0.2,
IF(OR(K39="Improbable",K39="Baja"),0.4,
IF(OR(K39="Posible",K39="Media"),0.6,
IF(OR(K39="Probable",K39="Alta"),0.8,
IF(OR(K39="Casi seguro",K39="Muy Alta"),1,"")))))</f>
        <v/>
      </c>
      <c r="M39" s="102"/>
      <c r="N39" s="101"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9" t="str">
        <f>IF(N39="Leve",0.2,
IF(N39="Menor",0.4,
IF(N39="Moderado",0.6,
IF(N39="Mayor",0.8,
IF(N39="Catastrófico",1,"")))))</f>
        <v/>
      </c>
      <c r="P39" s="10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7" t="str">
        <f>IF(S39="","","Cuatrimestral")</f>
        <v/>
      </c>
      <c r="V39" s="97"/>
      <c r="W39" s="4"/>
      <c r="X39" s="4"/>
      <c r="Y39" s="4"/>
      <c r="Z39" s="4"/>
    </row>
    <row r="40" spans="1:26" ht="15" customHeight="1">
      <c r="A40" s="91"/>
      <c r="B40" s="91"/>
      <c r="C40" s="91"/>
      <c r="D40" s="91"/>
      <c r="E40" s="91"/>
      <c r="F40" s="91"/>
      <c r="G40" s="91"/>
      <c r="H40" s="91"/>
      <c r="I40" s="91"/>
      <c r="J40" s="91"/>
      <c r="K40" s="91"/>
      <c r="L40" s="91"/>
      <c r="M40" s="91"/>
      <c r="N40" s="91"/>
      <c r="O40" s="91"/>
      <c r="P40" s="91"/>
      <c r="Q40" s="91"/>
      <c r="R40" s="91"/>
      <c r="S40" s="91"/>
      <c r="T40" s="91"/>
      <c r="U40" s="91"/>
      <c r="V40" s="91"/>
      <c r="W40" s="4"/>
      <c r="X40" s="4"/>
      <c r="Y40" s="4"/>
      <c r="Z40" s="4"/>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4"/>
      <c r="X41" s="4"/>
      <c r="Y41" s="4"/>
      <c r="Z41" s="4"/>
    </row>
    <row r="42" spans="1:26" ht="16.5" customHeight="1">
      <c r="A42" s="96">
        <v>12</v>
      </c>
      <c r="B42" s="97" t="str">
        <f>IF(C42="","",
IF('1. Punto de Partida'!$C$6="","",'1. Punto de Partida'!$C$6))</f>
        <v/>
      </c>
      <c r="C42" s="97"/>
      <c r="D42" s="97"/>
      <c r="E42" s="97"/>
      <c r="F42" s="97"/>
      <c r="G42" s="97"/>
      <c r="H42" s="97"/>
      <c r="I42" s="97"/>
      <c r="J42" s="97"/>
      <c r="K42" s="101" t="str">
        <f>IFERROR(MID(J42,1,SEARCH(":",J42,1)-1),"")</f>
        <v/>
      </c>
      <c r="L42" s="99" t="str">
        <f>IF(OR(K42="Rara vez",K42="Muy Baja"),0.2,
IF(OR(K42="Improbable",K42="Baja"),0.4,
IF(OR(K42="Posible",K42="Media"),0.6,
IF(OR(K42="Probable",K42="Alta"),0.8,
IF(OR(K42="Casi seguro",K42="Muy Alta"),1,"")))))</f>
        <v/>
      </c>
      <c r="M42" s="102"/>
      <c r="N42" s="101"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9" t="str">
        <f>IF(N42="Leve",0.2,
IF(N42="Menor",0.4,
IF(N42="Moderado",0.6,
IF(N42="Mayor",0.8,
IF(N42="Catastrófico",1,"")))))</f>
        <v/>
      </c>
      <c r="P42" s="10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7" t="str">
        <f>IF(S42="","","Cuatrimestral")</f>
        <v/>
      </c>
      <c r="V42" s="97"/>
      <c r="W42" s="4"/>
      <c r="X42" s="4"/>
      <c r="Y42" s="4"/>
      <c r="Z42" s="4"/>
    </row>
    <row r="43" spans="1:26" ht="15" customHeight="1">
      <c r="A43" s="91"/>
      <c r="B43" s="91"/>
      <c r="C43" s="91"/>
      <c r="D43" s="91"/>
      <c r="E43" s="91"/>
      <c r="F43" s="91"/>
      <c r="G43" s="91"/>
      <c r="H43" s="91"/>
      <c r="I43" s="91"/>
      <c r="J43" s="91"/>
      <c r="K43" s="91"/>
      <c r="L43" s="91"/>
      <c r="M43" s="91"/>
      <c r="N43" s="91"/>
      <c r="O43" s="91"/>
      <c r="P43" s="91"/>
      <c r="Q43" s="91"/>
      <c r="R43" s="91"/>
      <c r="S43" s="91"/>
      <c r="T43" s="91"/>
      <c r="U43" s="91"/>
      <c r="V43" s="91"/>
      <c r="W43" s="4"/>
      <c r="X43" s="4"/>
      <c r="Y43" s="4"/>
      <c r="Z43" s="4"/>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4"/>
      <c r="X44" s="4"/>
      <c r="Y44" s="4"/>
      <c r="Z44" s="4"/>
    </row>
    <row r="45" spans="1:26" ht="16.5" customHeight="1">
      <c r="A45" s="96">
        <v>13</v>
      </c>
      <c r="B45" s="97" t="str">
        <f>IF(C45="","",
IF('1. Punto de Partida'!$C$6="","",'1. Punto de Partida'!$C$6))</f>
        <v/>
      </c>
      <c r="C45" s="97"/>
      <c r="D45" s="97"/>
      <c r="E45" s="97"/>
      <c r="F45" s="97"/>
      <c r="G45" s="97"/>
      <c r="H45" s="97"/>
      <c r="I45" s="97"/>
      <c r="J45" s="97"/>
      <c r="K45" s="101" t="str">
        <f>IFERROR(MID(J45,1,SEARCH(":",J45,1)-1),"")</f>
        <v/>
      </c>
      <c r="L45" s="99" t="str">
        <f>IF(OR(K45="Rara vez",K45="Muy Baja"),0.2,
IF(OR(K45="Improbable",K45="Baja"),0.4,
IF(OR(K45="Posible",K45="Media"),0.6,
IF(OR(K45="Probable",K45="Alta"),0.8,
IF(OR(K45="Casi seguro",K45="Muy Alta"),1,"")))))</f>
        <v/>
      </c>
      <c r="M45" s="102"/>
      <c r="N45" s="101"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9" t="str">
        <f>IF(N45="Leve",0.2,
IF(N45="Menor",0.4,
IF(N45="Moderado",0.6,
IF(N45="Mayor",0.8,
IF(N45="Catastrófico",1,"")))))</f>
        <v/>
      </c>
      <c r="P45" s="10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7" t="str">
        <f>IF(S45="","","Cuatrimestral")</f>
        <v/>
      </c>
      <c r="V45" s="97"/>
      <c r="W45" s="4"/>
      <c r="X45" s="4"/>
      <c r="Y45" s="4"/>
      <c r="Z45" s="4"/>
    </row>
    <row r="46" spans="1:26" ht="15" customHeight="1">
      <c r="A46" s="91"/>
      <c r="B46" s="91"/>
      <c r="C46" s="91"/>
      <c r="D46" s="91"/>
      <c r="E46" s="91"/>
      <c r="F46" s="91"/>
      <c r="G46" s="91"/>
      <c r="H46" s="91"/>
      <c r="I46" s="91"/>
      <c r="J46" s="91"/>
      <c r="K46" s="91"/>
      <c r="L46" s="91"/>
      <c r="M46" s="91"/>
      <c r="N46" s="91"/>
      <c r="O46" s="91"/>
      <c r="P46" s="91"/>
      <c r="Q46" s="91"/>
      <c r="R46" s="91"/>
      <c r="S46" s="91"/>
      <c r="T46" s="91"/>
      <c r="U46" s="91"/>
      <c r="V46" s="91"/>
      <c r="W46" s="4"/>
      <c r="X46" s="4"/>
      <c r="Y46" s="4"/>
      <c r="Z46" s="4"/>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4"/>
      <c r="X47" s="4"/>
      <c r="Y47" s="4"/>
      <c r="Z47" s="4"/>
    </row>
    <row r="48" spans="1:26" ht="16.5" customHeight="1">
      <c r="A48" s="96">
        <v>14</v>
      </c>
      <c r="B48" s="97" t="str">
        <f>IF(C48="","",
IF('1. Punto de Partida'!$C$6="","",'1. Punto de Partida'!$C$6))</f>
        <v/>
      </c>
      <c r="C48" s="97"/>
      <c r="D48" s="97"/>
      <c r="E48" s="97"/>
      <c r="F48" s="97"/>
      <c r="G48" s="97"/>
      <c r="H48" s="97"/>
      <c r="I48" s="97"/>
      <c r="J48" s="97"/>
      <c r="K48" s="101" t="str">
        <f>IFERROR(MID(J48,1,SEARCH(":",J48,1)-1),"")</f>
        <v/>
      </c>
      <c r="L48" s="99" t="str">
        <f>IF(OR(K48="Rara vez",K48="Muy Baja"),0.2,
IF(OR(K48="Improbable",K48="Baja"),0.4,
IF(OR(K48="Posible",K48="Media"),0.6,
IF(OR(K48="Probable",K48="Alta"),0.8,
IF(OR(K48="Casi seguro",K48="Muy Alta"),1,"")))))</f>
        <v/>
      </c>
      <c r="M48" s="102"/>
      <c r="N48" s="101"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9" t="str">
        <f>IF(N48="Leve",0.2,
IF(N48="Menor",0.4,
IF(N48="Moderado",0.6,
IF(N48="Mayor",0.8,
IF(N48="Catastrófico",1,"")))))</f>
        <v/>
      </c>
      <c r="P48" s="10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7" t="str">
        <f>IF(S48="","","Cuatrimestral")</f>
        <v/>
      </c>
      <c r="V48" s="97"/>
      <c r="W48" s="4"/>
      <c r="X48" s="4"/>
      <c r="Y48" s="4"/>
      <c r="Z48" s="4"/>
    </row>
    <row r="49" spans="1:26" ht="15" customHeight="1">
      <c r="A49" s="91"/>
      <c r="B49" s="91"/>
      <c r="C49" s="91"/>
      <c r="D49" s="91"/>
      <c r="E49" s="91"/>
      <c r="F49" s="91"/>
      <c r="G49" s="91"/>
      <c r="H49" s="91"/>
      <c r="I49" s="91"/>
      <c r="J49" s="91"/>
      <c r="K49" s="91"/>
      <c r="L49" s="91"/>
      <c r="M49" s="91"/>
      <c r="N49" s="91"/>
      <c r="O49" s="91"/>
      <c r="P49" s="91"/>
      <c r="Q49" s="91"/>
      <c r="R49" s="91"/>
      <c r="S49" s="91"/>
      <c r="T49" s="91"/>
      <c r="U49" s="91"/>
      <c r="V49" s="91"/>
      <c r="W49" s="4"/>
      <c r="X49" s="4"/>
      <c r="Y49" s="4"/>
      <c r="Z49" s="4"/>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4"/>
      <c r="X50" s="4"/>
      <c r="Y50" s="4"/>
      <c r="Z50" s="4"/>
    </row>
    <row r="51" spans="1:26" ht="16.5" customHeight="1">
      <c r="A51" s="96">
        <v>15</v>
      </c>
      <c r="B51" s="97" t="str">
        <f>IF(C51="","",
IF('1. Punto de Partida'!$C$6="","",'1. Punto de Partida'!$C$6))</f>
        <v/>
      </c>
      <c r="C51" s="97"/>
      <c r="D51" s="97"/>
      <c r="E51" s="97"/>
      <c r="F51" s="97"/>
      <c r="G51" s="97"/>
      <c r="H51" s="97"/>
      <c r="I51" s="97"/>
      <c r="J51" s="97"/>
      <c r="K51" s="101" t="str">
        <f>IFERROR(MID(J51,1,SEARCH(":",J51,1)-1),"")</f>
        <v/>
      </c>
      <c r="L51" s="99" t="str">
        <f>IF(OR(K51="Rara vez",K51="Muy Baja"),0.2,
IF(OR(K51="Improbable",K51="Baja"),0.4,
IF(OR(K51="Posible",K51="Media"),0.6,
IF(OR(K51="Probable",K51="Alta"),0.8,
IF(OR(K51="Casi seguro",K51="Muy Alta"),1,"")))))</f>
        <v/>
      </c>
      <c r="M51" s="102"/>
      <c r="N51" s="101"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9" t="str">
        <f>IF(N51="Leve",0.2,
IF(N51="Menor",0.4,
IF(N51="Moderado",0.6,
IF(N51="Mayor",0.8,
IF(N51="Catastrófico",1,"")))))</f>
        <v/>
      </c>
      <c r="P51" s="10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7" t="str">
        <f>IF(S51="","","Cuatrimestral")</f>
        <v/>
      </c>
      <c r="V51" s="97"/>
      <c r="W51" s="4"/>
      <c r="X51" s="4"/>
      <c r="Y51" s="4"/>
      <c r="Z51" s="4"/>
    </row>
    <row r="52" spans="1:26" ht="15" customHeight="1">
      <c r="A52" s="91"/>
      <c r="B52" s="91"/>
      <c r="C52" s="91"/>
      <c r="D52" s="91"/>
      <c r="E52" s="91"/>
      <c r="F52" s="91"/>
      <c r="G52" s="91"/>
      <c r="H52" s="91"/>
      <c r="I52" s="91"/>
      <c r="J52" s="91"/>
      <c r="K52" s="91"/>
      <c r="L52" s="91"/>
      <c r="M52" s="91"/>
      <c r="N52" s="91"/>
      <c r="O52" s="91"/>
      <c r="P52" s="91"/>
      <c r="Q52" s="91"/>
      <c r="R52" s="91"/>
      <c r="S52" s="91"/>
      <c r="T52" s="91"/>
      <c r="U52" s="91"/>
      <c r="V52" s="91"/>
      <c r="W52" s="4"/>
      <c r="X52" s="4"/>
      <c r="Y52" s="4"/>
      <c r="Z52" s="4"/>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4"/>
      <c r="X53" s="4"/>
      <c r="Y53" s="4"/>
      <c r="Z53" s="4"/>
    </row>
    <row r="54" spans="1:26" ht="16.5" customHeight="1">
      <c r="A54" s="96">
        <v>16</v>
      </c>
      <c r="B54" s="97" t="str">
        <f>IF(C54="","",
IF('1. Punto de Partida'!$C$6="","",'1. Punto de Partida'!$C$6))</f>
        <v/>
      </c>
      <c r="C54" s="97"/>
      <c r="D54" s="97"/>
      <c r="E54" s="97"/>
      <c r="F54" s="97"/>
      <c r="G54" s="97"/>
      <c r="H54" s="97"/>
      <c r="I54" s="97"/>
      <c r="J54" s="97"/>
      <c r="K54" s="101" t="str">
        <f>IFERROR(MID(J54,1,SEARCH(":",J54,1)-1),"")</f>
        <v/>
      </c>
      <c r="L54" s="99" t="str">
        <f>IF(OR(K54="Rara vez",K54="Muy Baja"),0.2,
IF(OR(K54="Improbable",K54="Baja"),0.4,
IF(OR(K54="Posible",K54="Media"),0.6,
IF(OR(K54="Probable",K54="Alta"),0.8,
IF(OR(K54="Casi seguro",K54="Muy Alta"),1,"")))))</f>
        <v/>
      </c>
      <c r="M54" s="102"/>
      <c r="N54" s="101"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9" t="str">
        <f>IF(N54="Leve",0.2,
IF(N54="Menor",0.4,
IF(N54="Moderado",0.6,
IF(N54="Mayor",0.8,
IF(N54="Catastrófico",1,"")))))</f>
        <v/>
      </c>
      <c r="P54" s="10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7" t="str">
        <f>IF(S54="","","Cuatrimestral")</f>
        <v/>
      </c>
      <c r="V54" s="97"/>
      <c r="W54" s="4"/>
      <c r="X54" s="4"/>
      <c r="Y54" s="4"/>
      <c r="Z54" s="4"/>
    </row>
    <row r="55" spans="1:26" ht="15" customHeight="1">
      <c r="A55" s="91"/>
      <c r="B55" s="91"/>
      <c r="C55" s="91"/>
      <c r="D55" s="91"/>
      <c r="E55" s="91"/>
      <c r="F55" s="91"/>
      <c r="G55" s="91"/>
      <c r="H55" s="91"/>
      <c r="I55" s="91"/>
      <c r="J55" s="91"/>
      <c r="K55" s="91"/>
      <c r="L55" s="91"/>
      <c r="M55" s="91"/>
      <c r="N55" s="91"/>
      <c r="O55" s="91"/>
      <c r="P55" s="91"/>
      <c r="Q55" s="91"/>
      <c r="R55" s="91"/>
      <c r="S55" s="91"/>
      <c r="T55" s="91"/>
      <c r="U55" s="91"/>
      <c r="V55" s="91"/>
      <c r="W55" s="4"/>
      <c r="X55" s="4"/>
      <c r="Y55" s="4"/>
      <c r="Z55" s="4"/>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4"/>
      <c r="X56" s="4"/>
      <c r="Y56" s="4"/>
      <c r="Z56" s="4"/>
    </row>
    <row r="57" spans="1:26" ht="16.5" customHeight="1">
      <c r="A57" s="96">
        <v>17</v>
      </c>
      <c r="B57" s="97" t="str">
        <f>IF(C57="","",
IF('1. Punto de Partida'!$C$6="","",'1. Punto de Partida'!$C$6))</f>
        <v/>
      </c>
      <c r="C57" s="97"/>
      <c r="D57" s="97"/>
      <c r="E57" s="97"/>
      <c r="F57" s="97"/>
      <c r="G57" s="97"/>
      <c r="H57" s="97"/>
      <c r="I57" s="97"/>
      <c r="J57" s="97"/>
      <c r="K57" s="101" t="str">
        <f>IFERROR(MID(J57,1,SEARCH(":",J57,1)-1),"")</f>
        <v/>
      </c>
      <c r="L57" s="99" t="str">
        <f>IF(OR(K57="Rara vez",K57="Muy Baja"),0.2,
IF(OR(K57="Improbable",K57="Baja"),0.4,
IF(OR(K57="Posible",K57="Media"),0.6,
IF(OR(K57="Probable",K57="Alta"),0.8,
IF(OR(K57="Casi seguro",K57="Muy Alta"),1,"")))))</f>
        <v/>
      </c>
      <c r="M57" s="102"/>
      <c r="N57" s="101"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9" t="str">
        <f>IF(N57="Leve",0.2,
IF(N57="Menor",0.4,
IF(N57="Moderado",0.6,
IF(N57="Mayor",0.8,
IF(N57="Catastrófico",1,"")))))</f>
        <v/>
      </c>
      <c r="P57" s="10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7" t="str">
        <f>IF(S57="","","Cuatrimestral")</f>
        <v/>
      </c>
      <c r="V57" s="97"/>
      <c r="W57" s="4"/>
      <c r="X57" s="4"/>
      <c r="Y57" s="4"/>
      <c r="Z57" s="4"/>
    </row>
    <row r="58" spans="1:26" ht="15" customHeight="1">
      <c r="A58" s="91"/>
      <c r="B58" s="91"/>
      <c r="C58" s="91"/>
      <c r="D58" s="91"/>
      <c r="E58" s="91"/>
      <c r="F58" s="91"/>
      <c r="G58" s="91"/>
      <c r="H58" s="91"/>
      <c r="I58" s="91"/>
      <c r="J58" s="91"/>
      <c r="K58" s="91"/>
      <c r="L58" s="91"/>
      <c r="M58" s="91"/>
      <c r="N58" s="91"/>
      <c r="O58" s="91"/>
      <c r="P58" s="91"/>
      <c r="Q58" s="91"/>
      <c r="R58" s="91"/>
      <c r="S58" s="91"/>
      <c r="T58" s="91"/>
      <c r="U58" s="91"/>
      <c r="V58" s="91"/>
      <c r="W58" s="4"/>
      <c r="X58" s="4"/>
      <c r="Y58" s="4"/>
      <c r="Z58" s="4"/>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4"/>
      <c r="X59" s="4"/>
      <c r="Y59" s="4"/>
      <c r="Z59" s="4"/>
    </row>
    <row r="60" spans="1:26" ht="16.5" customHeight="1">
      <c r="A60" s="96">
        <v>18</v>
      </c>
      <c r="B60" s="97" t="str">
        <f>IF(C60="","",
IF('1. Punto de Partida'!$C$6="","",'1. Punto de Partida'!$C$6))</f>
        <v/>
      </c>
      <c r="C60" s="97"/>
      <c r="D60" s="97"/>
      <c r="E60" s="97"/>
      <c r="F60" s="97"/>
      <c r="G60" s="97"/>
      <c r="H60" s="97"/>
      <c r="I60" s="97"/>
      <c r="J60" s="97"/>
      <c r="K60" s="101" t="str">
        <f>IFERROR(MID(J60,1,SEARCH(":",J60,1)-1),"")</f>
        <v/>
      </c>
      <c r="L60" s="99" t="str">
        <f>IF(OR(K60="Rara vez",K60="Muy Baja"),0.2,
IF(OR(K60="Improbable",K60="Baja"),0.4,
IF(OR(K60="Posible",K60="Media"),0.6,
IF(OR(K60="Probable",K60="Alta"),0.8,
IF(OR(K60="Casi seguro",K60="Muy Alta"),1,"")))))</f>
        <v/>
      </c>
      <c r="M60" s="102"/>
      <c r="N60" s="101"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9" t="str">
        <f>IF(N60="Leve",0.2,
IF(N60="Menor",0.4,
IF(N60="Moderado",0.6,
IF(N60="Mayor",0.8,
IF(N60="Catastrófico",1,"")))))</f>
        <v/>
      </c>
      <c r="P60" s="10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7" t="str">
        <f>IF(S60="","","Cuatrimestral")</f>
        <v/>
      </c>
      <c r="V60" s="97"/>
      <c r="W60" s="4"/>
      <c r="X60" s="4"/>
      <c r="Y60" s="4"/>
      <c r="Z60" s="4"/>
    </row>
    <row r="61" spans="1:26" ht="15" customHeight="1">
      <c r="A61" s="91"/>
      <c r="B61" s="91"/>
      <c r="C61" s="91"/>
      <c r="D61" s="91"/>
      <c r="E61" s="91"/>
      <c r="F61" s="91"/>
      <c r="G61" s="91"/>
      <c r="H61" s="91"/>
      <c r="I61" s="91"/>
      <c r="J61" s="91"/>
      <c r="K61" s="91"/>
      <c r="L61" s="91"/>
      <c r="M61" s="91"/>
      <c r="N61" s="91"/>
      <c r="O61" s="91"/>
      <c r="P61" s="91"/>
      <c r="Q61" s="91"/>
      <c r="R61" s="91"/>
      <c r="S61" s="91"/>
      <c r="T61" s="91"/>
      <c r="U61" s="91"/>
      <c r="V61" s="91"/>
      <c r="W61" s="4"/>
      <c r="X61" s="4"/>
      <c r="Y61" s="4"/>
      <c r="Z61" s="4"/>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4"/>
      <c r="X62" s="4"/>
      <c r="Y62" s="4"/>
      <c r="Z62" s="4"/>
    </row>
    <row r="63" spans="1:26" ht="16.5" customHeight="1">
      <c r="A63" s="96">
        <v>19</v>
      </c>
      <c r="B63" s="97" t="str">
        <f>IF(C63="","",
IF('1. Punto de Partida'!$C$6="","",'1. Punto de Partida'!$C$6))</f>
        <v/>
      </c>
      <c r="C63" s="97"/>
      <c r="D63" s="97"/>
      <c r="E63" s="97"/>
      <c r="F63" s="97"/>
      <c r="G63" s="97"/>
      <c r="H63" s="97"/>
      <c r="I63" s="97"/>
      <c r="J63" s="97"/>
      <c r="K63" s="101" t="str">
        <f>IFERROR(MID(J63,1,SEARCH(":",J63,1)-1),"")</f>
        <v/>
      </c>
      <c r="L63" s="99" t="str">
        <f>IF(OR(K63="Rara vez",K63="Muy Baja"),0.2,
IF(OR(K63="Improbable",K63="Baja"),0.4,
IF(OR(K63="Posible",K63="Media"),0.6,
IF(OR(K63="Probable",K63="Alta"),0.8,
IF(OR(K63="Casi seguro",K63="Muy Alta"),1,"")))))</f>
        <v/>
      </c>
      <c r="M63" s="102"/>
      <c r="N63" s="101"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9" t="str">
        <f>IF(N63="Leve",0.2,
IF(N63="Menor",0.4,
IF(N63="Moderado",0.6,
IF(N63="Mayor",0.8,
IF(N63="Catastrófico",1,"")))))</f>
        <v/>
      </c>
      <c r="P63" s="10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7" t="str">
        <f>IF(S63="","","Cuatrimestral")</f>
        <v/>
      </c>
      <c r="V63" s="97"/>
      <c r="W63" s="4"/>
      <c r="X63" s="4"/>
      <c r="Y63" s="4"/>
      <c r="Z63" s="4"/>
    </row>
    <row r="64" spans="1:26" ht="15" customHeight="1">
      <c r="A64" s="91"/>
      <c r="B64" s="91"/>
      <c r="C64" s="91"/>
      <c r="D64" s="91"/>
      <c r="E64" s="91"/>
      <c r="F64" s="91"/>
      <c r="G64" s="91"/>
      <c r="H64" s="91"/>
      <c r="I64" s="91"/>
      <c r="J64" s="91"/>
      <c r="K64" s="91"/>
      <c r="L64" s="91"/>
      <c r="M64" s="91"/>
      <c r="N64" s="91"/>
      <c r="O64" s="91"/>
      <c r="P64" s="91"/>
      <c r="Q64" s="91"/>
      <c r="R64" s="91"/>
      <c r="S64" s="91"/>
      <c r="T64" s="91"/>
      <c r="U64" s="91"/>
      <c r="V64" s="91"/>
      <c r="W64" s="4"/>
      <c r="X64" s="4"/>
      <c r="Y64" s="4"/>
      <c r="Z64" s="4"/>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4"/>
      <c r="X65" s="4"/>
      <c r="Y65" s="4"/>
      <c r="Z65" s="4"/>
    </row>
    <row r="66" spans="1:26" ht="16.5" customHeight="1">
      <c r="A66" s="96">
        <v>20</v>
      </c>
      <c r="B66" s="97" t="str">
        <f>IF(C66="","",
IF('1. Punto de Partida'!$C$6="","",'1. Punto de Partida'!$C$6))</f>
        <v/>
      </c>
      <c r="C66" s="97"/>
      <c r="D66" s="97"/>
      <c r="E66" s="97"/>
      <c r="F66" s="97"/>
      <c r="G66" s="97"/>
      <c r="H66" s="97"/>
      <c r="I66" s="97"/>
      <c r="J66" s="97"/>
      <c r="K66" s="101" t="str">
        <f>IFERROR(MID(J66,1,SEARCH(":",J66,1)-1),"")</f>
        <v/>
      </c>
      <c r="L66" s="99" t="str">
        <f>IF(OR(K66="Rara vez",K66="Muy Baja"),0.2,
IF(OR(K66="Improbable",K66="Baja"),0.4,
IF(OR(K66="Posible",K66="Media"),0.6,
IF(OR(K66="Probable",K66="Alta"),0.8,
IF(OR(K66="Casi seguro",K66="Muy Alta"),1,"")))))</f>
        <v/>
      </c>
      <c r="M66" s="102"/>
      <c r="N66" s="101"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9" t="str">
        <f>IF(N66="Leve",0.2,
IF(N66="Menor",0.4,
IF(N66="Moderado",0.6,
IF(N66="Mayor",0.8,
IF(N66="Catastrófico",1,"")))))</f>
        <v/>
      </c>
      <c r="P66" s="10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7" t="str">
        <f>IF(S66="","","Cuatrimestral")</f>
        <v/>
      </c>
      <c r="V66" s="97"/>
      <c r="W66" s="4"/>
      <c r="X66" s="4"/>
      <c r="Y66" s="4"/>
      <c r="Z66" s="4"/>
    </row>
    <row r="67" spans="1:26" ht="15" customHeight="1">
      <c r="A67" s="91"/>
      <c r="B67" s="91"/>
      <c r="C67" s="91"/>
      <c r="D67" s="91"/>
      <c r="E67" s="91"/>
      <c r="F67" s="91"/>
      <c r="G67" s="91"/>
      <c r="H67" s="91"/>
      <c r="I67" s="91"/>
      <c r="J67" s="91"/>
      <c r="K67" s="91"/>
      <c r="L67" s="91"/>
      <c r="M67" s="91"/>
      <c r="N67" s="91"/>
      <c r="O67" s="91"/>
      <c r="P67" s="91"/>
      <c r="Q67" s="91"/>
      <c r="R67" s="91"/>
      <c r="S67" s="91"/>
      <c r="T67" s="91"/>
      <c r="U67" s="91"/>
      <c r="V67" s="91"/>
      <c r="W67" s="4"/>
      <c r="X67" s="4"/>
      <c r="Y67" s="4"/>
      <c r="Z67" s="4"/>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22" priority="1" operator="equal">
      <formula>"Muy Alta"</formula>
    </cfRule>
  </conditionalFormatting>
  <conditionalFormatting sqref="K9">
    <cfRule type="cellIs" dxfId="321" priority="2" operator="equal">
      <formula>"Alta"</formula>
    </cfRule>
  </conditionalFormatting>
  <conditionalFormatting sqref="K9">
    <cfRule type="cellIs" dxfId="320" priority="3" operator="equal">
      <formula>"Media"</formula>
    </cfRule>
  </conditionalFormatting>
  <conditionalFormatting sqref="K9">
    <cfRule type="cellIs" dxfId="319" priority="4" operator="equal">
      <formula>"Baja"</formula>
    </cfRule>
  </conditionalFormatting>
  <conditionalFormatting sqref="K9">
    <cfRule type="cellIs" dxfId="318" priority="5" operator="equal">
      <formula>"Muy Baja"</formula>
    </cfRule>
  </conditionalFormatting>
  <conditionalFormatting sqref="N9">
    <cfRule type="cellIs" dxfId="317" priority="6" operator="equal">
      <formula>"Catastrófico"</formula>
    </cfRule>
  </conditionalFormatting>
  <conditionalFormatting sqref="N9">
    <cfRule type="cellIs" dxfId="316" priority="7" operator="equal">
      <formula>"Mayor"</formula>
    </cfRule>
  </conditionalFormatting>
  <conditionalFormatting sqref="N9">
    <cfRule type="cellIs" dxfId="315" priority="8" operator="equal">
      <formula>"Moderado"</formula>
    </cfRule>
  </conditionalFormatting>
  <conditionalFormatting sqref="N9">
    <cfRule type="cellIs" dxfId="314" priority="9" operator="equal">
      <formula>"Menor"</formula>
    </cfRule>
  </conditionalFormatting>
  <conditionalFormatting sqref="N9">
    <cfRule type="cellIs" dxfId="313" priority="10" operator="equal">
      <formula>"Leve"</formula>
    </cfRule>
  </conditionalFormatting>
  <conditionalFormatting sqref="P9">
    <cfRule type="cellIs" dxfId="312" priority="11" operator="equal">
      <formula>"Extremo"</formula>
    </cfRule>
  </conditionalFormatting>
  <conditionalFormatting sqref="P9">
    <cfRule type="cellIs" dxfId="311" priority="12" operator="equal">
      <formula>"Alto"</formula>
    </cfRule>
  </conditionalFormatting>
  <conditionalFormatting sqref="P9">
    <cfRule type="cellIs" dxfId="310" priority="13" operator="equal">
      <formula>"Moderado"</formula>
    </cfRule>
  </conditionalFormatting>
  <conditionalFormatting sqref="P9">
    <cfRule type="cellIs" dxfId="309" priority="14" operator="equal">
      <formula>"Bajo"</formula>
    </cfRule>
  </conditionalFormatting>
  <conditionalFormatting sqref="K12 K15 K18 K21 K24 K27 K30 K33 K36">
    <cfRule type="cellIs" dxfId="308" priority="15" operator="equal">
      <formula>"Muy Alta"</formula>
    </cfRule>
  </conditionalFormatting>
  <conditionalFormatting sqref="K12 K15 K18 K21 K24 K27 K30 K33 K36">
    <cfRule type="cellIs" dxfId="307" priority="16" operator="equal">
      <formula>"Alta"</formula>
    </cfRule>
  </conditionalFormatting>
  <conditionalFormatting sqref="K12 K15 K18 K21 K24 K27 K30 K33 K36">
    <cfRule type="cellIs" dxfId="306" priority="17" operator="equal">
      <formula>"Media"</formula>
    </cfRule>
  </conditionalFormatting>
  <conditionalFormatting sqref="K12 K15 K18 K21 K24 K27 K30 K33 K36">
    <cfRule type="cellIs" dxfId="305" priority="18" operator="equal">
      <formula>"Baja"</formula>
    </cfRule>
  </conditionalFormatting>
  <conditionalFormatting sqref="K12 K15 K18 K21 K24 K27 K30 K33 K36">
    <cfRule type="cellIs" dxfId="304" priority="19" operator="equal">
      <formula>"Muy Baja"</formula>
    </cfRule>
  </conditionalFormatting>
  <conditionalFormatting sqref="K39 K42 K45 K48 K51">
    <cfRule type="cellIs" dxfId="303" priority="20" operator="equal">
      <formula>"Muy Alta"</formula>
    </cfRule>
  </conditionalFormatting>
  <conditionalFormatting sqref="K39 K42 K45 K48 K51">
    <cfRule type="cellIs" dxfId="302" priority="21" operator="equal">
      <formula>"Alta"</formula>
    </cfRule>
  </conditionalFormatting>
  <conditionalFormatting sqref="K39 K42 K45 K48 K51">
    <cfRule type="cellIs" dxfId="301" priority="22" operator="equal">
      <formula>"Media"</formula>
    </cfRule>
  </conditionalFormatting>
  <conditionalFormatting sqref="K39 K42 K45 K48 K51">
    <cfRule type="cellIs" dxfId="300" priority="23" operator="equal">
      <formula>"Baja"</formula>
    </cfRule>
  </conditionalFormatting>
  <conditionalFormatting sqref="K39 K42 K45 K48 K51">
    <cfRule type="cellIs" dxfId="299" priority="24" operator="equal">
      <formula>"Muy Baja"</formula>
    </cfRule>
  </conditionalFormatting>
  <conditionalFormatting sqref="K9:K53">
    <cfRule type="expression" dxfId="298" priority="25">
      <formula>IF($K9="Casi seguro",1,0)</formula>
    </cfRule>
  </conditionalFormatting>
  <conditionalFormatting sqref="K9:K53">
    <cfRule type="expression" dxfId="297" priority="26">
      <formula>IF($K9="Probable",1,0)</formula>
    </cfRule>
  </conditionalFormatting>
  <conditionalFormatting sqref="K9:K53">
    <cfRule type="expression" dxfId="296" priority="27">
      <formula>IF($K9="Posible",1,0)</formula>
    </cfRule>
  </conditionalFormatting>
  <conditionalFormatting sqref="K9:K53">
    <cfRule type="expression" dxfId="295" priority="28">
      <formula>IF($K9="Improbable",1,0)</formula>
    </cfRule>
  </conditionalFormatting>
  <conditionalFormatting sqref="K9:K53">
    <cfRule type="expression" dxfId="294" priority="29">
      <formula>IF($K9="Rara vez",1,0)</formula>
    </cfRule>
  </conditionalFormatting>
  <conditionalFormatting sqref="K12 K15 K18 K21 K24 K27 K30 K33 K36 K39 K42 K45 K48 K51">
    <cfRule type="cellIs" dxfId="293" priority="30" operator="equal">
      <formula>"Muy Alta"</formula>
    </cfRule>
  </conditionalFormatting>
  <conditionalFormatting sqref="K12 K15 K18 K21 K24 K27 K30 K33 K36 K39 K42 K45 K48 K51">
    <cfRule type="cellIs" dxfId="292" priority="31" operator="equal">
      <formula>"Alta"</formula>
    </cfRule>
  </conditionalFormatting>
  <conditionalFormatting sqref="K12 K15 K18 K21 K24 K27 K30 K33 K36 K39 K42 K45 K48 K51">
    <cfRule type="cellIs" dxfId="291" priority="32" operator="equal">
      <formula>"Media"</formula>
    </cfRule>
  </conditionalFormatting>
  <conditionalFormatting sqref="K12 K15 K18 K21 K24 K27 K30 K33 K36 K39 K42 K45 K48 K51">
    <cfRule type="cellIs" dxfId="290" priority="33" operator="equal">
      <formula>"Baja"</formula>
    </cfRule>
  </conditionalFormatting>
  <conditionalFormatting sqref="K12 K15 K18 K21 K24 K27 K30 K33 K36 K39 K42 K45 K48 K51">
    <cfRule type="cellIs" dxfId="289" priority="34" operator="equal">
      <formula>"Muy Baja"</formula>
    </cfRule>
  </conditionalFormatting>
  <conditionalFormatting sqref="K54 K57 K60 K63 K66">
    <cfRule type="cellIs" dxfId="288" priority="35" operator="equal">
      <formula>"Muy Alta"</formula>
    </cfRule>
  </conditionalFormatting>
  <conditionalFormatting sqref="K54 K57 K60 K63 K66">
    <cfRule type="cellIs" dxfId="287" priority="36" operator="equal">
      <formula>"Alta"</formula>
    </cfRule>
  </conditionalFormatting>
  <conditionalFormatting sqref="K54 K57 K60 K63 K66">
    <cfRule type="cellIs" dxfId="286" priority="37" operator="equal">
      <formula>"Media"</formula>
    </cfRule>
  </conditionalFormatting>
  <conditionalFormatting sqref="K54 K57 K60 K63 K66">
    <cfRule type="cellIs" dxfId="285" priority="38" operator="equal">
      <formula>"Baja"</formula>
    </cfRule>
  </conditionalFormatting>
  <conditionalFormatting sqref="K54 K57 K60 K63 K66">
    <cfRule type="cellIs" dxfId="284" priority="39" operator="equal">
      <formula>"Muy Baja"</formula>
    </cfRule>
  </conditionalFormatting>
  <conditionalFormatting sqref="K54:K68">
    <cfRule type="expression" dxfId="283" priority="40">
      <formula>IF($K54="Casi seguro",1,0)</formula>
    </cfRule>
  </conditionalFormatting>
  <conditionalFormatting sqref="K54:K68">
    <cfRule type="expression" dxfId="282" priority="41">
      <formula>IF($K54="Probable",1,0)</formula>
    </cfRule>
  </conditionalFormatting>
  <conditionalFormatting sqref="K54:K68">
    <cfRule type="expression" dxfId="281" priority="42">
      <formula>IF($K54="Posible",1,0)</formula>
    </cfRule>
  </conditionalFormatting>
  <conditionalFormatting sqref="K54:K68">
    <cfRule type="expression" dxfId="280" priority="43">
      <formula>IF($K54="Improbable",1,0)</formula>
    </cfRule>
  </conditionalFormatting>
  <conditionalFormatting sqref="K54:K68">
    <cfRule type="expression" dxfId="279" priority="44">
      <formula>IF($K54="Rara vez",1,0)</formula>
    </cfRule>
  </conditionalFormatting>
  <conditionalFormatting sqref="K54 K57 K60 K63 K66">
    <cfRule type="cellIs" dxfId="278" priority="45" operator="equal">
      <formula>"Muy Alta"</formula>
    </cfRule>
  </conditionalFormatting>
  <conditionalFormatting sqref="K54 K57 K60 K63 K66">
    <cfRule type="cellIs" dxfId="277" priority="46" operator="equal">
      <formula>"Alta"</formula>
    </cfRule>
  </conditionalFormatting>
  <conditionalFormatting sqref="K54 K57 K60 K63 K66">
    <cfRule type="cellIs" dxfId="276" priority="47" operator="equal">
      <formula>"Media"</formula>
    </cfRule>
  </conditionalFormatting>
  <conditionalFormatting sqref="K54 K57 K60 K63 K66">
    <cfRule type="cellIs" dxfId="275" priority="48" operator="equal">
      <formula>"Baja"</formula>
    </cfRule>
  </conditionalFormatting>
  <conditionalFormatting sqref="K54 K57 K60 K63 K66">
    <cfRule type="cellIs" dxfId="274" priority="49" operator="equal">
      <formula>"Muy Baja"</formula>
    </cfRule>
  </conditionalFormatting>
  <conditionalFormatting sqref="P12 P15 P18 P21 P24 P27 P30 P33 P36 P39 P42 P45 P48 P51 P54 P57 P60 P63 P66">
    <cfRule type="cellIs" dxfId="273" priority="50" operator="equal">
      <formula>"Extremo"</formula>
    </cfRule>
  </conditionalFormatting>
  <conditionalFormatting sqref="P12 P15 P18 P21 P24 P27 P30 P33 P36 P39 P42 P45 P48 P51 P54 P57 P60 P63 P66">
    <cfRule type="cellIs" dxfId="272" priority="51" operator="equal">
      <formula>"Alto"</formula>
    </cfRule>
  </conditionalFormatting>
  <conditionalFormatting sqref="P12 P15 P18 P21 P24 P27 P30 P33 P36 P39 P42 P45 P48 P51 P54 P57 P60 P63 P66">
    <cfRule type="cellIs" dxfId="271" priority="52" operator="equal">
      <formula>"Moderado"</formula>
    </cfRule>
  </conditionalFormatting>
  <conditionalFormatting sqref="P12 P15 P18 P21 P24 P27 P30 P33 P36 P39 P42 P45 P48 P51 P54 P57 P60 P63 P66">
    <cfRule type="cellIs" dxfId="270" priority="53" operator="equal">
      <formula>"Bajo"</formula>
    </cfRule>
  </conditionalFormatting>
  <conditionalFormatting sqref="N12 N15 N18 N21 N24 N27 N30 N33 N36 N39 N42 N45 N48 N51 N54 N57 N60 N63 N66">
    <cfRule type="cellIs" dxfId="269" priority="54" operator="equal">
      <formula>"Catastrófico"</formula>
    </cfRule>
  </conditionalFormatting>
  <conditionalFormatting sqref="N12 N15 N18 N21 N24 N27 N30 N33 N36 N39 N42 N45 N48 N51 N54 N57 N60 N63 N66">
    <cfRule type="cellIs" dxfId="268" priority="55" operator="equal">
      <formula>"Mayor"</formula>
    </cfRule>
  </conditionalFormatting>
  <conditionalFormatting sqref="N12 N15 N18 N21 N24 N27 N30 N33 N36 N39 N42 N45 N48 N51 N54 N57 N60 N63 N66">
    <cfRule type="cellIs" dxfId="267" priority="56" operator="equal">
      <formula>"Moderado"</formula>
    </cfRule>
  </conditionalFormatting>
  <conditionalFormatting sqref="N12 N15 N18 N21 N24 N27 N30 N33 N36 N39 N42 N45 N48 N51 N54 N57 N60 N63 N66">
    <cfRule type="cellIs" dxfId="266" priority="57" operator="equal">
      <formula>"Menor"</formula>
    </cfRule>
  </conditionalFormatting>
  <conditionalFormatting sqref="N12 N15 N18 N21 N24 N27 N30 N33 N36 N39 N42 N45 N48 N51 N54 N57 N60 N63 N66">
    <cfRule type="cellIs" dxfId="265" priority="58" operator="equal">
      <formula>"Leve"</formula>
    </cfRule>
  </conditionalFormatting>
  <conditionalFormatting sqref="Q9:T17 Q24:T68 V9:V17 V24:V68">
    <cfRule type="expression" dxfId="264" priority="59">
      <formula>IF(OR($H9="Corrupción",$H9="Lavado de Activos",$H9="Trámites, OPAs y Consultas de Acceso a la Información Pública",$H9="Financiación del Terrorismo"),1,0)</formula>
    </cfRule>
  </conditionalFormatting>
  <conditionalFormatting sqref="U9:U68">
    <cfRule type="expression" dxfId="263" priority="60">
      <formula>IF(OR($H9="Corrupción",$H9="Lavado de Activos",$H9="Trámites, OPAs y Consultas de Acceso a la Información Pública",$H9="Financiación del Terrorismo"),1,0)</formula>
    </cfRule>
  </conditionalFormatting>
  <conditionalFormatting sqref="Q18:T23">
    <cfRule type="expression" dxfId="262" priority="61">
      <formula>IF(OR($H18="Corrupción",$H18="Lavado de Activos",$H18="Trámites, OPAs y Consultas de Acceso a la Información Pública",$H18="Financiación del Terrorismo"),1,0)</formula>
    </cfRule>
  </conditionalFormatting>
  <conditionalFormatting sqref="V18:V23">
    <cfRule type="expression" dxfId="261" priority="62">
      <formula>IF(OR($H18="Corrupción",$H18="Lavado de Activos",$H18="Trámites, OPAs y Consultas de Acceso a la Información Pública",$H18="Financiación del Terrorismo"),1,0)</formula>
    </cfRule>
  </conditionalFormatting>
  <dataValidations count="5">
    <dataValidation type="list" allowBlank="1" showErrorMessage="1" sqref="M9 M12 M15 M18 M21 M24 M27 M30 M33 M36 M39 M42 M45 M48 M51 M54 M57 M60 M63 M66">
      <formula1>IF(OR($H9="",$H9="Corrupción",$H9="Trámites, OPAs y Consultas de Acceso a la Información Pública",$H9="Lavado de Activos",$H9="Financiación del Terrorismo"),Listas!$AE$2,CriteriosImpacto)</formula1>
    </dataValidation>
    <dataValidation type="list" allowBlank="1" showErrorMessage="1" sqref="J9 J12 J15 J18 J21 J24 J27 J30 J33 J36 J39 J42 J45 J48 J51 J54 J57 J60 J63 J66">
      <formula1>IF(OR($H9="Corrupción",$H9="Trámites, OPAs y Consultas de Acceso a la Información Pública",$H9="Lavado de Activos",$H9="Financiación del Terrorismo"),Corrupción,IF($H9="","",Probabilidad))</formula1>
    </dataValidation>
    <dataValidation type="list" allowBlank="1" showErrorMessage="1" sqref="I9 I12 I15 I18 I21 I24 I27 I30 I33 I36 I39 I42 I45 I48 I51 I54 I57 I60 I63 I66">
      <formula1>Listas!$C$2:$C$8</formula1>
    </dataValidation>
    <dataValidation type="list" allowBlank="1" showErrorMessage="1" sqref="H9 H12 H15 H18 H21 H24 H27 H30 H33 H36 H39 H42 H45 H48 H51 H54 H57 H60 H63 H66">
      <formula1>IF($G9&gt;0,TipoRiesgo,Listas!$R$2)</formula1>
    </dataValidation>
    <dataValidation type="list" allowBlank="1" showErrorMessage="1" sqref="D9 D12 D15 D18 D21 D24 D27 D30 D33 D36 D39 D42 D45 D48 D51 D54 D57 D60 D63 D66">
      <formula1>Listas!$A$2:$A$4</formula1>
    </dataValidation>
  </dataValidation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dimension ref="A1:AK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c r="A1" s="105"/>
      <c r="B1" s="67"/>
      <c r="C1" s="72" t="s">
        <v>0</v>
      </c>
      <c r="D1" s="73"/>
      <c r="E1" s="73"/>
      <c r="F1" s="73"/>
      <c r="G1" s="73"/>
      <c r="H1" s="73"/>
      <c r="I1" s="73"/>
      <c r="J1" s="73"/>
      <c r="K1" s="73"/>
      <c r="L1" s="73"/>
      <c r="M1" s="73"/>
      <c r="N1" s="73"/>
      <c r="O1" s="73"/>
      <c r="P1" s="73"/>
      <c r="Q1" s="73"/>
      <c r="R1" s="73"/>
      <c r="S1" s="73"/>
      <c r="T1" s="73"/>
      <c r="U1" s="73"/>
      <c r="V1" s="73"/>
      <c r="W1" s="67"/>
      <c r="X1" s="103" t="s">
        <v>199</v>
      </c>
      <c r="Y1" s="62"/>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3" t="s">
        <v>200</v>
      </c>
      <c r="Y2" s="62"/>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3" t="s">
        <v>201</v>
      </c>
      <c r="Y3" s="62"/>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3" t="s">
        <v>202</v>
      </c>
      <c r="Y4" s="62"/>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3" t="s">
        <v>105</v>
      </c>
      <c r="B6" s="62"/>
      <c r="C6" s="62"/>
      <c r="D6" s="62"/>
      <c r="E6" s="59"/>
      <c r="F6" s="93" t="s">
        <v>203</v>
      </c>
      <c r="G6" s="62"/>
      <c r="H6" s="62"/>
      <c r="I6" s="62"/>
      <c r="J6" s="62"/>
      <c r="K6" s="62"/>
      <c r="L6" s="62"/>
      <c r="M6" s="62"/>
      <c r="N6" s="62"/>
      <c r="O6" s="62"/>
      <c r="P6" s="62"/>
      <c r="Q6" s="62"/>
      <c r="R6" s="62"/>
      <c r="S6" s="62"/>
      <c r="T6" s="62"/>
      <c r="U6" s="62"/>
      <c r="V6" s="62"/>
      <c r="W6" s="62"/>
      <c r="X6" s="59"/>
      <c r="Y6" s="87" t="s">
        <v>204</v>
      </c>
      <c r="Z6" s="87" t="s">
        <v>119</v>
      </c>
      <c r="AA6" s="3"/>
      <c r="AB6" s="3"/>
      <c r="AC6" s="3"/>
      <c r="AD6" s="3"/>
      <c r="AE6" s="3"/>
      <c r="AF6" s="3"/>
      <c r="AG6" s="3"/>
      <c r="AH6" s="3"/>
      <c r="AI6" s="3"/>
      <c r="AJ6" s="3"/>
      <c r="AK6" s="3"/>
    </row>
    <row r="7" spans="1:37" ht="18" customHeight="1">
      <c r="A7" s="90" t="s">
        <v>103</v>
      </c>
      <c r="B7" s="92" t="s">
        <v>104</v>
      </c>
      <c r="C7" s="92" t="s">
        <v>108</v>
      </c>
      <c r="D7" s="92" t="s">
        <v>112</v>
      </c>
      <c r="E7" s="92" t="s">
        <v>113</v>
      </c>
      <c r="F7" s="104" t="s">
        <v>205</v>
      </c>
      <c r="G7" s="104" t="s">
        <v>206</v>
      </c>
      <c r="H7" s="104" t="s">
        <v>207</v>
      </c>
      <c r="I7" s="104" t="s">
        <v>208</v>
      </c>
      <c r="J7" s="104" t="s">
        <v>209</v>
      </c>
      <c r="K7" s="104" t="s">
        <v>210</v>
      </c>
      <c r="L7" s="104" t="s">
        <v>211</v>
      </c>
      <c r="M7" s="104" t="s">
        <v>212</v>
      </c>
      <c r="N7" s="104" t="s">
        <v>213</v>
      </c>
      <c r="O7" s="104" t="s">
        <v>214</v>
      </c>
      <c r="P7" s="104" t="s">
        <v>215</v>
      </c>
      <c r="Q7" s="104" t="s">
        <v>216</v>
      </c>
      <c r="R7" s="104" t="s">
        <v>217</v>
      </c>
      <c r="S7" s="104" t="s">
        <v>218</v>
      </c>
      <c r="T7" s="104" t="s">
        <v>219</v>
      </c>
      <c r="U7" s="104" t="s">
        <v>220</v>
      </c>
      <c r="V7" s="104" t="s">
        <v>221</v>
      </c>
      <c r="W7" s="104" t="s">
        <v>222</v>
      </c>
      <c r="X7" s="104" t="s">
        <v>223</v>
      </c>
      <c r="Y7" s="91"/>
      <c r="Z7" s="91"/>
      <c r="AA7" s="3"/>
      <c r="AB7" s="3"/>
      <c r="AC7" s="3"/>
      <c r="AD7" s="3"/>
      <c r="AE7" s="3"/>
      <c r="AF7" s="3"/>
      <c r="AG7" s="3"/>
      <c r="AH7" s="3"/>
      <c r="AI7" s="3"/>
      <c r="AJ7" s="3"/>
      <c r="AK7" s="3"/>
    </row>
    <row r="8" spans="1:37" ht="35.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6"/>
      <c r="AB8" s="16"/>
      <c r="AC8" s="16"/>
      <c r="AD8" s="16"/>
      <c r="AE8" s="16"/>
      <c r="AF8" s="16"/>
      <c r="AG8" s="16"/>
      <c r="AH8" s="16"/>
      <c r="AI8" s="16"/>
      <c r="AJ8" s="16"/>
      <c r="AK8" s="16"/>
    </row>
    <row r="9" spans="1:37" ht="16.5" customHeight="1">
      <c r="A9" s="96">
        <v>1</v>
      </c>
      <c r="B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F9" s="97"/>
      <c r="G9" s="97"/>
      <c r="H9" s="97"/>
      <c r="I9" s="97"/>
      <c r="J9" s="97"/>
      <c r="K9" s="97"/>
      <c r="L9" s="97"/>
      <c r="M9" s="97"/>
      <c r="N9" s="97"/>
      <c r="O9" s="97"/>
      <c r="P9" s="97"/>
      <c r="Q9" s="97"/>
      <c r="R9" s="97"/>
      <c r="S9" s="97"/>
      <c r="T9" s="97"/>
      <c r="U9" s="97"/>
      <c r="V9" s="97"/>
      <c r="W9" s="97"/>
      <c r="X9" s="97"/>
      <c r="Y9" s="97" t="str">
        <f>IF(OR(E9="",E9="No Aplica"),"",COUNTIF(F9:X11,"SI"))</f>
        <v/>
      </c>
      <c r="Z9" s="101"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
      </c>
      <c r="AA9" s="17"/>
      <c r="AB9" s="17"/>
      <c r="AC9" s="17"/>
      <c r="AD9" s="17"/>
      <c r="AE9" s="17"/>
      <c r="AF9" s="17"/>
      <c r="AG9" s="17"/>
      <c r="AH9" s="17"/>
      <c r="AI9" s="17"/>
      <c r="AJ9" s="17"/>
      <c r="AK9" s="17"/>
    </row>
    <row r="10" spans="1:37"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6">
        <v>2</v>
      </c>
      <c r="B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7"/>
      <c r="G12" s="97"/>
      <c r="H12" s="97"/>
      <c r="I12" s="97"/>
      <c r="J12" s="97"/>
      <c r="K12" s="97"/>
      <c r="L12" s="97"/>
      <c r="M12" s="97"/>
      <c r="N12" s="97"/>
      <c r="O12" s="97"/>
      <c r="P12" s="97"/>
      <c r="Q12" s="97"/>
      <c r="R12" s="97"/>
      <c r="S12" s="97"/>
      <c r="T12" s="97"/>
      <c r="U12" s="97"/>
      <c r="V12" s="97"/>
      <c r="W12" s="97"/>
      <c r="X12" s="97"/>
      <c r="Y12" s="97" t="str">
        <f>IF(OR(E12="",E12="No Aplica"),"",COUNTIF(F12:X14,"SI"))</f>
        <v/>
      </c>
      <c r="Z12" s="101"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6">
        <v>3</v>
      </c>
      <c r="B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F15" s="97"/>
      <c r="G15" s="97"/>
      <c r="H15" s="97"/>
      <c r="I15" s="97"/>
      <c r="J15" s="97"/>
      <c r="K15" s="97"/>
      <c r="L15" s="97"/>
      <c r="M15" s="97"/>
      <c r="N15" s="97"/>
      <c r="O15" s="97"/>
      <c r="P15" s="97"/>
      <c r="Q15" s="97"/>
      <c r="R15" s="97"/>
      <c r="S15" s="97"/>
      <c r="T15" s="97"/>
      <c r="U15" s="97"/>
      <c r="V15" s="97"/>
      <c r="W15" s="97"/>
      <c r="X15" s="97"/>
      <c r="Y15" s="97" t="str">
        <f>IF(OR(E15="",E15="No Aplica"),"",COUNTIF(F15:X17,"SI"))</f>
        <v/>
      </c>
      <c r="Z15" s="101"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
      </c>
      <c r="AA15" s="3"/>
      <c r="AB15" s="3"/>
      <c r="AC15" s="3"/>
      <c r="AD15" s="3"/>
      <c r="AE15" s="3"/>
      <c r="AF15" s="3"/>
      <c r="AG15" s="3"/>
      <c r="AH15" s="3"/>
      <c r="AI15" s="3"/>
      <c r="AJ15" s="3"/>
      <c r="AK15" s="3"/>
    </row>
    <row r="16" spans="1:37"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6">
        <v>4</v>
      </c>
      <c r="B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7"/>
      <c r="G18" s="97"/>
      <c r="H18" s="97"/>
      <c r="I18" s="97"/>
      <c r="J18" s="97"/>
      <c r="K18" s="97"/>
      <c r="L18" s="97"/>
      <c r="M18" s="97"/>
      <c r="N18" s="97"/>
      <c r="O18" s="97"/>
      <c r="P18" s="97"/>
      <c r="Q18" s="97"/>
      <c r="R18" s="97"/>
      <c r="S18" s="97"/>
      <c r="T18" s="97"/>
      <c r="U18" s="97"/>
      <c r="V18" s="97"/>
      <c r="W18" s="97"/>
      <c r="X18" s="97"/>
      <c r="Y18" s="97" t="str">
        <f>IF(OR(E18="",E18="No Aplica"),"",COUNTIF(F18:X20,"SI"))</f>
        <v/>
      </c>
      <c r="Z18" s="101"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6">
        <v>5</v>
      </c>
      <c r="B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7"/>
      <c r="G21" s="97"/>
      <c r="H21" s="97"/>
      <c r="I21" s="97"/>
      <c r="J21" s="97"/>
      <c r="K21" s="97"/>
      <c r="L21" s="97"/>
      <c r="M21" s="97"/>
      <c r="N21" s="97"/>
      <c r="O21" s="97"/>
      <c r="P21" s="97"/>
      <c r="Q21" s="97"/>
      <c r="R21" s="97"/>
      <c r="S21" s="97"/>
      <c r="T21" s="97"/>
      <c r="U21" s="97"/>
      <c r="V21" s="97"/>
      <c r="W21" s="97"/>
      <c r="X21" s="97"/>
      <c r="Y21" s="97" t="str">
        <f>IF(OR(E21="",E21="No Aplica"),"",COUNTIF(F21:X23,"SI"))</f>
        <v/>
      </c>
      <c r="Z21" s="101"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6">
        <v>6</v>
      </c>
      <c r="B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7"/>
      <c r="G24" s="97"/>
      <c r="H24" s="97"/>
      <c r="I24" s="97"/>
      <c r="J24" s="97"/>
      <c r="K24" s="97"/>
      <c r="L24" s="97"/>
      <c r="M24" s="97"/>
      <c r="N24" s="97"/>
      <c r="O24" s="97"/>
      <c r="P24" s="97"/>
      <c r="Q24" s="97"/>
      <c r="R24" s="97"/>
      <c r="S24" s="97"/>
      <c r="T24" s="97"/>
      <c r="U24" s="97"/>
      <c r="V24" s="97"/>
      <c r="W24" s="97"/>
      <c r="X24" s="97"/>
      <c r="Y24" s="97" t="str">
        <f>IF(OR(E24="",E24="No Aplica"),"",COUNTIF(F24:X26,"SI"))</f>
        <v/>
      </c>
      <c r="Z24" s="101"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6">
        <v>7</v>
      </c>
      <c r="B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7"/>
      <c r="G27" s="97"/>
      <c r="H27" s="97"/>
      <c r="I27" s="97"/>
      <c r="J27" s="97"/>
      <c r="K27" s="97"/>
      <c r="L27" s="97"/>
      <c r="M27" s="97"/>
      <c r="N27" s="97"/>
      <c r="O27" s="97"/>
      <c r="P27" s="97"/>
      <c r="Q27" s="97"/>
      <c r="R27" s="97"/>
      <c r="S27" s="97"/>
      <c r="T27" s="97"/>
      <c r="U27" s="97"/>
      <c r="V27" s="97"/>
      <c r="W27" s="97"/>
      <c r="X27" s="97"/>
      <c r="Y27" s="97" t="str">
        <f>IF(OR(E27="",E27="No Aplica"),"",COUNTIF(F27:X29,"SI"))</f>
        <v/>
      </c>
      <c r="Z27" s="101"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6">
        <v>8</v>
      </c>
      <c r="B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F30" s="97"/>
      <c r="G30" s="97"/>
      <c r="H30" s="97"/>
      <c r="I30" s="97"/>
      <c r="J30" s="97"/>
      <c r="K30" s="97"/>
      <c r="L30" s="97"/>
      <c r="M30" s="97"/>
      <c r="N30" s="97"/>
      <c r="O30" s="97"/>
      <c r="P30" s="97"/>
      <c r="Q30" s="97"/>
      <c r="R30" s="97"/>
      <c r="S30" s="97"/>
      <c r="T30" s="97"/>
      <c r="U30" s="97"/>
      <c r="V30" s="97"/>
      <c r="W30" s="97"/>
      <c r="X30" s="97"/>
      <c r="Y30" s="97" t="str">
        <f>IF(OR(E30="",E30="No Aplica"),"",COUNTIF(F30:X32,"SI"))</f>
        <v/>
      </c>
      <c r="Z30" s="101"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6">
        <v>9</v>
      </c>
      <c r="B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F33" s="97"/>
      <c r="G33" s="97"/>
      <c r="H33" s="97"/>
      <c r="I33" s="97"/>
      <c r="J33" s="97"/>
      <c r="K33" s="97"/>
      <c r="L33" s="97"/>
      <c r="M33" s="97"/>
      <c r="N33" s="97"/>
      <c r="O33" s="97"/>
      <c r="P33" s="97"/>
      <c r="Q33" s="97"/>
      <c r="R33" s="97"/>
      <c r="S33" s="97"/>
      <c r="T33" s="97"/>
      <c r="U33" s="97"/>
      <c r="V33" s="97"/>
      <c r="W33" s="97"/>
      <c r="X33" s="97"/>
      <c r="Y33" s="97" t="str">
        <f>IF(OR(E33="",E33="No Aplica"),"",COUNTIF(F33:X35,"SI"))</f>
        <v/>
      </c>
      <c r="Z33" s="101"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6">
        <v>10</v>
      </c>
      <c r="B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F36" s="97"/>
      <c r="G36" s="97"/>
      <c r="H36" s="97"/>
      <c r="I36" s="97"/>
      <c r="J36" s="97"/>
      <c r="K36" s="97"/>
      <c r="L36" s="97"/>
      <c r="M36" s="97"/>
      <c r="N36" s="97"/>
      <c r="O36" s="97"/>
      <c r="P36" s="97"/>
      <c r="Q36" s="97"/>
      <c r="R36" s="97"/>
      <c r="S36" s="97"/>
      <c r="T36" s="97"/>
      <c r="U36" s="97"/>
      <c r="V36" s="97"/>
      <c r="W36" s="97"/>
      <c r="X36" s="97"/>
      <c r="Y36" s="97" t="str">
        <f>IF(OR(E36="",E36="No Aplica"),"",COUNTIF(F36:X38,"SI"))</f>
        <v/>
      </c>
      <c r="Z36" s="101"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6">
        <v>11</v>
      </c>
      <c r="B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7"/>
      <c r="G39" s="97"/>
      <c r="H39" s="97"/>
      <c r="I39" s="97"/>
      <c r="J39" s="97"/>
      <c r="K39" s="97"/>
      <c r="L39" s="97"/>
      <c r="M39" s="97"/>
      <c r="N39" s="97"/>
      <c r="O39" s="97"/>
      <c r="P39" s="97"/>
      <c r="Q39" s="97"/>
      <c r="R39" s="97"/>
      <c r="S39" s="97"/>
      <c r="T39" s="97"/>
      <c r="U39" s="97"/>
      <c r="V39" s="97"/>
      <c r="W39" s="97"/>
      <c r="X39" s="97"/>
      <c r="Y39" s="97" t="str">
        <f>IF(OR(E39="",E39="No Aplica"),"",COUNTIF(F39:X41,"SI"))</f>
        <v/>
      </c>
      <c r="Z39" s="101"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6">
        <v>12</v>
      </c>
      <c r="B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7"/>
      <c r="G42" s="97"/>
      <c r="H42" s="97"/>
      <c r="I42" s="97"/>
      <c r="J42" s="97"/>
      <c r="K42" s="97"/>
      <c r="L42" s="97"/>
      <c r="M42" s="97"/>
      <c r="N42" s="97"/>
      <c r="O42" s="97"/>
      <c r="P42" s="97"/>
      <c r="Q42" s="97"/>
      <c r="R42" s="97"/>
      <c r="S42" s="97"/>
      <c r="T42" s="97"/>
      <c r="U42" s="97"/>
      <c r="V42" s="97"/>
      <c r="W42" s="97"/>
      <c r="X42" s="97"/>
      <c r="Y42" s="97" t="str">
        <f>IF(OR(E42="",E42="No Aplica"),"",COUNTIF(F42:X44,"SI"))</f>
        <v/>
      </c>
      <c r="Z42" s="101"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6">
        <v>13</v>
      </c>
      <c r="B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7"/>
      <c r="G45" s="97"/>
      <c r="H45" s="97"/>
      <c r="I45" s="97"/>
      <c r="J45" s="97"/>
      <c r="K45" s="97"/>
      <c r="L45" s="97"/>
      <c r="M45" s="97"/>
      <c r="N45" s="97"/>
      <c r="O45" s="97"/>
      <c r="P45" s="97"/>
      <c r="Q45" s="97"/>
      <c r="R45" s="97"/>
      <c r="S45" s="97"/>
      <c r="T45" s="97"/>
      <c r="U45" s="97"/>
      <c r="V45" s="97"/>
      <c r="W45" s="97"/>
      <c r="X45" s="97"/>
      <c r="Y45" s="97" t="str">
        <f>IF(OR(E45="",E45="No Aplica"),"",COUNTIF(F45:X47,"SI"))</f>
        <v/>
      </c>
      <c r="Z45" s="101"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6">
        <v>14</v>
      </c>
      <c r="B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7"/>
      <c r="G48" s="97"/>
      <c r="H48" s="97"/>
      <c r="I48" s="97"/>
      <c r="J48" s="97"/>
      <c r="K48" s="97"/>
      <c r="L48" s="97"/>
      <c r="M48" s="97"/>
      <c r="N48" s="97"/>
      <c r="O48" s="97"/>
      <c r="P48" s="97"/>
      <c r="Q48" s="97"/>
      <c r="R48" s="97"/>
      <c r="S48" s="97"/>
      <c r="T48" s="97"/>
      <c r="U48" s="97"/>
      <c r="V48" s="97"/>
      <c r="W48" s="97"/>
      <c r="X48" s="97"/>
      <c r="Y48" s="97" t="str">
        <f>IF(OR(E48="",E48="No Aplica"),"",COUNTIF(F48:X50,"SI"))</f>
        <v/>
      </c>
      <c r="Z48" s="101"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6">
        <v>15</v>
      </c>
      <c r="B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7"/>
      <c r="G51" s="97"/>
      <c r="H51" s="97"/>
      <c r="I51" s="97"/>
      <c r="J51" s="97"/>
      <c r="K51" s="97"/>
      <c r="L51" s="97"/>
      <c r="M51" s="97"/>
      <c r="N51" s="97"/>
      <c r="O51" s="97"/>
      <c r="P51" s="97"/>
      <c r="Q51" s="97"/>
      <c r="R51" s="97"/>
      <c r="S51" s="97"/>
      <c r="T51" s="97"/>
      <c r="U51" s="97"/>
      <c r="V51" s="97"/>
      <c r="W51" s="97"/>
      <c r="X51" s="97"/>
      <c r="Y51" s="97" t="str">
        <f>IF(OR(E51="",E51="No Aplica"),"",COUNTIF(F51:X53,"SI"))</f>
        <v/>
      </c>
      <c r="Z51" s="101"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6">
        <v>16</v>
      </c>
      <c r="B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7"/>
      <c r="G54" s="97"/>
      <c r="H54" s="97"/>
      <c r="I54" s="97"/>
      <c r="J54" s="97"/>
      <c r="K54" s="97"/>
      <c r="L54" s="97"/>
      <c r="M54" s="97"/>
      <c r="N54" s="97"/>
      <c r="O54" s="97"/>
      <c r="P54" s="97"/>
      <c r="Q54" s="97"/>
      <c r="R54" s="97"/>
      <c r="S54" s="97"/>
      <c r="T54" s="97"/>
      <c r="U54" s="97"/>
      <c r="V54" s="97"/>
      <c r="W54" s="97"/>
      <c r="X54" s="97"/>
      <c r="Y54" s="97" t="str">
        <f>IF(OR(E54="",E54="No Aplica"),"",COUNTIF(F54:X56,"SI"))</f>
        <v/>
      </c>
      <c r="Z54" s="101"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6">
        <v>17</v>
      </c>
      <c r="B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7"/>
      <c r="G57" s="97"/>
      <c r="H57" s="97"/>
      <c r="I57" s="97"/>
      <c r="J57" s="97"/>
      <c r="K57" s="97"/>
      <c r="L57" s="97"/>
      <c r="M57" s="97"/>
      <c r="N57" s="97"/>
      <c r="O57" s="97"/>
      <c r="P57" s="97"/>
      <c r="Q57" s="97"/>
      <c r="R57" s="97"/>
      <c r="S57" s="97"/>
      <c r="T57" s="97"/>
      <c r="U57" s="97"/>
      <c r="V57" s="97"/>
      <c r="W57" s="97"/>
      <c r="X57" s="97"/>
      <c r="Y57" s="97" t="str">
        <f>IF(OR(E57="",E57="No Aplica"),"",COUNTIF(F57:X59,"SI"))</f>
        <v/>
      </c>
      <c r="Z57" s="101"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6">
        <v>18</v>
      </c>
      <c r="B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7"/>
      <c r="G60" s="97"/>
      <c r="H60" s="97"/>
      <c r="I60" s="97"/>
      <c r="J60" s="97"/>
      <c r="K60" s="97"/>
      <c r="L60" s="97"/>
      <c r="M60" s="97"/>
      <c r="N60" s="97"/>
      <c r="O60" s="97"/>
      <c r="P60" s="97"/>
      <c r="Q60" s="97"/>
      <c r="R60" s="97"/>
      <c r="S60" s="97"/>
      <c r="T60" s="97"/>
      <c r="U60" s="97"/>
      <c r="V60" s="97"/>
      <c r="W60" s="97"/>
      <c r="X60" s="97"/>
      <c r="Y60" s="97" t="str">
        <f>IF(OR(E60="",E60="No Aplica"),"",COUNTIF(F60:X62,"SI"))</f>
        <v/>
      </c>
      <c r="Z60" s="101"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6">
        <v>19</v>
      </c>
      <c r="B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7"/>
      <c r="G63" s="97"/>
      <c r="H63" s="97"/>
      <c r="I63" s="97"/>
      <c r="J63" s="97"/>
      <c r="K63" s="97"/>
      <c r="L63" s="97"/>
      <c r="M63" s="97"/>
      <c r="N63" s="97"/>
      <c r="O63" s="97"/>
      <c r="P63" s="97"/>
      <c r="Q63" s="97"/>
      <c r="R63" s="97"/>
      <c r="S63" s="97"/>
      <c r="T63" s="97"/>
      <c r="U63" s="97"/>
      <c r="V63" s="97"/>
      <c r="W63" s="97"/>
      <c r="X63" s="97"/>
      <c r="Y63" s="97" t="str">
        <f>IF(OR(E63="",E63="No Aplica"),"",COUNTIF(F63:X65,"SI"))</f>
        <v/>
      </c>
      <c r="Z63" s="101"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6">
        <v>20</v>
      </c>
      <c r="B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7"/>
      <c r="G66" s="97"/>
      <c r="H66" s="97"/>
      <c r="I66" s="97"/>
      <c r="J66" s="97"/>
      <c r="K66" s="97"/>
      <c r="L66" s="97"/>
      <c r="M66" s="97"/>
      <c r="N66" s="97"/>
      <c r="O66" s="97"/>
      <c r="P66" s="97"/>
      <c r="Q66" s="97"/>
      <c r="R66" s="97"/>
      <c r="S66" s="97"/>
      <c r="T66" s="97"/>
      <c r="U66" s="97"/>
      <c r="V66" s="97"/>
      <c r="W66" s="97"/>
      <c r="X66" s="97"/>
      <c r="Y66" s="97" t="str">
        <f>IF(OR(E66="",E66="No Aplica"),"",COUNTIF(F66:X68,"SI"))</f>
        <v/>
      </c>
      <c r="Z66" s="101"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60" priority="1">
      <formula>IF($E9="No aplica",1,0)</formula>
    </cfRule>
  </conditionalFormatting>
  <conditionalFormatting sqref="Z9">
    <cfRule type="cellIs" dxfId="259" priority="2" operator="equal">
      <formula>"Catastrófico"</formula>
    </cfRule>
  </conditionalFormatting>
  <conditionalFormatting sqref="Z9">
    <cfRule type="cellIs" dxfId="258" priority="3" operator="equal">
      <formula>"Mayor"</formula>
    </cfRule>
  </conditionalFormatting>
  <conditionalFormatting sqref="Z9">
    <cfRule type="cellIs" dxfId="257" priority="4" operator="equal">
      <formula>"Moderado"</formula>
    </cfRule>
  </conditionalFormatting>
  <conditionalFormatting sqref="Z9">
    <cfRule type="cellIs" dxfId="256" priority="5" operator="equal">
      <formula>"Menor"</formula>
    </cfRule>
  </conditionalFormatting>
  <conditionalFormatting sqref="Z9">
    <cfRule type="cellIs" dxfId="255" priority="6" operator="equal">
      <formula>"Leve"</formula>
    </cfRule>
  </conditionalFormatting>
  <conditionalFormatting sqref="Z9:Z11">
    <cfRule type="expression" dxfId="254" priority="7">
      <formula>IF($E9="No aplica",1,0)</formula>
    </cfRule>
  </conditionalFormatting>
  <conditionalFormatting sqref="B12:B68 D12:X68">
    <cfRule type="expression" dxfId="253" priority="8">
      <formula>IF($E12="No aplica",1,0)</formula>
    </cfRule>
  </conditionalFormatting>
  <conditionalFormatting sqref="C9:C11">
    <cfRule type="expression" dxfId="252" priority="9">
      <formula>IF($E9="No aplica",1,0)</formula>
    </cfRule>
  </conditionalFormatting>
  <conditionalFormatting sqref="C12:C14">
    <cfRule type="expression" dxfId="251" priority="10">
      <formula>IF($E12="No aplica",1,0)</formula>
    </cfRule>
  </conditionalFormatting>
  <conditionalFormatting sqref="C15:C68">
    <cfRule type="expression" dxfId="250" priority="11">
      <formula>IF($E15="No aplica",1,0)</formula>
    </cfRule>
  </conditionalFormatting>
  <conditionalFormatting sqref="Y12:Y68">
    <cfRule type="expression" dxfId="249" priority="12">
      <formula>IF($E12="No aplica",1,0)</formula>
    </cfRule>
  </conditionalFormatting>
  <conditionalFormatting sqref="Z12 Z15 Z18 Z21 Z24 Z27 Z30 Z33 Z36 Z39 Z42 Z45 Z48 Z51 Z54 Z57 Z60 Z63 Z66">
    <cfRule type="cellIs" dxfId="248" priority="13" operator="equal">
      <formula>"Catastrófico"</formula>
    </cfRule>
  </conditionalFormatting>
  <conditionalFormatting sqref="Z12 Z15 Z18 Z21 Z24 Z27 Z30 Z33 Z36 Z39 Z42 Z45 Z48 Z51 Z54 Z57 Z60 Z63 Z66">
    <cfRule type="cellIs" dxfId="247" priority="14" operator="equal">
      <formula>"Mayor"</formula>
    </cfRule>
  </conditionalFormatting>
  <conditionalFormatting sqref="Z12 Z15 Z18 Z21 Z24 Z27 Z30 Z33 Z36 Z39 Z42 Z45 Z48 Z51 Z54 Z57 Z60 Z63 Z66">
    <cfRule type="cellIs" dxfId="246" priority="15" operator="equal">
      <formula>"Moderado"</formula>
    </cfRule>
  </conditionalFormatting>
  <conditionalFormatting sqref="Z12 Z15 Z18 Z21 Z24 Z27 Z30 Z33 Z36 Z39 Z42 Z45 Z48 Z51 Z54 Z57 Z60 Z63 Z66">
    <cfRule type="cellIs" dxfId="245" priority="16" operator="equal">
      <formula>"Menor"</formula>
    </cfRule>
  </conditionalFormatting>
  <conditionalFormatting sqref="Z12 Z15 Z18 Z21 Z24 Z27 Z30 Z33 Z36 Z39 Z42 Z45 Z48 Z51 Z54 Z57 Z60 Z63 Z66">
    <cfRule type="cellIs" dxfId="244" priority="17" operator="equal">
      <formula>"Leve"</formula>
    </cfRule>
  </conditionalFormatting>
  <conditionalFormatting sqref="Z12:Z68">
    <cfRule type="expression" dxfId="24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c r="A1" s="105"/>
      <c r="B1" s="67"/>
      <c r="C1" s="72" t="s">
        <v>0</v>
      </c>
      <c r="D1" s="73"/>
      <c r="E1" s="73"/>
      <c r="F1" s="73"/>
      <c r="G1" s="73"/>
      <c r="H1" s="73"/>
      <c r="I1" s="73"/>
      <c r="J1" s="67"/>
      <c r="K1" s="103" t="s">
        <v>224</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3" t="s">
        <v>225</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3" t="s">
        <v>226</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3" t="s">
        <v>227</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3" t="s">
        <v>105</v>
      </c>
      <c r="B6" s="62"/>
      <c r="C6" s="62"/>
      <c r="D6" s="62"/>
      <c r="E6" s="62"/>
      <c r="F6" s="62"/>
      <c r="G6" s="59"/>
      <c r="H6" s="93" t="s">
        <v>228</v>
      </c>
      <c r="I6" s="62"/>
      <c r="J6" s="62"/>
      <c r="K6" s="62"/>
      <c r="L6" s="59"/>
      <c r="M6" s="3"/>
      <c r="N6" s="3"/>
      <c r="O6" s="3"/>
      <c r="P6" s="3"/>
      <c r="Q6" s="4"/>
      <c r="R6" s="4"/>
      <c r="S6" s="4"/>
      <c r="T6" s="4"/>
      <c r="U6" s="4"/>
      <c r="V6" s="4"/>
      <c r="W6" s="4"/>
      <c r="X6" s="4"/>
      <c r="Y6" s="4"/>
      <c r="Z6" s="4"/>
    </row>
    <row r="7" spans="1:26" ht="18" customHeight="1">
      <c r="A7" s="90" t="s">
        <v>103</v>
      </c>
      <c r="B7" s="92" t="s">
        <v>104</v>
      </c>
      <c r="C7" s="92" t="s">
        <v>108</v>
      </c>
      <c r="D7" s="92" t="s">
        <v>112</v>
      </c>
      <c r="E7" s="92" t="s">
        <v>113</v>
      </c>
      <c r="F7" s="87" t="s">
        <v>114</v>
      </c>
      <c r="G7" s="87" t="s">
        <v>229</v>
      </c>
      <c r="H7" s="104" t="s">
        <v>230</v>
      </c>
      <c r="I7" s="104" t="s">
        <v>231</v>
      </c>
      <c r="J7" s="92" t="s">
        <v>232</v>
      </c>
      <c r="K7" s="104" t="s">
        <v>233</v>
      </c>
      <c r="L7" s="104" t="s">
        <v>234</v>
      </c>
      <c r="M7" s="3"/>
      <c r="N7" s="3"/>
      <c r="O7" s="3"/>
      <c r="P7" s="3"/>
      <c r="Q7" s="4"/>
      <c r="R7" s="4"/>
      <c r="S7" s="4"/>
      <c r="T7" s="4"/>
      <c r="U7" s="4"/>
      <c r="V7" s="4"/>
      <c r="W7" s="4"/>
      <c r="X7" s="4"/>
      <c r="Y7" s="4"/>
      <c r="Z7" s="4"/>
    </row>
    <row r="8" spans="1:26" ht="35.25" customHeight="1">
      <c r="A8" s="86"/>
      <c r="B8" s="86"/>
      <c r="C8" s="86"/>
      <c r="D8" s="86"/>
      <c r="E8" s="86"/>
      <c r="F8" s="86"/>
      <c r="G8" s="86"/>
      <c r="H8" s="86"/>
      <c r="I8" s="86"/>
      <c r="J8" s="86"/>
      <c r="K8" s="86"/>
      <c r="L8" s="86"/>
      <c r="M8" s="16"/>
      <c r="N8" s="16"/>
      <c r="O8" s="16"/>
      <c r="P8" s="16"/>
      <c r="Q8" s="4"/>
      <c r="R8" s="4"/>
      <c r="S8" s="4"/>
      <c r="T8" s="4"/>
      <c r="U8" s="4"/>
      <c r="V8" s="4"/>
      <c r="W8" s="4"/>
      <c r="X8" s="4"/>
      <c r="Y8" s="4"/>
      <c r="Z8" s="4"/>
    </row>
    <row r="9" spans="1:26" ht="16.5" customHeight="1">
      <c r="A9" s="96">
        <v>1</v>
      </c>
      <c r="B9" s="97" t="str">
        <f>IF(MID('2. Identificación del Riesgo'!H9:H11,1,27)="Seguridad de la Información",'2. Identificación del Riesgo'!B9:B11,
IF('2. Identificación del Riesgo'!H9:H11="","",
IF(MID('2. Identificación del Riesgo'!H9:H11,1,27)&lt;&gt;"Seguridad de la Información","No aplica")))</f>
        <v>No aplica</v>
      </c>
      <c r="C9" s="97" t="str">
        <f>IF(MID('2. Identificación del Riesgo'!H9:H11,1,27)="Seguridad de la Información",'2. Identificación del Riesgo'!C9:C11,
IF('2. Identificación del Riesgo'!H9:H11="","",
IF(MID('2. Identificación del Riesgo'!H9:H11,1,27)&lt;&gt;"Seguridad de la Información","No aplica")))</f>
        <v>No aplica</v>
      </c>
      <c r="D9" s="97" t="str">
        <f>IF(MID('2. Identificación del Riesgo'!H9:H11,1,27)="Seguridad de la Información",'2. Identificación del Riesgo'!G9:G11,
IF('2. Identificación del Riesgo'!H9:H11="","",
IF(MID('2. Identificación del Riesgo'!H9:H11,1,27)&lt;&gt;"Seguridad de la Información","No aplica")))</f>
        <v>No aplica</v>
      </c>
      <c r="E9" s="97" t="str">
        <f>IF(MID('2. Identificación del Riesgo'!H9:H11,1,27)="Seguridad de la Información",'2. Identificación del Riesgo'!H9:H11,
IF('2. Identificación del Riesgo'!H9:H11="","",
IF(MID('2. Identificación del Riesgo'!H9:H11,1,27)&lt;&gt;"Seguridad de la Información","No aplica")))</f>
        <v>No aplica</v>
      </c>
      <c r="F9" s="97" t="str">
        <f>IF(MID('2. Identificación del Riesgo'!H9:H11,1,27)="Seguridad de la Información",'2. Identificación del Riesgo'!I9:I11,
IF('2. Identificación del Riesgo'!H9:H11="","",
IF(MID('2. Identificación del Riesgo'!H9:H11,1,27)&lt;&gt;"Seguridad de la Información","No aplica")))</f>
        <v>No aplica</v>
      </c>
      <c r="G9" s="9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7"/>
      <c r="I9" s="97"/>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7"/>
      <c r="L9" s="97"/>
      <c r="M9" s="17"/>
      <c r="N9" s="17"/>
      <c r="O9" s="17"/>
      <c r="P9" s="17"/>
      <c r="Q9" s="4"/>
      <c r="R9" s="4"/>
      <c r="S9" s="4"/>
      <c r="T9" s="4"/>
      <c r="U9" s="4"/>
      <c r="V9" s="4"/>
      <c r="W9" s="4"/>
      <c r="X9" s="4"/>
      <c r="Y9" s="4"/>
      <c r="Z9" s="4"/>
    </row>
    <row r="10" spans="1:26" ht="16.5" customHeight="1">
      <c r="A10" s="91"/>
      <c r="B10" s="91"/>
      <c r="C10" s="91"/>
      <c r="D10" s="91"/>
      <c r="E10" s="91"/>
      <c r="F10" s="91"/>
      <c r="G10" s="91"/>
      <c r="H10" s="91"/>
      <c r="I10" s="91"/>
      <c r="J10" s="91"/>
      <c r="K10" s="91"/>
      <c r="L10" s="91"/>
      <c r="M10" s="3"/>
      <c r="N10" s="3"/>
      <c r="O10" s="3"/>
      <c r="P10" s="3"/>
      <c r="Q10" s="4"/>
      <c r="R10" s="4"/>
      <c r="S10" s="4"/>
      <c r="T10" s="4"/>
      <c r="U10" s="4"/>
      <c r="V10" s="4"/>
      <c r="W10" s="4"/>
      <c r="X10" s="4"/>
      <c r="Y10" s="4"/>
      <c r="Z10" s="4"/>
    </row>
    <row r="11" spans="1:26" ht="16.5" customHeight="1">
      <c r="A11" s="86"/>
      <c r="B11" s="86"/>
      <c r="C11" s="86"/>
      <c r="D11" s="86"/>
      <c r="E11" s="86"/>
      <c r="F11" s="86"/>
      <c r="G11" s="86"/>
      <c r="H11" s="86"/>
      <c r="I11" s="86"/>
      <c r="J11" s="86"/>
      <c r="K11" s="86"/>
      <c r="L11" s="86"/>
      <c r="M11" s="3"/>
      <c r="N11" s="3"/>
      <c r="O11" s="3"/>
      <c r="P11" s="3"/>
      <c r="Q11" s="4"/>
      <c r="R11" s="4"/>
      <c r="S11" s="4"/>
      <c r="T11" s="4"/>
      <c r="U11" s="4"/>
      <c r="V11" s="4"/>
      <c r="W11" s="4"/>
      <c r="X11" s="4"/>
      <c r="Y11" s="4"/>
      <c r="Z11" s="4"/>
    </row>
    <row r="12" spans="1:26" ht="16.5" customHeight="1">
      <c r="A12" s="96">
        <v>2</v>
      </c>
      <c r="B12" s="97" t="str">
        <f>IF(MID('2. Identificación del Riesgo'!H12:H14,1,27)="Seguridad de la Información",'2. Identificación del Riesgo'!B12:B14,
IF('2. Identificación del Riesgo'!H12:H14="","",
IF(MID('2. Identificación del Riesgo'!H12:H14,1,27)&lt;&gt;"Seguridad de la Información","No aplica")))</f>
        <v>No aplica</v>
      </c>
      <c r="C12" s="97" t="str">
        <f>IF(MID('2. Identificación del Riesgo'!H12:H14,1,27)="Seguridad de la Información",'2. Identificación del Riesgo'!C12:C14,
IF('2. Identificación del Riesgo'!H12:H14="","",
IF(MID('2. Identificación del Riesgo'!H12:H14,1,27)&lt;&gt;"Seguridad de la Información","No aplica")))</f>
        <v>No aplica</v>
      </c>
      <c r="D12" s="97" t="str">
        <f>IF(MID('2. Identificación del Riesgo'!H12:H14,1,27)="Seguridad de la Información",'2. Identificación del Riesgo'!G12:G14,
IF('2. Identificación del Riesgo'!H12:H14="","",
IF(MID('2. Identificación del Riesgo'!H12:H14,1,27)&lt;&gt;"Seguridad de la Información","No aplica")))</f>
        <v>No aplica</v>
      </c>
      <c r="E12" s="97" t="str">
        <f>IF(MID('2. Identificación del Riesgo'!H12:H14,1,27)="Seguridad de la Información",'2. Identificación del Riesgo'!H12:H14,
IF('2. Identificación del Riesgo'!H12:H14="","",
IF(MID('2. Identificación del Riesgo'!H12:H14,1,27)&lt;&gt;"Seguridad de la Información","No aplica")))</f>
        <v>No aplica</v>
      </c>
      <c r="F12" s="97" t="str">
        <f>IF(MID('2. Identificación del Riesgo'!H12:H14,1,27)="Seguridad de la Información",'2. Identificación del Riesgo'!I12:I14,
IF('2. Identificación del Riesgo'!H12:H14="","",
IF(MID('2. Identificación del Riesgo'!H12:H14,1,27)&lt;&gt;"Seguridad de la Información","No aplica")))</f>
        <v>No aplica</v>
      </c>
      <c r="G12" s="9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7"/>
      <c r="I12" s="97"/>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7"/>
      <c r="L12" s="97"/>
      <c r="M12" s="3"/>
      <c r="N12" s="3"/>
      <c r="O12" s="3"/>
      <c r="P12" s="3"/>
      <c r="Q12" s="4"/>
      <c r="R12" s="4"/>
      <c r="S12" s="4"/>
      <c r="T12" s="4"/>
      <c r="U12" s="4"/>
      <c r="V12" s="4"/>
      <c r="W12" s="4"/>
      <c r="X12" s="4"/>
      <c r="Y12" s="4"/>
      <c r="Z12" s="4"/>
    </row>
    <row r="13" spans="1:26" ht="16.5" customHeight="1">
      <c r="A13" s="91"/>
      <c r="B13" s="91"/>
      <c r="C13" s="91"/>
      <c r="D13" s="91"/>
      <c r="E13" s="91"/>
      <c r="F13" s="91"/>
      <c r="G13" s="91"/>
      <c r="H13" s="91"/>
      <c r="I13" s="91"/>
      <c r="J13" s="91"/>
      <c r="K13" s="91"/>
      <c r="L13" s="91"/>
      <c r="M13" s="3"/>
      <c r="N13" s="3"/>
      <c r="O13" s="3"/>
      <c r="P13" s="3"/>
      <c r="Q13" s="4"/>
      <c r="R13" s="4"/>
      <c r="S13" s="4"/>
      <c r="T13" s="4"/>
      <c r="U13" s="4"/>
      <c r="V13" s="4"/>
      <c r="W13" s="4"/>
      <c r="X13" s="4"/>
      <c r="Y13" s="4"/>
      <c r="Z13" s="4"/>
    </row>
    <row r="14" spans="1:26" ht="16.5" customHeight="1">
      <c r="A14" s="86"/>
      <c r="B14" s="86"/>
      <c r="C14" s="86"/>
      <c r="D14" s="86"/>
      <c r="E14" s="86"/>
      <c r="F14" s="86"/>
      <c r="G14" s="86"/>
      <c r="H14" s="86"/>
      <c r="I14" s="86"/>
      <c r="J14" s="86"/>
      <c r="K14" s="86"/>
      <c r="L14" s="86"/>
      <c r="M14" s="3"/>
      <c r="N14" s="3"/>
      <c r="O14" s="3"/>
      <c r="P14" s="3"/>
      <c r="Q14" s="4"/>
      <c r="R14" s="4"/>
      <c r="S14" s="4"/>
      <c r="T14" s="4"/>
      <c r="U14" s="4"/>
      <c r="V14" s="4"/>
      <c r="W14" s="4"/>
      <c r="X14" s="4"/>
      <c r="Y14" s="4"/>
      <c r="Z14" s="4"/>
    </row>
    <row r="15" spans="1:26" ht="16.5" customHeight="1">
      <c r="A15" s="96">
        <v>3</v>
      </c>
      <c r="B15" s="97" t="str">
        <f>IF(MID('2. Identificación del Riesgo'!H15:H17,1,27)="Seguridad de la Información",'2. Identificación del Riesgo'!B15:B17,
IF('2. Identificación del Riesgo'!H15:H17="","",
IF(MID('2. Identificación del Riesgo'!H15:H17,1,27)&lt;&gt;"Seguridad de la Información","No aplica")))</f>
        <v>No aplica</v>
      </c>
      <c r="C15" s="97" t="str">
        <f>IF(MID('2. Identificación del Riesgo'!H15:H17,1,27)="Seguridad de la Información",'2. Identificación del Riesgo'!C15:C17,
IF('2. Identificación del Riesgo'!H15:H17="","",
IF(MID('2. Identificación del Riesgo'!H15:H17,1,27)&lt;&gt;"Seguridad de la Información","No aplica")))</f>
        <v>No aplica</v>
      </c>
      <c r="D15" s="97" t="str">
        <f>IF(MID('2. Identificación del Riesgo'!H15:H17,1,27)="Seguridad de la Información",'2. Identificación del Riesgo'!G15:G17,
IF('2. Identificación del Riesgo'!H15:H17="","",
IF(MID('2. Identificación del Riesgo'!H15:H17,1,27)&lt;&gt;"Seguridad de la Información","No aplica")))</f>
        <v>No aplica</v>
      </c>
      <c r="E15" s="97" t="str">
        <f>IF(MID('2. Identificación del Riesgo'!H15:H17,1,27)="Seguridad de la Información",'2. Identificación del Riesgo'!H15:H17,
IF('2. Identificación del Riesgo'!H15:H17="","",
IF(MID('2. Identificación del Riesgo'!H15:H17,1,27)&lt;&gt;"Seguridad de la Información","No aplica")))</f>
        <v>No aplica</v>
      </c>
      <c r="F15" s="97" t="str">
        <f>IF(MID('2. Identificación del Riesgo'!H15:H17,1,27)="Seguridad de la Información",'2. Identificación del Riesgo'!I15:I17,
IF('2. Identificación del Riesgo'!H15:H17="","",
IF(MID('2. Identificación del Riesgo'!H15:H17,1,27)&lt;&gt;"Seguridad de la Información","No aplica")))</f>
        <v>No aplica</v>
      </c>
      <c r="G15" s="9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7"/>
      <c r="I15" s="97"/>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7"/>
      <c r="L15" s="97"/>
      <c r="M15" s="3"/>
      <c r="N15" s="3"/>
      <c r="O15" s="3"/>
      <c r="P15" s="3"/>
      <c r="Q15" s="4"/>
      <c r="R15" s="4"/>
      <c r="S15" s="4"/>
      <c r="T15" s="4"/>
      <c r="U15" s="4"/>
      <c r="V15" s="4"/>
      <c r="W15" s="4"/>
      <c r="X15" s="4"/>
      <c r="Y15" s="4"/>
      <c r="Z15" s="4"/>
    </row>
    <row r="16" spans="1:26" ht="16.5" customHeight="1">
      <c r="A16" s="91"/>
      <c r="B16" s="91"/>
      <c r="C16" s="91"/>
      <c r="D16" s="91"/>
      <c r="E16" s="91"/>
      <c r="F16" s="91"/>
      <c r="G16" s="91"/>
      <c r="H16" s="91"/>
      <c r="I16" s="91"/>
      <c r="J16" s="91"/>
      <c r="K16" s="91"/>
      <c r="L16" s="91"/>
      <c r="M16" s="3"/>
      <c r="N16" s="3"/>
      <c r="O16" s="3"/>
      <c r="P16" s="3"/>
      <c r="Q16" s="4"/>
      <c r="R16" s="4"/>
      <c r="S16" s="4"/>
      <c r="T16" s="4"/>
      <c r="U16" s="4"/>
      <c r="V16" s="4"/>
      <c r="W16" s="4"/>
      <c r="X16" s="4"/>
      <c r="Y16" s="4"/>
      <c r="Z16" s="4"/>
    </row>
    <row r="17" spans="1:26" ht="16.5" customHeight="1">
      <c r="A17" s="86"/>
      <c r="B17" s="86"/>
      <c r="C17" s="86"/>
      <c r="D17" s="86"/>
      <c r="E17" s="86"/>
      <c r="F17" s="86"/>
      <c r="G17" s="86"/>
      <c r="H17" s="86"/>
      <c r="I17" s="86"/>
      <c r="J17" s="86"/>
      <c r="K17" s="86"/>
      <c r="L17" s="86"/>
      <c r="M17" s="3"/>
      <c r="N17" s="3"/>
      <c r="O17" s="3"/>
      <c r="P17" s="3"/>
      <c r="Q17" s="4"/>
      <c r="R17" s="4"/>
      <c r="S17" s="4"/>
      <c r="T17" s="4"/>
      <c r="U17" s="4"/>
      <c r="V17" s="4"/>
      <c r="W17" s="4"/>
      <c r="X17" s="4"/>
      <c r="Y17" s="4"/>
      <c r="Z17" s="4"/>
    </row>
    <row r="18" spans="1:26" ht="16.5" customHeight="1">
      <c r="A18" s="96">
        <v>4</v>
      </c>
      <c r="B18" s="97" t="str">
        <f>IF(MID('2. Identificación del Riesgo'!H18:H20,1,27)="Seguridad de la Información",'2. Identificación del Riesgo'!B18:B20,
IF('2. Identificación del Riesgo'!H18:H20="","",
IF(MID('2. Identificación del Riesgo'!H18:H20,1,27)&lt;&gt;"Seguridad de la Información","No aplica")))</f>
        <v>No aplica</v>
      </c>
      <c r="C18" s="97" t="str">
        <f>IF(MID('2. Identificación del Riesgo'!H18:H20,1,27)="Seguridad de la Información",'2. Identificación del Riesgo'!C18:C20,
IF('2. Identificación del Riesgo'!H18:H20="","",
IF(MID('2. Identificación del Riesgo'!H18:H20,1,27)&lt;&gt;"Seguridad de la Información","No aplica")))</f>
        <v>No aplica</v>
      </c>
      <c r="D18" s="97" t="str">
        <f>IF(MID('2. Identificación del Riesgo'!H18:H20,1,27)="Seguridad de la Información",'2. Identificación del Riesgo'!G18:G20,
IF('2. Identificación del Riesgo'!H18:H20="","",
IF(MID('2. Identificación del Riesgo'!H18:H20,1,27)&lt;&gt;"Seguridad de la Información","No aplica")))</f>
        <v>No aplica</v>
      </c>
      <c r="E18" s="97" t="str">
        <f>IF(MID('2. Identificación del Riesgo'!H18:H20,1,27)="Seguridad de la Información",'2. Identificación del Riesgo'!H18:H20,
IF('2. Identificación del Riesgo'!H18:H20="","",
IF(MID('2. Identificación del Riesgo'!H18:H20,1,27)&lt;&gt;"Seguridad de la Información","No aplica")))</f>
        <v>No aplica</v>
      </c>
      <c r="F18" s="97" t="str">
        <f>IF(MID('2. Identificación del Riesgo'!H18:H20,1,27)="Seguridad de la Información",'2. Identificación del Riesgo'!I18:I20,
IF('2. Identificación del Riesgo'!H18:H20="","",
IF(MID('2. Identificación del Riesgo'!H18:H20,1,27)&lt;&gt;"Seguridad de la Información","No aplica")))</f>
        <v>No aplica</v>
      </c>
      <c r="G18" s="9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7"/>
      <c r="I18" s="97"/>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7"/>
      <c r="L18" s="97"/>
      <c r="M18" s="3"/>
      <c r="N18" s="3"/>
      <c r="O18" s="3"/>
      <c r="P18" s="3"/>
      <c r="Q18" s="4"/>
      <c r="R18" s="4"/>
      <c r="S18" s="4"/>
      <c r="T18" s="4"/>
      <c r="U18" s="4"/>
      <c r="V18" s="4"/>
      <c r="W18" s="4"/>
      <c r="X18" s="4"/>
      <c r="Y18" s="4"/>
      <c r="Z18" s="4"/>
    </row>
    <row r="19" spans="1:26" ht="16.5" customHeight="1">
      <c r="A19" s="91"/>
      <c r="B19" s="91"/>
      <c r="C19" s="91"/>
      <c r="D19" s="91"/>
      <c r="E19" s="91"/>
      <c r="F19" s="91"/>
      <c r="G19" s="91"/>
      <c r="H19" s="91"/>
      <c r="I19" s="91"/>
      <c r="J19" s="91"/>
      <c r="K19" s="91"/>
      <c r="L19" s="91"/>
      <c r="M19" s="3"/>
      <c r="N19" s="3"/>
      <c r="O19" s="3"/>
      <c r="P19" s="3"/>
      <c r="Q19" s="4"/>
      <c r="R19" s="4"/>
      <c r="S19" s="4"/>
      <c r="T19" s="4"/>
      <c r="U19" s="4"/>
      <c r="V19" s="4"/>
      <c r="W19" s="4"/>
      <c r="X19" s="4"/>
      <c r="Y19" s="4"/>
      <c r="Z19" s="4"/>
    </row>
    <row r="20" spans="1:26" ht="16.5" customHeight="1">
      <c r="A20" s="86"/>
      <c r="B20" s="86"/>
      <c r="C20" s="86"/>
      <c r="D20" s="86"/>
      <c r="E20" s="86"/>
      <c r="F20" s="86"/>
      <c r="G20" s="86"/>
      <c r="H20" s="86"/>
      <c r="I20" s="86"/>
      <c r="J20" s="86"/>
      <c r="K20" s="86"/>
      <c r="L20" s="86"/>
      <c r="M20" s="3"/>
      <c r="N20" s="3"/>
      <c r="O20" s="3"/>
      <c r="P20" s="3"/>
      <c r="Q20" s="4"/>
      <c r="R20" s="4"/>
      <c r="S20" s="4"/>
      <c r="T20" s="4"/>
      <c r="U20" s="4"/>
      <c r="V20" s="4"/>
      <c r="W20" s="4"/>
      <c r="X20" s="4"/>
      <c r="Y20" s="4"/>
      <c r="Z20" s="4"/>
    </row>
    <row r="21" spans="1:26" ht="16.5" customHeight="1">
      <c r="A21" s="96">
        <v>5</v>
      </c>
      <c r="B21" s="97" t="str">
        <f>IF(MID('2. Identificación del Riesgo'!H21:H23,1,27)="Seguridad de la Información",'2. Identificación del Riesgo'!B21:B23,
IF('2. Identificación del Riesgo'!H21:H23="","",
IF(MID('2. Identificación del Riesgo'!H21:H23,1,27)&lt;&gt;"Seguridad de la Información","No aplica")))</f>
        <v>No aplica</v>
      </c>
      <c r="C21" s="97" t="str">
        <f>IF(MID('2. Identificación del Riesgo'!H21:H23,1,27)="Seguridad de la Información",'2. Identificación del Riesgo'!C21:C23,
IF('2. Identificación del Riesgo'!H21:H23="","",
IF(MID('2. Identificación del Riesgo'!H21:H23,1,27)&lt;&gt;"Seguridad de la Información","No aplica")))</f>
        <v>No aplica</v>
      </c>
      <c r="D21" s="97" t="str">
        <f>IF(MID('2. Identificación del Riesgo'!H21:H23,1,27)="Seguridad de la Información",'2. Identificación del Riesgo'!G21:G23,
IF('2. Identificación del Riesgo'!H21:H23="","",
IF(MID('2. Identificación del Riesgo'!H21:H23,1,27)&lt;&gt;"Seguridad de la Información","No aplica")))</f>
        <v>No aplica</v>
      </c>
      <c r="E21" s="97" t="str">
        <f>IF(MID('2. Identificación del Riesgo'!H21:H23,1,27)="Seguridad de la Información",'2. Identificación del Riesgo'!H21:H23,
IF('2. Identificación del Riesgo'!H21:H23="","",
IF(MID('2. Identificación del Riesgo'!H21:H23,1,27)&lt;&gt;"Seguridad de la Información","No aplica")))</f>
        <v>No aplica</v>
      </c>
      <c r="F21" s="97" t="str">
        <f>IF(MID('2. Identificación del Riesgo'!H21:H23,1,27)="Seguridad de la Información",'2. Identificación del Riesgo'!I21:I23,
IF('2. Identificación del Riesgo'!H21:H23="","",
IF(MID('2. Identificación del Riesgo'!H21:H23,1,27)&lt;&gt;"Seguridad de la Información","No aplica")))</f>
        <v>No aplica</v>
      </c>
      <c r="G21" s="9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7"/>
      <c r="I21" s="97"/>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7"/>
      <c r="L21" s="97"/>
      <c r="M21" s="3"/>
      <c r="N21" s="3"/>
      <c r="O21" s="3"/>
      <c r="P21" s="3"/>
      <c r="Q21" s="4"/>
      <c r="R21" s="4"/>
      <c r="S21" s="4"/>
      <c r="T21" s="4"/>
      <c r="U21" s="4"/>
      <c r="V21" s="4"/>
      <c r="W21" s="4"/>
      <c r="X21" s="4"/>
      <c r="Y21" s="4"/>
      <c r="Z21" s="4"/>
    </row>
    <row r="22" spans="1:26" ht="16.5" customHeight="1">
      <c r="A22" s="91"/>
      <c r="B22" s="91"/>
      <c r="C22" s="91"/>
      <c r="D22" s="91"/>
      <c r="E22" s="91"/>
      <c r="F22" s="91"/>
      <c r="G22" s="91"/>
      <c r="H22" s="91"/>
      <c r="I22" s="91"/>
      <c r="J22" s="91"/>
      <c r="K22" s="91"/>
      <c r="L22" s="91"/>
      <c r="M22" s="3"/>
      <c r="N22" s="3"/>
      <c r="O22" s="3"/>
      <c r="P22" s="3"/>
      <c r="Q22" s="4"/>
      <c r="R22" s="4"/>
      <c r="S22" s="4"/>
      <c r="T22" s="4"/>
      <c r="U22" s="4"/>
      <c r="V22" s="4"/>
      <c r="W22" s="4"/>
      <c r="X22" s="4"/>
      <c r="Y22" s="4"/>
      <c r="Z22" s="4"/>
    </row>
    <row r="23" spans="1:26" ht="16.5" customHeight="1">
      <c r="A23" s="86"/>
      <c r="B23" s="86"/>
      <c r="C23" s="86"/>
      <c r="D23" s="86"/>
      <c r="E23" s="86"/>
      <c r="F23" s="86"/>
      <c r="G23" s="86"/>
      <c r="H23" s="86"/>
      <c r="I23" s="86"/>
      <c r="J23" s="86"/>
      <c r="K23" s="86"/>
      <c r="L23" s="86"/>
      <c r="M23" s="3"/>
      <c r="N23" s="3"/>
      <c r="O23" s="3"/>
      <c r="P23" s="3"/>
      <c r="Q23" s="4"/>
      <c r="R23" s="4"/>
      <c r="S23" s="4"/>
      <c r="T23" s="4"/>
      <c r="U23" s="4"/>
      <c r="V23" s="4"/>
      <c r="W23" s="4"/>
      <c r="X23" s="4"/>
      <c r="Y23" s="4"/>
      <c r="Z23" s="4"/>
    </row>
    <row r="24" spans="1:26" ht="16.5" customHeight="1">
      <c r="A24" s="96">
        <v>6</v>
      </c>
      <c r="B24" s="97" t="str">
        <f>IF(MID('2. Identificación del Riesgo'!H24:H26,1,27)="Seguridad de la Información",'2. Identificación del Riesgo'!B24:B26,
IF('2. Identificación del Riesgo'!H24:H26="","",
IF(MID('2. Identificación del Riesgo'!H24:H26,1,27)&lt;&gt;"Seguridad de la Información","No aplica")))</f>
        <v>Gestión Documental</v>
      </c>
      <c r="C24" s="97"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7"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7"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7"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97" t="s">
        <v>235</v>
      </c>
      <c r="I24" s="97" t="s">
        <v>236</v>
      </c>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97" t="s">
        <v>184</v>
      </c>
      <c r="L24" s="97" t="s">
        <v>185</v>
      </c>
      <c r="M24" s="3"/>
      <c r="N24" s="3"/>
      <c r="O24" s="3"/>
      <c r="P24" s="3"/>
      <c r="Q24" s="4"/>
      <c r="R24" s="4"/>
      <c r="S24" s="4"/>
      <c r="T24" s="4"/>
      <c r="U24" s="4"/>
      <c r="V24" s="4"/>
      <c r="W24" s="4"/>
      <c r="X24" s="4"/>
      <c r="Y24" s="4"/>
      <c r="Z24" s="4"/>
    </row>
    <row r="25" spans="1:26" ht="16.5" customHeight="1">
      <c r="A25" s="91"/>
      <c r="B25" s="91"/>
      <c r="C25" s="91"/>
      <c r="D25" s="91"/>
      <c r="E25" s="91"/>
      <c r="F25" s="91"/>
      <c r="G25" s="91"/>
      <c r="H25" s="91"/>
      <c r="I25" s="91"/>
      <c r="J25" s="91"/>
      <c r="K25" s="91"/>
      <c r="L25" s="91"/>
      <c r="M25" s="3"/>
      <c r="N25" s="3"/>
      <c r="O25" s="3"/>
      <c r="P25" s="3"/>
      <c r="Q25" s="4"/>
      <c r="R25" s="4"/>
      <c r="S25" s="4"/>
      <c r="T25" s="4"/>
      <c r="U25" s="4"/>
      <c r="V25" s="4"/>
      <c r="W25" s="4"/>
      <c r="X25" s="4"/>
      <c r="Y25" s="4"/>
      <c r="Z25" s="4"/>
    </row>
    <row r="26" spans="1:26" ht="16.5" customHeight="1">
      <c r="A26" s="86"/>
      <c r="B26" s="86"/>
      <c r="C26" s="86"/>
      <c r="D26" s="86"/>
      <c r="E26" s="86"/>
      <c r="F26" s="86"/>
      <c r="G26" s="86"/>
      <c r="H26" s="86"/>
      <c r="I26" s="86"/>
      <c r="J26" s="86"/>
      <c r="K26" s="86"/>
      <c r="L26" s="86"/>
      <c r="M26" s="3"/>
      <c r="N26" s="3"/>
      <c r="O26" s="3"/>
      <c r="P26" s="3"/>
      <c r="Q26" s="4"/>
      <c r="R26" s="4"/>
      <c r="S26" s="4"/>
      <c r="T26" s="4"/>
      <c r="U26" s="4"/>
      <c r="V26" s="4"/>
      <c r="W26" s="4"/>
      <c r="X26" s="4"/>
      <c r="Y26" s="4"/>
      <c r="Z26" s="4"/>
    </row>
    <row r="27" spans="1:26" ht="16.5" customHeight="1">
      <c r="A27" s="96">
        <v>7</v>
      </c>
      <c r="B27" s="97" t="str">
        <f>IF(MID('2. Identificación del Riesgo'!H27:H29,1,27)="Seguridad de la Información",'2. Identificación del Riesgo'!B27:B29,
IF('2. Identificación del Riesgo'!H27:H29="","",
IF(MID('2. Identificación del Riesgo'!H27:H29,1,27)&lt;&gt;"Seguridad de la Información","No aplica")))</f>
        <v>Gestión Documental</v>
      </c>
      <c r="C27" s="97" t="str">
        <f>IF(MID('2. Identificación del Riesgo'!H27:H29,1,27)="Seguridad de la Información",'2. Identificación del Riesgo'!C27:C29,
IF('2. Identificación del Riesgo'!H27:H29="","",
IF(MID('2. Identificación del Riesgo'!H27:H29,1,27)&lt;&gt;"Seguridad de la Información","No aplica")))</f>
        <v>Trabajo en Casa y Teletrabajo</v>
      </c>
      <c r="D27" s="97"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7"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7"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97" t="s">
        <v>237</v>
      </c>
      <c r="I27" s="97" t="s">
        <v>236</v>
      </c>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97" t="s">
        <v>194</v>
      </c>
      <c r="L27" s="97" t="s">
        <v>195</v>
      </c>
      <c r="M27" s="3"/>
      <c r="N27" s="3"/>
      <c r="O27" s="3"/>
      <c r="P27" s="3"/>
      <c r="Q27" s="4"/>
      <c r="R27" s="4"/>
      <c r="S27" s="4"/>
      <c r="T27" s="4"/>
      <c r="U27" s="4"/>
      <c r="V27" s="4"/>
      <c r="W27" s="4"/>
      <c r="X27" s="4"/>
      <c r="Y27" s="4"/>
      <c r="Z27" s="4"/>
    </row>
    <row r="28" spans="1:26" ht="16.5" customHeight="1">
      <c r="A28" s="91"/>
      <c r="B28" s="91"/>
      <c r="C28" s="91"/>
      <c r="D28" s="91"/>
      <c r="E28" s="91"/>
      <c r="F28" s="91"/>
      <c r="G28" s="91"/>
      <c r="H28" s="91"/>
      <c r="I28" s="91"/>
      <c r="J28" s="91"/>
      <c r="K28" s="91"/>
      <c r="L28" s="91"/>
      <c r="M28" s="3"/>
      <c r="N28" s="3"/>
      <c r="O28" s="3"/>
      <c r="P28" s="3"/>
      <c r="Q28" s="4"/>
      <c r="R28" s="4"/>
      <c r="S28" s="4"/>
      <c r="T28" s="4"/>
      <c r="U28" s="4"/>
      <c r="V28" s="4"/>
      <c r="W28" s="4"/>
      <c r="X28" s="4"/>
      <c r="Y28" s="4"/>
      <c r="Z28" s="4"/>
    </row>
    <row r="29" spans="1:26" ht="16.5" customHeight="1">
      <c r="A29" s="86"/>
      <c r="B29" s="86"/>
      <c r="C29" s="86"/>
      <c r="D29" s="86"/>
      <c r="E29" s="86"/>
      <c r="F29" s="86"/>
      <c r="G29" s="86"/>
      <c r="H29" s="86"/>
      <c r="I29" s="86"/>
      <c r="J29" s="86"/>
      <c r="K29" s="86"/>
      <c r="L29" s="86"/>
      <c r="M29" s="3"/>
      <c r="N29" s="3"/>
      <c r="O29" s="3"/>
      <c r="P29" s="3"/>
      <c r="Q29" s="4"/>
      <c r="R29" s="4"/>
      <c r="S29" s="4"/>
      <c r="T29" s="4"/>
      <c r="U29" s="4"/>
      <c r="V29" s="4"/>
      <c r="W29" s="4"/>
      <c r="X29" s="4"/>
      <c r="Y29" s="4"/>
      <c r="Z29" s="4"/>
    </row>
    <row r="30" spans="1:26" ht="16.5" customHeight="1">
      <c r="A30" s="96">
        <v>8</v>
      </c>
      <c r="B30" s="97" t="str">
        <f>IF(MID('2. Identificación del Riesgo'!H30:H32,1,27)="Seguridad de la Información",'2. Identificación del Riesgo'!B30:B32,
IF('2. Identificación del Riesgo'!H30:H32="","",
IF(MID('2. Identificación del Riesgo'!H30:H32,1,27)&lt;&gt;"Seguridad de la Información","No aplica")))</f>
        <v/>
      </c>
      <c r="C30" s="97" t="str">
        <f>IF(MID('2. Identificación del Riesgo'!H30:H32,1,27)="Seguridad de la Información",'2. Identificación del Riesgo'!C30:C32,
IF('2. Identificación del Riesgo'!H30:H32="","",
IF(MID('2. Identificación del Riesgo'!H30:H32,1,27)&lt;&gt;"Seguridad de la Información","No aplica")))</f>
        <v/>
      </c>
      <c r="D30" s="97" t="str">
        <f>IF(MID('2. Identificación del Riesgo'!H30:H32,1,27)="Seguridad de la Información",'2. Identificación del Riesgo'!G30:G32,
IF('2. Identificación del Riesgo'!H30:H32="","",
IF(MID('2. Identificación del Riesgo'!H30:H32,1,27)&lt;&gt;"Seguridad de la Información","No aplica")))</f>
        <v/>
      </c>
      <c r="E30" s="97" t="str">
        <f>IF(MID('2. Identificación del Riesgo'!H30:H32,1,27)="Seguridad de la Información",'2. Identificación del Riesgo'!H30:H32,
IF('2. Identificación del Riesgo'!H30:H32="","",
IF(MID('2. Identificación del Riesgo'!H30:H32,1,27)&lt;&gt;"Seguridad de la Información","No aplica")))</f>
        <v/>
      </c>
      <c r="F30" s="97" t="str">
        <f>IF(MID('2. Identificación del Riesgo'!H30:H32,1,27)="Seguridad de la Información",'2. Identificación del Riesgo'!I30:I32,
IF('2. Identificación del Riesgo'!H30:H32="","",
IF(MID('2. Identificación del Riesgo'!H30:H32,1,27)&lt;&gt;"Seguridad de la Información","No aplica")))</f>
        <v/>
      </c>
      <c r="G30" s="9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7"/>
      <c r="I30" s="97"/>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7"/>
      <c r="L30" s="97"/>
      <c r="M30" s="3"/>
      <c r="N30" s="3"/>
      <c r="O30" s="3"/>
      <c r="P30" s="3"/>
      <c r="Q30" s="4"/>
      <c r="R30" s="4"/>
      <c r="S30" s="4"/>
      <c r="T30" s="4"/>
      <c r="U30" s="4"/>
      <c r="V30" s="4"/>
      <c r="W30" s="4"/>
      <c r="X30" s="4"/>
      <c r="Y30" s="4"/>
      <c r="Z30" s="4"/>
    </row>
    <row r="31" spans="1:26" ht="16.5" customHeight="1">
      <c r="A31" s="91"/>
      <c r="B31" s="91"/>
      <c r="C31" s="91"/>
      <c r="D31" s="91"/>
      <c r="E31" s="91"/>
      <c r="F31" s="91"/>
      <c r="G31" s="91"/>
      <c r="H31" s="91"/>
      <c r="I31" s="91"/>
      <c r="J31" s="91"/>
      <c r="K31" s="91"/>
      <c r="L31" s="91"/>
      <c r="M31" s="3"/>
      <c r="N31" s="3"/>
      <c r="O31" s="3"/>
      <c r="P31" s="3"/>
      <c r="Q31" s="4"/>
      <c r="R31" s="4"/>
      <c r="S31" s="4"/>
      <c r="T31" s="4"/>
      <c r="U31" s="4"/>
      <c r="V31" s="4"/>
      <c r="W31" s="4"/>
      <c r="X31" s="4"/>
      <c r="Y31" s="4"/>
      <c r="Z31" s="4"/>
    </row>
    <row r="32" spans="1:26" ht="16.5" customHeight="1">
      <c r="A32" s="86"/>
      <c r="B32" s="86"/>
      <c r="C32" s="86"/>
      <c r="D32" s="86"/>
      <c r="E32" s="86"/>
      <c r="F32" s="86"/>
      <c r="G32" s="86"/>
      <c r="H32" s="86"/>
      <c r="I32" s="86"/>
      <c r="J32" s="86"/>
      <c r="K32" s="86"/>
      <c r="L32" s="86"/>
      <c r="M32" s="3"/>
      <c r="N32" s="3"/>
      <c r="O32" s="3"/>
      <c r="P32" s="3"/>
      <c r="Q32" s="4"/>
      <c r="R32" s="4"/>
      <c r="S32" s="4"/>
      <c r="T32" s="4"/>
      <c r="U32" s="4"/>
      <c r="V32" s="4"/>
      <c r="W32" s="4"/>
      <c r="X32" s="4"/>
      <c r="Y32" s="4"/>
      <c r="Z32" s="4"/>
    </row>
    <row r="33" spans="1:26" ht="16.5" customHeight="1">
      <c r="A33" s="96">
        <v>9</v>
      </c>
      <c r="B33" s="97" t="str">
        <f>IF(MID('2. Identificación del Riesgo'!H33:H35,1,27)="Seguridad de la Información",'2. Identificación del Riesgo'!B33:B35,
IF('2. Identificación del Riesgo'!H33:H35="","",
IF(MID('2. Identificación del Riesgo'!H33:H35,1,27)&lt;&gt;"Seguridad de la Información","No aplica")))</f>
        <v/>
      </c>
      <c r="C33" s="97" t="str">
        <f>IF(MID('2. Identificación del Riesgo'!H33:H35,1,27)="Seguridad de la Información",'2. Identificación del Riesgo'!C33:C35,
IF('2. Identificación del Riesgo'!H33:H35="","",
IF(MID('2. Identificación del Riesgo'!H33:H35,1,27)&lt;&gt;"Seguridad de la Información","No aplica")))</f>
        <v/>
      </c>
      <c r="D33" s="97" t="str">
        <f>IF(MID('2. Identificación del Riesgo'!H33:H35,1,27)="Seguridad de la Información",'2. Identificación del Riesgo'!G33:G35,
IF('2. Identificación del Riesgo'!H33:H35="","",
IF(MID('2. Identificación del Riesgo'!H33:H35,1,27)&lt;&gt;"Seguridad de la Información","No aplica")))</f>
        <v/>
      </c>
      <c r="E33" s="97" t="str">
        <f>IF(MID('2. Identificación del Riesgo'!H33:H35,1,27)="Seguridad de la Información",'2. Identificación del Riesgo'!H33:H35,
IF('2. Identificación del Riesgo'!H33:H35="","",
IF(MID('2. Identificación del Riesgo'!H33:H35,1,27)&lt;&gt;"Seguridad de la Información","No aplica")))</f>
        <v/>
      </c>
      <c r="F33" s="97" t="str">
        <f>IF(MID('2. Identificación del Riesgo'!H33:H35,1,27)="Seguridad de la Información",'2. Identificación del Riesgo'!I33:I35,
IF('2. Identificación del Riesgo'!H33:H35="","",
IF(MID('2. Identificación del Riesgo'!H33:H35,1,27)&lt;&gt;"Seguridad de la Información","No aplica")))</f>
        <v/>
      </c>
      <c r="G33" s="9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7"/>
      <c r="I33" s="97"/>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7"/>
      <c r="L33" s="97"/>
      <c r="M33" s="3"/>
      <c r="N33" s="3"/>
      <c r="O33" s="3"/>
      <c r="P33" s="3"/>
      <c r="Q33" s="4"/>
      <c r="R33" s="4"/>
      <c r="S33" s="4"/>
      <c r="T33" s="4"/>
      <c r="U33" s="4"/>
      <c r="V33" s="4"/>
      <c r="W33" s="4"/>
      <c r="X33" s="4"/>
      <c r="Y33" s="4"/>
      <c r="Z33" s="4"/>
    </row>
    <row r="34" spans="1:26" ht="16.5" customHeight="1">
      <c r="A34" s="91"/>
      <c r="B34" s="91"/>
      <c r="C34" s="91"/>
      <c r="D34" s="91"/>
      <c r="E34" s="91"/>
      <c r="F34" s="91"/>
      <c r="G34" s="91"/>
      <c r="H34" s="91"/>
      <c r="I34" s="91"/>
      <c r="J34" s="91"/>
      <c r="K34" s="91"/>
      <c r="L34" s="91"/>
      <c r="M34" s="3"/>
      <c r="N34" s="3"/>
      <c r="O34" s="3"/>
      <c r="P34" s="3"/>
      <c r="Q34" s="4"/>
      <c r="R34" s="4"/>
      <c r="S34" s="4"/>
      <c r="T34" s="4"/>
      <c r="U34" s="4"/>
      <c r="V34" s="4"/>
      <c r="W34" s="4"/>
      <c r="X34" s="4"/>
      <c r="Y34" s="4"/>
      <c r="Z34" s="4"/>
    </row>
    <row r="35" spans="1:26" ht="16.5" customHeight="1">
      <c r="A35" s="86"/>
      <c r="B35" s="86"/>
      <c r="C35" s="86"/>
      <c r="D35" s="86"/>
      <c r="E35" s="86"/>
      <c r="F35" s="86"/>
      <c r="G35" s="86"/>
      <c r="H35" s="86"/>
      <c r="I35" s="86"/>
      <c r="J35" s="86"/>
      <c r="K35" s="86"/>
      <c r="L35" s="86"/>
      <c r="M35" s="3"/>
      <c r="N35" s="3"/>
      <c r="O35" s="3"/>
      <c r="P35" s="3"/>
      <c r="Q35" s="4"/>
      <c r="R35" s="4"/>
      <c r="S35" s="4"/>
      <c r="T35" s="4"/>
      <c r="U35" s="4"/>
      <c r="V35" s="4"/>
      <c r="W35" s="4"/>
      <c r="X35" s="4"/>
      <c r="Y35" s="4"/>
      <c r="Z35" s="4"/>
    </row>
    <row r="36" spans="1:26" ht="16.5" customHeight="1">
      <c r="A36" s="96">
        <v>10</v>
      </c>
      <c r="B36" s="97" t="str">
        <f>IF(MID('2. Identificación del Riesgo'!H36:H38,1,27)="Seguridad de la Información",'2. Identificación del Riesgo'!B36:B38,
IF('2. Identificación del Riesgo'!H36:H38="","",
IF(MID('2. Identificación del Riesgo'!H36:H38,1,27)&lt;&gt;"Seguridad de la Información","No aplica")))</f>
        <v/>
      </c>
      <c r="C36" s="97" t="str">
        <f>IF(MID('2. Identificación del Riesgo'!H36:H38,1,27)="Seguridad de la Información",'2. Identificación del Riesgo'!C36:C38,
IF('2. Identificación del Riesgo'!H36:H38="","",
IF(MID('2. Identificación del Riesgo'!H36:H38,1,27)&lt;&gt;"Seguridad de la Información","No aplica")))</f>
        <v/>
      </c>
      <c r="D36" s="97" t="str">
        <f>IF(MID('2. Identificación del Riesgo'!H36:H38,1,27)="Seguridad de la Información",'2. Identificación del Riesgo'!G36:G38,
IF('2. Identificación del Riesgo'!H36:H38="","",
IF(MID('2. Identificación del Riesgo'!H36:H38,1,27)&lt;&gt;"Seguridad de la Información","No aplica")))</f>
        <v/>
      </c>
      <c r="E36" s="97" t="str">
        <f>IF(MID('2. Identificación del Riesgo'!H36:H38,1,27)="Seguridad de la Información",'2. Identificación del Riesgo'!H36:H38,
IF('2. Identificación del Riesgo'!H36:H38="","",
IF(MID('2. Identificación del Riesgo'!H36:H38,1,27)&lt;&gt;"Seguridad de la Información","No aplica")))</f>
        <v/>
      </c>
      <c r="F36" s="97" t="str">
        <f>IF(MID('2. Identificación del Riesgo'!H36:H38,1,27)="Seguridad de la Información",'2. Identificación del Riesgo'!I36:I38,
IF('2. Identificación del Riesgo'!H36:H38="","",
IF(MID('2. Identificación del Riesgo'!H36:H38,1,27)&lt;&gt;"Seguridad de la Información","No aplica")))</f>
        <v/>
      </c>
      <c r="G36" s="9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7"/>
      <c r="I36" s="97"/>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7"/>
      <c r="L36" s="97"/>
      <c r="M36" s="3"/>
      <c r="N36" s="3"/>
      <c r="O36" s="3"/>
      <c r="P36" s="3"/>
      <c r="Q36" s="4"/>
      <c r="R36" s="4"/>
      <c r="S36" s="4"/>
      <c r="T36" s="4"/>
      <c r="U36" s="4"/>
      <c r="V36" s="4"/>
      <c r="W36" s="4"/>
      <c r="X36" s="4"/>
      <c r="Y36" s="4"/>
      <c r="Z36" s="4"/>
    </row>
    <row r="37" spans="1:26" ht="16.5" customHeight="1">
      <c r="A37" s="91"/>
      <c r="B37" s="91"/>
      <c r="C37" s="91"/>
      <c r="D37" s="91"/>
      <c r="E37" s="91"/>
      <c r="F37" s="91"/>
      <c r="G37" s="91"/>
      <c r="H37" s="91"/>
      <c r="I37" s="91"/>
      <c r="J37" s="91"/>
      <c r="K37" s="91"/>
      <c r="L37" s="91"/>
      <c r="M37" s="2"/>
      <c r="N37" s="2"/>
      <c r="O37" s="2"/>
      <c r="P37" s="2"/>
      <c r="Q37" s="4"/>
      <c r="R37" s="4"/>
      <c r="S37" s="4"/>
      <c r="T37" s="4"/>
      <c r="U37" s="4"/>
      <c r="V37" s="4"/>
      <c r="W37" s="4"/>
      <c r="X37" s="4"/>
      <c r="Y37" s="4"/>
      <c r="Z37" s="4"/>
    </row>
    <row r="38" spans="1:26" ht="16.5" customHeight="1">
      <c r="A38" s="86"/>
      <c r="B38" s="86"/>
      <c r="C38" s="86"/>
      <c r="D38" s="86"/>
      <c r="E38" s="86"/>
      <c r="F38" s="86"/>
      <c r="G38" s="86"/>
      <c r="H38" s="86"/>
      <c r="I38" s="86"/>
      <c r="J38" s="86"/>
      <c r="K38" s="86"/>
      <c r="L38" s="86"/>
      <c r="M38" s="2"/>
      <c r="N38" s="2"/>
      <c r="O38" s="2"/>
      <c r="P38" s="2"/>
      <c r="Q38" s="4"/>
      <c r="R38" s="4"/>
      <c r="S38" s="4"/>
      <c r="T38" s="4"/>
      <c r="U38" s="4"/>
      <c r="V38" s="4"/>
      <c r="W38" s="4"/>
      <c r="X38" s="4"/>
      <c r="Y38" s="4"/>
      <c r="Z38" s="4"/>
    </row>
    <row r="39" spans="1:26" ht="16.5" customHeight="1">
      <c r="A39" s="96">
        <v>11</v>
      </c>
      <c r="B39" s="97" t="str">
        <f>IF(MID('2. Identificación del Riesgo'!H39:H41,1,27)="Seguridad de la Información",'2. Identificación del Riesgo'!B39:B41,
IF('2. Identificación del Riesgo'!H39:H41="","",
IF(MID('2. Identificación del Riesgo'!H39:H41,1,27)&lt;&gt;"Seguridad de la Información","No aplica")))</f>
        <v/>
      </c>
      <c r="C39" s="97" t="str">
        <f>IF(MID('2. Identificación del Riesgo'!H39:H41,1,27)="Seguridad de la Información",'2. Identificación del Riesgo'!C39:C41,
IF('2. Identificación del Riesgo'!H39:H41="","",
IF(MID('2. Identificación del Riesgo'!H39:H41,1,27)&lt;&gt;"Seguridad de la Información","No aplica")))</f>
        <v/>
      </c>
      <c r="D39" s="97" t="str">
        <f>IF(MID('2. Identificación del Riesgo'!H39:H41,1,27)="Seguridad de la Información",'2. Identificación del Riesgo'!G39:G41,
IF('2. Identificación del Riesgo'!H39:H41="","",
IF(MID('2. Identificación del Riesgo'!H39:H41,1,27)&lt;&gt;"Seguridad de la Información","No aplica")))</f>
        <v/>
      </c>
      <c r="E39" s="97" t="str">
        <f>IF(MID('2. Identificación del Riesgo'!H39:H41,1,27)="Seguridad de la Información",'2. Identificación del Riesgo'!H39:H41,
IF('2. Identificación del Riesgo'!H39:H41="","",
IF(MID('2. Identificación del Riesgo'!H39:H41,1,27)&lt;&gt;"Seguridad de la Información","No aplica")))</f>
        <v/>
      </c>
      <c r="F39" s="97" t="str">
        <f>IF(MID('2. Identificación del Riesgo'!H39:H41,1,27)="Seguridad de la Información",'2. Identificación del Riesgo'!I39:I41,
IF('2. Identificación del Riesgo'!H39:H41="","",
IF(MID('2. Identificación del Riesgo'!H39:H41,1,27)&lt;&gt;"Seguridad de la Información","No aplica")))</f>
        <v/>
      </c>
      <c r="G39" s="9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7"/>
      <c r="I39" s="97"/>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7"/>
      <c r="L39" s="97"/>
      <c r="M39" s="3"/>
      <c r="N39" s="3"/>
      <c r="O39" s="3"/>
      <c r="P39" s="3"/>
      <c r="Q39" s="4"/>
      <c r="R39" s="4"/>
      <c r="S39" s="4"/>
      <c r="T39" s="4"/>
      <c r="U39" s="4"/>
      <c r="V39" s="4"/>
      <c r="W39" s="4"/>
      <c r="X39" s="4"/>
      <c r="Y39" s="4"/>
      <c r="Z39" s="4"/>
    </row>
    <row r="40" spans="1:26" ht="16.5" customHeight="1">
      <c r="A40" s="91"/>
      <c r="B40" s="91"/>
      <c r="C40" s="91"/>
      <c r="D40" s="91"/>
      <c r="E40" s="91"/>
      <c r="F40" s="91"/>
      <c r="G40" s="91"/>
      <c r="H40" s="91"/>
      <c r="I40" s="91"/>
      <c r="J40" s="91"/>
      <c r="K40" s="91"/>
      <c r="L40" s="91"/>
      <c r="M40" s="2"/>
      <c r="N40" s="2"/>
      <c r="O40" s="2"/>
      <c r="P40" s="2"/>
      <c r="Q40" s="4"/>
      <c r="R40" s="4"/>
      <c r="S40" s="4"/>
      <c r="T40" s="4"/>
      <c r="U40" s="4"/>
      <c r="V40" s="4"/>
      <c r="W40" s="4"/>
      <c r="X40" s="4"/>
      <c r="Y40" s="4"/>
      <c r="Z40" s="4"/>
    </row>
    <row r="41" spans="1:26" ht="16.5" customHeight="1">
      <c r="A41" s="86"/>
      <c r="B41" s="86"/>
      <c r="C41" s="86"/>
      <c r="D41" s="86"/>
      <c r="E41" s="86"/>
      <c r="F41" s="86"/>
      <c r="G41" s="86"/>
      <c r="H41" s="86"/>
      <c r="I41" s="86"/>
      <c r="J41" s="86"/>
      <c r="K41" s="86"/>
      <c r="L41" s="86"/>
      <c r="M41" s="2"/>
      <c r="N41" s="2"/>
      <c r="O41" s="2"/>
      <c r="P41" s="2"/>
      <c r="Q41" s="4"/>
      <c r="R41" s="4"/>
      <c r="S41" s="4"/>
      <c r="T41" s="4"/>
      <c r="U41" s="4"/>
      <c r="V41" s="4"/>
      <c r="W41" s="4"/>
      <c r="X41" s="4"/>
      <c r="Y41" s="4"/>
      <c r="Z41" s="4"/>
    </row>
    <row r="42" spans="1:26" ht="16.5" customHeight="1">
      <c r="A42" s="96">
        <v>12</v>
      </c>
      <c r="B42" s="97" t="str">
        <f>IF(MID('2. Identificación del Riesgo'!H42:H44,1,27)="Seguridad de la Información",'2. Identificación del Riesgo'!B42:B44,
IF('2. Identificación del Riesgo'!H42:H44="","",
IF(MID('2. Identificación del Riesgo'!H42:H44,1,27)&lt;&gt;"Seguridad de la Información","No aplica")))</f>
        <v/>
      </c>
      <c r="C42" s="97" t="str">
        <f>IF(MID('2. Identificación del Riesgo'!H42:H44,1,27)="Seguridad de la Información",'2. Identificación del Riesgo'!C42:C44,
IF('2. Identificación del Riesgo'!H42:H44="","",
IF(MID('2. Identificación del Riesgo'!H42:H44,1,27)&lt;&gt;"Seguridad de la Información","No aplica")))</f>
        <v/>
      </c>
      <c r="D42" s="97" t="str">
        <f>IF(MID('2. Identificación del Riesgo'!H42:H44,1,27)="Seguridad de la Información",'2. Identificación del Riesgo'!G42:G44,
IF('2. Identificación del Riesgo'!H42:H44="","",
IF(MID('2. Identificación del Riesgo'!H42:H44,1,27)&lt;&gt;"Seguridad de la Información","No aplica")))</f>
        <v/>
      </c>
      <c r="E42" s="97" t="str">
        <f>IF(MID('2. Identificación del Riesgo'!H42:H44,1,27)="Seguridad de la Información",'2. Identificación del Riesgo'!H42:H44,
IF('2. Identificación del Riesgo'!H42:H44="","",
IF(MID('2. Identificación del Riesgo'!H42:H44,1,27)&lt;&gt;"Seguridad de la Información","No aplica")))</f>
        <v/>
      </c>
      <c r="F42" s="97" t="str">
        <f>IF(MID('2. Identificación del Riesgo'!H42:H44,1,27)="Seguridad de la Información",'2. Identificación del Riesgo'!I42:I44,
IF('2. Identificación del Riesgo'!H42:H44="","",
IF(MID('2. Identificación del Riesgo'!H42:H44,1,27)&lt;&gt;"Seguridad de la Información","No aplica")))</f>
        <v/>
      </c>
      <c r="G42" s="9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7"/>
      <c r="I42" s="97"/>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7"/>
      <c r="L42" s="97"/>
      <c r="M42" s="3"/>
      <c r="N42" s="3"/>
      <c r="O42" s="3"/>
      <c r="P42" s="3"/>
      <c r="Q42" s="4"/>
      <c r="R42" s="4"/>
      <c r="S42" s="4"/>
      <c r="T42" s="4"/>
      <c r="U42" s="4"/>
      <c r="V42" s="4"/>
      <c r="W42" s="4"/>
      <c r="X42" s="4"/>
      <c r="Y42" s="4"/>
      <c r="Z42" s="4"/>
    </row>
    <row r="43" spans="1:26" ht="16.5" customHeight="1">
      <c r="A43" s="91"/>
      <c r="B43" s="91"/>
      <c r="C43" s="91"/>
      <c r="D43" s="91"/>
      <c r="E43" s="91"/>
      <c r="F43" s="91"/>
      <c r="G43" s="91"/>
      <c r="H43" s="91"/>
      <c r="I43" s="91"/>
      <c r="J43" s="91"/>
      <c r="K43" s="91"/>
      <c r="L43" s="91"/>
      <c r="M43" s="2"/>
      <c r="N43" s="2"/>
      <c r="O43" s="2"/>
      <c r="P43" s="2"/>
      <c r="Q43" s="4"/>
      <c r="R43" s="4"/>
      <c r="S43" s="4"/>
      <c r="T43" s="4"/>
      <c r="U43" s="4"/>
      <c r="V43" s="4"/>
      <c r="W43" s="4"/>
      <c r="X43" s="4"/>
      <c r="Y43" s="4"/>
      <c r="Z43" s="4"/>
    </row>
    <row r="44" spans="1:26" ht="16.5" customHeight="1">
      <c r="A44" s="86"/>
      <c r="B44" s="86"/>
      <c r="C44" s="86"/>
      <c r="D44" s="86"/>
      <c r="E44" s="86"/>
      <c r="F44" s="86"/>
      <c r="G44" s="86"/>
      <c r="H44" s="86"/>
      <c r="I44" s="86"/>
      <c r="J44" s="86"/>
      <c r="K44" s="86"/>
      <c r="L44" s="86"/>
      <c r="M44" s="2"/>
      <c r="N44" s="2"/>
      <c r="O44" s="2"/>
      <c r="P44" s="2"/>
      <c r="Q44" s="4"/>
      <c r="R44" s="4"/>
      <c r="S44" s="4"/>
      <c r="T44" s="4"/>
      <c r="U44" s="4"/>
      <c r="V44" s="4"/>
      <c r="W44" s="4"/>
      <c r="X44" s="4"/>
      <c r="Y44" s="4"/>
      <c r="Z44" s="4"/>
    </row>
    <row r="45" spans="1:26" ht="16.5" customHeight="1">
      <c r="A45" s="96">
        <v>13</v>
      </c>
      <c r="B45" s="97" t="str">
        <f>IF(MID('2. Identificación del Riesgo'!H45:H47,1,27)="Seguridad de la Información",'2. Identificación del Riesgo'!B45:B47,
IF('2. Identificación del Riesgo'!H45:H47="","",
IF(MID('2. Identificación del Riesgo'!H45:H47,1,27)&lt;&gt;"Seguridad de la Información","No aplica")))</f>
        <v/>
      </c>
      <c r="C45" s="97" t="str">
        <f>IF(MID('2. Identificación del Riesgo'!H45:H47,1,27)="Seguridad de la Información",'2. Identificación del Riesgo'!C45:C47,
IF('2. Identificación del Riesgo'!H45:H47="","",
IF(MID('2. Identificación del Riesgo'!H45:H47,1,27)&lt;&gt;"Seguridad de la Información","No aplica")))</f>
        <v/>
      </c>
      <c r="D45" s="97" t="str">
        <f>IF(MID('2. Identificación del Riesgo'!H45:H47,1,27)="Seguridad de la Información",'2. Identificación del Riesgo'!G45:G47,
IF('2. Identificación del Riesgo'!H45:H47="","",
IF(MID('2. Identificación del Riesgo'!H45:H47,1,27)&lt;&gt;"Seguridad de la Información","No aplica")))</f>
        <v/>
      </c>
      <c r="E45" s="97" t="str">
        <f>IF(MID('2. Identificación del Riesgo'!H45:H47,1,27)="Seguridad de la Información",'2. Identificación del Riesgo'!H45:H47,
IF('2. Identificación del Riesgo'!H45:H47="","",
IF(MID('2. Identificación del Riesgo'!H45:H47,1,27)&lt;&gt;"Seguridad de la Información","No aplica")))</f>
        <v/>
      </c>
      <c r="F45" s="97" t="str">
        <f>IF(MID('2. Identificación del Riesgo'!H45:H47,1,27)="Seguridad de la Información",'2. Identificación del Riesgo'!I45:I47,
IF('2. Identificación del Riesgo'!H45:H47="","",
IF(MID('2. Identificación del Riesgo'!H45:H47,1,27)&lt;&gt;"Seguridad de la Información","No aplica")))</f>
        <v/>
      </c>
      <c r="G45" s="9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7"/>
      <c r="I45" s="97"/>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7"/>
      <c r="L45" s="97"/>
      <c r="M45" s="3"/>
      <c r="N45" s="3"/>
      <c r="O45" s="3"/>
      <c r="P45" s="3"/>
      <c r="Q45" s="4"/>
      <c r="R45" s="4"/>
      <c r="S45" s="4"/>
      <c r="T45" s="4"/>
      <c r="U45" s="4"/>
      <c r="V45" s="4"/>
      <c r="W45" s="4"/>
      <c r="X45" s="4"/>
      <c r="Y45" s="4"/>
      <c r="Z45" s="4"/>
    </row>
    <row r="46" spans="1:26" ht="16.5" customHeight="1">
      <c r="A46" s="91"/>
      <c r="B46" s="91"/>
      <c r="C46" s="91"/>
      <c r="D46" s="91"/>
      <c r="E46" s="91"/>
      <c r="F46" s="91"/>
      <c r="G46" s="91"/>
      <c r="H46" s="91"/>
      <c r="I46" s="91"/>
      <c r="J46" s="91"/>
      <c r="K46" s="91"/>
      <c r="L46" s="91"/>
      <c r="M46" s="2"/>
      <c r="N46" s="2"/>
      <c r="O46" s="2"/>
      <c r="P46" s="2"/>
      <c r="Q46" s="4"/>
      <c r="R46" s="4"/>
      <c r="S46" s="4"/>
      <c r="T46" s="4"/>
      <c r="U46" s="4"/>
      <c r="V46" s="4"/>
      <c r="W46" s="4"/>
      <c r="X46" s="4"/>
      <c r="Y46" s="4"/>
      <c r="Z46" s="4"/>
    </row>
    <row r="47" spans="1:26" ht="16.5" customHeight="1">
      <c r="A47" s="86"/>
      <c r="B47" s="86"/>
      <c r="C47" s="86"/>
      <c r="D47" s="86"/>
      <c r="E47" s="86"/>
      <c r="F47" s="86"/>
      <c r="G47" s="86"/>
      <c r="H47" s="86"/>
      <c r="I47" s="86"/>
      <c r="J47" s="86"/>
      <c r="K47" s="86"/>
      <c r="L47" s="86"/>
      <c r="M47" s="2"/>
      <c r="N47" s="2"/>
      <c r="O47" s="2"/>
      <c r="P47" s="2"/>
      <c r="Q47" s="4"/>
      <c r="R47" s="4"/>
      <c r="S47" s="4"/>
      <c r="T47" s="4"/>
      <c r="U47" s="4"/>
      <c r="V47" s="4"/>
      <c r="W47" s="4"/>
      <c r="X47" s="4"/>
      <c r="Y47" s="4"/>
      <c r="Z47" s="4"/>
    </row>
    <row r="48" spans="1:26" ht="16.5" customHeight="1">
      <c r="A48" s="96">
        <v>14</v>
      </c>
      <c r="B48" s="97" t="str">
        <f>IF(MID('2. Identificación del Riesgo'!H48:H50,1,27)="Seguridad de la Información",'2. Identificación del Riesgo'!B48:B50,
IF('2. Identificación del Riesgo'!H48:H50="","",
IF(MID('2. Identificación del Riesgo'!H48:H50,1,27)&lt;&gt;"Seguridad de la Información","No aplica")))</f>
        <v/>
      </c>
      <c r="C48" s="97" t="str">
        <f>IF(MID('2. Identificación del Riesgo'!H48:H50,1,27)="Seguridad de la Información",'2. Identificación del Riesgo'!C48:C50,
IF('2. Identificación del Riesgo'!H48:H50="","",
IF(MID('2. Identificación del Riesgo'!H48:H50,1,27)&lt;&gt;"Seguridad de la Información","No aplica")))</f>
        <v/>
      </c>
      <c r="D48" s="97" t="str">
        <f>IF(MID('2. Identificación del Riesgo'!H48:H50,1,27)="Seguridad de la Información",'2. Identificación del Riesgo'!G48:G50,
IF('2. Identificación del Riesgo'!H48:H50="","",
IF(MID('2. Identificación del Riesgo'!H48:H50,1,27)&lt;&gt;"Seguridad de la Información","No aplica")))</f>
        <v/>
      </c>
      <c r="E48" s="97" t="str">
        <f>IF(MID('2. Identificación del Riesgo'!H48:H50,1,27)="Seguridad de la Información",'2. Identificación del Riesgo'!H48:H50,
IF('2. Identificación del Riesgo'!H48:H50="","",
IF(MID('2. Identificación del Riesgo'!H48:H50,1,27)&lt;&gt;"Seguridad de la Información","No aplica")))</f>
        <v/>
      </c>
      <c r="F48" s="97" t="str">
        <f>IF(MID('2. Identificación del Riesgo'!H48:H50,1,27)="Seguridad de la Información",'2. Identificación del Riesgo'!I48:I50,
IF('2. Identificación del Riesgo'!H48:H50="","",
IF(MID('2. Identificación del Riesgo'!H48:H50,1,27)&lt;&gt;"Seguridad de la Información","No aplica")))</f>
        <v/>
      </c>
      <c r="G48" s="9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7"/>
      <c r="I48" s="97"/>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7"/>
      <c r="L48" s="97"/>
      <c r="M48" s="3"/>
      <c r="N48" s="3"/>
      <c r="O48" s="3"/>
      <c r="P48" s="3"/>
      <c r="Q48" s="4"/>
      <c r="R48" s="4"/>
      <c r="S48" s="4"/>
      <c r="T48" s="4"/>
      <c r="U48" s="4"/>
      <c r="V48" s="4"/>
      <c r="W48" s="4"/>
      <c r="X48" s="4"/>
      <c r="Y48" s="4"/>
      <c r="Z48" s="4"/>
    </row>
    <row r="49" spans="1:26" ht="16.5" customHeight="1">
      <c r="A49" s="91"/>
      <c r="B49" s="91"/>
      <c r="C49" s="91"/>
      <c r="D49" s="91"/>
      <c r="E49" s="91"/>
      <c r="F49" s="91"/>
      <c r="G49" s="91"/>
      <c r="H49" s="91"/>
      <c r="I49" s="91"/>
      <c r="J49" s="91"/>
      <c r="K49" s="91"/>
      <c r="L49" s="91"/>
      <c r="M49" s="2"/>
      <c r="N49" s="2"/>
      <c r="O49" s="2"/>
      <c r="P49" s="2"/>
      <c r="Q49" s="4"/>
      <c r="R49" s="4"/>
      <c r="S49" s="4"/>
      <c r="T49" s="4"/>
      <c r="U49" s="4"/>
      <c r="V49" s="4"/>
      <c r="W49" s="4"/>
      <c r="X49" s="4"/>
      <c r="Y49" s="4"/>
      <c r="Z49" s="4"/>
    </row>
    <row r="50" spans="1:26" ht="16.5" customHeight="1">
      <c r="A50" s="86"/>
      <c r="B50" s="86"/>
      <c r="C50" s="86"/>
      <c r="D50" s="86"/>
      <c r="E50" s="86"/>
      <c r="F50" s="86"/>
      <c r="G50" s="86"/>
      <c r="H50" s="86"/>
      <c r="I50" s="86"/>
      <c r="J50" s="86"/>
      <c r="K50" s="86"/>
      <c r="L50" s="86"/>
      <c r="M50" s="2"/>
      <c r="N50" s="2"/>
      <c r="O50" s="2"/>
      <c r="P50" s="2"/>
      <c r="Q50" s="4"/>
      <c r="R50" s="4"/>
      <c r="S50" s="4"/>
      <c r="T50" s="4"/>
      <c r="U50" s="4"/>
      <c r="V50" s="4"/>
      <c r="W50" s="4"/>
      <c r="X50" s="4"/>
      <c r="Y50" s="4"/>
      <c r="Z50" s="4"/>
    </row>
    <row r="51" spans="1:26" ht="16.5" customHeight="1">
      <c r="A51" s="96">
        <v>15</v>
      </c>
      <c r="B51" s="97" t="str">
        <f>IF(MID('2. Identificación del Riesgo'!H51:H53,1,27)="Seguridad de la Información",'2. Identificación del Riesgo'!B51:B53,
IF('2. Identificación del Riesgo'!H51:H53="","",
IF(MID('2. Identificación del Riesgo'!H51:H53,1,27)&lt;&gt;"Seguridad de la Información","No aplica")))</f>
        <v/>
      </c>
      <c r="C51" s="97" t="str">
        <f>IF(MID('2. Identificación del Riesgo'!H51:H53,1,27)="Seguridad de la Información",'2. Identificación del Riesgo'!C51:C53,
IF('2. Identificación del Riesgo'!H51:H53="","",
IF(MID('2. Identificación del Riesgo'!H51:H53,1,27)&lt;&gt;"Seguridad de la Información","No aplica")))</f>
        <v/>
      </c>
      <c r="D51" s="97" t="str">
        <f>IF(MID('2. Identificación del Riesgo'!H51:H53,1,27)="Seguridad de la Información",'2. Identificación del Riesgo'!G51:G53,
IF('2. Identificación del Riesgo'!H51:H53="","",
IF(MID('2. Identificación del Riesgo'!H51:H53,1,27)&lt;&gt;"Seguridad de la Información","No aplica")))</f>
        <v/>
      </c>
      <c r="E51" s="97" t="str">
        <f>IF(MID('2. Identificación del Riesgo'!H51:H53,1,27)="Seguridad de la Información",'2. Identificación del Riesgo'!H51:H53,
IF('2. Identificación del Riesgo'!H51:H53="","",
IF(MID('2. Identificación del Riesgo'!H51:H53,1,27)&lt;&gt;"Seguridad de la Información","No aplica")))</f>
        <v/>
      </c>
      <c r="F51" s="97" t="str">
        <f>IF(MID('2. Identificación del Riesgo'!H51:H53,1,27)="Seguridad de la Información",'2. Identificación del Riesgo'!I51:I53,
IF('2. Identificación del Riesgo'!H51:H53="","",
IF(MID('2. Identificación del Riesgo'!H51:H53,1,27)&lt;&gt;"Seguridad de la Información","No aplica")))</f>
        <v/>
      </c>
      <c r="G51" s="9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7"/>
      <c r="I51" s="97"/>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7"/>
      <c r="L51" s="97"/>
      <c r="M51" s="3"/>
      <c r="N51" s="3"/>
      <c r="O51" s="3"/>
      <c r="P51" s="3"/>
      <c r="Q51" s="4"/>
      <c r="R51" s="4"/>
      <c r="S51" s="4"/>
      <c r="T51" s="4"/>
      <c r="U51" s="4"/>
      <c r="V51" s="4"/>
      <c r="W51" s="4"/>
      <c r="X51" s="4"/>
      <c r="Y51" s="4"/>
      <c r="Z51" s="4"/>
    </row>
    <row r="52" spans="1:26" ht="16.5" customHeight="1">
      <c r="A52" s="91"/>
      <c r="B52" s="91"/>
      <c r="C52" s="91"/>
      <c r="D52" s="91"/>
      <c r="E52" s="91"/>
      <c r="F52" s="91"/>
      <c r="G52" s="91"/>
      <c r="H52" s="91"/>
      <c r="I52" s="91"/>
      <c r="J52" s="91"/>
      <c r="K52" s="91"/>
      <c r="L52" s="91"/>
      <c r="M52" s="2"/>
      <c r="N52" s="2"/>
      <c r="O52" s="2"/>
      <c r="P52" s="2"/>
      <c r="Q52" s="4"/>
      <c r="R52" s="4"/>
      <c r="S52" s="4"/>
      <c r="T52" s="4"/>
      <c r="U52" s="4"/>
      <c r="V52" s="4"/>
      <c r="W52" s="4"/>
      <c r="X52" s="4"/>
      <c r="Y52" s="4"/>
      <c r="Z52" s="4"/>
    </row>
    <row r="53" spans="1:26" ht="16.5" customHeight="1">
      <c r="A53" s="86"/>
      <c r="B53" s="86"/>
      <c r="C53" s="86"/>
      <c r="D53" s="86"/>
      <c r="E53" s="86"/>
      <c r="F53" s="86"/>
      <c r="G53" s="86"/>
      <c r="H53" s="86"/>
      <c r="I53" s="86"/>
      <c r="J53" s="86"/>
      <c r="K53" s="86"/>
      <c r="L53" s="86"/>
      <c r="M53" s="2"/>
      <c r="N53" s="2"/>
      <c r="O53" s="2"/>
      <c r="P53" s="2"/>
      <c r="Q53" s="4"/>
      <c r="R53" s="4"/>
      <c r="S53" s="4"/>
      <c r="T53" s="4"/>
      <c r="U53" s="4"/>
      <c r="V53" s="4"/>
      <c r="W53" s="4"/>
      <c r="X53" s="4"/>
      <c r="Y53" s="4"/>
      <c r="Z53" s="4"/>
    </row>
    <row r="54" spans="1:26" ht="16.5" customHeight="1">
      <c r="A54" s="96">
        <v>16</v>
      </c>
      <c r="B54" s="97" t="str">
        <f>IF(MID('2. Identificación del Riesgo'!H54:H56,1,27)="Seguridad de la Información",'2. Identificación del Riesgo'!B54:B56,
IF('2. Identificación del Riesgo'!H54:H56="","",
IF(MID('2. Identificación del Riesgo'!H54:H56,1,27)&lt;&gt;"Seguridad de la Información","No aplica")))</f>
        <v/>
      </c>
      <c r="C54" s="97" t="str">
        <f>IF(MID('2. Identificación del Riesgo'!H54:H56,1,27)="Seguridad de la Información",'2. Identificación del Riesgo'!C54:C56,
IF('2. Identificación del Riesgo'!H54:H56="","",
IF(MID('2. Identificación del Riesgo'!H54:H56,1,27)&lt;&gt;"Seguridad de la Información","No aplica")))</f>
        <v/>
      </c>
      <c r="D54" s="97" t="str">
        <f>IF(MID('2. Identificación del Riesgo'!H54:H56,1,27)="Seguridad de la Información",'2. Identificación del Riesgo'!G54:G56,
IF('2. Identificación del Riesgo'!H54:H56="","",
IF(MID('2. Identificación del Riesgo'!H54:H56,1,27)&lt;&gt;"Seguridad de la Información","No aplica")))</f>
        <v/>
      </c>
      <c r="E54" s="97" t="str">
        <f>IF(MID('2. Identificación del Riesgo'!H54:H56,1,27)="Seguridad de la Información",'2. Identificación del Riesgo'!H54:H56,
IF('2. Identificación del Riesgo'!H54:H56="","",
IF(MID('2. Identificación del Riesgo'!H54:H56,1,27)&lt;&gt;"Seguridad de la Información","No aplica")))</f>
        <v/>
      </c>
      <c r="F54" s="97" t="str">
        <f>IF(MID('2. Identificación del Riesgo'!H54:H56,1,27)="Seguridad de la Información",'2. Identificación del Riesgo'!I54:I56,
IF('2. Identificación del Riesgo'!H54:H56="","",
IF(MID('2. Identificación del Riesgo'!H54:H56,1,27)&lt;&gt;"Seguridad de la Información","No aplica")))</f>
        <v/>
      </c>
      <c r="G54" s="9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7"/>
      <c r="I54" s="97"/>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7"/>
      <c r="L54" s="97"/>
      <c r="M54" s="3"/>
      <c r="N54" s="3"/>
      <c r="O54" s="3"/>
      <c r="P54" s="3"/>
      <c r="Q54" s="4"/>
      <c r="R54" s="4"/>
      <c r="S54" s="4"/>
      <c r="T54" s="4"/>
      <c r="U54" s="4"/>
      <c r="V54" s="4"/>
      <c r="W54" s="4"/>
      <c r="X54" s="4"/>
      <c r="Y54" s="4"/>
      <c r="Z54" s="4"/>
    </row>
    <row r="55" spans="1:26" ht="16.5" customHeight="1">
      <c r="A55" s="91"/>
      <c r="B55" s="91"/>
      <c r="C55" s="91"/>
      <c r="D55" s="91"/>
      <c r="E55" s="91"/>
      <c r="F55" s="91"/>
      <c r="G55" s="91"/>
      <c r="H55" s="91"/>
      <c r="I55" s="91"/>
      <c r="J55" s="91"/>
      <c r="K55" s="91"/>
      <c r="L55" s="91"/>
      <c r="M55" s="2"/>
      <c r="N55" s="2"/>
      <c r="O55" s="2"/>
      <c r="P55" s="2"/>
      <c r="Q55" s="4"/>
      <c r="R55" s="4"/>
      <c r="S55" s="4"/>
      <c r="T55" s="4"/>
      <c r="U55" s="4"/>
      <c r="V55" s="4"/>
      <c r="W55" s="4"/>
      <c r="X55" s="4"/>
      <c r="Y55" s="4"/>
      <c r="Z55" s="4"/>
    </row>
    <row r="56" spans="1:26" ht="16.5" customHeight="1">
      <c r="A56" s="86"/>
      <c r="B56" s="86"/>
      <c r="C56" s="86"/>
      <c r="D56" s="86"/>
      <c r="E56" s="86"/>
      <c r="F56" s="86"/>
      <c r="G56" s="86"/>
      <c r="H56" s="86"/>
      <c r="I56" s="86"/>
      <c r="J56" s="86"/>
      <c r="K56" s="86"/>
      <c r="L56" s="86"/>
      <c r="M56" s="2"/>
      <c r="N56" s="2"/>
      <c r="O56" s="2"/>
      <c r="P56" s="2"/>
      <c r="Q56" s="4"/>
      <c r="R56" s="4"/>
      <c r="S56" s="4"/>
      <c r="T56" s="4"/>
      <c r="U56" s="4"/>
      <c r="V56" s="4"/>
      <c r="W56" s="4"/>
      <c r="X56" s="4"/>
      <c r="Y56" s="4"/>
      <c r="Z56" s="4"/>
    </row>
    <row r="57" spans="1:26" ht="16.5" customHeight="1">
      <c r="A57" s="96">
        <v>17</v>
      </c>
      <c r="B57" s="97" t="str">
        <f>IF(MID('2. Identificación del Riesgo'!H57:H59,1,27)="Seguridad de la Información",'2. Identificación del Riesgo'!B57:B59,
IF('2. Identificación del Riesgo'!H57:H59="","",
IF(MID('2. Identificación del Riesgo'!H57:H59,1,27)&lt;&gt;"Seguridad de la Información","No aplica")))</f>
        <v/>
      </c>
      <c r="C57" s="97" t="str">
        <f>IF(MID('2. Identificación del Riesgo'!H57:H59,1,27)="Seguridad de la Información",'2. Identificación del Riesgo'!C57:C59,
IF('2. Identificación del Riesgo'!H57:H59="","",
IF(MID('2. Identificación del Riesgo'!H57:H59,1,27)&lt;&gt;"Seguridad de la Información","No aplica")))</f>
        <v/>
      </c>
      <c r="D57" s="97" t="str">
        <f>IF(MID('2. Identificación del Riesgo'!H57:H59,1,27)="Seguridad de la Información",'2. Identificación del Riesgo'!G57:G59,
IF('2. Identificación del Riesgo'!H57:H59="","",
IF(MID('2. Identificación del Riesgo'!H57:H59,1,27)&lt;&gt;"Seguridad de la Información","No aplica")))</f>
        <v/>
      </c>
      <c r="E57" s="97" t="str">
        <f>IF(MID('2. Identificación del Riesgo'!H57:H59,1,27)="Seguridad de la Información",'2. Identificación del Riesgo'!H57:H59,
IF('2. Identificación del Riesgo'!H57:H59="","",
IF(MID('2. Identificación del Riesgo'!H57:H59,1,27)&lt;&gt;"Seguridad de la Información","No aplica")))</f>
        <v/>
      </c>
      <c r="F57" s="97" t="str">
        <f>IF(MID('2. Identificación del Riesgo'!H57:H59,1,27)="Seguridad de la Información",'2. Identificación del Riesgo'!I57:I59,
IF('2. Identificación del Riesgo'!H57:H59="","",
IF(MID('2. Identificación del Riesgo'!H57:H59,1,27)&lt;&gt;"Seguridad de la Información","No aplica")))</f>
        <v/>
      </c>
      <c r="G57" s="9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7"/>
      <c r="I57" s="97"/>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7"/>
      <c r="L57" s="97"/>
      <c r="M57" s="3"/>
      <c r="N57" s="3"/>
      <c r="O57" s="3"/>
      <c r="P57" s="3"/>
      <c r="Q57" s="4"/>
      <c r="R57" s="4"/>
      <c r="S57" s="4"/>
      <c r="T57" s="4"/>
      <c r="U57" s="4"/>
      <c r="V57" s="4"/>
      <c r="W57" s="4"/>
      <c r="X57" s="4"/>
      <c r="Y57" s="4"/>
      <c r="Z57" s="4"/>
    </row>
    <row r="58" spans="1:26" ht="16.5" customHeight="1">
      <c r="A58" s="91"/>
      <c r="B58" s="91"/>
      <c r="C58" s="91"/>
      <c r="D58" s="91"/>
      <c r="E58" s="91"/>
      <c r="F58" s="91"/>
      <c r="G58" s="91"/>
      <c r="H58" s="91"/>
      <c r="I58" s="91"/>
      <c r="J58" s="91"/>
      <c r="K58" s="91"/>
      <c r="L58" s="91"/>
      <c r="M58" s="2"/>
      <c r="N58" s="2"/>
      <c r="O58" s="2"/>
      <c r="P58" s="2"/>
      <c r="Q58" s="4"/>
      <c r="R58" s="4"/>
      <c r="S58" s="4"/>
      <c r="T58" s="4"/>
      <c r="U58" s="4"/>
      <c r="V58" s="4"/>
      <c r="W58" s="4"/>
      <c r="X58" s="4"/>
      <c r="Y58" s="4"/>
      <c r="Z58" s="4"/>
    </row>
    <row r="59" spans="1:26" ht="16.5" customHeight="1">
      <c r="A59" s="86"/>
      <c r="B59" s="86"/>
      <c r="C59" s="86"/>
      <c r="D59" s="86"/>
      <c r="E59" s="86"/>
      <c r="F59" s="86"/>
      <c r="G59" s="86"/>
      <c r="H59" s="86"/>
      <c r="I59" s="86"/>
      <c r="J59" s="86"/>
      <c r="K59" s="86"/>
      <c r="L59" s="86"/>
      <c r="M59" s="2"/>
      <c r="N59" s="2"/>
      <c r="O59" s="2"/>
      <c r="P59" s="2"/>
      <c r="Q59" s="4"/>
      <c r="R59" s="4"/>
      <c r="S59" s="4"/>
      <c r="T59" s="4"/>
      <c r="U59" s="4"/>
      <c r="V59" s="4"/>
      <c r="W59" s="4"/>
      <c r="X59" s="4"/>
      <c r="Y59" s="4"/>
      <c r="Z59" s="4"/>
    </row>
    <row r="60" spans="1:26" ht="16.5" customHeight="1">
      <c r="A60" s="96">
        <v>18</v>
      </c>
      <c r="B60" s="97" t="str">
        <f>IF(MID('2. Identificación del Riesgo'!H60:H62,1,27)="Seguridad de la Información",'2. Identificación del Riesgo'!B60:B62,
IF('2. Identificación del Riesgo'!H60:H62="","",
IF(MID('2. Identificación del Riesgo'!H60:H62,1,27)&lt;&gt;"Seguridad de la Información","No aplica")))</f>
        <v/>
      </c>
      <c r="C60" s="97" t="str">
        <f>IF(MID('2. Identificación del Riesgo'!H60:H62,1,27)="Seguridad de la Información",'2. Identificación del Riesgo'!C60:C62,
IF('2. Identificación del Riesgo'!H60:H62="","",
IF(MID('2. Identificación del Riesgo'!H60:H62,1,27)&lt;&gt;"Seguridad de la Información","No aplica")))</f>
        <v/>
      </c>
      <c r="D60" s="97" t="str">
        <f>IF(MID('2. Identificación del Riesgo'!H60:H62,1,27)="Seguridad de la Información",'2. Identificación del Riesgo'!G60:G62,
IF('2. Identificación del Riesgo'!H60:H62="","",
IF(MID('2. Identificación del Riesgo'!H60:H62,1,27)&lt;&gt;"Seguridad de la Información","No aplica")))</f>
        <v/>
      </c>
      <c r="E60" s="97" t="str">
        <f>IF(MID('2. Identificación del Riesgo'!H60:H62,1,27)="Seguridad de la Información",'2. Identificación del Riesgo'!H60:H62,
IF('2. Identificación del Riesgo'!H60:H62="","",
IF(MID('2. Identificación del Riesgo'!H60:H62,1,27)&lt;&gt;"Seguridad de la Información","No aplica")))</f>
        <v/>
      </c>
      <c r="F60" s="97" t="str">
        <f>IF(MID('2. Identificación del Riesgo'!H60:H62,1,27)="Seguridad de la Información",'2. Identificación del Riesgo'!I60:I62,
IF('2. Identificación del Riesgo'!H60:H62="","",
IF(MID('2. Identificación del Riesgo'!H60:H62,1,27)&lt;&gt;"Seguridad de la Información","No aplica")))</f>
        <v/>
      </c>
      <c r="G60" s="9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7"/>
      <c r="I60" s="97"/>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7"/>
      <c r="L60" s="97"/>
      <c r="M60" s="3"/>
      <c r="N60" s="3"/>
      <c r="O60" s="3"/>
      <c r="P60" s="3"/>
      <c r="Q60" s="4"/>
      <c r="R60" s="4"/>
      <c r="S60" s="4"/>
      <c r="T60" s="4"/>
      <c r="U60" s="4"/>
      <c r="V60" s="4"/>
      <c r="W60" s="4"/>
      <c r="X60" s="4"/>
      <c r="Y60" s="4"/>
      <c r="Z60" s="4"/>
    </row>
    <row r="61" spans="1:26" ht="16.5" customHeight="1">
      <c r="A61" s="91"/>
      <c r="B61" s="91"/>
      <c r="C61" s="91"/>
      <c r="D61" s="91"/>
      <c r="E61" s="91"/>
      <c r="F61" s="91"/>
      <c r="G61" s="91"/>
      <c r="H61" s="91"/>
      <c r="I61" s="91"/>
      <c r="J61" s="91"/>
      <c r="K61" s="91"/>
      <c r="L61" s="91"/>
      <c r="M61" s="2"/>
      <c r="N61" s="2"/>
      <c r="O61" s="2"/>
      <c r="P61" s="2"/>
      <c r="Q61" s="4"/>
      <c r="R61" s="4"/>
      <c r="S61" s="4"/>
      <c r="T61" s="4"/>
      <c r="U61" s="4"/>
      <c r="V61" s="4"/>
      <c r="W61" s="4"/>
      <c r="X61" s="4"/>
      <c r="Y61" s="4"/>
      <c r="Z61" s="4"/>
    </row>
    <row r="62" spans="1:26" ht="16.5" customHeight="1">
      <c r="A62" s="86"/>
      <c r="B62" s="86"/>
      <c r="C62" s="86"/>
      <c r="D62" s="86"/>
      <c r="E62" s="86"/>
      <c r="F62" s="86"/>
      <c r="G62" s="86"/>
      <c r="H62" s="86"/>
      <c r="I62" s="86"/>
      <c r="J62" s="86"/>
      <c r="K62" s="86"/>
      <c r="L62" s="86"/>
      <c r="M62" s="2"/>
      <c r="N62" s="2"/>
      <c r="O62" s="2"/>
      <c r="P62" s="2"/>
      <c r="Q62" s="4"/>
      <c r="R62" s="4"/>
      <c r="S62" s="4"/>
      <c r="T62" s="4"/>
      <c r="U62" s="4"/>
      <c r="V62" s="4"/>
      <c r="W62" s="4"/>
      <c r="X62" s="4"/>
      <c r="Y62" s="4"/>
      <c r="Z62" s="4"/>
    </row>
    <row r="63" spans="1:26" ht="16.5" customHeight="1">
      <c r="A63" s="96">
        <v>19</v>
      </c>
      <c r="B63" s="97" t="str">
        <f>IF(MID('2. Identificación del Riesgo'!H63:H65,1,27)="Seguridad de la Información",'2. Identificación del Riesgo'!B63:B65,
IF('2. Identificación del Riesgo'!H63:H65="","",
IF(MID('2. Identificación del Riesgo'!H63:H65,1,27)&lt;&gt;"Seguridad de la Información","No aplica")))</f>
        <v/>
      </c>
      <c r="C63" s="97" t="str">
        <f>IF(MID('2. Identificación del Riesgo'!H63:H65,1,27)="Seguridad de la Información",'2. Identificación del Riesgo'!C63:C65,
IF('2. Identificación del Riesgo'!H63:H65="","",
IF(MID('2. Identificación del Riesgo'!H63:H65,1,27)&lt;&gt;"Seguridad de la Información","No aplica")))</f>
        <v/>
      </c>
      <c r="D63" s="97" t="str">
        <f>IF(MID('2. Identificación del Riesgo'!H63:H65,1,27)="Seguridad de la Información",'2. Identificación del Riesgo'!G63:G65,
IF('2. Identificación del Riesgo'!H63:H65="","",
IF(MID('2. Identificación del Riesgo'!H63:H65,1,27)&lt;&gt;"Seguridad de la Información","No aplica")))</f>
        <v/>
      </c>
      <c r="E63" s="97" t="str">
        <f>IF(MID('2. Identificación del Riesgo'!H63:H65,1,27)="Seguridad de la Información",'2. Identificación del Riesgo'!H63:H65,
IF('2. Identificación del Riesgo'!H63:H65="","",
IF(MID('2. Identificación del Riesgo'!H63:H65,1,27)&lt;&gt;"Seguridad de la Información","No aplica")))</f>
        <v/>
      </c>
      <c r="F63" s="97" t="str">
        <f>IF(MID('2. Identificación del Riesgo'!H63:H65,1,27)="Seguridad de la Información",'2. Identificación del Riesgo'!I63:I65,
IF('2. Identificación del Riesgo'!H63:H65="","",
IF(MID('2. Identificación del Riesgo'!H63:H65,1,27)&lt;&gt;"Seguridad de la Información","No aplica")))</f>
        <v/>
      </c>
      <c r="G63" s="9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7"/>
      <c r="I63" s="97"/>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7"/>
      <c r="L63" s="97"/>
      <c r="M63" s="3"/>
      <c r="N63" s="3"/>
      <c r="O63" s="3"/>
      <c r="P63" s="3"/>
      <c r="Q63" s="4"/>
      <c r="R63" s="4"/>
      <c r="S63" s="4"/>
      <c r="T63" s="4"/>
      <c r="U63" s="4"/>
      <c r="V63" s="4"/>
      <c r="W63" s="4"/>
      <c r="X63" s="4"/>
      <c r="Y63" s="4"/>
      <c r="Z63" s="4"/>
    </row>
    <row r="64" spans="1:26" ht="16.5" customHeight="1">
      <c r="A64" s="91"/>
      <c r="B64" s="91"/>
      <c r="C64" s="91"/>
      <c r="D64" s="91"/>
      <c r="E64" s="91"/>
      <c r="F64" s="91"/>
      <c r="G64" s="91"/>
      <c r="H64" s="91"/>
      <c r="I64" s="91"/>
      <c r="J64" s="91"/>
      <c r="K64" s="91"/>
      <c r="L64" s="91"/>
      <c r="M64" s="2"/>
      <c r="N64" s="2"/>
      <c r="O64" s="2"/>
      <c r="P64" s="2"/>
      <c r="Q64" s="4"/>
      <c r="R64" s="4"/>
      <c r="S64" s="4"/>
      <c r="T64" s="4"/>
      <c r="U64" s="4"/>
      <c r="V64" s="4"/>
      <c r="W64" s="4"/>
      <c r="X64" s="4"/>
      <c r="Y64" s="4"/>
      <c r="Z64" s="4"/>
    </row>
    <row r="65" spans="1:26" ht="16.5" customHeight="1">
      <c r="A65" s="86"/>
      <c r="B65" s="86"/>
      <c r="C65" s="86"/>
      <c r="D65" s="86"/>
      <c r="E65" s="86"/>
      <c r="F65" s="86"/>
      <c r="G65" s="86"/>
      <c r="H65" s="86"/>
      <c r="I65" s="86"/>
      <c r="J65" s="86"/>
      <c r="K65" s="86"/>
      <c r="L65" s="86"/>
      <c r="M65" s="2"/>
      <c r="N65" s="2"/>
      <c r="O65" s="2"/>
      <c r="P65" s="2"/>
      <c r="Q65" s="4"/>
      <c r="R65" s="4"/>
      <c r="S65" s="4"/>
      <c r="T65" s="4"/>
      <c r="U65" s="4"/>
      <c r="V65" s="4"/>
      <c r="W65" s="4"/>
      <c r="X65" s="4"/>
      <c r="Y65" s="4"/>
      <c r="Z65" s="4"/>
    </row>
    <row r="66" spans="1:26" ht="16.5" customHeight="1">
      <c r="A66" s="96">
        <v>20</v>
      </c>
      <c r="B66" s="97" t="str">
        <f>IF(MID('2. Identificación del Riesgo'!H66:H68,1,27)="Seguridad de la Información",'2. Identificación del Riesgo'!B66:B68,
IF('2. Identificación del Riesgo'!H66:H68="","",
IF(MID('2. Identificación del Riesgo'!H66:H68,1,27)&lt;&gt;"Seguridad de la Información","No aplica")))</f>
        <v/>
      </c>
      <c r="C66" s="97" t="str">
        <f>IF(MID('2. Identificación del Riesgo'!H66:H68,1,27)="Seguridad de la Información",'2. Identificación del Riesgo'!C66:C68,
IF('2. Identificación del Riesgo'!H66:H68="","",
IF(MID('2. Identificación del Riesgo'!H66:H68,1,27)&lt;&gt;"Seguridad de la Información","No aplica")))</f>
        <v/>
      </c>
      <c r="D66" s="97" t="str">
        <f>IF(MID('2. Identificación del Riesgo'!H66:H68,1,27)="Seguridad de la Información",'2. Identificación del Riesgo'!G66:G68,
IF('2. Identificación del Riesgo'!H66:H68="","",
IF(MID('2. Identificación del Riesgo'!H66:H68,1,27)&lt;&gt;"Seguridad de la Información","No aplica")))</f>
        <v/>
      </c>
      <c r="E66" s="97" t="str">
        <f>IF(MID('2. Identificación del Riesgo'!H66:H68,1,27)="Seguridad de la Información",'2. Identificación del Riesgo'!H66:H68,
IF('2. Identificación del Riesgo'!H66:H68="","",
IF(MID('2. Identificación del Riesgo'!H66:H68,1,27)&lt;&gt;"Seguridad de la Información","No aplica")))</f>
        <v/>
      </c>
      <c r="F66" s="97" t="str">
        <f>IF(MID('2. Identificación del Riesgo'!H66:H68,1,27)="Seguridad de la Información",'2. Identificación del Riesgo'!I66:I68,
IF('2. Identificación del Riesgo'!H66:H68="","",
IF(MID('2. Identificación del Riesgo'!H66:H68,1,27)&lt;&gt;"Seguridad de la Información","No aplica")))</f>
        <v/>
      </c>
      <c r="G66" s="9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7"/>
      <c r="I66" s="97"/>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7"/>
      <c r="L66" s="97"/>
      <c r="M66" s="3"/>
      <c r="N66" s="3"/>
      <c r="O66" s="3"/>
      <c r="P66" s="3"/>
      <c r="Q66" s="4"/>
      <c r="R66" s="4"/>
      <c r="S66" s="4"/>
      <c r="T66" s="4"/>
      <c r="U66" s="4"/>
      <c r="V66" s="4"/>
      <c r="W66" s="4"/>
      <c r="X66" s="4"/>
      <c r="Y66" s="4"/>
      <c r="Z66" s="4"/>
    </row>
    <row r="67" spans="1:26" ht="16.5" customHeight="1">
      <c r="A67" s="91"/>
      <c r="B67" s="91"/>
      <c r="C67" s="91"/>
      <c r="D67" s="91"/>
      <c r="E67" s="91"/>
      <c r="F67" s="91"/>
      <c r="G67" s="91"/>
      <c r="H67" s="91"/>
      <c r="I67" s="91"/>
      <c r="J67" s="91"/>
      <c r="K67" s="91"/>
      <c r="L67" s="91"/>
      <c r="M67" s="2"/>
      <c r="N67" s="2"/>
      <c r="O67" s="2"/>
      <c r="P67" s="2"/>
      <c r="Q67" s="4"/>
      <c r="R67" s="4"/>
      <c r="S67" s="4"/>
      <c r="T67" s="4"/>
      <c r="U67" s="4"/>
      <c r="V67" s="4"/>
      <c r="W67" s="4"/>
      <c r="X67" s="4"/>
      <c r="Y67" s="4"/>
      <c r="Z67" s="4"/>
    </row>
    <row r="68" spans="1:26" ht="16.5" customHeight="1">
      <c r="A68" s="86"/>
      <c r="B68" s="86"/>
      <c r="C68" s="86"/>
      <c r="D68" s="86"/>
      <c r="E68" s="86"/>
      <c r="F68" s="86"/>
      <c r="G68" s="86"/>
      <c r="H68" s="86"/>
      <c r="I68" s="86"/>
      <c r="J68" s="86"/>
      <c r="K68" s="86"/>
      <c r="L68" s="8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42" priority="1">
      <formula>IF($E9="No aplica",1,0)</formula>
    </cfRule>
  </conditionalFormatting>
  <conditionalFormatting sqref="B12:B68 D12:E68 H12:J68">
    <cfRule type="expression" dxfId="241" priority="2">
      <formula>IF($E12="No aplica",1,0)</formula>
    </cfRule>
  </conditionalFormatting>
  <conditionalFormatting sqref="K12:L68">
    <cfRule type="expression" dxfId="240" priority="3">
      <formula>IF($E12="No aplica",1,0)</formula>
    </cfRule>
  </conditionalFormatting>
  <conditionalFormatting sqref="C9:C11">
    <cfRule type="expression" dxfId="239" priority="4">
      <formula>IF($E9="No aplica",1,0)</formula>
    </cfRule>
  </conditionalFormatting>
  <conditionalFormatting sqref="C12:C68">
    <cfRule type="expression" dxfId="238" priority="5">
      <formula>IF($E12="No aplica",1,0)</formula>
    </cfRule>
  </conditionalFormatting>
  <conditionalFormatting sqref="F12:F68">
    <cfRule type="expression" dxfId="237" priority="6">
      <formula>IF($E12="No aplica",1,0)</formula>
    </cfRule>
  </conditionalFormatting>
  <conditionalFormatting sqref="G12:G68">
    <cfRule type="expression" dxfId="236" priority="7">
      <formula>IF($E12="No aplica",1,0)</formula>
    </cfRule>
  </conditionalFormatting>
  <dataValidations count="1">
    <dataValidation type="list" allowBlank="1" showErrorMessage="1" sqref="I9 I12 I15 I18 I21 I24 I27 I30 I33 I36 I39 I42 I45 I48 I51 I54 I57 I60 I63 I66">
      <formula1>Listas!$P$2:$P$9</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3.88671875" customWidth="1"/>
    <col min="6" max="6" width="28.44140625" customWidth="1"/>
    <col min="7" max="7" width="30" customWidth="1"/>
    <col min="8" max="8" width="33.44140625" customWidth="1"/>
    <col min="9" max="9" width="10.5546875" customWidth="1"/>
    <col min="10" max="10" width="11" customWidth="1"/>
    <col min="11" max="11" width="15.109375" customWidth="1"/>
    <col min="12" max="12" width="14.109375" customWidth="1"/>
    <col min="13" max="13" width="14" customWidth="1"/>
    <col min="14" max="14" width="10.886718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3" t="s">
        <v>238</v>
      </c>
      <c r="U1" s="62"/>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3" t="s">
        <v>239</v>
      </c>
      <c r="U2" s="62"/>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3" t="s">
        <v>240</v>
      </c>
      <c r="U3" s="62"/>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3" t="s">
        <v>241</v>
      </c>
      <c r="U4" s="62"/>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3" t="s">
        <v>105</v>
      </c>
      <c r="B6" s="62"/>
      <c r="C6" s="62"/>
      <c r="D6" s="59"/>
      <c r="E6" s="93" t="s">
        <v>242</v>
      </c>
      <c r="F6" s="62"/>
      <c r="G6" s="62"/>
      <c r="H6" s="62"/>
      <c r="I6" s="62"/>
      <c r="J6" s="62"/>
      <c r="K6" s="62"/>
      <c r="L6" s="62"/>
      <c r="M6" s="62"/>
      <c r="N6" s="62"/>
      <c r="O6" s="62"/>
      <c r="P6" s="62"/>
      <c r="Q6" s="62"/>
      <c r="R6" s="62"/>
      <c r="S6" s="62"/>
      <c r="T6" s="62"/>
      <c r="U6" s="62"/>
      <c r="V6" s="59"/>
      <c r="W6" s="3"/>
      <c r="X6" s="3"/>
      <c r="Y6" s="3"/>
      <c r="Z6" s="3"/>
      <c r="AA6" s="3"/>
      <c r="AB6" s="3"/>
      <c r="AC6" s="3"/>
      <c r="AD6" s="3"/>
      <c r="AE6" s="3"/>
      <c r="AF6" s="3"/>
      <c r="AG6" s="3"/>
      <c r="AH6" s="3"/>
      <c r="AI6" s="3"/>
      <c r="AJ6" s="3"/>
      <c r="AK6" s="3"/>
      <c r="AL6" s="3"/>
      <c r="AM6" s="3"/>
    </row>
    <row r="7" spans="1:39" ht="15.75" customHeight="1">
      <c r="A7" s="90" t="s">
        <v>103</v>
      </c>
      <c r="B7" s="92" t="s">
        <v>104</v>
      </c>
      <c r="C7" s="87" t="s">
        <v>112</v>
      </c>
      <c r="D7" s="87" t="s">
        <v>113</v>
      </c>
      <c r="E7" s="85" t="s">
        <v>243</v>
      </c>
      <c r="F7" s="85" t="s">
        <v>244</v>
      </c>
      <c r="G7" s="85" t="s">
        <v>245</v>
      </c>
      <c r="H7" s="87" t="s">
        <v>246</v>
      </c>
      <c r="I7" s="107" t="s">
        <v>247</v>
      </c>
      <c r="J7" s="108"/>
      <c r="K7" s="109"/>
      <c r="L7" s="110" t="s">
        <v>248</v>
      </c>
      <c r="M7" s="62"/>
      <c r="N7" s="62"/>
      <c r="O7" s="62"/>
      <c r="P7" s="62"/>
      <c r="Q7" s="111"/>
      <c r="R7" s="112" t="s">
        <v>249</v>
      </c>
      <c r="S7" s="110" t="s">
        <v>106</v>
      </c>
      <c r="T7" s="111"/>
      <c r="U7" s="112" t="s">
        <v>250</v>
      </c>
      <c r="V7" s="112" t="s">
        <v>251</v>
      </c>
      <c r="W7" s="3"/>
      <c r="X7" s="3"/>
      <c r="Y7" s="3"/>
      <c r="Z7" s="3"/>
      <c r="AA7" s="3"/>
      <c r="AB7" s="3"/>
      <c r="AC7" s="3"/>
      <c r="AD7" s="3"/>
      <c r="AE7" s="3"/>
      <c r="AF7" s="3"/>
      <c r="AG7" s="3"/>
      <c r="AH7" s="3"/>
      <c r="AI7" s="3"/>
      <c r="AJ7" s="3"/>
      <c r="AK7" s="3"/>
      <c r="AL7" s="3"/>
      <c r="AM7" s="3"/>
    </row>
    <row r="8" spans="1:39" ht="52.5" customHeight="1">
      <c r="A8" s="86"/>
      <c r="B8" s="86"/>
      <c r="C8" s="86"/>
      <c r="D8" s="86"/>
      <c r="E8" s="86"/>
      <c r="F8" s="86"/>
      <c r="G8" s="86"/>
      <c r="H8" s="86"/>
      <c r="I8" s="20" t="s">
        <v>252</v>
      </c>
      <c r="J8" s="21" t="s">
        <v>253</v>
      </c>
      <c r="K8" s="20" t="s">
        <v>254</v>
      </c>
      <c r="L8" s="20" t="s">
        <v>255</v>
      </c>
      <c r="M8" s="20" t="s">
        <v>256</v>
      </c>
      <c r="N8" s="20" t="s">
        <v>257</v>
      </c>
      <c r="O8" s="20" t="s">
        <v>258</v>
      </c>
      <c r="P8" s="20" t="s">
        <v>259</v>
      </c>
      <c r="Q8" s="22" t="s">
        <v>260</v>
      </c>
      <c r="R8" s="86"/>
      <c r="S8" s="21" t="s">
        <v>261</v>
      </c>
      <c r="T8" s="21" t="s">
        <v>262</v>
      </c>
      <c r="U8" s="86"/>
      <c r="V8" s="86"/>
      <c r="W8" s="16"/>
      <c r="X8" s="16"/>
      <c r="Y8" s="16"/>
      <c r="Z8" s="16"/>
      <c r="AA8" s="16"/>
      <c r="AB8" s="16"/>
      <c r="AC8" s="16"/>
      <c r="AD8" s="16"/>
      <c r="AE8" s="16"/>
      <c r="AF8" s="16"/>
      <c r="AG8" s="16"/>
      <c r="AH8" s="16"/>
      <c r="AI8" s="16"/>
      <c r="AJ8" s="16"/>
      <c r="AK8" s="16"/>
      <c r="AL8" s="16"/>
      <c r="AM8" s="16"/>
    </row>
    <row r="9" spans="1:39" ht="30.75"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Gestión Documental</v>
      </c>
      <c r="C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Gestión</v>
      </c>
      <c r="E9" s="23" t="s">
        <v>263</v>
      </c>
      <c r="F9" s="23" t="s">
        <v>264</v>
      </c>
      <c r="G9" s="23" t="s">
        <v>265</v>
      </c>
      <c r="H9" s="23" t="str">
        <f t="shared" ref="H9:H68" si="0">CONCATENATE(E9," ",F9," ",G9)</f>
        <v>Técnico de gestión documental Realiza control de calidad antes de realizar la transferencia primaria de los expedientes de forma anual, aplicando las Tabla de Retencion Documental - TRD Vigente</v>
      </c>
      <c r="I9" s="24" t="s">
        <v>266</v>
      </c>
      <c r="J9" s="24" t="str">
        <f t="shared" ref="J9:J68" si="1">IF(OR(I9="Preventivo",I9="Detectivo"),"Afecta probabilidad",
IF(I9="Correctivo","Afecta Impacto",""))</f>
        <v>Afecta probabilidad</v>
      </c>
      <c r="K9" s="24" t="s">
        <v>267</v>
      </c>
      <c r="L9" s="24" t="s">
        <v>268</v>
      </c>
      <c r="M9" s="24" t="s">
        <v>269</v>
      </c>
      <c r="N9" s="24" t="s">
        <v>270</v>
      </c>
      <c r="O9" s="24"/>
      <c r="P9" s="24"/>
      <c r="Q9" s="24"/>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0.8</v>
      </c>
      <c r="T9" s="26" t="str">
        <f>IF(OR(J9="",J9=0),"",
IF(J9="Afecta Impacto",'2. Identificación del Riesgo'!$O$9,""))</f>
        <v/>
      </c>
      <c r="U9" s="26">
        <f t="shared" ref="U9:U68" si="3">IFERROR(IF(S9="",0,S9-(S9*R9)),0)</f>
        <v>0.48</v>
      </c>
      <c r="V9" s="26">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1"/>
      <c r="B10" s="91"/>
      <c r="C10" s="91"/>
      <c r="D10" s="91"/>
      <c r="E10" s="23" t="s">
        <v>271</v>
      </c>
      <c r="F10" s="23" t="s">
        <v>272</v>
      </c>
      <c r="G10" s="23" t="s">
        <v>273</v>
      </c>
      <c r="H10" s="23" t="str">
        <f t="shared" si="0"/>
        <v>Los Contratistas de apoyo Realiza la digitalizacion de los tipos documentales pertenecientes a la serie contratos y convenios antes de ser incorporados a los expedientes de manera diaria, guardando la imagen en el repositorio definido</v>
      </c>
      <c r="I10" s="24" t="s">
        <v>274</v>
      </c>
      <c r="J10" s="24" t="str">
        <f t="shared" si="1"/>
        <v>Afecta probabilidad</v>
      </c>
      <c r="K10" s="24" t="s">
        <v>267</v>
      </c>
      <c r="L10" s="24" t="s">
        <v>275</v>
      </c>
      <c r="M10" s="24" t="s">
        <v>276</v>
      </c>
      <c r="N10" s="24" t="s">
        <v>277</v>
      </c>
      <c r="O10" s="24"/>
      <c r="P10" s="24"/>
      <c r="Q10" s="24"/>
      <c r="R10" s="25">
        <f t="shared" si="2"/>
        <v>0.3</v>
      </c>
      <c r="S10" s="26">
        <f>IF(OR(J10="",J10=0),"",
IF(J10="Afecta probabilidad",
IF(J9="Afecta probabilidad",S9-(S9*R9),'2. Identificación del Riesgo'!$L$9),""))</f>
        <v>0.48</v>
      </c>
      <c r="T10" s="26" t="str">
        <f>IF(OR(J10="",J10=0),"",
IF(J10="Afecta Impacto",
IF(J9="Afecta Impacto",T9-(T9*R9),'2. Identificación del Riesgo'!$O$9),""))</f>
        <v/>
      </c>
      <c r="U10" s="26">
        <f t="shared" si="3"/>
        <v>0.33599999999999997</v>
      </c>
      <c r="V10" s="26">
        <f t="shared" si="4"/>
        <v>0</v>
      </c>
      <c r="W10" s="3"/>
      <c r="X10" s="3"/>
      <c r="Y10" s="3"/>
      <c r="Z10" s="3"/>
      <c r="AA10" s="3"/>
      <c r="AB10" s="3"/>
      <c r="AC10" s="3"/>
      <c r="AD10" s="3"/>
      <c r="AE10" s="3"/>
      <c r="AF10" s="3"/>
      <c r="AG10" s="3"/>
      <c r="AH10" s="3"/>
      <c r="AI10" s="3"/>
      <c r="AJ10" s="3"/>
      <c r="AK10" s="3"/>
      <c r="AL10" s="3"/>
      <c r="AM10" s="3"/>
    </row>
    <row r="11" spans="1:39" ht="30.75" customHeight="1">
      <c r="A11" s="86"/>
      <c r="B11" s="86"/>
      <c r="C11" s="86"/>
      <c r="D11" s="86"/>
      <c r="E11" s="23" t="s">
        <v>278</v>
      </c>
      <c r="F11" s="23" t="s">
        <v>279</v>
      </c>
      <c r="G11" s="23" t="s">
        <v>280</v>
      </c>
      <c r="H11" s="23" t="str">
        <f t="shared" si="0"/>
        <v>Auxiliar administrativo Lleva un registro de todos los documentos entregados al Centro de Administracion Documental - CAD para su incorporacion a los expedientes de manera diaria, se conforma un expediente con los formatos de remision de documentos al CAD</v>
      </c>
      <c r="I11" s="24" t="s">
        <v>274</v>
      </c>
      <c r="J11" s="24" t="str">
        <f t="shared" si="1"/>
        <v>Afecta probabilidad</v>
      </c>
      <c r="K11" s="24" t="s">
        <v>267</v>
      </c>
      <c r="L11" s="24" t="s">
        <v>275</v>
      </c>
      <c r="M11" s="24" t="s">
        <v>276</v>
      </c>
      <c r="N11" s="24" t="s">
        <v>277</v>
      </c>
      <c r="O11" s="24"/>
      <c r="P11" s="24"/>
      <c r="Q11" s="24"/>
      <c r="R11" s="25">
        <f t="shared" si="2"/>
        <v>0.3</v>
      </c>
      <c r="S11" s="26">
        <f>IF(OR(J11="",J11=0),"",
IF(J11="Afecta probabilidad",
IF(J10="Afecta probabilidad",S10-(S10*R10),
IF(J9="Afecta probabilidad",S9-(S9*R9),'2. Identificación del Riesgo'!$L$9)),""))</f>
        <v>0.33599999999999997</v>
      </c>
      <c r="T11" s="26" t="str">
        <f>IF(OR(J11="",J11=0),"",
IF(J11="Afecta Impacto",
IF(J10="Afecta Impacto",T10-(T10*R10),
IF(J9="Afecta Impacto",T9-(T9*R9),'2. Identificación del Riesgo'!$O$9)),""))</f>
        <v/>
      </c>
      <c r="U11" s="26">
        <f t="shared" si="3"/>
        <v>0.23519999999999996</v>
      </c>
      <c r="V11" s="26">
        <f t="shared" si="4"/>
        <v>0</v>
      </c>
      <c r="W11" s="3"/>
      <c r="X11" s="3"/>
      <c r="Y11" s="3"/>
      <c r="Z11" s="3"/>
      <c r="AA11" s="3"/>
      <c r="AB11" s="3"/>
      <c r="AC11" s="3"/>
      <c r="AD11" s="3"/>
      <c r="AE11" s="3"/>
      <c r="AF11" s="3"/>
      <c r="AG11" s="3"/>
      <c r="AH11" s="3"/>
      <c r="AI11" s="3"/>
      <c r="AJ11" s="3"/>
      <c r="AK11" s="3"/>
      <c r="AL11" s="3"/>
      <c r="AM11" s="3"/>
    </row>
    <row r="12" spans="1:39" ht="30.75"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Gestión Documental</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afectacion reputacional por la perdida, cambio o extracción de documentos, debido al acceso no autorizado a los expedientes fisicos o digitales en custodia del CAD</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3" t="s">
        <v>281</v>
      </c>
      <c r="F12" s="23" t="s">
        <v>282</v>
      </c>
      <c r="G12" s="23" t="s">
        <v>283</v>
      </c>
      <c r="H12" s="23" t="str">
        <f t="shared" si="0"/>
        <v>Profesional Universitario Gestion Documental Acceso restringido a los depositos de archivo bimensual, mediante correo electronico notificando al responsable de la vigilancia</v>
      </c>
      <c r="I12" s="24" t="s">
        <v>266</v>
      </c>
      <c r="J12" s="24" t="str">
        <f t="shared" si="1"/>
        <v>Afecta probabilidad</v>
      </c>
      <c r="K12" s="24" t="s">
        <v>267</v>
      </c>
      <c r="L12" s="24" t="s">
        <v>268</v>
      </c>
      <c r="M12" s="24" t="s">
        <v>276</v>
      </c>
      <c r="N12" s="24" t="s">
        <v>270</v>
      </c>
      <c r="O12" s="24"/>
      <c r="P12" s="24"/>
      <c r="Q12" s="24"/>
      <c r="R12" s="25">
        <f t="shared" si="2"/>
        <v>0.4</v>
      </c>
      <c r="S12" s="26">
        <f>IF(OR(J12="",J12=0),"",
IF(J12="Afecta probabilidad",'2. Identificación del Riesgo'!$L$12,""))</f>
        <v>0.8</v>
      </c>
      <c r="T12" s="26" t="str">
        <f>IF(OR(J12="",J12=0),"",
IF(J12="Afecta Impacto",'2. Identificación del Riesgo'!$O$12,""))</f>
        <v/>
      </c>
      <c r="U12" s="26">
        <f t="shared" si="3"/>
        <v>0.48</v>
      </c>
      <c r="V12" s="26">
        <f t="shared" si="4"/>
        <v>0</v>
      </c>
      <c r="W12" s="3"/>
      <c r="X12" s="3"/>
      <c r="Y12" s="3"/>
      <c r="Z12" s="3"/>
      <c r="AA12" s="3"/>
      <c r="AB12" s="3"/>
      <c r="AC12" s="3"/>
      <c r="AD12" s="3"/>
      <c r="AE12" s="3"/>
      <c r="AF12" s="3"/>
      <c r="AG12" s="3"/>
      <c r="AH12" s="3"/>
      <c r="AI12" s="3"/>
      <c r="AJ12" s="3"/>
      <c r="AK12" s="3"/>
      <c r="AL12" s="3"/>
      <c r="AM12" s="3"/>
    </row>
    <row r="13" spans="1:39" ht="30.75" customHeight="1">
      <c r="A13" s="91"/>
      <c r="B13" s="91"/>
      <c r="C13" s="91"/>
      <c r="D13" s="91"/>
      <c r="E13" s="23" t="s">
        <v>284</v>
      </c>
      <c r="F13" s="23" t="s">
        <v>285</v>
      </c>
      <c r="G13" s="23" t="s">
        <v>286</v>
      </c>
      <c r="H13" s="23" t="str">
        <f t="shared" si="0"/>
        <v>Apoyo a la gestión  Registro de todos los expedientes a los cuales se de acceso diario, en la base de registro de prestamos</v>
      </c>
      <c r="I13" s="24" t="s">
        <v>266</v>
      </c>
      <c r="J13" s="24" t="str">
        <f t="shared" si="1"/>
        <v>Afecta probabilidad</v>
      </c>
      <c r="K13" s="24" t="s">
        <v>267</v>
      </c>
      <c r="L13" s="24" t="s">
        <v>275</v>
      </c>
      <c r="M13" s="24" t="s">
        <v>276</v>
      </c>
      <c r="N13" s="24" t="s">
        <v>277</v>
      </c>
      <c r="O13" s="24"/>
      <c r="P13" s="24"/>
      <c r="Q13" s="24"/>
      <c r="R13" s="25">
        <f t="shared" si="2"/>
        <v>0.4</v>
      </c>
      <c r="S13" s="26">
        <f>IF(OR(J13="",J13=0),"",
IF(J13="Afecta probabilidad",
IF(J12="Afecta probabilidad",S12-(S12*R12),'2. Identificación del Riesgo'!$L$12),""))</f>
        <v>0.48</v>
      </c>
      <c r="T13" s="26" t="str">
        <f>IF(OR(J13="",J13=0),"",
IF(J13="Afecta Impacto",
IF(J12="Afecta Impacto",T12-(T12*R12),'2. Identificación del Riesgo'!$O$12),""))</f>
        <v/>
      </c>
      <c r="U13" s="26">
        <f t="shared" si="3"/>
        <v>0.28799999999999998</v>
      </c>
      <c r="V13" s="26">
        <f t="shared" si="4"/>
        <v>0</v>
      </c>
      <c r="W13" s="3"/>
      <c r="X13" s="3"/>
      <c r="Y13" s="3"/>
      <c r="Z13" s="3"/>
      <c r="AA13" s="3"/>
      <c r="AB13" s="3"/>
      <c r="AC13" s="3"/>
      <c r="AD13" s="3"/>
      <c r="AE13" s="3"/>
      <c r="AF13" s="3"/>
      <c r="AG13" s="3"/>
      <c r="AH13" s="3"/>
      <c r="AI13" s="3"/>
      <c r="AJ13" s="3"/>
      <c r="AK13" s="3"/>
      <c r="AL13" s="3"/>
      <c r="AM13" s="3"/>
    </row>
    <row r="14" spans="1:39" ht="30.75" customHeight="1">
      <c r="A14" s="86"/>
      <c r="B14" s="86"/>
      <c r="C14" s="86"/>
      <c r="D14" s="86"/>
      <c r="E14" s="23"/>
      <c r="F14" s="23"/>
      <c r="G14" s="23"/>
      <c r="H14" s="23"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Gestión Documental</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Gestión</v>
      </c>
      <c r="E15" s="23" t="s">
        <v>287</v>
      </c>
      <c r="F15" s="23" t="s">
        <v>288</v>
      </c>
      <c r="G15" s="23" t="s">
        <v>289</v>
      </c>
      <c r="H15" s="23" t="str">
        <f t="shared" si="0"/>
        <v>Tecnico de gestión documental Control de calidad a todas las comunicaciones que se recepcionan mediante el correo electronico de forma diaria, mediante el formato de contingencia.</v>
      </c>
      <c r="I15" s="24" t="s">
        <v>266</v>
      </c>
      <c r="J15" s="24" t="str">
        <f t="shared" si="1"/>
        <v>Afecta probabilidad</v>
      </c>
      <c r="K15" s="24" t="s">
        <v>267</v>
      </c>
      <c r="L15" s="24" t="s">
        <v>268</v>
      </c>
      <c r="M15" s="24" t="s">
        <v>276</v>
      </c>
      <c r="N15" s="24" t="s">
        <v>270</v>
      </c>
      <c r="O15" s="24"/>
      <c r="P15" s="24"/>
      <c r="Q15" s="24"/>
      <c r="R15" s="25">
        <f t="shared" si="2"/>
        <v>0.4</v>
      </c>
      <c r="S15" s="26">
        <f>IF(OR(J15="",J15=0),"",
IF(J15="Afecta probabilidad",'2. Identificación del Riesgo'!$L$15,""))</f>
        <v>1</v>
      </c>
      <c r="T15" s="26" t="str">
        <f>IF(OR(J15="",J15=0),"",
IF(J15="Afecta Impacto",'2. Identificación del Riesgo'!$O$15,""))</f>
        <v/>
      </c>
      <c r="U15" s="26">
        <f t="shared" si="3"/>
        <v>0.6</v>
      </c>
      <c r="V15" s="26">
        <f t="shared" si="4"/>
        <v>0</v>
      </c>
      <c r="W15" s="3"/>
      <c r="X15" s="3"/>
      <c r="Y15" s="3"/>
      <c r="Z15" s="3"/>
      <c r="AA15" s="3"/>
      <c r="AB15" s="3"/>
      <c r="AC15" s="3"/>
      <c r="AD15" s="3"/>
      <c r="AE15" s="3"/>
      <c r="AF15" s="3"/>
      <c r="AG15" s="3"/>
      <c r="AH15" s="3"/>
      <c r="AI15" s="3"/>
      <c r="AJ15" s="3"/>
      <c r="AK15" s="3"/>
      <c r="AL15" s="3"/>
      <c r="AM15" s="3"/>
    </row>
    <row r="16" spans="1:39" ht="30.75" customHeight="1">
      <c r="A16" s="91"/>
      <c r="B16" s="91"/>
      <c r="C16" s="91"/>
      <c r="D16" s="91"/>
      <c r="E16" s="23" t="s">
        <v>287</v>
      </c>
      <c r="F16" s="23" t="s">
        <v>290</v>
      </c>
      <c r="G16" s="23" t="s">
        <v>291</v>
      </c>
      <c r="H16" s="23" t="str">
        <f t="shared" si="0"/>
        <v>Tecnico de gestión documental Realizar seguimiento diario del cargue de las imágenes en NAS de las comunicaciones registradas en CORDIS de forma diaria, se compara el registro de ER contra las imágenes cargadas en NAS Cordis_Entradas</v>
      </c>
      <c r="I16" s="24" t="s">
        <v>266</v>
      </c>
      <c r="J16" s="24" t="str">
        <f t="shared" si="1"/>
        <v>Afecta probabilidad</v>
      </c>
      <c r="K16" s="24" t="s">
        <v>267</v>
      </c>
      <c r="L16" s="24" t="s">
        <v>275</v>
      </c>
      <c r="M16" s="24" t="s">
        <v>276</v>
      </c>
      <c r="N16" s="24" t="s">
        <v>277</v>
      </c>
      <c r="O16" s="24"/>
      <c r="P16" s="24"/>
      <c r="Q16" s="24"/>
      <c r="R16" s="25">
        <f t="shared" si="2"/>
        <v>0.4</v>
      </c>
      <c r="S16" s="26">
        <f>IF(OR(J16="",J16=0),"",
IF(J16="Afecta probabilidad",
IF(J15="Afecta probabilidad",S15-(S15*R15),'2. Identificación del Riesgo'!$L$15),""))</f>
        <v>0.6</v>
      </c>
      <c r="T16" s="26" t="str">
        <f>IF(OR(J16="",J16=0),"",
IF(J16="Afecta Impacto",
IF(J15="Afecta Impacto",T15-(T15*R15),'2. Identificación del Riesgo'!$O$15),""))</f>
        <v/>
      </c>
      <c r="U16" s="26">
        <f t="shared" si="3"/>
        <v>0.36</v>
      </c>
      <c r="V16" s="26">
        <f t="shared" si="4"/>
        <v>0</v>
      </c>
      <c r="W16" s="3"/>
      <c r="X16" s="3"/>
      <c r="Y16" s="3"/>
      <c r="Z16" s="3"/>
      <c r="AA16" s="3"/>
      <c r="AB16" s="3"/>
      <c r="AC16" s="3"/>
      <c r="AD16" s="3"/>
      <c r="AE16" s="3"/>
      <c r="AF16" s="3"/>
      <c r="AG16" s="3"/>
      <c r="AH16" s="3"/>
      <c r="AI16" s="3"/>
      <c r="AJ16" s="3"/>
      <c r="AK16" s="3"/>
      <c r="AL16" s="3"/>
      <c r="AM16" s="3"/>
    </row>
    <row r="17" spans="1:39" ht="30.75" customHeight="1">
      <c r="A17" s="86"/>
      <c r="B17" s="86"/>
      <c r="C17" s="86"/>
      <c r="D17" s="86"/>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Gestión Documental</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afectación economica o presupuestal, por la alta rotación de personal de planta, debido a la falta de lineamientos y herramientas institucionalizados para una adecuada trasferencia de conocimiento.</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Fuga de Capital Intelectual</v>
      </c>
      <c r="E18" s="23" t="s">
        <v>292</v>
      </c>
      <c r="F18" s="23" t="s">
        <v>293</v>
      </c>
      <c r="G18" s="23" t="s">
        <v>294</v>
      </c>
      <c r="H18" s="23" t="str">
        <f t="shared" si="0"/>
        <v>El Jefe Inmediato verifica el acta de entrega de puesto de trabajo con sus respectivos soportes, remitida por el funcionario al momento de una desvinculación o traslado laboral.</v>
      </c>
      <c r="I18" s="24" t="s">
        <v>274</v>
      </c>
      <c r="J18" s="24" t="str">
        <f t="shared" si="1"/>
        <v>Afecta probabilidad</v>
      </c>
      <c r="K18" s="24" t="s">
        <v>267</v>
      </c>
      <c r="L18" s="24" t="s">
        <v>275</v>
      </c>
      <c r="M18" s="24" t="s">
        <v>276</v>
      </c>
      <c r="N18" s="24" t="s">
        <v>277</v>
      </c>
      <c r="O18" s="24" t="s">
        <v>295</v>
      </c>
      <c r="P18" s="24" t="s">
        <v>296</v>
      </c>
      <c r="Q18" s="24" t="s">
        <v>297</v>
      </c>
      <c r="R18" s="25">
        <f t="shared" si="2"/>
        <v>0.3</v>
      </c>
      <c r="S18" s="26">
        <f>IF(OR(J18="",J18=0),"",
IF(J18="Afecta probabilidad",'2. Identificación del Riesgo'!$L$18,""))</f>
        <v>0.6</v>
      </c>
      <c r="T18" s="26" t="str">
        <f>IF(OR(J18="",J18=0),"",
IF(J18="Afecta Impacto",'2. Identificación del Riesgo'!$O$18,""))</f>
        <v/>
      </c>
      <c r="U18" s="26">
        <f t="shared" si="3"/>
        <v>0.42</v>
      </c>
      <c r="V18" s="26">
        <f t="shared" si="4"/>
        <v>0</v>
      </c>
      <c r="W18" s="3"/>
      <c r="X18" s="3"/>
      <c r="Y18" s="3"/>
      <c r="Z18" s="3"/>
      <c r="AA18" s="3"/>
      <c r="AB18" s="3"/>
      <c r="AC18" s="3"/>
      <c r="AD18" s="3"/>
      <c r="AE18" s="3"/>
      <c r="AF18" s="3"/>
      <c r="AG18" s="3"/>
      <c r="AH18" s="3"/>
      <c r="AI18" s="3"/>
      <c r="AJ18" s="3"/>
      <c r="AK18" s="3"/>
      <c r="AL18" s="3"/>
      <c r="AM18" s="3"/>
    </row>
    <row r="19" spans="1:39" ht="30.75" customHeight="1">
      <c r="A19" s="91"/>
      <c r="B19" s="91"/>
      <c r="C19" s="91"/>
      <c r="D19" s="91"/>
      <c r="E19" s="23" t="s">
        <v>298</v>
      </c>
      <c r="F19" s="23" t="s">
        <v>299</v>
      </c>
      <c r="G19" s="23" t="s">
        <v>300</v>
      </c>
      <c r="H19" s="23" t="str">
        <f t="shared" si="0"/>
        <v>El funcionario realiza el informe o charla en la que transfiere el conocimiento adquirido, producto de una capacitación brindada por el IDIGER mediante su Plan Institucional de Capacitación.</v>
      </c>
      <c r="I19" s="24" t="s">
        <v>274</v>
      </c>
      <c r="J19" s="24" t="str">
        <f t="shared" si="1"/>
        <v>Afecta probabilidad</v>
      </c>
      <c r="K19" s="24" t="s">
        <v>267</v>
      </c>
      <c r="L19" s="24" t="s">
        <v>275</v>
      </c>
      <c r="M19" s="24" t="s">
        <v>276</v>
      </c>
      <c r="N19" s="24" t="s">
        <v>277</v>
      </c>
      <c r="O19" s="24" t="s">
        <v>295</v>
      </c>
      <c r="P19" s="24" t="s">
        <v>301</v>
      </c>
      <c r="Q19" s="24" t="s">
        <v>302</v>
      </c>
      <c r="R19" s="25">
        <f t="shared" si="2"/>
        <v>0.3</v>
      </c>
      <c r="S19" s="26">
        <f>IF(OR(J19="",J19=0),"",
IF(J19="Afecta probabilidad",
IF(J18="Afecta probabilidad",S18-(S18*R18),'2. Identificación del Riesgo'!$L$18),""))</f>
        <v>0.42</v>
      </c>
      <c r="T19" s="26" t="str">
        <f>IF(OR(J19="",J19=0),"",
IF(J19="Afecta Impacto",
IF(J18="Afecta Impacto",T18-(T18*R18),'2. Identificación del Riesgo'!$O$18),""))</f>
        <v/>
      </c>
      <c r="U19" s="26">
        <f t="shared" si="3"/>
        <v>0.29399999999999998</v>
      </c>
      <c r="V19" s="26">
        <f t="shared" si="4"/>
        <v>0</v>
      </c>
      <c r="W19" s="3"/>
      <c r="X19" s="3"/>
      <c r="Y19" s="3"/>
      <c r="Z19" s="3"/>
      <c r="AA19" s="3"/>
      <c r="AB19" s="3"/>
      <c r="AC19" s="3"/>
      <c r="AD19" s="3"/>
      <c r="AE19" s="3"/>
      <c r="AF19" s="3"/>
      <c r="AG19" s="3"/>
      <c r="AH19" s="3"/>
      <c r="AI19" s="3"/>
      <c r="AJ19" s="3"/>
      <c r="AK19" s="3"/>
      <c r="AL19" s="3"/>
      <c r="AM19" s="3"/>
    </row>
    <row r="20" spans="1:39" ht="30.75" customHeight="1">
      <c r="A20" s="86"/>
      <c r="B20" s="86"/>
      <c r="C20" s="86"/>
      <c r="D20" s="86"/>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Gestión Documental</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Fuga de Capital Intelectual</v>
      </c>
      <c r="E21" s="23" t="s">
        <v>303</v>
      </c>
      <c r="F21" s="23" t="s">
        <v>304</v>
      </c>
      <c r="G21" s="23" t="s">
        <v>305</v>
      </c>
      <c r="H21" s="23" t="str">
        <f t="shared" si="0"/>
        <v>El Supervisor del contrato verifica el informe de actividades y soportes entregados por el Contratista de prestación de servicios, de manera mensual.</v>
      </c>
      <c r="I21" s="24" t="s">
        <v>274</v>
      </c>
      <c r="J21" s="24" t="str">
        <f t="shared" si="1"/>
        <v>Afecta probabilidad</v>
      </c>
      <c r="K21" s="24" t="s">
        <v>267</v>
      </c>
      <c r="L21" s="24" t="s">
        <v>275</v>
      </c>
      <c r="M21" s="24" t="s">
        <v>276</v>
      </c>
      <c r="N21" s="24" t="s">
        <v>277</v>
      </c>
      <c r="O21" s="24" t="s">
        <v>306</v>
      </c>
      <c r="P21" s="24" t="s">
        <v>307</v>
      </c>
      <c r="Q21" s="24" t="s">
        <v>308</v>
      </c>
      <c r="R21" s="25">
        <f t="shared" si="2"/>
        <v>0.3</v>
      </c>
      <c r="S21" s="26">
        <f>IF(OR(J21="",J21=0),"",
IF(J21="Afecta probabilidad",'2. Identificación del Riesgo'!$L$21,""))</f>
        <v>0.8</v>
      </c>
      <c r="T21" s="26" t="str">
        <f>IF(OR(J21="",J21=0),"",
IF(J21="Afecta Impacto",'2. Identificación del Riesgo'!$O$21,""))</f>
        <v/>
      </c>
      <c r="U21" s="26">
        <f t="shared" si="3"/>
        <v>0.56000000000000005</v>
      </c>
      <c r="V21" s="26">
        <f t="shared" si="4"/>
        <v>0</v>
      </c>
      <c r="W21" s="3"/>
      <c r="X21" s="3"/>
      <c r="Y21" s="3"/>
      <c r="Z21" s="3"/>
      <c r="AA21" s="3"/>
      <c r="AB21" s="3"/>
      <c r="AC21" s="3"/>
      <c r="AD21" s="3"/>
      <c r="AE21" s="3"/>
      <c r="AF21" s="3"/>
      <c r="AG21" s="3"/>
      <c r="AH21" s="3"/>
      <c r="AI21" s="3"/>
      <c r="AJ21" s="3"/>
      <c r="AK21" s="3"/>
      <c r="AL21" s="3"/>
      <c r="AM21" s="3"/>
    </row>
    <row r="22" spans="1:39" ht="30.75" customHeight="1">
      <c r="A22" s="91"/>
      <c r="B22" s="91"/>
      <c r="C22" s="91"/>
      <c r="D22" s="91"/>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6"/>
      <c r="B23" s="86"/>
      <c r="C23" s="86"/>
      <c r="D23" s="86"/>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Gestión Documental</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Seguridad de la Información (Pérdida de Confidencialidad)</v>
      </c>
      <c r="E24" s="23" t="s">
        <v>309</v>
      </c>
      <c r="F24" s="23" t="s">
        <v>310</v>
      </c>
      <c r="G24" s="23" t="s">
        <v>311</v>
      </c>
      <c r="H24" s="23" t="str">
        <f t="shared" si="0"/>
        <v>El subdirector, Jefe o personal delegado Solicita a través de la mesa de servicio y cuando sea necesario. el acceso a las carpetas compartidas, para el personal que considere pertinente.</v>
      </c>
      <c r="I24" s="24" t="s">
        <v>266</v>
      </c>
      <c r="J24" s="24" t="str">
        <f t="shared" si="1"/>
        <v>Afecta probabilidad</v>
      </c>
      <c r="K24" s="24" t="s">
        <v>267</v>
      </c>
      <c r="L24" s="24" t="s">
        <v>268</v>
      </c>
      <c r="M24" s="24" t="s">
        <v>269</v>
      </c>
      <c r="N24" s="24" t="s">
        <v>277</v>
      </c>
      <c r="O24" s="24" t="s">
        <v>312</v>
      </c>
      <c r="P24" s="24" t="s">
        <v>313</v>
      </c>
      <c r="Q24" s="24" t="s">
        <v>314</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c r="A25" s="91"/>
      <c r="B25" s="91"/>
      <c r="C25" s="91"/>
      <c r="D25" s="91"/>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6"/>
      <c r="B26" s="86"/>
      <c r="C26" s="86"/>
      <c r="D26" s="86"/>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Gestión Documental</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Seguridad de la Información (Pérdida de la Integridad)</v>
      </c>
      <c r="E27" s="23"/>
      <c r="F27" s="23"/>
      <c r="G27" s="23"/>
      <c r="H27" s="23" t="str">
        <f t="shared" si="0"/>
        <v xml:space="preserve">  </v>
      </c>
      <c r="I27" s="24"/>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91"/>
      <c r="B28" s="91"/>
      <c r="C28" s="91"/>
      <c r="D28" s="91"/>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6"/>
      <c r="B29" s="86"/>
      <c r="C29" s="86"/>
      <c r="D29" s="86"/>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
      </c>
      <c r="E30" s="23"/>
      <c r="F30" s="23"/>
      <c r="G30" s="23"/>
      <c r="H30" s="23"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91"/>
      <c r="B31" s="91"/>
      <c r="C31" s="91"/>
      <c r="D31" s="91"/>
      <c r="E31" s="23"/>
      <c r="F31" s="23"/>
      <c r="G31" s="23"/>
      <c r="H31" s="23"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6"/>
      <c r="B32" s="86"/>
      <c r="C32" s="86"/>
      <c r="D32" s="86"/>
      <c r="E32" s="23"/>
      <c r="F32" s="23"/>
      <c r="G32" s="23"/>
      <c r="H32" s="23"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
      </c>
      <c r="E33" s="23"/>
      <c r="F33" s="23"/>
      <c r="G33" s="23"/>
      <c r="H33" s="23"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91"/>
      <c r="B34" s="91"/>
      <c r="C34" s="91"/>
      <c r="D34" s="91"/>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6"/>
      <c r="B35" s="86"/>
      <c r="C35" s="86"/>
      <c r="D35" s="86"/>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1"/>
      <c r="B37" s="91"/>
      <c r="C37" s="91"/>
      <c r="D37" s="91"/>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6"/>
      <c r="B38" s="86"/>
      <c r="C38" s="86"/>
      <c r="D38" s="86"/>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1"/>
      <c r="B40" s="91"/>
      <c r="C40" s="91"/>
      <c r="D40" s="91"/>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6"/>
      <c r="B41" s="86"/>
      <c r="C41" s="86"/>
      <c r="D41" s="86"/>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1"/>
      <c r="B43" s="91"/>
      <c r="C43" s="91"/>
      <c r="D43" s="91"/>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6"/>
      <c r="B44" s="86"/>
      <c r="C44" s="86"/>
      <c r="D44" s="86"/>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1"/>
      <c r="B46" s="91"/>
      <c r="C46" s="91"/>
      <c r="D46" s="91"/>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6"/>
      <c r="B47" s="86"/>
      <c r="C47" s="86"/>
      <c r="D47" s="86"/>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1"/>
      <c r="B49" s="91"/>
      <c r="C49" s="91"/>
      <c r="D49" s="91"/>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6"/>
      <c r="B50" s="86"/>
      <c r="C50" s="86"/>
      <c r="D50" s="86"/>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1"/>
      <c r="B52" s="91"/>
      <c r="C52" s="91"/>
      <c r="D52" s="91"/>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6"/>
      <c r="B53" s="86"/>
      <c r="C53" s="86"/>
      <c r="D53" s="86"/>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1"/>
      <c r="B55" s="91"/>
      <c r="C55" s="91"/>
      <c r="D55" s="91"/>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6"/>
      <c r="B56" s="86"/>
      <c r="C56" s="86"/>
      <c r="D56" s="86"/>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1"/>
      <c r="B58" s="91"/>
      <c r="C58" s="91"/>
      <c r="D58" s="91"/>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6"/>
      <c r="B59" s="86"/>
      <c r="C59" s="86"/>
      <c r="D59" s="86"/>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1"/>
      <c r="B61" s="91"/>
      <c r="C61" s="91"/>
      <c r="D61" s="91"/>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6"/>
      <c r="B62" s="86"/>
      <c r="C62" s="86"/>
      <c r="D62" s="86"/>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1"/>
      <c r="B64" s="91"/>
      <c r="C64" s="91"/>
      <c r="D64" s="91"/>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6"/>
      <c r="B65" s="86"/>
      <c r="C65" s="86"/>
      <c r="D65" s="86"/>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1"/>
      <c r="B67" s="91"/>
      <c r="C67" s="91"/>
      <c r="D67" s="91"/>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6"/>
      <c r="B68" s="86"/>
      <c r="C68" s="86"/>
      <c r="D68" s="86"/>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35" priority="1">
      <formula>IF($D9="No aplica",1,0)</formula>
    </cfRule>
  </conditionalFormatting>
  <conditionalFormatting sqref="U9:U68">
    <cfRule type="cellIs" dxfId="234" priority="2" operator="equal">
      <formula>0</formula>
    </cfRule>
  </conditionalFormatting>
  <conditionalFormatting sqref="V9:V68">
    <cfRule type="cellIs" dxfId="233" priority="3" operator="equal">
      <formula>0</formula>
    </cfRule>
  </conditionalFormatting>
  <conditionalFormatting sqref="E15:E17 G15:V17">
    <cfRule type="expression" dxfId="232" priority="4">
      <formula>IF($D$15="No aplica",1,0)</formula>
    </cfRule>
  </conditionalFormatting>
  <conditionalFormatting sqref="H18:H20 J18:J20 R18:V20">
    <cfRule type="expression" dxfId="231" priority="5">
      <formula>IF($D$18="No aplica",1,0)</formula>
    </cfRule>
  </conditionalFormatting>
  <conditionalFormatting sqref="E22:V23 H21 J21 R21:V21">
    <cfRule type="expression" dxfId="230" priority="6">
      <formula>IF($D$21="No aplica",1,0)</formula>
    </cfRule>
  </conditionalFormatting>
  <conditionalFormatting sqref="E25:V26 H24:V24">
    <cfRule type="expression" dxfId="229" priority="7">
      <formula>IF($D$24="No aplica",1,0)</formula>
    </cfRule>
  </conditionalFormatting>
  <conditionalFormatting sqref="E27:V29">
    <cfRule type="expression" dxfId="228" priority="8">
      <formula>IF($D$27="No aplica",1,0)</formula>
    </cfRule>
  </conditionalFormatting>
  <conditionalFormatting sqref="E30:V32">
    <cfRule type="expression" dxfId="227" priority="9">
      <formula>IF($D$30="No aplica",1,0)</formula>
    </cfRule>
  </conditionalFormatting>
  <conditionalFormatting sqref="E33:V35">
    <cfRule type="expression" dxfId="226" priority="10">
      <formula>IF($D$33="No aplica",1,0)</formula>
    </cfRule>
  </conditionalFormatting>
  <conditionalFormatting sqref="E36:V38">
    <cfRule type="expression" dxfId="225" priority="11">
      <formula>IF($D$36="No aplica",1,0)</formula>
    </cfRule>
  </conditionalFormatting>
  <conditionalFormatting sqref="E39:V41">
    <cfRule type="expression" dxfId="224" priority="12">
      <formula>IF($D$39="No aplica",1,0)</formula>
    </cfRule>
  </conditionalFormatting>
  <conditionalFormatting sqref="E42:V44">
    <cfRule type="expression" dxfId="223" priority="13">
      <formula>IF($D$42="No aplica",1,0)</formula>
    </cfRule>
  </conditionalFormatting>
  <conditionalFormatting sqref="E45:V47">
    <cfRule type="expression" dxfId="222" priority="14">
      <formula>IF($D$45="No aplica",1,0)</formula>
    </cfRule>
  </conditionalFormatting>
  <conditionalFormatting sqref="E48:V50">
    <cfRule type="expression" dxfId="221" priority="15">
      <formula>IF($D$48="No aplica",1,0)</formula>
    </cfRule>
  </conditionalFormatting>
  <conditionalFormatting sqref="E51:V53">
    <cfRule type="expression" dxfId="220" priority="16">
      <formula>IF($D$51="No aplica",1,0)</formula>
    </cfRule>
  </conditionalFormatting>
  <conditionalFormatting sqref="E54:V56">
    <cfRule type="expression" dxfId="219" priority="17">
      <formula>IF($D$54="No aplica",1,0)</formula>
    </cfRule>
  </conditionalFormatting>
  <conditionalFormatting sqref="E57:V59">
    <cfRule type="expression" dxfId="218" priority="18">
      <formula>IF($D$57="No aplica",1,0)</formula>
    </cfRule>
  </conditionalFormatting>
  <conditionalFormatting sqref="E60:V62">
    <cfRule type="expression" dxfId="217" priority="19">
      <formula>IF($D$60="No aplica",1,0)</formula>
    </cfRule>
  </conditionalFormatting>
  <conditionalFormatting sqref="E63:V65">
    <cfRule type="expression" dxfId="216" priority="20">
      <formula>IF($D$63="No aplica",1,0)</formula>
    </cfRule>
  </conditionalFormatting>
  <conditionalFormatting sqref="E66:V68">
    <cfRule type="expression" dxfId="215" priority="21">
      <formula>IF($D$66="No aplica",1,0)</formula>
    </cfRule>
  </conditionalFormatting>
  <conditionalFormatting sqref="E12:E14 G12:V14">
    <cfRule type="expression" dxfId="214" priority="22">
      <formula>IF($D$12="No aplica",1,0)</formula>
    </cfRule>
  </conditionalFormatting>
  <conditionalFormatting sqref="E9:E11 G9:V11">
    <cfRule type="expression" dxfId="213" priority="23">
      <formula>IF($D$9="No aplica",1,0)</formula>
    </cfRule>
  </conditionalFormatting>
  <conditionalFormatting sqref="F9:F11">
    <cfRule type="expression" dxfId="212" priority="24">
      <formula>IF($D$9="No aplica",1,0)</formula>
    </cfRule>
  </conditionalFormatting>
  <conditionalFormatting sqref="F15:F17">
    <cfRule type="expression" dxfId="211" priority="25">
      <formula>IF($D$15="No aplica",1,0)</formula>
    </cfRule>
  </conditionalFormatting>
  <conditionalFormatting sqref="F12:F14">
    <cfRule type="expression" dxfId="210" priority="26">
      <formula>IF($D$12="No aplica",1,0)</formula>
    </cfRule>
  </conditionalFormatting>
  <conditionalFormatting sqref="E21:G21">
    <cfRule type="expression" dxfId="209" priority="27">
      <formula>IF($D$12="No aplica",1,0)</formula>
    </cfRule>
  </conditionalFormatting>
  <conditionalFormatting sqref="E18:G20">
    <cfRule type="expression" dxfId="208" priority="28">
      <formula>IF($D$9="No aplica",1,0)</formula>
    </cfRule>
  </conditionalFormatting>
  <conditionalFormatting sqref="I21">
    <cfRule type="expression" dxfId="207" priority="29">
      <formula>IF($D$12="No aplica",1,0)</formula>
    </cfRule>
  </conditionalFormatting>
  <conditionalFormatting sqref="I18:I20">
    <cfRule type="expression" dxfId="206" priority="30">
      <formula>IF($D$9="No aplica",1,0)</formula>
    </cfRule>
  </conditionalFormatting>
  <conditionalFormatting sqref="K21:Q21">
    <cfRule type="expression" dxfId="205" priority="31">
      <formula>IF($D$12="No aplica",1,0)</formula>
    </cfRule>
  </conditionalFormatting>
  <conditionalFormatting sqref="K18:Q20">
    <cfRule type="expression" dxfId="204" priority="32">
      <formula>IF($D$9="No aplica",1,0)</formula>
    </cfRule>
  </conditionalFormatting>
  <conditionalFormatting sqref="E24:G24">
    <cfRule type="expression" dxfId="203" priority="33">
      <formula>IF($D$9="No aplica",1,0)</formula>
    </cfRule>
  </conditionalFormatting>
  <dataValidations count="5">
    <dataValidation type="list" allowBlank="1" showErrorMessage="1" sqref="I9:I68">
      <formula1>Listas!$I$2:$I$5</formula1>
    </dataValidation>
    <dataValidation type="list" allowBlank="1" showErrorMessage="1" sqref="N9:N68">
      <formula1>Listas!$M$2:$M$4</formula1>
    </dataValidation>
    <dataValidation type="list" allowBlank="1" showErrorMessage="1" sqref="K9:K68">
      <formula1>Listas!$J$2:$J$4</formula1>
    </dataValidation>
    <dataValidation type="list" allowBlank="1" showErrorMessage="1" sqref="L9:L68">
      <formula1>Listas!$K$2:$K$4</formula1>
    </dataValidation>
    <dataValidation type="list" allowBlank="1" showErrorMessage="1" sqref="M9:M68">
      <formula1>Listas!$L$2:$L$4</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33.44140625" customWidth="1"/>
    <col min="6" max="6" width="14.5546875" customWidth="1"/>
    <col min="7" max="7" width="20.6640625" customWidth="1"/>
    <col min="8" max="8" width="29" customWidth="1"/>
    <col min="9" max="9" width="36.88671875" customWidth="1"/>
    <col min="10" max="10" width="23" customWidth="1"/>
    <col min="11" max="11" width="29.109375" customWidth="1"/>
    <col min="12" max="12" width="26" customWidth="1"/>
    <col min="13" max="13" width="16.5546875" customWidth="1"/>
    <col min="14" max="14" width="17.109375" customWidth="1"/>
    <col min="15" max="15" width="29.33203125" customWidth="1"/>
    <col min="16" max="16" width="23.44140625" customWidth="1"/>
    <col min="17" max="17" width="14.109375" customWidth="1"/>
    <col min="18" max="19" width="12.109375" customWidth="1"/>
    <col min="20" max="20" width="14.109375" customWidth="1"/>
    <col min="21" max="21" width="22.6640625" customWidth="1"/>
    <col min="22" max="22" width="22.5546875" customWidth="1"/>
    <col min="23" max="23" width="20.109375" customWidth="1"/>
    <col min="24" max="24" width="5" customWidth="1"/>
    <col min="25"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73"/>
      <c r="T1" s="73"/>
      <c r="U1" s="67"/>
      <c r="V1" s="103" t="s">
        <v>315</v>
      </c>
      <c r="W1" s="59"/>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74"/>
      <c r="T2" s="74"/>
      <c r="U2" s="69"/>
      <c r="V2" s="103" t="s">
        <v>316</v>
      </c>
      <c r="W2" s="59"/>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74"/>
      <c r="T3" s="74"/>
      <c r="U3" s="69"/>
      <c r="V3" s="103" t="s">
        <v>317</v>
      </c>
      <c r="W3" s="59"/>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5"/>
      <c r="T4" s="75"/>
      <c r="U4" s="71"/>
      <c r="V4" s="103" t="s">
        <v>318</v>
      </c>
      <c r="W4" s="59"/>
      <c r="X4" s="3"/>
      <c r="Y4" s="3"/>
      <c r="Z4" s="3"/>
      <c r="AA4" s="3"/>
      <c r="AB4" s="3"/>
      <c r="AC4" s="3"/>
      <c r="AD4" s="3"/>
      <c r="AE4" s="3"/>
      <c r="AF4" s="3"/>
      <c r="AG4" s="3"/>
      <c r="AH4" s="3"/>
      <c r="AI4" s="3"/>
      <c r="AJ4" s="3"/>
      <c r="AK4" s="3"/>
      <c r="AL4" s="3"/>
      <c r="AM4" s="3"/>
    </row>
    <row r="5" spans="1:39" ht="16.5" customHeight="1">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c r="A6" s="93" t="s">
        <v>105</v>
      </c>
      <c r="B6" s="62"/>
      <c r="C6" s="62"/>
      <c r="D6" s="59"/>
      <c r="E6" s="93" t="s">
        <v>319</v>
      </c>
      <c r="F6" s="62"/>
      <c r="G6" s="62"/>
      <c r="H6" s="62"/>
      <c r="I6" s="62"/>
      <c r="J6" s="62"/>
      <c r="K6" s="62"/>
      <c r="L6" s="62"/>
      <c r="M6" s="62"/>
      <c r="N6" s="62"/>
      <c r="O6" s="62"/>
      <c r="P6" s="62"/>
      <c r="Q6" s="62"/>
      <c r="R6" s="62"/>
      <c r="S6" s="62"/>
      <c r="T6" s="62"/>
      <c r="U6" s="62"/>
      <c r="V6" s="62"/>
      <c r="W6" s="59"/>
      <c r="X6" s="3"/>
      <c r="Y6" s="3"/>
      <c r="Z6" s="3"/>
      <c r="AA6" s="3"/>
      <c r="AB6" s="3"/>
      <c r="AC6" s="3"/>
      <c r="AD6" s="3"/>
      <c r="AE6" s="3"/>
      <c r="AF6" s="3"/>
      <c r="AG6" s="3"/>
      <c r="AH6" s="3"/>
      <c r="AI6" s="3"/>
      <c r="AJ6" s="3"/>
      <c r="AK6" s="3"/>
      <c r="AL6" s="3"/>
      <c r="AM6" s="3"/>
    </row>
    <row r="7" spans="1:39" ht="18" customHeight="1">
      <c r="A7" s="90" t="s">
        <v>103</v>
      </c>
      <c r="B7" s="92" t="s">
        <v>104</v>
      </c>
      <c r="C7" s="87" t="s">
        <v>112</v>
      </c>
      <c r="D7" s="87" t="s">
        <v>113</v>
      </c>
      <c r="E7" s="95" t="s">
        <v>246</v>
      </c>
      <c r="F7" s="114" t="s">
        <v>320</v>
      </c>
      <c r="G7" s="114" t="s">
        <v>321</v>
      </c>
      <c r="H7" s="114" t="s">
        <v>322</v>
      </c>
      <c r="I7" s="114" t="s">
        <v>323</v>
      </c>
      <c r="J7" s="114" t="s">
        <v>324</v>
      </c>
      <c r="K7" s="114" t="s">
        <v>325</v>
      </c>
      <c r="L7" s="114" t="s">
        <v>326</v>
      </c>
      <c r="M7" s="87" t="s">
        <v>327</v>
      </c>
      <c r="N7" s="87" t="s">
        <v>328</v>
      </c>
      <c r="O7" s="87" t="s">
        <v>329</v>
      </c>
      <c r="P7" s="95" t="s">
        <v>330</v>
      </c>
      <c r="Q7" s="87" t="s">
        <v>331</v>
      </c>
      <c r="R7" s="87" t="s">
        <v>332</v>
      </c>
      <c r="S7" s="87" t="s">
        <v>333</v>
      </c>
      <c r="T7" s="87" t="s">
        <v>334</v>
      </c>
      <c r="U7" s="95" t="s">
        <v>335</v>
      </c>
      <c r="V7" s="87" t="s">
        <v>336</v>
      </c>
      <c r="W7" s="87" t="s">
        <v>337</v>
      </c>
      <c r="X7" s="3"/>
      <c r="Y7" s="3"/>
      <c r="Z7" s="3"/>
      <c r="AA7" s="3"/>
      <c r="AB7" s="3"/>
      <c r="AC7" s="3"/>
      <c r="AD7" s="3"/>
      <c r="AE7" s="3"/>
      <c r="AF7" s="3"/>
      <c r="AG7" s="3"/>
      <c r="AH7" s="3"/>
      <c r="AI7" s="3"/>
      <c r="AJ7" s="3"/>
      <c r="AK7" s="3"/>
      <c r="AL7" s="3"/>
      <c r="AM7" s="3"/>
    </row>
    <row r="8" spans="1:39" ht="59.25" customHeight="1">
      <c r="A8" s="86"/>
      <c r="B8" s="86"/>
      <c r="C8" s="86"/>
      <c r="D8" s="86"/>
      <c r="E8" s="86"/>
      <c r="F8" s="86"/>
      <c r="G8" s="86"/>
      <c r="H8" s="86"/>
      <c r="I8" s="86"/>
      <c r="J8" s="86"/>
      <c r="K8" s="86"/>
      <c r="L8" s="86"/>
      <c r="M8" s="86"/>
      <c r="N8" s="86"/>
      <c r="O8" s="86"/>
      <c r="P8" s="86"/>
      <c r="Q8" s="86"/>
      <c r="R8" s="86"/>
      <c r="S8" s="86"/>
      <c r="T8" s="86"/>
      <c r="U8" s="86"/>
      <c r="V8" s="86"/>
      <c r="W8" s="86"/>
      <c r="X8" s="16"/>
      <c r="Y8" s="16"/>
      <c r="Z8" s="16"/>
      <c r="AA8" s="16"/>
      <c r="AB8" s="16"/>
      <c r="AC8" s="16"/>
      <c r="AD8" s="16"/>
      <c r="AE8" s="16"/>
      <c r="AF8" s="16"/>
      <c r="AG8" s="16"/>
      <c r="AH8" s="16"/>
      <c r="AI8" s="16"/>
      <c r="AJ8" s="16"/>
      <c r="AK8" s="16"/>
      <c r="AL8" s="16"/>
      <c r="AM8" s="16"/>
    </row>
    <row r="9" spans="1:39" ht="45.75"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27"/>
      <c r="F9" s="28"/>
      <c r="G9" s="28"/>
      <c r="H9" s="28"/>
      <c r="I9" s="28"/>
      <c r="J9" s="28"/>
      <c r="K9" s="28"/>
      <c r="L9" s="28"/>
      <c r="M9" s="24" t="str">
        <f t="shared" ref="M9:M68" si="0">IF(AND(N9&gt;=0,N9&lt;=85),"Débil",
IF(AND(N9&gt;=86,N9&lt;=95),"Moderado",
IF(AND(N9&gt;=96,N9&lt;=100),"Fuerte","")))</f>
        <v/>
      </c>
      <c r="N9" s="24" t="str">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
      </c>
      <c r="P9" s="24"/>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
      </c>
      <c r="R9" s="115" t="str">
        <f>IF(AND(N9="",N10="",N11=""),"",AVERAGE(N9:N11))</f>
        <v/>
      </c>
      <c r="S9" s="115" t="str">
        <f>IF(R9="","",
IF(R9=100,"Fuerte",
IF(R9&lt;50,"Débil",
IF(OR(R9&gt;=50,R9&lt;100),"Moderado",""))))</f>
        <v/>
      </c>
      <c r="T9" s="97" t="str">
        <f>IF(S9="","",IF(S9="Fuerte","NO","SI"))</f>
        <v/>
      </c>
      <c r="U9" s="97"/>
      <c r="V9" s="97" t="str">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
      </c>
      <c r="W9" s="101"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
      </c>
      <c r="X9" s="17"/>
      <c r="Y9" s="17"/>
      <c r="Z9" s="17"/>
      <c r="AA9" s="17"/>
      <c r="AB9" s="17"/>
      <c r="AC9" s="17"/>
      <c r="AD9" s="17"/>
      <c r="AE9" s="17"/>
      <c r="AF9" s="17"/>
      <c r="AG9" s="17"/>
      <c r="AH9" s="17"/>
      <c r="AI9" s="17"/>
      <c r="AJ9" s="17"/>
      <c r="AK9" s="17"/>
      <c r="AL9" s="17"/>
      <c r="AM9" s="17"/>
    </row>
    <row r="10" spans="1:39" ht="45.75" customHeight="1">
      <c r="A10" s="91"/>
      <c r="B10" s="91"/>
      <c r="C10" s="91"/>
      <c r="D10" s="91"/>
      <c r="E10" s="27"/>
      <c r="F10" s="28"/>
      <c r="G10" s="28"/>
      <c r="H10" s="28"/>
      <c r="I10" s="28"/>
      <c r="J10" s="28"/>
      <c r="K10" s="28"/>
      <c r="L10" s="28"/>
      <c r="M10" s="24" t="str">
        <f t="shared" si="0"/>
        <v/>
      </c>
      <c r="N10" s="24" t="str">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
      </c>
      <c r="O10" s="24" t="str">
        <f t="shared" si="1"/>
        <v/>
      </c>
      <c r="P10" s="24"/>
      <c r="Q10" s="24" t="str">
        <f t="shared" si="2"/>
        <v/>
      </c>
      <c r="R10" s="91"/>
      <c r="S10" s="91"/>
      <c r="T10" s="91"/>
      <c r="U10" s="91"/>
      <c r="V10" s="91"/>
      <c r="W10" s="91"/>
      <c r="X10" s="3"/>
      <c r="Y10" s="3"/>
      <c r="Z10" s="3"/>
      <c r="AA10" s="3"/>
      <c r="AB10" s="3"/>
      <c r="AC10" s="3"/>
      <c r="AD10" s="3"/>
      <c r="AE10" s="3"/>
      <c r="AF10" s="3"/>
      <c r="AG10" s="3"/>
      <c r="AH10" s="3"/>
      <c r="AI10" s="3"/>
      <c r="AJ10" s="3"/>
      <c r="AK10" s="3"/>
      <c r="AL10" s="3"/>
      <c r="AM10" s="3"/>
    </row>
    <row r="11" spans="1:39" ht="45.75" customHeight="1">
      <c r="A11" s="86"/>
      <c r="B11" s="86"/>
      <c r="C11" s="86"/>
      <c r="D11" s="86"/>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86"/>
      <c r="S11" s="86"/>
      <c r="T11" s="86"/>
      <c r="U11" s="86"/>
      <c r="V11" s="86"/>
      <c r="W11" s="86"/>
      <c r="X11" s="3"/>
      <c r="Y11" s="3"/>
      <c r="Z11" s="3"/>
      <c r="AA11" s="3"/>
      <c r="AB11" s="3"/>
      <c r="AC11" s="3"/>
      <c r="AD11" s="3"/>
      <c r="AE11" s="3"/>
      <c r="AF11" s="3"/>
      <c r="AG11" s="3"/>
      <c r="AH11" s="3"/>
      <c r="AI11" s="3"/>
      <c r="AJ11" s="3"/>
      <c r="AK11" s="3"/>
      <c r="AL11" s="3"/>
      <c r="AM11" s="3"/>
    </row>
    <row r="12" spans="1:39" ht="45.75"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15" t="str">
        <f>IF(AND(N12="",N13="",N14=""),"",AVERAGE(N12:N14))</f>
        <v/>
      </c>
      <c r="S12" s="115" t="str">
        <f>IF(R12="","",
IF(R12=100,"Fuerte",
IF(R12&lt;50,"Débil",
IF(OR(R12&gt;=50,R12&lt;100),"Moderado",""))))</f>
        <v/>
      </c>
      <c r="T12" s="97" t="str">
        <f>IF(S12="","",IF(S12="Fuerte","NO","SI"))</f>
        <v/>
      </c>
      <c r="U12" s="97"/>
      <c r="V12" s="97"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101"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91"/>
      <c r="B13" s="91"/>
      <c r="C13" s="91"/>
      <c r="D13" s="91"/>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91"/>
      <c r="S13" s="91"/>
      <c r="T13" s="91"/>
      <c r="U13" s="91"/>
      <c r="V13" s="91"/>
      <c r="W13" s="91"/>
      <c r="X13" s="3"/>
      <c r="Y13" s="3"/>
      <c r="Z13" s="3"/>
      <c r="AA13" s="3"/>
      <c r="AB13" s="3"/>
      <c r="AC13" s="3"/>
      <c r="AD13" s="3"/>
      <c r="AE13" s="3"/>
      <c r="AF13" s="3"/>
      <c r="AG13" s="3"/>
      <c r="AH13" s="3"/>
      <c r="AI13" s="3"/>
      <c r="AJ13" s="3"/>
      <c r="AK13" s="3"/>
      <c r="AL13" s="3"/>
      <c r="AM13" s="3"/>
    </row>
    <row r="14" spans="1:39" ht="45.75" customHeight="1">
      <c r="A14" s="86"/>
      <c r="B14" s="86"/>
      <c r="C14" s="86"/>
      <c r="D14" s="86"/>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86"/>
      <c r="S14" s="86"/>
      <c r="T14" s="86"/>
      <c r="U14" s="86"/>
      <c r="V14" s="86"/>
      <c r="W14" s="86"/>
      <c r="X14" s="3"/>
      <c r="Y14" s="3"/>
      <c r="Z14" s="3"/>
      <c r="AA14" s="3"/>
      <c r="AB14" s="3"/>
      <c r="AC14" s="3"/>
      <c r="AD14" s="3"/>
      <c r="AE14" s="3"/>
      <c r="AF14" s="3"/>
      <c r="AG14" s="3"/>
      <c r="AH14" s="3"/>
      <c r="AI14" s="3"/>
      <c r="AJ14" s="3"/>
      <c r="AK14" s="3"/>
      <c r="AL14" s="3"/>
      <c r="AM14" s="3"/>
    </row>
    <row r="15" spans="1:39" ht="45.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29"/>
      <c r="F15" s="28"/>
      <c r="G15" s="28"/>
      <c r="H15" s="28"/>
      <c r="I15" s="28"/>
      <c r="J15" s="28"/>
      <c r="K15" s="28"/>
      <c r="L15" s="28"/>
      <c r="M15" s="24" t="str">
        <f t="shared" si="0"/>
        <v/>
      </c>
      <c r="N15" s="24" t="str">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
      </c>
      <c r="O15" s="24" t="str">
        <f t="shared" si="1"/>
        <v/>
      </c>
      <c r="P15" s="24"/>
      <c r="Q15" s="24" t="str">
        <f t="shared" si="2"/>
        <v/>
      </c>
      <c r="R15" s="115" t="str">
        <f>IF(AND(N15="",N16="",N17=""),"",AVERAGE(N15:N17))</f>
        <v/>
      </c>
      <c r="S15" s="115" t="str">
        <f>IF(R15="","",
IF(R15=100,"Fuerte",
IF(R15&lt;50,"Débil",
IF(OR(R15&gt;=50,R15&lt;100),"Moderado",""))))</f>
        <v/>
      </c>
      <c r="T15" s="97" t="str">
        <f>IF(S15="","",IF(S15="Fuerte","NO","SI"))</f>
        <v/>
      </c>
      <c r="U15" s="97"/>
      <c r="V15" s="97" t="str">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
      </c>
      <c r="W15" s="101"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
      </c>
      <c r="X15" s="3"/>
      <c r="Y15" s="3"/>
      <c r="Z15" s="3"/>
      <c r="AA15" s="3"/>
      <c r="AB15" s="3"/>
      <c r="AC15" s="3"/>
      <c r="AD15" s="3"/>
      <c r="AE15" s="3"/>
      <c r="AF15" s="3"/>
      <c r="AG15" s="3"/>
      <c r="AH15" s="3"/>
      <c r="AI15" s="3"/>
      <c r="AJ15" s="3"/>
      <c r="AK15" s="3"/>
      <c r="AL15" s="3"/>
      <c r="AM15" s="3"/>
    </row>
    <row r="16" spans="1:39" ht="45.75" customHeight="1">
      <c r="A16" s="91"/>
      <c r="B16" s="91"/>
      <c r="C16" s="91"/>
      <c r="D16" s="91"/>
      <c r="E16" s="29"/>
      <c r="F16" s="28"/>
      <c r="G16" s="28"/>
      <c r="H16" s="28"/>
      <c r="I16" s="28"/>
      <c r="J16" s="28"/>
      <c r="K16" s="28"/>
      <c r="L16" s="28"/>
      <c r="M16" s="24" t="str">
        <f t="shared" si="0"/>
        <v/>
      </c>
      <c r="N16" s="24" t="str">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
      </c>
      <c r="O16" s="24" t="str">
        <f t="shared" si="1"/>
        <v/>
      </c>
      <c r="P16" s="24"/>
      <c r="Q16" s="24" t="str">
        <f t="shared" si="2"/>
        <v/>
      </c>
      <c r="R16" s="91"/>
      <c r="S16" s="91"/>
      <c r="T16" s="91"/>
      <c r="U16" s="91"/>
      <c r="V16" s="91"/>
      <c r="W16" s="91"/>
      <c r="X16" s="3"/>
      <c r="Y16" s="3"/>
      <c r="Z16" s="3"/>
      <c r="AA16" s="3"/>
      <c r="AB16" s="3"/>
      <c r="AC16" s="3"/>
      <c r="AD16" s="3"/>
      <c r="AE16" s="3"/>
      <c r="AF16" s="3"/>
      <c r="AG16" s="3"/>
      <c r="AH16" s="3"/>
      <c r="AI16" s="3"/>
      <c r="AJ16" s="3"/>
      <c r="AK16" s="3"/>
      <c r="AL16" s="3"/>
      <c r="AM16" s="3"/>
    </row>
    <row r="17" spans="1:39" ht="45.75" customHeight="1">
      <c r="A17" s="86"/>
      <c r="B17" s="86"/>
      <c r="C17" s="86"/>
      <c r="D17" s="86"/>
      <c r="E17" s="29"/>
      <c r="F17" s="28"/>
      <c r="G17" s="28"/>
      <c r="H17" s="28"/>
      <c r="I17" s="28"/>
      <c r="J17" s="28"/>
      <c r="K17" s="28"/>
      <c r="L17" s="28"/>
      <c r="M17" s="24" t="str">
        <f t="shared" si="0"/>
        <v/>
      </c>
      <c r="N17" s="24"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4" t="str">
        <f t="shared" si="1"/>
        <v/>
      </c>
      <c r="P17" s="24"/>
      <c r="Q17" s="24" t="str">
        <f t="shared" si="2"/>
        <v/>
      </c>
      <c r="R17" s="86"/>
      <c r="S17" s="86"/>
      <c r="T17" s="86"/>
      <c r="U17" s="86"/>
      <c r="V17" s="86"/>
      <c r="W17" s="86"/>
      <c r="X17" s="3"/>
      <c r="Y17" s="3"/>
      <c r="Z17" s="3"/>
      <c r="AA17" s="3"/>
      <c r="AB17" s="3"/>
      <c r="AC17" s="3"/>
      <c r="AD17" s="3"/>
      <c r="AE17" s="3"/>
      <c r="AF17" s="3"/>
      <c r="AG17" s="3"/>
      <c r="AH17" s="3"/>
      <c r="AI17" s="3"/>
      <c r="AJ17" s="3"/>
      <c r="AK17" s="3"/>
      <c r="AL17" s="3"/>
      <c r="AM17" s="3"/>
    </row>
    <row r="18" spans="1:39" ht="45.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15" t="str">
        <f>IF(AND(N18="",N19="",N20=""),"",AVERAGE(N18:N20))</f>
        <v/>
      </c>
      <c r="S18" s="115" t="str">
        <f>IF(R18="","",
IF(R18=100,"Fuerte",
IF(R18&lt;50,"Débil",
IF(OR(R18&gt;=50,R18&lt;100),"Moderado",""))))</f>
        <v/>
      </c>
      <c r="T18" s="97" t="str">
        <f>IF(S18="","",IF(S18="Fuerte","NO","SI"))</f>
        <v/>
      </c>
      <c r="U18" s="97"/>
      <c r="V18" s="97"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101"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c r="A19" s="91"/>
      <c r="B19" s="91"/>
      <c r="C19" s="91"/>
      <c r="D19" s="91"/>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91"/>
      <c r="S19" s="91"/>
      <c r="T19" s="91"/>
      <c r="U19" s="91"/>
      <c r="V19" s="91"/>
      <c r="W19" s="91"/>
      <c r="X19" s="3"/>
      <c r="Y19" s="3"/>
      <c r="Z19" s="3"/>
      <c r="AA19" s="3"/>
      <c r="AB19" s="3"/>
      <c r="AC19" s="3"/>
      <c r="AD19" s="3"/>
      <c r="AE19" s="3"/>
      <c r="AF19" s="3"/>
      <c r="AG19" s="3"/>
      <c r="AH19" s="3"/>
      <c r="AI19" s="3"/>
      <c r="AJ19" s="3"/>
      <c r="AK19" s="3"/>
      <c r="AL19" s="3"/>
      <c r="AM19" s="3"/>
    </row>
    <row r="20" spans="1:39" ht="45.75" customHeight="1">
      <c r="A20" s="86"/>
      <c r="B20" s="86"/>
      <c r="C20" s="86"/>
      <c r="D20" s="86"/>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86"/>
      <c r="S20" s="86"/>
      <c r="T20" s="86"/>
      <c r="U20" s="86"/>
      <c r="V20" s="86"/>
      <c r="W20" s="86"/>
      <c r="X20" s="3"/>
      <c r="Y20" s="3"/>
      <c r="Z20" s="3"/>
      <c r="AA20" s="3"/>
      <c r="AB20" s="3"/>
      <c r="AC20" s="3"/>
      <c r="AD20" s="3"/>
      <c r="AE20" s="3"/>
      <c r="AF20" s="3"/>
      <c r="AG20" s="3"/>
      <c r="AH20" s="3"/>
      <c r="AI20" s="3"/>
      <c r="AJ20" s="3"/>
      <c r="AK20" s="3"/>
      <c r="AL20" s="3"/>
      <c r="AM20" s="3"/>
    </row>
    <row r="21" spans="1:39" ht="45.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15" t="str">
        <f>IF(AND(N21="",N22="",N23=""),"",AVERAGE(N21:N23))</f>
        <v/>
      </c>
      <c r="S21" s="115" t="str">
        <f>IF(R21="","",
IF(R21=100,"Fuerte",
IF(R21&lt;50,"Débil",
IF(OR(R21&gt;=50,R21&lt;100),"Moderado",""))))</f>
        <v/>
      </c>
      <c r="T21" s="97" t="str">
        <f>IF(S21="","",IF(S21="Fuerte","NO","SI"))</f>
        <v/>
      </c>
      <c r="U21" s="97"/>
      <c r="V21" s="97"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101"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91"/>
      <c r="B22" s="91"/>
      <c r="C22" s="91"/>
      <c r="D22" s="91"/>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91"/>
      <c r="S22" s="91"/>
      <c r="T22" s="91"/>
      <c r="U22" s="91"/>
      <c r="V22" s="91"/>
      <c r="W22" s="91"/>
      <c r="X22" s="3"/>
      <c r="Y22" s="3"/>
      <c r="Z22" s="3"/>
      <c r="AA22" s="3"/>
      <c r="AB22" s="3"/>
      <c r="AC22" s="3"/>
      <c r="AD22" s="3"/>
      <c r="AE22" s="3"/>
      <c r="AF22" s="3"/>
      <c r="AG22" s="3"/>
      <c r="AH22" s="3"/>
      <c r="AI22" s="3"/>
      <c r="AJ22" s="3"/>
      <c r="AK22" s="3"/>
      <c r="AL22" s="3"/>
      <c r="AM22" s="3"/>
    </row>
    <row r="23" spans="1:39" ht="45.75" customHeight="1">
      <c r="A23" s="86"/>
      <c r="B23" s="86"/>
      <c r="C23" s="86"/>
      <c r="D23" s="86"/>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86"/>
      <c r="S23" s="86"/>
      <c r="T23" s="86"/>
      <c r="U23" s="86"/>
      <c r="V23" s="86"/>
      <c r="W23" s="86"/>
      <c r="X23" s="3"/>
      <c r="Y23" s="3"/>
      <c r="Z23" s="3"/>
      <c r="AA23" s="3"/>
      <c r="AB23" s="3"/>
      <c r="AC23" s="3"/>
      <c r="AD23" s="3"/>
      <c r="AE23" s="3"/>
      <c r="AF23" s="3"/>
      <c r="AG23" s="3"/>
      <c r="AH23" s="3"/>
      <c r="AI23" s="3"/>
      <c r="AJ23" s="3"/>
      <c r="AK23" s="3"/>
      <c r="AL23" s="3"/>
      <c r="AM23" s="3"/>
    </row>
    <row r="24" spans="1:39" ht="45.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15" t="str">
        <f>IF(AND(N24="",N25="",N26=""),"",AVERAGE(N24:N26))</f>
        <v/>
      </c>
      <c r="S24" s="115" t="str">
        <f>IF(R24="","",
IF(R24=100,"Fuerte",
IF(R24&lt;50,"Débil",
IF(OR(R24&gt;=50,R24&lt;100),"Moderado",""))))</f>
        <v/>
      </c>
      <c r="T24" s="97" t="str">
        <f>IF(S24="","",IF(S24="Fuerte","NO","SI"))</f>
        <v/>
      </c>
      <c r="U24" s="97"/>
      <c r="V24" s="97"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101"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91"/>
      <c r="B25" s="91"/>
      <c r="C25" s="91"/>
      <c r="D25" s="91"/>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91"/>
      <c r="S25" s="91"/>
      <c r="T25" s="91"/>
      <c r="U25" s="91"/>
      <c r="V25" s="91"/>
      <c r="W25" s="91"/>
      <c r="X25" s="3"/>
      <c r="Y25" s="3"/>
      <c r="Z25" s="3"/>
      <c r="AA25" s="3"/>
      <c r="AB25" s="3"/>
      <c r="AC25" s="3"/>
      <c r="AD25" s="3"/>
      <c r="AE25" s="3"/>
      <c r="AF25" s="3"/>
      <c r="AG25" s="3"/>
      <c r="AH25" s="3"/>
      <c r="AI25" s="3"/>
      <c r="AJ25" s="3"/>
      <c r="AK25" s="3"/>
      <c r="AL25" s="3"/>
      <c r="AM25" s="3"/>
    </row>
    <row r="26" spans="1:39" ht="45.75" customHeight="1">
      <c r="A26" s="86"/>
      <c r="B26" s="86"/>
      <c r="C26" s="86"/>
      <c r="D26" s="86"/>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86"/>
      <c r="S26" s="86"/>
      <c r="T26" s="86"/>
      <c r="U26" s="86"/>
      <c r="V26" s="86"/>
      <c r="W26" s="86"/>
      <c r="X26" s="3"/>
      <c r="Y26" s="3"/>
      <c r="Z26" s="3"/>
      <c r="AA26" s="3"/>
      <c r="AB26" s="3"/>
      <c r="AC26" s="3"/>
      <c r="AD26" s="3"/>
      <c r="AE26" s="3"/>
      <c r="AF26" s="3"/>
      <c r="AG26" s="3"/>
      <c r="AH26" s="3"/>
      <c r="AI26" s="3"/>
      <c r="AJ26" s="3"/>
      <c r="AK26" s="3"/>
      <c r="AL26" s="3"/>
      <c r="AM26" s="3"/>
    </row>
    <row r="27" spans="1:39" ht="45.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15" t="str">
        <f>IF(AND(N27="",N28="",N29=""),"",AVERAGE(N27:N29))</f>
        <v/>
      </c>
      <c r="S27" s="115" t="str">
        <f>IF(R27="","",
IF(R27=100,"Fuerte",
IF(R27&lt;50,"Débil",
IF(OR(R27&gt;=50,R27&lt;100),"Moderado",""))))</f>
        <v/>
      </c>
      <c r="T27" s="97" t="str">
        <f>IF(S27="","",IF(S27="Fuerte","NO","SI"))</f>
        <v/>
      </c>
      <c r="U27" s="97"/>
      <c r="V27" s="97"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101"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91"/>
      <c r="B28" s="91"/>
      <c r="C28" s="91"/>
      <c r="D28" s="91"/>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91"/>
      <c r="S28" s="91"/>
      <c r="T28" s="91"/>
      <c r="U28" s="91"/>
      <c r="V28" s="91"/>
      <c r="W28" s="91"/>
      <c r="X28" s="3"/>
      <c r="Y28" s="3"/>
      <c r="Z28" s="3"/>
      <c r="AA28" s="3"/>
      <c r="AB28" s="3"/>
      <c r="AC28" s="3"/>
      <c r="AD28" s="3"/>
      <c r="AE28" s="3"/>
      <c r="AF28" s="3"/>
      <c r="AG28" s="3"/>
      <c r="AH28" s="3"/>
      <c r="AI28" s="3"/>
      <c r="AJ28" s="3"/>
      <c r="AK28" s="3"/>
      <c r="AL28" s="3"/>
      <c r="AM28" s="3"/>
    </row>
    <row r="29" spans="1:39" ht="45.75" customHeight="1">
      <c r="A29" s="86"/>
      <c r="B29" s="86"/>
      <c r="C29" s="86"/>
      <c r="D29" s="86"/>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86"/>
      <c r="S29" s="86"/>
      <c r="T29" s="86"/>
      <c r="U29" s="86"/>
      <c r="V29" s="86"/>
      <c r="W29" s="86"/>
      <c r="X29" s="3"/>
      <c r="Y29" s="3"/>
      <c r="Z29" s="3"/>
      <c r="AA29" s="3"/>
      <c r="AB29" s="3"/>
      <c r="AC29" s="3"/>
      <c r="AD29" s="3"/>
      <c r="AE29" s="3"/>
      <c r="AF29" s="3"/>
      <c r="AG29" s="3"/>
      <c r="AH29" s="3"/>
      <c r="AI29" s="3"/>
      <c r="AJ29" s="3"/>
      <c r="AK29" s="3"/>
      <c r="AL29" s="3"/>
      <c r="AM29" s="3"/>
    </row>
    <row r="30" spans="1:39" ht="45.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15" t="str">
        <f>IF(AND(N30="",N31="",N32=""),"",AVERAGE(N30:N32))</f>
        <v/>
      </c>
      <c r="S30" s="115" t="str">
        <f>IF(R30="","",
IF(R30=100,"Fuerte",
IF(R30&lt;50,"Débil",
IF(OR(R30&gt;=50,R30&lt;100),"Moderado",""))))</f>
        <v/>
      </c>
      <c r="T30" s="97" t="str">
        <f>IF(S30="","",IF(S30="Fuerte","NO","SI"))</f>
        <v/>
      </c>
      <c r="U30" s="97"/>
      <c r="V30" s="97"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101"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91"/>
      <c r="B31" s="91"/>
      <c r="C31" s="91"/>
      <c r="D31" s="91"/>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91"/>
      <c r="S31" s="91"/>
      <c r="T31" s="91"/>
      <c r="U31" s="91"/>
      <c r="V31" s="91"/>
      <c r="W31" s="91"/>
      <c r="X31" s="3"/>
      <c r="Y31" s="3"/>
      <c r="Z31" s="3"/>
      <c r="AA31" s="3"/>
      <c r="AB31" s="3"/>
      <c r="AC31" s="3"/>
      <c r="AD31" s="3"/>
      <c r="AE31" s="3"/>
      <c r="AF31" s="3"/>
      <c r="AG31" s="3"/>
      <c r="AH31" s="3"/>
      <c r="AI31" s="3"/>
      <c r="AJ31" s="3"/>
      <c r="AK31" s="3"/>
      <c r="AL31" s="3"/>
      <c r="AM31" s="3"/>
    </row>
    <row r="32" spans="1:39" ht="45.75" customHeight="1">
      <c r="A32" s="86"/>
      <c r="B32" s="86"/>
      <c r="C32" s="86"/>
      <c r="D32" s="86"/>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86"/>
      <c r="S32" s="86"/>
      <c r="T32" s="86"/>
      <c r="U32" s="86"/>
      <c r="V32" s="86"/>
      <c r="W32" s="86"/>
      <c r="X32" s="3"/>
      <c r="Y32" s="3"/>
      <c r="Z32" s="3"/>
      <c r="AA32" s="3"/>
      <c r="AB32" s="3"/>
      <c r="AC32" s="3"/>
      <c r="AD32" s="3"/>
      <c r="AE32" s="3"/>
      <c r="AF32" s="3"/>
      <c r="AG32" s="3"/>
      <c r="AH32" s="3"/>
      <c r="AI32" s="3"/>
      <c r="AJ32" s="3"/>
      <c r="AK32" s="3"/>
      <c r="AL32" s="3"/>
      <c r="AM32" s="3"/>
    </row>
    <row r="33" spans="1:39" ht="45.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15" t="str">
        <f>IF(AND(N33="",N34="",N35=""),"",AVERAGE(N33:N35))</f>
        <v/>
      </c>
      <c r="S33" s="115" t="str">
        <f>IF(R33="","",
IF(R33=100,"Fuerte",
IF(R33&lt;50,"Débil",
IF(OR(R33&gt;=50,R33&lt;100),"Moderado",""))))</f>
        <v/>
      </c>
      <c r="T33" s="97" t="str">
        <f>IF(S33="","",IF(S33="Fuerte","NO","SI"))</f>
        <v/>
      </c>
      <c r="U33" s="97"/>
      <c r="V33" s="97"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101"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91"/>
      <c r="B34" s="91"/>
      <c r="C34" s="91"/>
      <c r="D34" s="91"/>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91"/>
      <c r="S34" s="91"/>
      <c r="T34" s="91"/>
      <c r="U34" s="91"/>
      <c r="V34" s="91"/>
      <c r="W34" s="91"/>
      <c r="X34" s="3"/>
      <c r="Y34" s="3"/>
      <c r="Z34" s="3"/>
      <c r="AA34" s="3"/>
      <c r="AB34" s="3"/>
      <c r="AC34" s="3"/>
      <c r="AD34" s="3"/>
      <c r="AE34" s="3"/>
      <c r="AF34" s="3"/>
      <c r="AG34" s="3"/>
      <c r="AH34" s="3"/>
      <c r="AI34" s="3"/>
      <c r="AJ34" s="3"/>
      <c r="AK34" s="3"/>
      <c r="AL34" s="3"/>
      <c r="AM34" s="3"/>
    </row>
    <row r="35" spans="1:39" ht="45.75" customHeight="1">
      <c r="A35" s="86"/>
      <c r="B35" s="86"/>
      <c r="C35" s="86"/>
      <c r="D35" s="86"/>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86"/>
      <c r="S35" s="86"/>
      <c r="T35" s="86"/>
      <c r="U35" s="86"/>
      <c r="V35" s="86"/>
      <c r="W35" s="86"/>
      <c r="X35" s="3"/>
      <c r="Y35" s="3"/>
      <c r="Z35" s="3"/>
      <c r="AA35" s="3"/>
      <c r="AB35" s="3"/>
      <c r="AC35" s="3"/>
      <c r="AD35" s="3"/>
      <c r="AE35" s="3"/>
      <c r="AF35" s="3"/>
      <c r="AG35" s="3"/>
      <c r="AH35" s="3"/>
      <c r="AI35" s="3"/>
      <c r="AJ35" s="3"/>
      <c r="AK35" s="3"/>
      <c r="AL35" s="3"/>
      <c r="AM35" s="3"/>
    </row>
    <row r="36" spans="1:39" ht="45.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29"/>
      <c r="F36" s="28"/>
      <c r="G36" s="28"/>
      <c r="H36" s="28"/>
      <c r="I36" s="28"/>
      <c r="J36" s="28"/>
      <c r="K36" s="28"/>
      <c r="L36" s="28"/>
      <c r="M36" s="24" t="str">
        <f t="shared" si="0"/>
        <v/>
      </c>
      <c r="N36" s="24"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4" t="str">
        <f t="shared" si="1"/>
        <v/>
      </c>
      <c r="P36" s="24"/>
      <c r="Q36" s="24" t="str">
        <f t="shared" si="2"/>
        <v/>
      </c>
      <c r="R36" s="115" t="str">
        <f>IF(AND(N36="",N37="",N38=""),"",AVERAGE(N36:N38))</f>
        <v/>
      </c>
      <c r="S36" s="115" t="str">
        <f>IF(R36="","",
IF(R36=100,"Fuerte",
IF(R36&lt;50,"Débil",
IF(OR(R36&gt;=50,R36&lt;100),"Moderado",""))))</f>
        <v/>
      </c>
      <c r="T36" s="97" t="str">
        <f>IF(S36="","",IF(S36="Fuerte","NO","SI"))</f>
        <v/>
      </c>
      <c r="U36" s="97"/>
      <c r="V36" s="97"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101"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c r="A37" s="91"/>
      <c r="B37" s="91"/>
      <c r="C37" s="91"/>
      <c r="D37" s="91"/>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91"/>
      <c r="S37" s="91"/>
      <c r="T37" s="91"/>
      <c r="U37" s="91"/>
      <c r="V37" s="91"/>
      <c r="W37" s="91"/>
      <c r="X37" s="2"/>
      <c r="Y37" s="2"/>
      <c r="Z37" s="2"/>
      <c r="AA37" s="2"/>
      <c r="AB37" s="2"/>
      <c r="AC37" s="2"/>
      <c r="AD37" s="2"/>
      <c r="AE37" s="2"/>
      <c r="AF37" s="2"/>
      <c r="AG37" s="2"/>
      <c r="AH37" s="2"/>
      <c r="AI37" s="2"/>
      <c r="AJ37" s="2"/>
      <c r="AK37" s="2"/>
      <c r="AL37" s="2"/>
      <c r="AM37" s="2"/>
    </row>
    <row r="38" spans="1:39" ht="45.75" customHeight="1">
      <c r="A38" s="86"/>
      <c r="B38" s="86"/>
      <c r="C38" s="86"/>
      <c r="D38" s="86"/>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86"/>
      <c r="S38" s="86"/>
      <c r="T38" s="86"/>
      <c r="U38" s="86"/>
      <c r="V38" s="86"/>
      <c r="W38" s="86"/>
      <c r="X38" s="2"/>
      <c r="Y38" s="2"/>
      <c r="Z38" s="2"/>
      <c r="AA38" s="2"/>
      <c r="AB38" s="2"/>
      <c r="AC38" s="2"/>
      <c r="AD38" s="2"/>
      <c r="AE38" s="2"/>
      <c r="AF38" s="2"/>
      <c r="AG38" s="2"/>
      <c r="AH38" s="2"/>
      <c r="AI38" s="2"/>
      <c r="AJ38" s="2"/>
      <c r="AK38" s="2"/>
      <c r="AL38" s="2"/>
      <c r="AM38" s="2"/>
    </row>
    <row r="39" spans="1:39" ht="45.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15" t="str">
        <f>IF(AND(N39="",N40="",N41=""),"",AVERAGE(N39:N41))</f>
        <v/>
      </c>
      <c r="S39" s="115" t="str">
        <f>IF(R39="","",
IF(R39=100,"Fuerte",
IF(R39&lt;50,"Débil",
IF(OR(R39&gt;=50,R39&lt;100),"Moderado",""))))</f>
        <v/>
      </c>
      <c r="T39" s="97" t="str">
        <f>IF(S39="","",IF(S39="Fuerte","NO","SI"))</f>
        <v/>
      </c>
      <c r="U39" s="97"/>
      <c r="V39" s="97"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101"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91"/>
      <c r="B40" s="91"/>
      <c r="C40" s="91"/>
      <c r="D40" s="91"/>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91"/>
      <c r="S40" s="91"/>
      <c r="T40" s="91"/>
      <c r="U40" s="91"/>
      <c r="V40" s="91"/>
      <c r="W40" s="91"/>
      <c r="X40" s="2"/>
      <c r="Y40" s="2"/>
      <c r="Z40" s="2"/>
      <c r="AA40" s="2"/>
      <c r="AB40" s="2"/>
      <c r="AC40" s="2"/>
      <c r="AD40" s="2"/>
      <c r="AE40" s="2"/>
      <c r="AF40" s="2"/>
      <c r="AG40" s="2"/>
      <c r="AH40" s="2"/>
      <c r="AI40" s="2"/>
      <c r="AJ40" s="2"/>
      <c r="AK40" s="2"/>
      <c r="AL40" s="2"/>
      <c r="AM40" s="2"/>
    </row>
    <row r="41" spans="1:39" ht="45.75" customHeight="1">
      <c r="A41" s="86"/>
      <c r="B41" s="86"/>
      <c r="C41" s="86"/>
      <c r="D41" s="86"/>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86"/>
      <c r="S41" s="86"/>
      <c r="T41" s="86"/>
      <c r="U41" s="86"/>
      <c r="V41" s="86"/>
      <c r="W41" s="86"/>
      <c r="X41" s="2"/>
      <c r="Y41" s="2"/>
      <c r="Z41" s="2"/>
      <c r="AA41" s="2"/>
      <c r="AB41" s="2"/>
      <c r="AC41" s="2"/>
      <c r="AD41" s="2"/>
      <c r="AE41" s="2"/>
      <c r="AF41" s="2"/>
      <c r="AG41" s="2"/>
      <c r="AH41" s="2"/>
      <c r="AI41" s="2"/>
      <c r="AJ41" s="2"/>
      <c r="AK41" s="2"/>
      <c r="AL41" s="2"/>
      <c r="AM41" s="2"/>
    </row>
    <row r="42" spans="1:39" ht="45.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15" t="str">
        <f>IF(AND(N42="",N43="",N44=""),"",AVERAGE(N42:N44))</f>
        <v/>
      </c>
      <c r="S42" s="115" t="str">
        <f>IF(R42="","",
IF(R42=100,"Fuerte",
IF(R42&lt;50,"Débil",
IF(OR(R42&gt;=50,R42&lt;100),"Moderado",""))))</f>
        <v/>
      </c>
      <c r="T42" s="97" t="str">
        <f>IF(S42="","",IF(S42="Fuerte","NO","SI"))</f>
        <v/>
      </c>
      <c r="U42" s="97"/>
      <c r="V42" s="97"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101"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91"/>
      <c r="B43" s="91"/>
      <c r="C43" s="91"/>
      <c r="D43" s="91"/>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91"/>
      <c r="S43" s="91"/>
      <c r="T43" s="91"/>
      <c r="U43" s="91"/>
      <c r="V43" s="91"/>
      <c r="W43" s="91"/>
      <c r="X43" s="2"/>
      <c r="Y43" s="2"/>
      <c r="Z43" s="2"/>
      <c r="AA43" s="2"/>
      <c r="AB43" s="2"/>
      <c r="AC43" s="2"/>
      <c r="AD43" s="2"/>
      <c r="AE43" s="2"/>
      <c r="AF43" s="2"/>
      <c r="AG43" s="2"/>
      <c r="AH43" s="2"/>
      <c r="AI43" s="2"/>
      <c r="AJ43" s="2"/>
      <c r="AK43" s="2"/>
      <c r="AL43" s="2"/>
      <c r="AM43" s="2"/>
    </row>
    <row r="44" spans="1:39" ht="45.75" customHeight="1">
      <c r="A44" s="86"/>
      <c r="B44" s="86"/>
      <c r="C44" s="86"/>
      <c r="D44" s="86"/>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86"/>
      <c r="S44" s="86"/>
      <c r="T44" s="86"/>
      <c r="U44" s="86"/>
      <c r="V44" s="86"/>
      <c r="W44" s="86"/>
      <c r="X44" s="2"/>
      <c r="Y44" s="2"/>
      <c r="Z44" s="2"/>
      <c r="AA44" s="2"/>
      <c r="AB44" s="2"/>
      <c r="AC44" s="2"/>
      <c r="AD44" s="2"/>
      <c r="AE44" s="2"/>
      <c r="AF44" s="2"/>
      <c r="AG44" s="2"/>
      <c r="AH44" s="2"/>
      <c r="AI44" s="2"/>
      <c r="AJ44" s="2"/>
      <c r="AK44" s="2"/>
      <c r="AL44" s="2"/>
      <c r="AM44" s="2"/>
    </row>
    <row r="45" spans="1:39" ht="45.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15" t="str">
        <f>IF(AND(N45="",N46="",N47=""),"",AVERAGE(N45:N47))</f>
        <v/>
      </c>
      <c r="S45" s="115" t="str">
        <f>IF(R45="","",
IF(R45=100,"Fuerte",
IF(R45&lt;50,"Débil",
IF(OR(R45&gt;=50,R45&lt;100),"Moderado",""))))</f>
        <v/>
      </c>
      <c r="T45" s="97" t="str">
        <f>IF(S45="","",IF(S45="Fuerte","NO","SI"))</f>
        <v/>
      </c>
      <c r="U45" s="97"/>
      <c r="V45" s="97"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101"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91"/>
      <c r="B46" s="91"/>
      <c r="C46" s="91"/>
      <c r="D46" s="91"/>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91"/>
      <c r="S46" s="91"/>
      <c r="T46" s="91"/>
      <c r="U46" s="91"/>
      <c r="V46" s="91"/>
      <c r="W46" s="91"/>
      <c r="X46" s="2"/>
      <c r="Y46" s="2"/>
      <c r="Z46" s="2"/>
      <c r="AA46" s="2"/>
      <c r="AB46" s="2"/>
      <c r="AC46" s="2"/>
      <c r="AD46" s="2"/>
      <c r="AE46" s="2"/>
      <c r="AF46" s="2"/>
      <c r="AG46" s="2"/>
      <c r="AH46" s="2"/>
      <c r="AI46" s="2"/>
      <c r="AJ46" s="2"/>
      <c r="AK46" s="2"/>
      <c r="AL46" s="2"/>
      <c r="AM46" s="2"/>
    </row>
    <row r="47" spans="1:39" ht="45.75" customHeight="1">
      <c r="A47" s="86"/>
      <c r="B47" s="86"/>
      <c r="C47" s="86"/>
      <c r="D47" s="86"/>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86"/>
      <c r="S47" s="86"/>
      <c r="T47" s="86"/>
      <c r="U47" s="86"/>
      <c r="V47" s="86"/>
      <c r="W47" s="86"/>
      <c r="X47" s="2"/>
      <c r="Y47" s="2"/>
      <c r="Z47" s="2"/>
      <c r="AA47" s="2"/>
      <c r="AB47" s="2"/>
      <c r="AC47" s="2"/>
      <c r="AD47" s="2"/>
      <c r="AE47" s="2"/>
      <c r="AF47" s="2"/>
      <c r="AG47" s="2"/>
      <c r="AH47" s="2"/>
      <c r="AI47" s="2"/>
      <c r="AJ47" s="2"/>
      <c r="AK47" s="2"/>
      <c r="AL47" s="2"/>
      <c r="AM47" s="2"/>
    </row>
    <row r="48" spans="1:39" ht="45.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15" t="str">
        <f>IF(AND(N48="",N49="",N50=""),"",AVERAGE(N48:N50))</f>
        <v/>
      </c>
      <c r="S48" s="115" t="str">
        <f>IF(R48="","",
IF(R48=100,"Fuerte",
IF(R48&lt;50,"Débil",
IF(OR(R48&gt;=50,R48&lt;100),"Moderado",""))))</f>
        <v/>
      </c>
      <c r="T48" s="97" t="str">
        <f>IF(S48="","",IF(S48="Fuerte","NO","SI"))</f>
        <v/>
      </c>
      <c r="U48" s="97"/>
      <c r="V48" s="97"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101"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91"/>
      <c r="B49" s="91"/>
      <c r="C49" s="91"/>
      <c r="D49" s="91"/>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91"/>
      <c r="S49" s="91"/>
      <c r="T49" s="91"/>
      <c r="U49" s="91"/>
      <c r="V49" s="91"/>
      <c r="W49" s="91"/>
      <c r="X49" s="2"/>
      <c r="Y49" s="2"/>
      <c r="Z49" s="2"/>
      <c r="AA49" s="2"/>
      <c r="AB49" s="2"/>
      <c r="AC49" s="2"/>
      <c r="AD49" s="2"/>
      <c r="AE49" s="2"/>
      <c r="AF49" s="2"/>
      <c r="AG49" s="2"/>
      <c r="AH49" s="2"/>
      <c r="AI49" s="2"/>
      <c r="AJ49" s="2"/>
      <c r="AK49" s="2"/>
      <c r="AL49" s="2"/>
      <c r="AM49" s="2"/>
    </row>
    <row r="50" spans="1:39" ht="45.75" customHeight="1">
      <c r="A50" s="86"/>
      <c r="B50" s="86"/>
      <c r="C50" s="86"/>
      <c r="D50" s="86"/>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86"/>
      <c r="S50" s="86"/>
      <c r="T50" s="86"/>
      <c r="U50" s="86"/>
      <c r="V50" s="86"/>
      <c r="W50" s="86"/>
      <c r="X50" s="2"/>
      <c r="Y50" s="2"/>
      <c r="Z50" s="2"/>
      <c r="AA50" s="2"/>
      <c r="AB50" s="2"/>
      <c r="AC50" s="2"/>
      <c r="AD50" s="2"/>
      <c r="AE50" s="2"/>
      <c r="AF50" s="2"/>
      <c r="AG50" s="2"/>
      <c r="AH50" s="2"/>
      <c r="AI50" s="2"/>
      <c r="AJ50" s="2"/>
      <c r="AK50" s="2"/>
      <c r="AL50" s="2"/>
      <c r="AM50" s="2"/>
    </row>
    <row r="51" spans="1:39" ht="45.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15" t="str">
        <f>IF(AND(N51="",N52="",N53=""),"",AVERAGE(N51:N53))</f>
        <v/>
      </c>
      <c r="S51" s="115" t="str">
        <f>IF(R51="","",
IF(R51=100,"Fuerte",
IF(R51&lt;50,"Débil",
IF(OR(R51&gt;=50,R51&lt;100),"Moderado",""))))</f>
        <v/>
      </c>
      <c r="T51" s="97" t="str">
        <f>IF(S51="","",IF(S51="Fuerte","NO","SI"))</f>
        <v/>
      </c>
      <c r="U51" s="97"/>
      <c r="V51" s="97"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101"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91"/>
      <c r="B52" s="91"/>
      <c r="C52" s="91"/>
      <c r="D52" s="91"/>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91"/>
      <c r="S52" s="91"/>
      <c r="T52" s="91"/>
      <c r="U52" s="91"/>
      <c r="V52" s="91"/>
      <c r="W52" s="91"/>
      <c r="X52" s="2"/>
      <c r="Y52" s="2"/>
      <c r="Z52" s="2"/>
      <c r="AA52" s="2"/>
      <c r="AB52" s="2"/>
      <c r="AC52" s="2"/>
      <c r="AD52" s="2"/>
      <c r="AE52" s="2"/>
      <c r="AF52" s="2"/>
      <c r="AG52" s="2"/>
      <c r="AH52" s="2"/>
      <c r="AI52" s="2"/>
      <c r="AJ52" s="2"/>
      <c r="AK52" s="2"/>
      <c r="AL52" s="2"/>
      <c r="AM52" s="2"/>
    </row>
    <row r="53" spans="1:39" ht="45.75" customHeight="1">
      <c r="A53" s="86"/>
      <c r="B53" s="86"/>
      <c r="C53" s="86"/>
      <c r="D53" s="86"/>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86"/>
      <c r="S53" s="86"/>
      <c r="T53" s="86"/>
      <c r="U53" s="86"/>
      <c r="V53" s="86"/>
      <c r="W53" s="86"/>
      <c r="X53" s="2"/>
      <c r="Y53" s="2"/>
      <c r="Z53" s="2"/>
      <c r="AA53" s="2"/>
      <c r="AB53" s="2"/>
      <c r="AC53" s="2"/>
      <c r="AD53" s="2"/>
      <c r="AE53" s="2"/>
      <c r="AF53" s="2"/>
      <c r="AG53" s="2"/>
      <c r="AH53" s="2"/>
      <c r="AI53" s="2"/>
      <c r="AJ53" s="2"/>
      <c r="AK53" s="2"/>
      <c r="AL53" s="2"/>
      <c r="AM53" s="2"/>
    </row>
    <row r="54" spans="1:39" ht="45.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15" t="str">
        <f>IF(AND(N54="",N55="",N56=""),"",AVERAGE(N54:N56))</f>
        <v/>
      </c>
      <c r="S54" s="115" t="str">
        <f>IF(R54="","",
IF(R54=100,"Fuerte",
IF(R54&lt;50,"Débil",
IF(OR(R54&gt;=50,R54&lt;100),"Moderado",""))))</f>
        <v/>
      </c>
      <c r="T54" s="97" t="str">
        <f>IF(S54="","",IF(S54="Fuerte","NO","SI"))</f>
        <v/>
      </c>
      <c r="U54" s="97"/>
      <c r="V54" s="97"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101"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91"/>
      <c r="B55" s="91"/>
      <c r="C55" s="91"/>
      <c r="D55" s="91"/>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91"/>
      <c r="S55" s="91"/>
      <c r="T55" s="91"/>
      <c r="U55" s="91"/>
      <c r="V55" s="91"/>
      <c r="W55" s="91"/>
      <c r="X55" s="2"/>
      <c r="Y55" s="2"/>
      <c r="Z55" s="2"/>
      <c r="AA55" s="2"/>
      <c r="AB55" s="2"/>
      <c r="AC55" s="2"/>
      <c r="AD55" s="2"/>
      <c r="AE55" s="2"/>
      <c r="AF55" s="2"/>
      <c r="AG55" s="2"/>
      <c r="AH55" s="2"/>
      <c r="AI55" s="2"/>
      <c r="AJ55" s="2"/>
      <c r="AK55" s="2"/>
      <c r="AL55" s="2"/>
      <c r="AM55" s="2"/>
    </row>
    <row r="56" spans="1:39" ht="45.75" customHeight="1">
      <c r="A56" s="86"/>
      <c r="B56" s="86"/>
      <c r="C56" s="86"/>
      <c r="D56" s="86"/>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86"/>
      <c r="S56" s="86"/>
      <c r="T56" s="86"/>
      <c r="U56" s="86"/>
      <c r="V56" s="86"/>
      <c r="W56" s="86"/>
      <c r="X56" s="2"/>
      <c r="Y56" s="2"/>
      <c r="Z56" s="2"/>
      <c r="AA56" s="2"/>
      <c r="AB56" s="2"/>
      <c r="AC56" s="2"/>
      <c r="AD56" s="2"/>
      <c r="AE56" s="2"/>
      <c r="AF56" s="2"/>
      <c r="AG56" s="2"/>
      <c r="AH56" s="2"/>
      <c r="AI56" s="2"/>
      <c r="AJ56" s="2"/>
      <c r="AK56" s="2"/>
      <c r="AL56" s="2"/>
      <c r="AM56" s="2"/>
    </row>
    <row r="57" spans="1:39" ht="45.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15" t="str">
        <f>IF(AND(N57="",N58="",N59=""),"",AVERAGE(N57:N59))</f>
        <v/>
      </c>
      <c r="S57" s="115" t="str">
        <f>IF(R57="","",
IF(R57=100,"Fuerte",
IF(R57&lt;50,"Débil",
IF(OR(R57&gt;=50,R57&lt;100),"Moderado",""))))</f>
        <v/>
      </c>
      <c r="T57" s="97" t="str">
        <f>IF(S57="","",IF(S57="Fuerte","NO","SI"))</f>
        <v/>
      </c>
      <c r="U57" s="97"/>
      <c r="V57" s="97"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101"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91"/>
      <c r="B58" s="91"/>
      <c r="C58" s="91"/>
      <c r="D58" s="91"/>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91"/>
      <c r="S58" s="91"/>
      <c r="T58" s="91"/>
      <c r="U58" s="91"/>
      <c r="V58" s="91"/>
      <c r="W58" s="91"/>
      <c r="X58" s="2"/>
      <c r="Y58" s="2"/>
      <c r="Z58" s="2"/>
      <c r="AA58" s="2"/>
      <c r="AB58" s="2"/>
      <c r="AC58" s="2"/>
      <c r="AD58" s="2"/>
      <c r="AE58" s="2"/>
      <c r="AF58" s="2"/>
      <c r="AG58" s="2"/>
      <c r="AH58" s="2"/>
      <c r="AI58" s="2"/>
      <c r="AJ58" s="2"/>
      <c r="AK58" s="2"/>
      <c r="AL58" s="2"/>
      <c r="AM58" s="2"/>
    </row>
    <row r="59" spans="1:39" ht="45.75" customHeight="1">
      <c r="A59" s="86"/>
      <c r="B59" s="86"/>
      <c r="C59" s="86"/>
      <c r="D59" s="86"/>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86"/>
      <c r="S59" s="86"/>
      <c r="T59" s="86"/>
      <c r="U59" s="86"/>
      <c r="V59" s="86"/>
      <c r="W59" s="86"/>
      <c r="X59" s="2"/>
      <c r="Y59" s="2"/>
      <c r="Z59" s="2"/>
      <c r="AA59" s="2"/>
      <c r="AB59" s="2"/>
      <c r="AC59" s="2"/>
      <c r="AD59" s="2"/>
      <c r="AE59" s="2"/>
      <c r="AF59" s="2"/>
      <c r="AG59" s="2"/>
      <c r="AH59" s="2"/>
      <c r="AI59" s="2"/>
      <c r="AJ59" s="2"/>
      <c r="AK59" s="2"/>
      <c r="AL59" s="2"/>
      <c r="AM59" s="2"/>
    </row>
    <row r="60" spans="1:39" ht="45.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15" t="str">
        <f>IF(AND(N60="",N61="",N62=""),"",AVERAGE(N60:N62))</f>
        <v/>
      </c>
      <c r="S60" s="115" t="str">
        <f>IF(R60="","",
IF(R60=100,"Fuerte",
IF(R60&lt;50,"Débil",
IF(OR(R60&gt;=50,R60&lt;100),"Moderado",""))))</f>
        <v/>
      </c>
      <c r="T60" s="97" t="str">
        <f>IF(S60="","",IF(S60="Fuerte","NO","SI"))</f>
        <v/>
      </c>
      <c r="U60" s="97"/>
      <c r="V60" s="97"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101"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91"/>
      <c r="B61" s="91"/>
      <c r="C61" s="91"/>
      <c r="D61" s="91"/>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91"/>
      <c r="S61" s="91"/>
      <c r="T61" s="91"/>
      <c r="U61" s="91"/>
      <c r="V61" s="91"/>
      <c r="W61" s="91"/>
      <c r="X61" s="2"/>
      <c r="Y61" s="2"/>
      <c r="Z61" s="2"/>
      <c r="AA61" s="2"/>
      <c r="AB61" s="2"/>
      <c r="AC61" s="2"/>
      <c r="AD61" s="2"/>
      <c r="AE61" s="2"/>
      <c r="AF61" s="2"/>
      <c r="AG61" s="2"/>
      <c r="AH61" s="2"/>
      <c r="AI61" s="2"/>
      <c r="AJ61" s="2"/>
      <c r="AK61" s="2"/>
      <c r="AL61" s="2"/>
      <c r="AM61" s="2"/>
    </row>
    <row r="62" spans="1:39" ht="45.75" customHeight="1">
      <c r="A62" s="86"/>
      <c r="B62" s="86"/>
      <c r="C62" s="86"/>
      <c r="D62" s="86"/>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86"/>
      <c r="S62" s="86"/>
      <c r="T62" s="86"/>
      <c r="U62" s="86"/>
      <c r="V62" s="86"/>
      <c r="W62" s="86"/>
      <c r="X62" s="2"/>
      <c r="Y62" s="2"/>
      <c r="Z62" s="2"/>
      <c r="AA62" s="2"/>
      <c r="AB62" s="2"/>
      <c r="AC62" s="2"/>
      <c r="AD62" s="2"/>
      <c r="AE62" s="2"/>
      <c r="AF62" s="2"/>
      <c r="AG62" s="2"/>
      <c r="AH62" s="2"/>
      <c r="AI62" s="2"/>
      <c r="AJ62" s="2"/>
      <c r="AK62" s="2"/>
      <c r="AL62" s="2"/>
      <c r="AM62" s="2"/>
    </row>
    <row r="63" spans="1:39" ht="45.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15" t="str">
        <f>IF(AND(N63="",N64="",N65=""),"",AVERAGE(N63:N65))</f>
        <v/>
      </c>
      <c r="S63" s="115" t="str">
        <f>IF(R63="","",
IF(R63=100,"Fuerte",
IF(R63&lt;50,"Débil",
IF(OR(R63&gt;=50,R63&lt;100),"Moderado",""))))</f>
        <v/>
      </c>
      <c r="T63" s="97" t="str">
        <f>IF(S63="","",IF(S63="Fuerte","NO","SI"))</f>
        <v/>
      </c>
      <c r="U63" s="97"/>
      <c r="V63" s="97"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101"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91"/>
      <c r="B64" s="91"/>
      <c r="C64" s="91"/>
      <c r="D64" s="91"/>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91"/>
      <c r="S64" s="91"/>
      <c r="T64" s="91"/>
      <c r="U64" s="91"/>
      <c r="V64" s="91"/>
      <c r="W64" s="91"/>
      <c r="X64" s="2"/>
      <c r="Y64" s="2"/>
      <c r="Z64" s="2"/>
      <c r="AA64" s="2"/>
      <c r="AB64" s="2"/>
      <c r="AC64" s="2"/>
      <c r="AD64" s="2"/>
      <c r="AE64" s="2"/>
      <c r="AF64" s="2"/>
      <c r="AG64" s="2"/>
      <c r="AH64" s="2"/>
      <c r="AI64" s="2"/>
      <c r="AJ64" s="2"/>
      <c r="AK64" s="2"/>
      <c r="AL64" s="2"/>
      <c r="AM64" s="2"/>
    </row>
    <row r="65" spans="1:39" ht="45.75" customHeight="1">
      <c r="A65" s="86"/>
      <c r="B65" s="86"/>
      <c r="C65" s="86"/>
      <c r="D65" s="86"/>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86"/>
      <c r="S65" s="86"/>
      <c r="T65" s="86"/>
      <c r="U65" s="86"/>
      <c r="V65" s="86"/>
      <c r="W65" s="86"/>
      <c r="X65" s="2"/>
      <c r="Y65" s="2"/>
      <c r="Z65" s="2"/>
      <c r="AA65" s="2"/>
      <c r="AB65" s="2"/>
      <c r="AC65" s="2"/>
      <c r="AD65" s="2"/>
      <c r="AE65" s="2"/>
      <c r="AF65" s="2"/>
      <c r="AG65" s="2"/>
      <c r="AH65" s="2"/>
      <c r="AI65" s="2"/>
      <c r="AJ65" s="2"/>
      <c r="AK65" s="2"/>
      <c r="AL65" s="2"/>
      <c r="AM65" s="2"/>
    </row>
    <row r="66" spans="1:39" ht="45.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15" t="str">
        <f>IF(AND(N66="",N67="",N68=""),"",AVERAGE(N66:N68))</f>
        <v/>
      </c>
      <c r="S66" s="115" t="str">
        <f>IF(R66="","",
IF(R66=100,"Fuerte",
IF(R66&lt;50,"Débil",
IF(OR(R66&gt;=50,R66&lt;100),"Moderado",""))))</f>
        <v/>
      </c>
      <c r="T66" s="97" t="str">
        <f>IF(S66="","",IF(S66="Fuerte","NO","SI"))</f>
        <v/>
      </c>
      <c r="U66" s="97"/>
      <c r="V66" s="97"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101"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91"/>
      <c r="B67" s="91"/>
      <c r="C67" s="91"/>
      <c r="D67" s="91"/>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91"/>
      <c r="S67" s="91"/>
      <c r="T67" s="91"/>
      <c r="U67" s="91"/>
      <c r="V67" s="91"/>
      <c r="W67" s="91"/>
      <c r="X67" s="2"/>
      <c r="Y67" s="2"/>
      <c r="Z67" s="2"/>
      <c r="AA67" s="2"/>
      <c r="AB67" s="2"/>
      <c r="AC67" s="2"/>
      <c r="AD67" s="2"/>
      <c r="AE67" s="2"/>
      <c r="AF67" s="2"/>
      <c r="AG67" s="2"/>
      <c r="AH67" s="2"/>
      <c r="AI67" s="2"/>
      <c r="AJ67" s="2"/>
      <c r="AK67" s="2"/>
      <c r="AL67" s="2"/>
      <c r="AM67" s="2"/>
    </row>
    <row r="68" spans="1:39" ht="45.75" customHeight="1">
      <c r="A68" s="86"/>
      <c r="B68" s="86"/>
      <c r="C68" s="86"/>
      <c r="D68" s="86"/>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86"/>
      <c r="S68" s="86"/>
      <c r="T68" s="86"/>
      <c r="U68" s="86"/>
      <c r="V68" s="86"/>
      <c r="W68" s="86"/>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C66:C68"/>
    <mergeCell ref="D66:D68"/>
    <mergeCell ref="A60:A62"/>
    <mergeCell ref="A63:A65"/>
    <mergeCell ref="B63:B65"/>
    <mergeCell ref="C63:C65"/>
    <mergeCell ref="D63:D65"/>
    <mergeCell ref="A66:A68"/>
    <mergeCell ref="B66:B68"/>
    <mergeCell ref="C30:C32"/>
    <mergeCell ref="D30:D32"/>
    <mergeCell ref="A24:A26"/>
    <mergeCell ref="A27:A29"/>
    <mergeCell ref="B27:B29"/>
    <mergeCell ref="C27:C29"/>
    <mergeCell ref="D27:D29"/>
    <mergeCell ref="A30:A32"/>
    <mergeCell ref="B30:B32"/>
    <mergeCell ref="A18:A20"/>
    <mergeCell ref="B18:B20"/>
    <mergeCell ref="A21:A23"/>
    <mergeCell ref="B21:B23"/>
    <mergeCell ref="C21:C23"/>
    <mergeCell ref="D21:D23"/>
    <mergeCell ref="B24:B26"/>
    <mergeCell ref="C24:C26"/>
    <mergeCell ref="D24:D26"/>
    <mergeCell ref="A9:A11"/>
    <mergeCell ref="B9:B11"/>
    <mergeCell ref="C9:C11"/>
    <mergeCell ref="D9:D11"/>
    <mergeCell ref="B12:B14"/>
    <mergeCell ref="C12:C14"/>
    <mergeCell ref="D12:D14"/>
    <mergeCell ref="A12:A14"/>
    <mergeCell ref="A15:A17"/>
    <mergeCell ref="B15:B17"/>
    <mergeCell ref="C15:C17"/>
    <mergeCell ref="D15:D17"/>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42:A44"/>
    <mergeCell ref="B42:B44"/>
    <mergeCell ref="A45:A47"/>
    <mergeCell ref="B45:B47"/>
    <mergeCell ref="C45:C47"/>
    <mergeCell ref="D45:D47"/>
    <mergeCell ref="B48:B50"/>
    <mergeCell ref="C48:C50"/>
    <mergeCell ref="D48:D50"/>
    <mergeCell ref="A48:A50"/>
    <mergeCell ref="C42:C44"/>
    <mergeCell ref="D42:D44"/>
    <mergeCell ref="A33:A35"/>
    <mergeCell ref="B33:B35"/>
    <mergeCell ref="C33:C35"/>
    <mergeCell ref="D33:D35"/>
    <mergeCell ref="B36:B38"/>
    <mergeCell ref="C36:C38"/>
    <mergeCell ref="D36:D38"/>
    <mergeCell ref="A36:A38"/>
    <mergeCell ref="A39:A41"/>
    <mergeCell ref="B39:B41"/>
    <mergeCell ref="C39:C41"/>
    <mergeCell ref="D39:D41"/>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R24:R26"/>
    <mergeCell ref="S24:S26"/>
    <mergeCell ref="T24:T26"/>
    <mergeCell ref="U24:U26"/>
    <mergeCell ref="V24:V26"/>
    <mergeCell ref="W24:W26"/>
    <mergeCell ref="R27:R29"/>
    <mergeCell ref="W27:W29"/>
    <mergeCell ref="R33:R35"/>
    <mergeCell ref="U9:U11"/>
    <mergeCell ref="V9:V11"/>
    <mergeCell ref="W9:W11"/>
    <mergeCell ref="W12:W14"/>
    <mergeCell ref="R12:R14"/>
    <mergeCell ref="R21:R23"/>
    <mergeCell ref="S21:S23"/>
    <mergeCell ref="T21:T23"/>
    <mergeCell ref="U21:U23"/>
    <mergeCell ref="V21:V23"/>
    <mergeCell ref="W21:W23"/>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R54:R56"/>
    <mergeCell ref="S54:S56"/>
    <mergeCell ref="T54:T56"/>
    <mergeCell ref="U54:U56"/>
    <mergeCell ref="V54:V56"/>
    <mergeCell ref="W54:W56"/>
    <mergeCell ref="R57:R59"/>
    <mergeCell ref="W57:W59"/>
    <mergeCell ref="R63:R65"/>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39:R41"/>
    <mergeCell ref="S39:S41"/>
    <mergeCell ref="T39:T41"/>
    <mergeCell ref="U39:U41"/>
    <mergeCell ref="V39:V41"/>
    <mergeCell ref="W39:W41"/>
    <mergeCell ref="R42:R44"/>
    <mergeCell ref="W42:W44"/>
    <mergeCell ref="R48:R50"/>
    <mergeCell ref="U18:U20"/>
    <mergeCell ref="V18:V20"/>
    <mergeCell ref="W18:W20"/>
    <mergeCell ref="S12:S14"/>
    <mergeCell ref="T12:T14"/>
    <mergeCell ref="S15:S17"/>
    <mergeCell ref="T15:T17"/>
    <mergeCell ref="U15:U17"/>
    <mergeCell ref="V15:V17"/>
    <mergeCell ref="W15:W17"/>
    <mergeCell ref="U12:U14"/>
    <mergeCell ref="V12:V14"/>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s>
  <conditionalFormatting sqref="W9">
    <cfRule type="expression" dxfId="202" priority="1">
      <formula>IF($W9="Casi seguro",1,0)</formula>
    </cfRule>
  </conditionalFormatting>
  <conditionalFormatting sqref="W9">
    <cfRule type="expression" dxfId="201" priority="2">
      <formula>IF($W9="Probable",1,0)</formula>
    </cfRule>
  </conditionalFormatting>
  <conditionalFormatting sqref="W9">
    <cfRule type="expression" dxfId="200" priority="3">
      <formula>IF($W9="Posible",1,0)</formula>
    </cfRule>
  </conditionalFormatting>
  <conditionalFormatting sqref="W9">
    <cfRule type="expression" dxfId="199" priority="4">
      <formula>IF($W9="Improbable",1,0)</formula>
    </cfRule>
  </conditionalFormatting>
  <conditionalFormatting sqref="W9">
    <cfRule type="expression" dxfId="198" priority="5">
      <formula>IF($W9="Rara vez",1,0)</formula>
    </cfRule>
  </conditionalFormatting>
  <conditionalFormatting sqref="B9:D68">
    <cfRule type="expression" dxfId="197" priority="6">
      <formula>IF($D9="No aplica",1,0)</formula>
    </cfRule>
  </conditionalFormatting>
  <conditionalFormatting sqref="W12">
    <cfRule type="expression" dxfId="196" priority="7">
      <formula>IF($W12="Casi seguro",1,0)</formula>
    </cfRule>
  </conditionalFormatting>
  <conditionalFormatting sqref="W12">
    <cfRule type="expression" dxfId="195" priority="8">
      <formula>IF($W12="Probable",1,0)</formula>
    </cfRule>
  </conditionalFormatting>
  <conditionalFormatting sqref="W12">
    <cfRule type="expression" dxfId="194" priority="9">
      <formula>IF($W12="Posible",1,0)</formula>
    </cfRule>
  </conditionalFormatting>
  <conditionalFormatting sqref="W12">
    <cfRule type="expression" dxfId="193" priority="10">
      <formula>IF($W12="Improbable",1,0)</formula>
    </cfRule>
  </conditionalFormatting>
  <conditionalFormatting sqref="W12">
    <cfRule type="expression" dxfId="192" priority="11">
      <formula>IF($W12="Rara vez",1,0)</formula>
    </cfRule>
  </conditionalFormatting>
  <conditionalFormatting sqref="E12:W14">
    <cfRule type="expression" dxfId="191" priority="12">
      <formula>IF($D$12="No aplica",1,0)</formula>
    </cfRule>
  </conditionalFormatting>
  <conditionalFormatting sqref="E9:W11">
    <cfRule type="expression" dxfId="190" priority="13">
      <formula>IF($D$9="No aplica",1,0)</formula>
    </cfRule>
  </conditionalFormatting>
  <conditionalFormatting sqref="W15">
    <cfRule type="expression" dxfId="189" priority="14">
      <formula>IF($W15="Casi seguro",1,0)</formula>
    </cfRule>
  </conditionalFormatting>
  <conditionalFormatting sqref="W15">
    <cfRule type="expression" dxfId="188" priority="15">
      <formula>IF($W15="Probable",1,0)</formula>
    </cfRule>
  </conditionalFormatting>
  <conditionalFormatting sqref="W15">
    <cfRule type="expression" dxfId="187" priority="16">
      <formula>IF($W15="Posible",1,0)</formula>
    </cfRule>
  </conditionalFormatting>
  <conditionalFormatting sqref="W15">
    <cfRule type="expression" dxfId="186" priority="17">
      <formula>IF($W15="Improbable",1,0)</formula>
    </cfRule>
  </conditionalFormatting>
  <conditionalFormatting sqref="W15">
    <cfRule type="expression" dxfId="185" priority="18">
      <formula>IF($W15="Rara vez",1,0)</formula>
    </cfRule>
  </conditionalFormatting>
  <conditionalFormatting sqref="E15:W17">
    <cfRule type="expression" dxfId="184" priority="19">
      <formula>IF($D$15="No aplica",1,0)</formula>
    </cfRule>
  </conditionalFormatting>
  <conditionalFormatting sqref="W18">
    <cfRule type="expression" dxfId="183" priority="20">
      <formula>IF($W18="Casi seguro",1,0)</formula>
    </cfRule>
  </conditionalFormatting>
  <conditionalFormatting sqref="W18">
    <cfRule type="expression" dxfId="182" priority="21">
      <formula>IF($W18="Probable",1,0)</formula>
    </cfRule>
  </conditionalFormatting>
  <conditionalFormatting sqref="W18">
    <cfRule type="expression" dxfId="181" priority="22">
      <formula>IF($W18="Posible",1,0)</formula>
    </cfRule>
  </conditionalFormatting>
  <conditionalFormatting sqref="W18">
    <cfRule type="expression" dxfId="180" priority="23">
      <formula>IF($W18="Improbable",1,0)</formula>
    </cfRule>
  </conditionalFormatting>
  <conditionalFormatting sqref="W18">
    <cfRule type="expression" dxfId="179" priority="24">
      <formula>IF($W18="Rara vez",1,0)</formula>
    </cfRule>
  </conditionalFormatting>
  <conditionalFormatting sqref="E18:W20">
    <cfRule type="expression" dxfId="178" priority="25">
      <formula>IF($D$18="No aplica",1,0)</formula>
    </cfRule>
  </conditionalFormatting>
  <conditionalFormatting sqref="W21">
    <cfRule type="expression" dxfId="177" priority="26">
      <formula>IF($W21="Casi seguro",1,0)</formula>
    </cfRule>
  </conditionalFormatting>
  <conditionalFormatting sqref="W21">
    <cfRule type="expression" dxfId="176" priority="27">
      <formula>IF($W21="Probable",1,0)</formula>
    </cfRule>
  </conditionalFormatting>
  <conditionalFormatting sqref="W21">
    <cfRule type="expression" dxfId="175" priority="28">
      <formula>IF($W21="Posible",1,0)</formula>
    </cfRule>
  </conditionalFormatting>
  <conditionalFormatting sqref="W21">
    <cfRule type="expression" dxfId="174" priority="29">
      <formula>IF($W21="Improbable",1,0)</formula>
    </cfRule>
  </conditionalFormatting>
  <conditionalFormatting sqref="W21">
    <cfRule type="expression" dxfId="173" priority="30">
      <formula>IF($W21="Rara vez",1,0)</formula>
    </cfRule>
  </conditionalFormatting>
  <conditionalFormatting sqref="E21:W23">
    <cfRule type="expression" dxfId="172" priority="31">
      <formula>IF($D$21="No aplica",1,0)</formula>
    </cfRule>
  </conditionalFormatting>
  <conditionalFormatting sqref="W24">
    <cfRule type="expression" dxfId="171" priority="32">
      <formula>IF($W24="Casi seguro",1,0)</formula>
    </cfRule>
  </conditionalFormatting>
  <conditionalFormatting sqref="W24">
    <cfRule type="expression" dxfId="170" priority="33">
      <formula>IF($W24="Probable",1,0)</formula>
    </cfRule>
  </conditionalFormatting>
  <conditionalFormatting sqref="W24">
    <cfRule type="expression" dxfId="169" priority="34">
      <formula>IF($W24="Posible",1,0)</formula>
    </cfRule>
  </conditionalFormatting>
  <conditionalFormatting sqref="W24">
    <cfRule type="expression" dxfId="168" priority="35">
      <formula>IF($W24="Improbable",1,0)</formula>
    </cfRule>
  </conditionalFormatting>
  <conditionalFormatting sqref="W24">
    <cfRule type="expression" dxfId="167" priority="36">
      <formula>IF($W24="Rara vez",1,0)</formula>
    </cfRule>
  </conditionalFormatting>
  <conditionalFormatting sqref="E24:W26">
    <cfRule type="expression" dxfId="166" priority="37">
      <formula>IF($D$24="No aplica",1,0)</formula>
    </cfRule>
  </conditionalFormatting>
  <conditionalFormatting sqref="W27">
    <cfRule type="expression" dxfId="165" priority="38">
      <formula>IF($W27="Casi seguro",1,0)</formula>
    </cfRule>
  </conditionalFormatting>
  <conditionalFormatting sqref="W27">
    <cfRule type="expression" dxfId="164" priority="39">
      <formula>IF($W27="Probable",1,0)</formula>
    </cfRule>
  </conditionalFormatting>
  <conditionalFormatting sqref="W27">
    <cfRule type="expression" dxfId="163" priority="40">
      <formula>IF($W27="Posible",1,0)</formula>
    </cfRule>
  </conditionalFormatting>
  <conditionalFormatting sqref="W27">
    <cfRule type="expression" dxfId="162" priority="41">
      <formula>IF($W27="Improbable",1,0)</formula>
    </cfRule>
  </conditionalFormatting>
  <conditionalFormatting sqref="W27">
    <cfRule type="expression" dxfId="161" priority="42">
      <formula>IF($W27="Rara vez",1,0)</formula>
    </cfRule>
  </conditionalFormatting>
  <conditionalFormatting sqref="E27:W29">
    <cfRule type="expression" dxfId="160" priority="43">
      <formula>IF($D$27="No aplica",1,0)</formula>
    </cfRule>
  </conditionalFormatting>
  <conditionalFormatting sqref="W30">
    <cfRule type="expression" dxfId="159" priority="44">
      <formula>IF($W30="Casi seguro",1,0)</formula>
    </cfRule>
  </conditionalFormatting>
  <conditionalFormatting sqref="W30">
    <cfRule type="expression" dxfId="158" priority="45">
      <formula>IF($W30="Probable",1,0)</formula>
    </cfRule>
  </conditionalFormatting>
  <conditionalFormatting sqref="W30">
    <cfRule type="expression" dxfId="157" priority="46">
      <formula>IF($W30="Posible",1,0)</formula>
    </cfRule>
  </conditionalFormatting>
  <conditionalFormatting sqref="W30">
    <cfRule type="expression" dxfId="156" priority="47">
      <formula>IF($W30="Improbable",1,0)</formula>
    </cfRule>
  </conditionalFormatting>
  <conditionalFormatting sqref="W30">
    <cfRule type="expression" dxfId="155" priority="48">
      <formula>IF($W30="Rara vez",1,0)</formula>
    </cfRule>
  </conditionalFormatting>
  <conditionalFormatting sqref="E30:W32">
    <cfRule type="expression" dxfId="154" priority="49">
      <formula>IF($D$30="No aplica",1,0)</formula>
    </cfRule>
  </conditionalFormatting>
  <conditionalFormatting sqref="W33">
    <cfRule type="expression" dxfId="153" priority="50">
      <formula>IF($W33="Casi seguro",1,0)</formula>
    </cfRule>
  </conditionalFormatting>
  <conditionalFormatting sqref="W33">
    <cfRule type="expression" dxfId="152" priority="51">
      <formula>IF($W33="Probable",1,0)</formula>
    </cfRule>
  </conditionalFormatting>
  <conditionalFormatting sqref="W33">
    <cfRule type="expression" dxfId="151" priority="52">
      <formula>IF($W33="Posible",1,0)</formula>
    </cfRule>
  </conditionalFormatting>
  <conditionalFormatting sqref="W33">
    <cfRule type="expression" dxfId="150" priority="53">
      <formula>IF($W33="Improbable",1,0)</formula>
    </cfRule>
  </conditionalFormatting>
  <conditionalFormatting sqref="W33">
    <cfRule type="expression" dxfId="149" priority="54">
      <formula>IF($W33="Rara vez",1,0)</formula>
    </cfRule>
  </conditionalFormatting>
  <conditionalFormatting sqref="E33:W35">
    <cfRule type="expression" dxfId="148" priority="55">
      <formula>IF($D$33="No aplica",1,0)</formula>
    </cfRule>
  </conditionalFormatting>
  <conditionalFormatting sqref="W36">
    <cfRule type="expression" dxfId="147" priority="56">
      <formula>IF($W36="Casi seguro",1,0)</formula>
    </cfRule>
  </conditionalFormatting>
  <conditionalFormatting sqref="W36">
    <cfRule type="expression" dxfId="146" priority="57">
      <formula>IF($W36="Probable",1,0)</formula>
    </cfRule>
  </conditionalFormatting>
  <conditionalFormatting sqref="W36">
    <cfRule type="expression" dxfId="145" priority="58">
      <formula>IF($W36="Posible",1,0)</formula>
    </cfRule>
  </conditionalFormatting>
  <conditionalFormatting sqref="W36">
    <cfRule type="expression" dxfId="144" priority="59">
      <formula>IF($W36="Improbable",1,0)</formula>
    </cfRule>
  </conditionalFormatting>
  <conditionalFormatting sqref="W36">
    <cfRule type="expression" dxfId="143" priority="60">
      <formula>IF($W36="Rara vez",1,0)</formula>
    </cfRule>
  </conditionalFormatting>
  <conditionalFormatting sqref="E36:W38">
    <cfRule type="expression" dxfId="142" priority="61">
      <formula>IF($D$36="No aplica",1,0)</formula>
    </cfRule>
  </conditionalFormatting>
  <conditionalFormatting sqref="W39">
    <cfRule type="expression" dxfId="141" priority="62">
      <formula>IF($W39="Casi seguro",1,0)</formula>
    </cfRule>
  </conditionalFormatting>
  <conditionalFormatting sqref="W39">
    <cfRule type="expression" dxfId="140" priority="63">
      <formula>IF($W39="Probable",1,0)</formula>
    </cfRule>
  </conditionalFormatting>
  <conditionalFormatting sqref="W39">
    <cfRule type="expression" dxfId="139" priority="64">
      <formula>IF($W39="Posible",1,0)</formula>
    </cfRule>
  </conditionalFormatting>
  <conditionalFormatting sqref="W39">
    <cfRule type="expression" dxfId="138" priority="65">
      <formula>IF($W39="Improbable",1,0)</formula>
    </cfRule>
  </conditionalFormatting>
  <conditionalFormatting sqref="W39">
    <cfRule type="expression" dxfId="137" priority="66">
      <formula>IF($W39="Rara vez",1,0)</formula>
    </cfRule>
  </conditionalFormatting>
  <conditionalFormatting sqref="E39:W41">
    <cfRule type="expression" dxfId="136" priority="67">
      <formula>IF($D$39="No aplica",1,0)</formula>
    </cfRule>
  </conditionalFormatting>
  <conditionalFormatting sqref="W42">
    <cfRule type="expression" dxfId="135" priority="68">
      <formula>IF($W42="Casi seguro",1,0)</formula>
    </cfRule>
  </conditionalFormatting>
  <conditionalFormatting sqref="W42">
    <cfRule type="expression" dxfId="134" priority="69">
      <formula>IF($W42="Probable",1,0)</formula>
    </cfRule>
  </conditionalFormatting>
  <conditionalFormatting sqref="W42">
    <cfRule type="expression" dxfId="133" priority="70">
      <formula>IF($W42="Posible",1,0)</formula>
    </cfRule>
  </conditionalFormatting>
  <conditionalFormatting sqref="W42">
    <cfRule type="expression" dxfId="132" priority="71">
      <formula>IF($W42="Improbable",1,0)</formula>
    </cfRule>
  </conditionalFormatting>
  <conditionalFormatting sqref="W42">
    <cfRule type="expression" dxfId="131" priority="72">
      <formula>IF($W42="Rara vez",1,0)</formula>
    </cfRule>
  </conditionalFormatting>
  <conditionalFormatting sqref="E42:W44">
    <cfRule type="expression" dxfId="130" priority="73">
      <formula>IF($D$42="No aplica",1,0)</formula>
    </cfRule>
  </conditionalFormatting>
  <conditionalFormatting sqref="W45">
    <cfRule type="expression" dxfId="129" priority="74">
      <formula>IF($W45="Casi seguro",1,0)</formula>
    </cfRule>
  </conditionalFormatting>
  <conditionalFormatting sqref="W45">
    <cfRule type="expression" dxfId="128" priority="75">
      <formula>IF($W45="Probable",1,0)</formula>
    </cfRule>
  </conditionalFormatting>
  <conditionalFormatting sqref="W45">
    <cfRule type="expression" dxfId="127" priority="76">
      <formula>IF($W45="Posible",1,0)</formula>
    </cfRule>
  </conditionalFormatting>
  <conditionalFormatting sqref="W45">
    <cfRule type="expression" dxfId="126" priority="77">
      <formula>IF($W45="Improbable",1,0)</formula>
    </cfRule>
  </conditionalFormatting>
  <conditionalFormatting sqref="W45">
    <cfRule type="expression" dxfId="125" priority="78">
      <formula>IF($W45="Rara vez",1,0)</formula>
    </cfRule>
  </conditionalFormatting>
  <conditionalFormatting sqref="E45:W47">
    <cfRule type="expression" dxfId="124" priority="79">
      <formula>IF($D$45="No aplica",1,0)</formula>
    </cfRule>
  </conditionalFormatting>
  <conditionalFormatting sqref="W48">
    <cfRule type="expression" dxfId="123" priority="80">
      <formula>IF($W48="Casi seguro",1,0)</formula>
    </cfRule>
  </conditionalFormatting>
  <conditionalFormatting sqref="W48">
    <cfRule type="expression" dxfId="122" priority="81">
      <formula>IF($W48="Probable",1,0)</formula>
    </cfRule>
  </conditionalFormatting>
  <conditionalFormatting sqref="W48">
    <cfRule type="expression" dxfId="121" priority="82">
      <formula>IF($W48="Posible",1,0)</formula>
    </cfRule>
  </conditionalFormatting>
  <conditionalFormatting sqref="W48">
    <cfRule type="expression" dxfId="120" priority="83">
      <formula>IF($W48="Improbable",1,0)</formula>
    </cfRule>
  </conditionalFormatting>
  <conditionalFormatting sqref="W48">
    <cfRule type="expression" dxfId="119" priority="84">
      <formula>IF($W48="Rara vez",1,0)</formula>
    </cfRule>
  </conditionalFormatting>
  <conditionalFormatting sqref="E48:W50">
    <cfRule type="expression" dxfId="118" priority="85">
      <formula>IF($D$48="No aplica",1,0)</formula>
    </cfRule>
  </conditionalFormatting>
  <conditionalFormatting sqref="W51">
    <cfRule type="expression" dxfId="117" priority="86">
      <formula>IF($W51="Casi seguro",1,0)</formula>
    </cfRule>
  </conditionalFormatting>
  <conditionalFormatting sqref="W51">
    <cfRule type="expression" dxfId="116" priority="87">
      <formula>IF($W51="Probable",1,0)</formula>
    </cfRule>
  </conditionalFormatting>
  <conditionalFormatting sqref="W51">
    <cfRule type="expression" dxfId="115" priority="88">
      <formula>IF($W51="Posible",1,0)</formula>
    </cfRule>
  </conditionalFormatting>
  <conditionalFormatting sqref="W51">
    <cfRule type="expression" dxfId="114" priority="89">
      <formula>IF($W51="Improbable",1,0)</formula>
    </cfRule>
  </conditionalFormatting>
  <conditionalFormatting sqref="W51">
    <cfRule type="expression" dxfId="113" priority="90">
      <formula>IF($W51="Rara vez",1,0)</formula>
    </cfRule>
  </conditionalFormatting>
  <conditionalFormatting sqref="E51:W53">
    <cfRule type="expression" dxfId="112" priority="91">
      <formula>IF($D$51="No aplica",1,0)</formula>
    </cfRule>
  </conditionalFormatting>
  <conditionalFormatting sqref="W54">
    <cfRule type="expression" dxfId="111" priority="92">
      <formula>IF($W54="Casi seguro",1,0)</formula>
    </cfRule>
  </conditionalFormatting>
  <conditionalFormatting sqref="W54">
    <cfRule type="expression" dxfId="110" priority="93">
      <formula>IF($W54="Probable",1,0)</formula>
    </cfRule>
  </conditionalFormatting>
  <conditionalFormatting sqref="W54">
    <cfRule type="expression" dxfId="109" priority="94">
      <formula>IF($W54="Posible",1,0)</formula>
    </cfRule>
  </conditionalFormatting>
  <conditionalFormatting sqref="W54">
    <cfRule type="expression" dxfId="108" priority="95">
      <formula>IF($W54="Improbable",1,0)</formula>
    </cfRule>
  </conditionalFormatting>
  <conditionalFormatting sqref="W54">
    <cfRule type="expression" dxfId="107" priority="96">
      <formula>IF($W54="Rara vez",1,0)</formula>
    </cfRule>
  </conditionalFormatting>
  <conditionalFormatting sqref="E54:W56">
    <cfRule type="expression" dxfId="106" priority="97">
      <formula>IF($D$54="No aplica",1,0)</formula>
    </cfRule>
  </conditionalFormatting>
  <conditionalFormatting sqref="W57">
    <cfRule type="expression" dxfId="105" priority="98">
      <formula>IF($W57="Casi seguro",1,0)</formula>
    </cfRule>
  </conditionalFormatting>
  <conditionalFormatting sqref="W57">
    <cfRule type="expression" dxfId="104" priority="99">
      <formula>IF($W57="Probable",1,0)</formula>
    </cfRule>
  </conditionalFormatting>
  <conditionalFormatting sqref="W57">
    <cfRule type="expression" dxfId="103" priority="100">
      <formula>IF($W57="Posible",1,0)</formula>
    </cfRule>
  </conditionalFormatting>
  <conditionalFormatting sqref="W57">
    <cfRule type="expression" dxfId="102" priority="101">
      <formula>IF($W57="Improbable",1,0)</formula>
    </cfRule>
  </conditionalFormatting>
  <conditionalFormatting sqref="W57">
    <cfRule type="expression" dxfId="101" priority="102">
      <formula>IF($W57="Rara vez",1,0)</formula>
    </cfRule>
  </conditionalFormatting>
  <conditionalFormatting sqref="E57:W59">
    <cfRule type="expression" dxfId="100" priority="103">
      <formula>IF($D$57="No aplica",1,0)</formula>
    </cfRule>
  </conditionalFormatting>
  <conditionalFormatting sqref="W60">
    <cfRule type="expression" dxfId="99" priority="104">
      <formula>IF($W60="Casi seguro",1,0)</formula>
    </cfRule>
  </conditionalFormatting>
  <conditionalFormatting sqref="W60">
    <cfRule type="expression" dxfId="98" priority="105">
      <formula>IF($W60="Probable",1,0)</formula>
    </cfRule>
  </conditionalFormatting>
  <conditionalFormatting sqref="W60">
    <cfRule type="expression" dxfId="97" priority="106">
      <formula>IF($W60="Posible",1,0)</formula>
    </cfRule>
  </conditionalFormatting>
  <conditionalFormatting sqref="W60">
    <cfRule type="expression" dxfId="96" priority="107">
      <formula>IF($W60="Improbable",1,0)</formula>
    </cfRule>
  </conditionalFormatting>
  <conditionalFormatting sqref="W60">
    <cfRule type="expression" dxfId="95" priority="108">
      <formula>IF($W60="Rara vez",1,0)</formula>
    </cfRule>
  </conditionalFormatting>
  <conditionalFormatting sqref="E60:W62">
    <cfRule type="expression" dxfId="94" priority="109">
      <formula>IF($D$60="No aplica",1,0)</formula>
    </cfRule>
  </conditionalFormatting>
  <conditionalFormatting sqref="W63">
    <cfRule type="expression" dxfId="93" priority="110">
      <formula>IF($W63="Casi seguro",1,0)</formula>
    </cfRule>
  </conditionalFormatting>
  <conditionalFormatting sqref="W63">
    <cfRule type="expression" dxfId="92" priority="111">
      <formula>IF($W63="Probable",1,0)</formula>
    </cfRule>
  </conditionalFormatting>
  <conditionalFormatting sqref="W63">
    <cfRule type="expression" dxfId="91" priority="112">
      <formula>IF($W63="Posible",1,0)</formula>
    </cfRule>
  </conditionalFormatting>
  <conditionalFormatting sqref="W63">
    <cfRule type="expression" dxfId="90" priority="113">
      <formula>IF($W63="Improbable",1,0)</formula>
    </cfRule>
  </conditionalFormatting>
  <conditionalFormatting sqref="W63">
    <cfRule type="expression" dxfId="89" priority="114">
      <formula>IF($W63="Rara vez",1,0)</formula>
    </cfRule>
  </conditionalFormatting>
  <conditionalFormatting sqref="E63:W65">
    <cfRule type="expression" dxfId="88" priority="115">
      <formula>IF($D$63="No aplica",1,0)</formula>
    </cfRule>
  </conditionalFormatting>
  <conditionalFormatting sqref="W66">
    <cfRule type="expression" dxfId="87" priority="116">
      <formula>IF($W66="Casi seguro",1,0)</formula>
    </cfRule>
  </conditionalFormatting>
  <conditionalFormatting sqref="W66">
    <cfRule type="expression" dxfId="86" priority="117">
      <formula>IF($W66="Probable",1,0)</formula>
    </cfRule>
  </conditionalFormatting>
  <conditionalFormatting sqref="W66">
    <cfRule type="expression" dxfId="85" priority="118">
      <formula>IF($W66="Posible",1,0)</formula>
    </cfRule>
  </conditionalFormatting>
  <conditionalFormatting sqref="W66">
    <cfRule type="expression" dxfId="84" priority="119">
      <formula>IF($W66="Improbable",1,0)</formula>
    </cfRule>
  </conditionalFormatting>
  <conditionalFormatting sqref="W66">
    <cfRule type="expression" dxfId="83" priority="120">
      <formula>IF($W66="Rara vez",1,0)</formula>
    </cfRule>
  </conditionalFormatting>
  <conditionalFormatting sqref="E66:W68">
    <cfRule type="expression" dxfId="82" priority="121">
      <formula>IF($D$66="No aplica",1,0)</formula>
    </cfRule>
  </conditionalFormatting>
  <dataValidations count="9">
    <dataValidation type="list" allowBlank="1" showErrorMessage="1" sqref="K9:K68">
      <formula1>IF($E9="",Listas!$R$3,Listas!$X$2:$X$3)</formula1>
    </dataValidation>
    <dataValidation type="list" allowBlank="1" showErrorMessage="1" sqref="G9:G68">
      <formula1>IF($E9="",Listas!$R$3,Listas!$T$2:$T$3)</formula1>
    </dataValidation>
    <dataValidation type="list" allowBlank="1" showErrorMessage="1" sqref="I9:I68">
      <formula1>IF($E9="",Listas!$R$3,Listas!$V$2:$V$4)</formula1>
    </dataValidation>
    <dataValidation type="list" allowBlank="1" showErrorMessage="1" sqref="J9:J68">
      <formula1>IF($E9="",Listas!$R$3,Listas!$W$2:$W$3)</formula1>
    </dataValidation>
    <dataValidation type="list" allowBlank="1" showErrorMessage="1" sqref="L9:L68">
      <formula1>IF($E9="",Listas!$R$3,Listas!$Y$2:$Y$4)</formula1>
    </dataValidation>
    <dataValidation type="list" allowBlank="1" showErrorMessage="1" sqref="U9 U12 U15 U18 U21 U24 U27 U30 U33 U36 U39 U42 U45 U48 U51 U54 U57 U60 U63 U66">
      <formula1>Listas!$AC$2:$AC$5</formula1>
    </dataValidation>
    <dataValidation type="list" allowBlank="1" showErrorMessage="1" sqref="F9:F68">
      <formula1>IF($E9="",Listas!$R$3,Listas!$S$2:$S$3)</formula1>
    </dataValidation>
    <dataValidation type="list" allowBlank="1" showErrorMessage="1" sqref="H9:H68">
      <formula1>IF($E9="",Listas!$R$3,Listas!$U$2:$U$3)</formula1>
    </dataValidation>
    <dataValidation type="list" allowBlank="1" showErrorMessage="1" sqref="P9:P68">
      <formula1>Listas!$AB$2:$AB$4</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dimension ref="A1:BF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26.6640625" customWidth="1"/>
    <col min="18" max="18" width="12.88671875" customWidth="1"/>
    <col min="19" max="19" width="16" customWidth="1"/>
    <col min="20" max="20" width="21.109375" customWidth="1"/>
    <col min="21" max="21" width="16.33203125" customWidth="1"/>
    <col min="22" max="22" width="21" customWidth="1"/>
    <col min="23" max="23" width="17.33203125" customWidth="1"/>
    <col min="24" max="25" width="29.44140625" customWidth="1"/>
    <col min="26" max="26" width="35.5546875" customWidth="1"/>
    <col min="27" max="27" width="12.88671875" customWidth="1"/>
    <col min="28" max="28" width="13" customWidth="1"/>
    <col min="29" max="29" width="10.44140625" customWidth="1"/>
    <col min="30" max="30" width="12.88671875" customWidth="1"/>
    <col min="31" max="31" width="9.109375" customWidth="1"/>
    <col min="32" max="32" width="15.33203125" customWidth="1"/>
    <col min="33" max="33" width="13.44140625" customWidth="1"/>
    <col min="34" max="34" width="31.88671875" customWidth="1"/>
    <col min="35" max="35" width="50" customWidth="1"/>
    <col min="36" max="36" width="27.88671875" customWidth="1"/>
    <col min="37" max="37" width="19.33203125" customWidth="1"/>
    <col min="38" max="38" width="24.44140625" customWidth="1"/>
    <col min="39" max="39" width="8.109375" customWidth="1"/>
    <col min="40" max="58" width="11.44140625" hidden="1" customWidth="1"/>
  </cols>
  <sheetData>
    <row r="1" spans="1:58" ht="16.5" customHeight="1">
      <c r="A1" s="117" t="s">
        <v>338</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67"/>
      <c r="AK1" s="103" t="s">
        <v>339</v>
      </c>
      <c r="AL1" s="59"/>
      <c r="AM1" s="3"/>
      <c r="AN1" s="3"/>
      <c r="AO1" s="3"/>
      <c r="AP1" s="3"/>
      <c r="AQ1" s="3"/>
      <c r="AR1" s="3"/>
      <c r="AS1" s="3"/>
      <c r="AT1" s="3"/>
      <c r="AU1" s="3"/>
      <c r="AV1" s="3"/>
      <c r="AW1" s="3"/>
      <c r="AX1" s="3"/>
      <c r="AY1" s="3"/>
      <c r="AZ1" s="3"/>
      <c r="BA1" s="3"/>
      <c r="BB1" s="3"/>
      <c r="BC1" s="3"/>
      <c r="BD1" s="3"/>
      <c r="BE1" s="3"/>
      <c r="BF1" s="3"/>
    </row>
    <row r="2" spans="1:58"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69"/>
      <c r="AK2" s="103" t="s">
        <v>340</v>
      </c>
      <c r="AL2" s="59"/>
      <c r="AM2" s="3"/>
      <c r="AN2" s="3"/>
      <c r="AO2" s="3"/>
      <c r="AP2" s="3"/>
      <c r="AQ2" s="3"/>
      <c r="AR2" s="3"/>
      <c r="AS2" s="3"/>
      <c r="AT2" s="3"/>
      <c r="AU2" s="3"/>
      <c r="AV2" s="3"/>
      <c r="AW2" s="3"/>
      <c r="AX2" s="3"/>
      <c r="AY2" s="3"/>
      <c r="AZ2" s="3"/>
      <c r="BA2" s="3"/>
      <c r="BB2" s="3"/>
      <c r="BC2" s="3"/>
      <c r="BD2" s="3"/>
      <c r="BE2" s="3"/>
      <c r="BF2" s="3"/>
    </row>
    <row r="3" spans="1:58"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69"/>
      <c r="AK3" s="103" t="s">
        <v>341</v>
      </c>
      <c r="AL3" s="59"/>
      <c r="AM3" s="3"/>
      <c r="AN3" s="3"/>
      <c r="AO3" s="3"/>
      <c r="AP3" s="3"/>
      <c r="AQ3" s="3"/>
      <c r="AR3" s="3"/>
      <c r="AS3" s="3"/>
      <c r="AT3" s="3"/>
      <c r="AU3" s="3"/>
      <c r="AV3" s="3"/>
      <c r="AW3" s="3"/>
      <c r="AX3" s="3"/>
      <c r="AY3" s="3"/>
      <c r="AZ3" s="3"/>
      <c r="BA3" s="3"/>
      <c r="BB3" s="3"/>
      <c r="BC3" s="3"/>
      <c r="BD3" s="3"/>
      <c r="BE3" s="3"/>
      <c r="BF3" s="3"/>
    </row>
    <row r="4" spans="1:58"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1"/>
      <c r="AK4" s="103" t="s">
        <v>342</v>
      </c>
      <c r="AL4" s="59"/>
      <c r="AM4" s="3"/>
      <c r="AN4" s="3"/>
      <c r="AO4" s="3"/>
      <c r="AP4" s="3"/>
      <c r="AQ4" s="3"/>
      <c r="AR4" s="3"/>
      <c r="AS4" s="3"/>
      <c r="AT4" s="3"/>
      <c r="AU4" s="3"/>
      <c r="AV4" s="3"/>
      <c r="AW4" s="3"/>
      <c r="AX4" s="3"/>
      <c r="AY4" s="3"/>
      <c r="AZ4" s="3"/>
      <c r="BA4" s="3"/>
      <c r="BB4" s="3"/>
      <c r="BC4" s="3"/>
      <c r="BD4" s="3"/>
      <c r="BE4" s="3"/>
      <c r="BF4" s="3"/>
    </row>
    <row r="5" spans="1:58" ht="12" customHeight="1">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93" t="s">
        <v>105</v>
      </c>
      <c r="B6" s="62"/>
      <c r="C6" s="62"/>
      <c r="D6" s="62"/>
      <c r="E6" s="62"/>
      <c r="F6" s="62"/>
      <c r="G6" s="62"/>
      <c r="H6" s="62"/>
      <c r="I6" s="62"/>
      <c r="J6" s="59"/>
      <c r="K6" s="93" t="s">
        <v>106</v>
      </c>
      <c r="L6" s="62"/>
      <c r="M6" s="62"/>
      <c r="N6" s="62"/>
      <c r="O6" s="62"/>
      <c r="P6" s="59"/>
      <c r="Q6" s="93" t="s">
        <v>242</v>
      </c>
      <c r="R6" s="62"/>
      <c r="S6" s="62"/>
      <c r="T6" s="62"/>
      <c r="U6" s="62"/>
      <c r="V6" s="62"/>
      <c r="W6" s="62"/>
      <c r="X6" s="62"/>
      <c r="Y6" s="62"/>
      <c r="Z6" s="62"/>
      <c r="AA6" s="59"/>
      <c r="AB6" s="93" t="s">
        <v>343</v>
      </c>
      <c r="AC6" s="62"/>
      <c r="AD6" s="62"/>
      <c r="AE6" s="62"/>
      <c r="AF6" s="62"/>
      <c r="AG6" s="62"/>
      <c r="AH6" s="59"/>
      <c r="AI6" s="116" t="s">
        <v>344</v>
      </c>
      <c r="AJ6" s="62"/>
      <c r="AK6" s="62"/>
      <c r="AL6" s="59"/>
      <c r="AM6" s="3"/>
      <c r="AN6" s="3"/>
      <c r="AO6" s="3"/>
      <c r="AP6" s="3"/>
      <c r="AQ6" s="3"/>
      <c r="AR6" s="3"/>
      <c r="AS6" s="3"/>
      <c r="AT6" s="3"/>
      <c r="AU6" s="3"/>
      <c r="AV6" s="3"/>
      <c r="AW6" s="3"/>
      <c r="AX6" s="3"/>
      <c r="AY6" s="3"/>
      <c r="AZ6" s="3"/>
      <c r="BA6" s="3"/>
      <c r="BB6" s="3"/>
      <c r="BC6" s="3"/>
      <c r="BD6" s="3"/>
      <c r="BE6" s="3"/>
      <c r="BF6" s="3"/>
    </row>
    <row r="7" spans="1:58" ht="18" customHeight="1">
      <c r="A7" s="90" t="s">
        <v>103</v>
      </c>
      <c r="B7" s="92" t="s">
        <v>104</v>
      </c>
      <c r="C7" s="87" t="s">
        <v>108</v>
      </c>
      <c r="D7" s="87" t="s">
        <v>109</v>
      </c>
      <c r="E7" s="87" t="s">
        <v>110</v>
      </c>
      <c r="F7" s="87" t="s">
        <v>111</v>
      </c>
      <c r="G7" s="92" t="s">
        <v>112</v>
      </c>
      <c r="H7" s="87" t="s">
        <v>113</v>
      </c>
      <c r="I7" s="87" t="s">
        <v>114</v>
      </c>
      <c r="J7" s="87" t="s">
        <v>115</v>
      </c>
      <c r="K7" s="87" t="s">
        <v>116</v>
      </c>
      <c r="L7" s="92" t="s">
        <v>117</v>
      </c>
      <c r="M7" s="87" t="s">
        <v>345</v>
      </c>
      <c r="N7" s="87" t="s">
        <v>119</v>
      </c>
      <c r="O7" s="92" t="s">
        <v>117</v>
      </c>
      <c r="P7" s="87" t="s">
        <v>120</v>
      </c>
      <c r="Q7" s="87" t="s">
        <v>246</v>
      </c>
      <c r="R7" s="110" t="s">
        <v>247</v>
      </c>
      <c r="S7" s="62"/>
      <c r="T7" s="59"/>
      <c r="U7" s="110" t="s">
        <v>248</v>
      </c>
      <c r="V7" s="62"/>
      <c r="W7" s="62"/>
      <c r="X7" s="62"/>
      <c r="Y7" s="62"/>
      <c r="Z7" s="59"/>
      <c r="AA7" s="87" t="s">
        <v>249</v>
      </c>
      <c r="AB7" s="87" t="s">
        <v>337</v>
      </c>
      <c r="AC7" s="87" t="s">
        <v>117</v>
      </c>
      <c r="AD7" s="87" t="s">
        <v>346</v>
      </c>
      <c r="AE7" s="87" t="s">
        <v>117</v>
      </c>
      <c r="AF7" s="87" t="s">
        <v>347</v>
      </c>
      <c r="AG7" s="95" t="s">
        <v>348</v>
      </c>
      <c r="AH7" s="87" t="s">
        <v>349</v>
      </c>
      <c r="AI7" s="95" t="s">
        <v>350</v>
      </c>
      <c r="AJ7" s="95" t="s">
        <v>351</v>
      </c>
      <c r="AK7" s="87" t="s">
        <v>352</v>
      </c>
      <c r="AL7" s="95" t="s">
        <v>353</v>
      </c>
      <c r="AM7" s="3"/>
      <c r="AN7" s="3"/>
      <c r="AO7" s="3"/>
      <c r="AP7" s="3"/>
      <c r="AQ7" s="3"/>
      <c r="AR7" s="3"/>
      <c r="AS7" s="3"/>
      <c r="AT7" s="3"/>
      <c r="AU7" s="3"/>
      <c r="AV7" s="3"/>
      <c r="AW7" s="3"/>
      <c r="AX7" s="3"/>
      <c r="AY7" s="3"/>
      <c r="AZ7" s="3"/>
      <c r="BA7" s="3"/>
      <c r="BB7" s="3"/>
      <c r="BC7" s="3"/>
      <c r="BD7" s="3"/>
      <c r="BE7" s="3"/>
      <c r="BF7" s="3"/>
    </row>
    <row r="8" spans="1:58" ht="47.25" customHeight="1">
      <c r="A8" s="86"/>
      <c r="B8" s="86"/>
      <c r="C8" s="86"/>
      <c r="D8" s="86"/>
      <c r="E8" s="86"/>
      <c r="F8" s="86"/>
      <c r="G8" s="86"/>
      <c r="H8" s="86"/>
      <c r="I8" s="86"/>
      <c r="J8" s="86"/>
      <c r="K8" s="86"/>
      <c r="L8" s="86"/>
      <c r="M8" s="86"/>
      <c r="N8" s="86"/>
      <c r="O8" s="86"/>
      <c r="P8" s="86"/>
      <c r="Q8" s="86"/>
      <c r="R8" s="21" t="s">
        <v>252</v>
      </c>
      <c r="S8" s="21" t="s">
        <v>253</v>
      </c>
      <c r="T8" s="21" t="s">
        <v>254</v>
      </c>
      <c r="U8" s="21" t="s">
        <v>255</v>
      </c>
      <c r="V8" s="21" t="s">
        <v>256</v>
      </c>
      <c r="W8" s="21" t="s">
        <v>257</v>
      </c>
      <c r="X8" s="21" t="s">
        <v>258</v>
      </c>
      <c r="Y8" s="21" t="s">
        <v>259</v>
      </c>
      <c r="Z8" s="21" t="s">
        <v>260</v>
      </c>
      <c r="AA8" s="86"/>
      <c r="AB8" s="86"/>
      <c r="AC8" s="86"/>
      <c r="AD8" s="86"/>
      <c r="AE8" s="86"/>
      <c r="AF8" s="86"/>
      <c r="AG8" s="86"/>
      <c r="AH8" s="86"/>
      <c r="AI8" s="86"/>
      <c r="AJ8" s="86"/>
      <c r="AK8" s="86"/>
      <c r="AL8" s="86"/>
      <c r="AM8" s="16"/>
      <c r="AN8" s="16"/>
      <c r="AO8" s="16"/>
      <c r="AP8" s="16"/>
      <c r="AQ8" s="16"/>
      <c r="AR8" s="16"/>
      <c r="AS8" s="16"/>
      <c r="AT8" s="16"/>
      <c r="AU8" s="16"/>
      <c r="AV8" s="16"/>
      <c r="AW8" s="16"/>
      <c r="AX8" s="16"/>
      <c r="AY8" s="16"/>
      <c r="AZ8" s="16"/>
      <c r="BA8" s="16"/>
      <c r="BB8" s="16"/>
      <c r="BC8" s="16"/>
      <c r="BD8" s="16"/>
      <c r="BE8" s="16"/>
      <c r="BF8" s="16"/>
    </row>
    <row r="9" spans="1:58" ht="50.25" customHeight="1">
      <c r="A9" s="96">
        <v>1</v>
      </c>
      <c r="B9" s="97" t="str">
        <f>'2. Identificación del Riesgo'!B9:B11</f>
        <v>Gestión Documental</v>
      </c>
      <c r="C9" s="97" t="str">
        <f>IF('2. Identificación del Riesgo'!C9:C11="","",'2. Identificación del Riesgo'!C9:C11)</f>
        <v>Organización de los Expedientes</v>
      </c>
      <c r="D9" s="97" t="str">
        <f>IF('2. Identificación del Riesgo'!D9:D11="","",'2. Identificación del Riesgo'!D9:D11)</f>
        <v>Afectación Reputacional</v>
      </c>
      <c r="E9" s="97" t="str">
        <f>IF('2. Identificación del Riesgo'!E9:E11="","",'2. Identificación del Riesgo'!E9:E11)</f>
        <v>Expedientes que no se encuentran organizados de acuerdo a la normatividad archivistica</v>
      </c>
      <c r="F9" s="97" t="str">
        <f>IF('2. Identificación del Riesgo'!F9:F11="","",'2. Identificación del Riesgo'!F9:F11)</f>
        <v>1. Tablas de retención documental - TRD no actualizadas.
2. La no aplicación de las TRD.
3. No se cuenta con el personal capacitado para el procedimiento.</v>
      </c>
      <c r="G9" s="97"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H9" s="97" t="str">
        <f>IF('2. Identificación del Riesgo'!H9:H11="","",'2. Identificación del Riesgo'!H9:H11)</f>
        <v>Gestión</v>
      </c>
      <c r="I9" s="97" t="str">
        <f>IF('2. Identificación del Riesgo'!I9:I11="","",'2. Identificación del Riesgo'!I9:I11)</f>
        <v>Ejecución y Administración de procesos</v>
      </c>
      <c r="J9" s="97" t="str">
        <f>IF('2. Identificación del Riesgo'!J9:J11="","",'2. Identificación del Riesgo'!J9:J11)</f>
        <v>Alta: La actividad que conlleva el riesgo se ejecuta mínimo 500 veces al año y máximo 5000 veces por año</v>
      </c>
      <c r="K9" s="101" t="str">
        <f>'2. Identificación del Riesgo'!K9:K11</f>
        <v>Alta</v>
      </c>
      <c r="L9" s="99">
        <f>'2. Identificación del Riesgo'!L9:L11</f>
        <v>0.8</v>
      </c>
      <c r="M9" s="99"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Reputacional: El riesgo afecta la imagen de la entidad con algunos usuarios de relevancia frente al logro de los objetivos</v>
      </c>
      <c r="N9" s="101" t="str">
        <f>'2. Identificación del Riesgo'!N9:N11</f>
        <v>Moderado</v>
      </c>
      <c r="O9" s="99">
        <f>'2. Identificación del Riesgo'!O9:O11</f>
        <v>0.6</v>
      </c>
      <c r="P9" s="100" t="str">
        <f>'2. Identificación del Riesgo'!P9:P11</f>
        <v>Alto</v>
      </c>
      <c r="Q9" s="31" t="str">
        <f>IF($H$9="","",
IF(OR($H$9="Corrupción",$H$9="Lavado de Activos",$H$9="Financiación del Terrorismo",$H$9="Trámites, OPAs y Consultas de Acceso a la Información Pública"),'6.Valoración Control Corrupción'!$E9,'5. Valoración de Controles'!$H9))</f>
        <v>Técnico de gestión documental Realiza control de calidad antes de realizar la transferencia primaria de los expedientes de forma anual, aplicando las Tabla de Retencion Documental - TRD Vigente</v>
      </c>
      <c r="R9" s="24" t="str">
        <f>IF($H$9="","",
IF(OR($H$9="Corrupción",$H$9="Lavado de Activos",$H$9="Financiación del Terrorismo",$H$9="Trámites, OPAs y Consultas de Acceso a la Información Pública"),"No Aplica",'5. Valoración de Controles'!$I9))</f>
        <v>Preventivo</v>
      </c>
      <c r="S9" s="24" t="str">
        <f>IF($H$9="","",
IF(OR($H$9="Corrupción",$H$9="Lavado de Activos",$H$9="Financiación del Terrorismo",$H$9="Trámites, OPAs y Consultas de Acceso a la Información Pública"),"No Aplica",'5. Valoración de Controles'!$J9))</f>
        <v>Afecta probabilidad</v>
      </c>
      <c r="T9" s="24" t="str">
        <f>IF($H$9="","",
IF(OR($H$9="Corrupción",$H$9="Lavado de Activos",$H$9="Financiación del Terrorismo",$H$9="Trámites, OPAs y Consultas de Acceso a la Información Pública"),"No Aplica",'5. Valoración de Controles'!$K9))</f>
        <v>Manual</v>
      </c>
      <c r="U9" s="24" t="str">
        <f>IF($H$9="","",
IF(OR($H$9="Corrupción",$H$9="Lavado de Activos",$H$9="Financiación del Terrorismo",$H$9="Trámites, OPAs y Consultas de Acceso a la Información Pública"),"No Aplica",'5. Valoración de Controles'!$L9))</f>
        <v>Sin Documentar</v>
      </c>
      <c r="V9" s="24" t="str">
        <f>IF($H$9="","",
IF(OR($H$9="Corrupción",$H$9="Lavado de Activos",$H$9="Financiación del Terrorismo",$H$9="Trámites, OPAs y Consultas de Acceso a la Información Pública"),"No Aplica",'5. Valoración de Controles'!$M9))</f>
        <v>Aleatoria</v>
      </c>
      <c r="W9" s="24" t="str">
        <f>IF($H$9="","",
IF(OR($H$9="Corrupción",$H$9="Lavado de Activos",$H$9="Financiación del Terrorismo",$H$9="Trámites, OPAs y Consultas de Acceso a la Información Pública"),"No Aplica",'5. Valoración de Controles'!$N9))</f>
        <v>Sin registro</v>
      </c>
      <c r="X9" s="32">
        <f>IF($H$9="","",
IF(OR($H$9="Corrupción",$H$9="Lavado de Activos",$H$9="Financiación del Terrorismo",$H$9="Trámites, OPAs y Consultas de Acceso a la Información Pública"),"No Aplica",'5. Valoración de Controles'!$O9))</f>
        <v>0</v>
      </c>
      <c r="Y9" s="32">
        <f>IF($H$9="","",
IF(OR($H$9="Corrupción",$H$9="Lavado de Activos",$H$9="Financiación del Terrorismo",$H$9="Trámites, OPAs y Consultas de Acceso a la Información Pública"),"No Aplica",'5. Valoración de Controles'!$P9))</f>
        <v>0</v>
      </c>
      <c r="Z9" s="32">
        <f>IF($H$9="","",
IF(OR($H$9="Corrupción",$H$9="Lavado de Activos",$H$9="Financiación del Terrorismo",$H$9="Trámites, OPAs y Consultas de Acceso a la Información Pública"),"No Aplica",'5. Valoración de Controles'!$Q9))</f>
        <v>0</v>
      </c>
      <c r="AA9" s="25">
        <f>IF($H$9="","",
IF(OR($H$9="Corrupción",$H$9="Lavado de Activos",$H$9="Financiación del Terrorismo",$H$9="Trámites, OPAs y Consultas de Acceso a la Información Pública"),"No aplica",'5. Valoración de Controles'!$R9))</f>
        <v>0.4</v>
      </c>
      <c r="AB9" s="101"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19">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0.23519999999999996</v>
      </c>
      <c r="AD9" s="101"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19">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0.6</v>
      </c>
      <c r="AF9" s="100"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102" t="s">
        <v>354</v>
      </c>
      <c r="AH9" s="113"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106"/>
      <c r="AJ9" s="118"/>
      <c r="AK9" s="118" t="str">
        <f>IF(AI9="","","∑ Peso porcentual de cada acción definida")</f>
        <v/>
      </c>
      <c r="AL9" s="97"/>
      <c r="AM9" s="17"/>
      <c r="AN9" s="17"/>
      <c r="AO9" s="17"/>
      <c r="AP9" s="17"/>
      <c r="AQ9" s="17"/>
      <c r="AR9" s="17"/>
      <c r="AS9" s="17"/>
      <c r="AT9" s="17"/>
      <c r="AU9" s="17"/>
      <c r="AV9" s="17"/>
      <c r="AW9" s="17"/>
      <c r="AX9" s="17"/>
      <c r="AY9" s="17"/>
      <c r="AZ9" s="17"/>
      <c r="BA9" s="17"/>
      <c r="BB9" s="17"/>
      <c r="BC9" s="17"/>
      <c r="BD9" s="17"/>
      <c r="BE9" s="17"/>
      <c r="BF9" s="17"/>
    </row>
    <row r="10" spans="1:58" ht="31.5" customHeight="1">
      <c r="A10" s="91"/>
      <c r="B10" s="91"/>
      <c r="C10" s="91"/>
      <c r="D10" s="91"/>
      <c r="E10" s="91"/>
      <c r="F10" s="91"/>
      <c r="G10" s="91"/>
      <c r="H10" s="91"/>
      <c r="I10" s="91"/>
      <c r="J10" s="91"/>
      <c r="K10" s="91"/>
      <c r="L10" s="91"/>
      <c r="M10" s="91"/>
      <c r="N10" s="91"/>
      <c r="O10" s="91"/>
      <c r="P10" s="91"/>
      <c r="Q10" s="31" t="str">
        <f>IF($H$9="","",
IF(OR($H$9="Corrupción",$H$9="Lavado de Activos",$H$9="Financiación del Terrorismo",$H$9="Trámites, OPAs y Consultas de Acceso a la Información Pública"),'6.Valoración Control Corrupción'!$E10,'5. Valoración de Controles'!$H10))</f>
        <v>Los Contratistas de apoyo Realiza la digitalizacion de los tipos documentales pertenecientes a la serie contratos y convenios antes de ser incorporados a los expedientes de manera diaria, guardando la imagen en el repositorio definido</v>
      </c>
      <c r="R10" s="24" t="str">
        <f>IF($H$9="","",
IF(OR($H$9="Corrupción",$H$9="Lavado de Activos",$H$9="Financiación del Terrorismo",$H$9="Trámites, OPAs y Consultas de Acceso a la Información Pública"),"No Aplica",'5. Valoración de Controles'!$I10))</f>
        <v>Detectivo</v>
      </c>
      <c r="S10" s="24" t="str">
        <f>IF($H$9="","",
IF(OR($H$9="Corrupción",$H$9="Lavado de Activos",$H$9="Financiación del Terrorismo",$H$9="Trámites, OPAs y Consultas de Acceso a la Información Pública"),"No Aplica",'5. Valoración de Controles'!$J10))</f>
        <v>Afecta probabilidad</v>
      </c>
      <c r="T10" s="24" t="str">
        <f>IF($H$9="","",
IF(OR($H$9="Corrupción",$H$9="Lavado de Activos",$H$9="Financiación del Terrorismo",$H$9="Trámites, OPAs y Consultas de Acceso a la Información Pública"),"No Aplica",'5. Valoración de Controles'!$K10))</f>
        <v>Manual</v>
      </c>
      <c r="U10" s="24" t="str">
        <f>IF($H$9="","",
IF(OR($H$9="Corrupción",$H$9="Lavado de Activos",$H$9="Financiación del Terrorismo",$H$9="Trámites, OPAs y Consultas de Acceso a la Información Pública"),"No Aplica",'5. Valoración de Controles'!$L10))</f>
        <v>Documentado</v>
      </c>
      <c r="V10" s="24" t="str">
        <f>IF($H$9="","",
IF(OR($H$9="Corrupción",$H$9="Lavado de Activos",$H$9="Financiación del Terrorismo",$H$9="Trámites, OPAs y Consultas de Acceso a la Información Pública"),"No Aplica",'5. Valoración de Controles'!$M10))</f>
        <v>Continua</v>
      </c>
      <c r="W10" s="24" t="str">
        <f>IF($H$9="","",
IF(OR($H$9="Corrupción",$H$9="Lavado de Activos",$H$9="Financiación del Terrorismo",$H$9="Trámites, OPAs y Consultas de Acceso a la Información Pública"),"No Aplica",'5. Valoración de Controles'!$N10))</f>
        <v>Con registro</v>
      </c>
      <c r="X10" s="32">
        <f>IF($H$9="","",
IF(OR($H$9="Corrupción",$H$9="Lavado de Activos",$H$9="Financiación del Terrorismo",$H$9="Trámites, OPAs y Consultas de Acceso a la Información Pública"),"No Aplica",'5. Valoración de Controles'!$O10))</f>
        <v>0</v>
      </c>
      <c r="Y10" s="32">
        <f>IF($H$9="","",
IF(OR($H$9="Corrupción",$H$9="Lavado de Activos",$H$9="Financiación del Terrorismo",$H$9="Trámites, OPAs y Consultas de Acceso a la Información Pública"),"No Aplica",'5. Valoración de Controles'!$P10))</f>
        <v>0</v>
      </c>
      <c r="Z10" s="32">
        <f>IF($H$9="","",
IF(OR($H$9="Corrupción",$H$9="Lavado de Activos",$H$9="Financiación del Terrorismo",$H$9="Trámites, OPAs y Consultas de Acceso a la Información Pública"),"No Aplica",'5. Valoración de Controles'!$Q10))</f>
        <v>0</v>
      </c>
      <c r="AA10" s="25">
        <f>IF($H$9="","",
IF(OR($H$9="Corrupción",$H$9="Lavado de Activos",$H$9="Financiación del Terrorismo",$H$9="Trámites, OPAs y Consultas de Acceso a la Información Pública"),"No aplica",'5. Valoración de Controles'!$R10))</f>
        <v>0.3</v>
      </c>
      <c r="AB10" s="91"/>
      <c r="AC10" s="91"/>
      <c r="AD10" s="91"/>
      <c r="AE10" s="91"/>
      <c r="AF10" s="91"/>
      <c r="AG10" s="91"/>
      <c r="AH10" s="91"/>
      <c r="AI10" s="91"/>
      <c r="AJ10" s="91"/>
      <c r="AK10" s="91"/>
      <c r="AL10" s="91"/>
      <c r="AM10" s="3"/>
      <c r="AN10" s="3"/>
      <c r="AO10" s="3"/>
      <c r="AP10" s="3"/>
      <c r="AQ10" s="3"/>
      <c r="AR10" s="3"/>
      <c r="AS10" s="3"/>
      <c r="AT10" s="3"/>
      <c r="AU10" s="3"/>
      <c r="AV10" s="3"/>
      <c r="AW10" s="3"/>
      <c r="AX10" s="3"/>
      <c r="AY10" s="3"/>
      <c r="AZ10" s="3"/>
      <c r="BA10" s="3"/>
      <c r="BB10" s="3"/>
      <c r="BC10" s="3"/>
      <c r="BD10" s="3"/>
      <c r="BE10" s="3"/>
      <c r="BF10" s="3"/>
    </row>
    <row r="11" spans="1:58" ht="31.5" customHeight="1">
      <c r="A11" s="86"/>
      <c r="B11" s="86"/>
      <c r="C11" s="86"/>
      <c r="D11" s="86"/>
      <c r="E11" s="86"/>
      <c r="F11" s="86"/>
      <c r="G11" s="86"/>
      <c r="H11" s="86"/>
      <c r="I11" s="86"/>
      <c r="J11" s="86"/>
      <c r="K11" s="86"/>
      <c r="L11" s="86"/>
      <c r="M11" s="86"/>
      <c r="N11" s="86"/>
      <c r="O11" s="86"/>
      <c r="P11" s="86"/>
      <c r="Q11" s="31" t="str">
        <f>IF($H$9="","",
IF(OR($H$9="Corrupción",$H$9="Lavado de Activos",$H$9="Financiación del Terrorismo",$H$9="Trámites, OPAs y Consultas de Acceso a la Información Pública"),'6.Valoración Control Corrupción'!$E11,'5. Valoración de Controles'!$H11))</f>
        <v>Auxiliar administrativo Lleva un registro de todos los documentos entregados al Centro de Administracion Documental - CAD para su incorporacion a los expedientes de manera diaria, se conforma un expediente con los formatos de remision de documentos al CAD</v>
      </c>
      <c r="R11" s="24" t="str">
        <f>IF($H$9="","",
IF(OR($H$9="Corrupción",$H$9="Lavado de Activos",$H$9="Financiación del Terrorismo",$H$9="Trámites, OPAs y Consultas de Acceso a la Información Pública"),"No Aplica",'5. Valoración de Controles'!$I11))</f>
        <v>Detectivo</v>
      </c>
      <c r="S11" s="24" t="str">
        <f>IF($H$9="","",
IF(OR($H$9="Corrupción",$H$9="Lavado de Activos",$H$9="Financiación del Terrorismo",$H$9="Trámites, OPAs y Consultas de Acceso a la Información Pública"),"No Aplica",'5. Valoración de Controles'!$J11))</f>
        <v>Afecta probabilidad</v>
      </c>
      <c r="T11" s="24" t="str">
        <f>IF($H$9="","",
IF(OR($H$9="Corrupción",$H$9="Lavado de Activos",$H$9="Financiación del Terrorismo",$H$9="Trámites, OPAs y Consultas de Acceso a la Información Pública"),"No Aplica",'5. Valoración de Controles'!$K11))</f>
        <v>Manual</v>
      </c>
      <c r="U11" s="24" t="str">
        <f>IF($H$9="","",
IF(OR($H$9="Corrupción",$H$9="Lavado de Activos",$H$9="Financiación del Terrorismo",$H$9="Trámites, OPAs y Consultas de Acceso a la Información Pública"),"No Aplica",'5. Valoración de Controles'!$L11))</f>
        <v>Documentado</v>
      </c>
      <c r="V11" s="24" t="str">
        <f>IF($H$9="","",
IF(OR($H$9="Corrupción",$H$9="Lavado de Activos",$H$9="Financiación del Terrorismo",$H$9="Trámites, OPAs y Consultas de Acceso a la Información Pública"),"No Aplica",'5. Valoración de Controles'!$M11))</f>
        <v>Continua</v>
      </c>
      <c r="W11" s="24" t="str">
        <f>IF($H$9="","",
IF(OR($H$9="Corrupción",$H$9="Lavado de Activos",$H$9="Financiación del Terrorismo",$H$9="Trámites, OPAs y Consultas de Acceso a la Información Pública"),"No Aplica",'5. Valoración de Controles'!$N11))</f>
        <v>Con registro</v>
      </c>
      <c r="X11" s="32">
        <f>IF($H$9="","",
IF(OR($H$9="Corrupción",$H$9="Lavado de Activos",$H$9="Financiación del Terrorismo",$H$9="Trámites, OPAs y Consultas de Acceso a la Información Pública"),"No Aplica",'5. Valoración de Controles'!$O11))</f>
        <v>0</v>
      </c>
      <c r="Y11" s="32">
        <f>IF($H$9="","",
IF(OR($H$9="Corrupción",$H$9="Lavado de Activos",$H$9="Financiación del Terrorismo",$H$9="Trámites, OPAs y Consultas de Acceso a la Información Pública"),"No Aplica",'5. Valoración de Controles'!$P11))</f>
        <v>0</v>
      </c>
      <c r="Z11" s="32">
        <f>IF($H$9="","",
IF(OR($H$9="Corrupción",$H$9="Lavado de Activos",$H$9="Financiación del Terrorismo",$H$9="Trámites, OPAs y Consultas de Acceso a la Información Pública"),"No Aplica",'5. Valoración de Controles'!$Q11))</f>
        <v>0</v>
      </c>
      <c r="AA11" s="25">
        <f>IF($H$9="","",
IF(OR($H$9="Corrupción",$H$9="Lavado de Activos",$H$9="Financiación del Terrorismo",$H$9="Trámites, OPAs y Consultas de Acceso a la Información Pública"),"No aplica",'5. Valoración de Controles'!$R11))</f>
        <v>0.3</v>
      </c>
      <c r="AB11" s="86"/>
      <c r="AC11" s="86"/>
      <c r="AD11" s="86"/>
      <c r="AE11" s="86"/>
      <c r="AF11" s="86"/>
      <c r="AG11" s="86"/>
      <c r="AH11" s="86"/>
      <c r="AI11" s="86"/>
      <c r="AJ11" s="86"/>
      <c r="AK11" s="86"/>
      <c r="AL11" s="86"/>
      <c r="AM11" s="3"/>
      <c r="AN11" s="3"/>
      <c r="AO11" s="3"/>
      <c r="AP11" s="3"/>
      <c r="AQ11" s="3"/>
      <c r="AR11" s="3"/>
      <c r="AS11" s="3"/>
      <c r="AT11" s="3"/>
      <c r="AU11" s="3"/>
      <c r="AV11" s="3"/>
      <c r="AW11" s="3"/>
      <c r="AX11" s="3"/>
      <c r="AY11" s="3"/>
      <c r="AZ11" s="3"/>
      <c r="BA11" s="3"/>
      <c r="BB11" s="3"/>
      <c r="BC11" s="3"/>
      <c r="BD11" s="3"/>
      <c r="BE11" s="3"/>
      <c r="BF11" s="3"/>
    </row>
    <row r="12" spans="1:58" ht="31.5" customHeight="1">
      <c r="A12" s="96">
        <v>2</v>
      </c>
      <c r="B12" s="97" t="str">
        <f>'2. Identificación del Riesgo'!B12:B14</f>
        <v>Gestión Documental</v>
      </c>
      <c r="C12" s="97" t="str">
        <f>IF('2. Identificación del Riesgo'!C12:C14="","",'2. Identificación del Riesgo'!C12:C14)</f>
        <v>Prestamos Documentales</v>
      </c>
      <c r="D12" s="97" t="str">
        <f>IF('2. Identificación del Riesgo'!D12:D14="","",'2. Identificación del Riesgo'!D12:D14)</f>
        <v>Afectación Reputacional</v>
      </c>
      <c r="E12" s="97" t="str">
        <f>IF('2. Identificación del Riesgo'!E12:E14="","",'2. Identificación del Riesgo'!E12:E14)</f>
        <v>Perdida, cambio o extraccion de documentos</v>
      </c>
      <c r="F12" s="97" t="str">
        <f>IF('2. Identificación del Riesgo'!F12:F14="","",'2. Identificación del Riesgo'!F12:F14)</f>
        <v>1. Acceso no controlado a los expedientes fisicos en custodia del Centro de Administracion Documental - CAD
2. Acceso a personal no autorizado a las instalaciones del CAD
3. Accesos no autorizados a los archivos digitales de la entidad.</v>
      </c>
      <c r="G12" s="97" t="str">
        <f>IF('2. Identificación del Riesgo'!G12:G14="","",'2. Identificación del Riesgo'!G12:G14)</f>
        <v>Posibilidad de afectacion reputacional por la perdida, cambio o extracción de documentos, debido al acceso no autorizado a los expedientes fisicos o digitales en custodia del CAD</v>
      </c>
      <c r="H12" s="97" t="str">
        <f>IF('2. Identificación del Riesgo'!H12:H14="","",'2. Identificación del Riesgo'!H12:H14)</f>
        <v>Gestión</v>
      </c>
      <c r="I12" s="97" t="str">
        <f>IF('2. Identificación del Riesgo'!I12:I14="","",'2. Identificación del Riesgo'!I12:I14)</f>
        <v>Usuarios, productos y practicas, organizacionales</v>
      </c>
      <c r="J12" s="97" t="str">
        <f>IF('2. Identificación del Riesgo'!J12:J14="","",'2. Identificación del Riesgo'!J12:J14)</f>
        <v>Alta: La actividad que conlleva el riesgo se ejecuta mínimo 500 veces al año y máximo 5000 veces por año</v>
      </c>
      <c r="K12" s="101" t="str">
        <f>'2. Identificación del Riesgo'!K12:K14</f>
        <v>Alta</v>
      </c>
      <c r="L12" s="99">
        <f>'2. Identificación del Riesgo'!L12:L14</f>
        <v>0.8</v>
      </c>
      <c r="M12" s="99"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101" t="str">
        <f>'2. Identificación del Riesgo'!N12:N14</f>
        <v>Mayor</v>
      </c>
      <c r="O12" s="99">
        <f>'2. Identificación del Riesgo'!O12:O14</f>
        <v>0.8</v>
      </c>
      <c r="P12" s="100" t="str">
        <f>'2. Identificación del Riesgo'!P12:P14</f>
        <v>Alto</v>
      </c>
      <c r="Q12" s="18" t="str">
        <f>IF($H$12="","",
IF(OR($H$12="Corrupción",$H$12="Lavado de Activos",$H$12="Financiación del Terrorismo",$H$12="Trámites, OPAs y Consultas de Acceso a la Información Pública"),'6.Valoración Control Corrupción'!$E12,'5. Valoración de Controles'!$H12))</f>
        <v>Profesional Universitario Gestion Documental Acceso restringido a los depositos de archivo bimensual, mediante correo electronico notificando al responsable de la vigilancia</v>
      </c>
      <c r="R12" s="24" t="str">
        <f>IF($H$12="","",
IF(OR($H$12="Corrupción",$H$12="Lavado de Activos",$H$12="Financiación del Terrorismo",$H$12="Trámites, OPAs y Consultas de Acceso a la Información Pública"),"No Aplica",'5. Valoración de Controles'!$I12))</f>
        <v>Preventivo</v>
      </c>
      <c r="S12" s="24" t="str">
        <f>IF($H$12="","",
IF(OR($H$12="Corrupción",$H$12="Lavado de Activos",$H$12="Financiación del Terrorismo",$H$12="Trámites, OPAs y Consultas de Acceso a la Información Pública"),"No Aplica",'5. Valoración de Controles'!$J12))</f>
        <v>Afecta probabilidad</v>
      </c>
      <c r="T12" s="24" t="str">
        <f>IF($H$12="","",
IF(OR($H$12="Corrupción",$H$12="Lavado de Activos",$H$12="Financiación del Terrorismo",$H$12="Trámites, OPAs y Consultas de Acceso a la Información Pública"),"No Aplica",'5. Valoración de Controles'!$K12))</f>
        <v>Manual</v>
      </c>
      <c r="U12" s="24" t="str">
        <f>IF($H$12="","",
IF(OR($H$12="Corrupción",$H$12="Lavado de Activos",$H$12="Financiación del Terrorismo",$H$12="Trámites, OPAs y Consultas de Acceso a la Información Pública"),"No Aplica",'5. Valoración de Controles'!$L12))</f>
        <v>Sin Documentar</v>
      </c>
      <c r="V12" s="24" t="str">
        <f>IF($H$12="","",
IF(OR($H$12="Corrupción",$H$12="Lavado de Activos",$H$12="Financiación del Terrorismo",$H$12="Trámites, OPAs y Consultas de Acceso a la Información Pública"),"No Aplica",'5. Valoración de Controles'!$M$12))</f>
        <v>Continua</v>
      </c>
      <c r="W12" s="24" t="str">
        <f>IF($H$12="","",
IF(OR($H$12="Corrupción",$H$12="Lavado de Activos",$H$12="Financiación del Terrorismo",$H$12="Trámites, OPAs y Consultas de Acceso a la Información Pública"),"No Aplica",'5. Valoración de Controles'!$N12))</f>
        <v>Sin registro</v>
      </c>
      <c r="X12" s="32">
        <f>IF($H$12="","",
IF(OR($H$12="Corrupción",$H$12="Lavado de Activos",$H$12="Financiación del Terrorismo",$H$12="Trámites, OPAs y Consultas de Acceso a la Información Pública"),"No Aplica",'5. Valoración de Controles'!$O12))</f>
        <v>0</v>
      </c>
      <c r="Y12" s="32">
        <f>IF($H$12="","",
IF(OR($H$12="Corrupción",$H$12="Lavado de Activos",$H$12="Financiación del Terrorismo",$H$12="Trámites, OPAs y Consultas de Acceso a la Información Pública"),"No Aplica",'5. Valoración de Controles'!$P12))</f>
        <v>0</v>
      </c>
      <c r="Z12" s="32">
        <f>IF($H$12="","",
IF(OR($H$12="Corrupción",$H$12="Lavado de Activos",$H$12="Financiación del Terrorismo",$H$12="Trámites, OPAs y Consultas de Acceso a la Información Pública"),"No Aplica",'5. Valoración de Controles'!$Q12))</f>
        <v>0</v>
      </c>
      <c r="AA12" s="25">
        <f>IF($H$12="","",
IF(OR($H$12="Corrupción",$H$12="Lavado de Activos",$H$12="Financiación del Terrorismo",$H$12="Trámites, OPAs y Consultas de Acceso a la Información Pública"),"No aplica",'5. Valoración de Controles'!$R12))</f>
        <v>0.4</v>
      </c>
      <c r="AB12" s="101"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0.28799999999999998</v>
      </c>
      <c r="AD12" s="101"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Mayor</v>
      </c>
      <c r="AE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0.8</v>
      </c>
      <c r="AF12" s="100"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102" t="s">
        <v>355</v>
      </c>
      <c r="AH12" s="113"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06" t="s">
        <v>356</v>
      </c>
      <c r="AJ12" s="118" t="s">
        <v>357</v>
      </c>
      <c r="AK12" s="118" t="str">
        <f>IF(AI12="","","∑ Peso porcentual de cada acción definida")</f>
        <v>∑ Peso porcentual de cada acción definida</v>
      </c>
      <c r="AL12" s="97" t="s">
        <v>358</v>
      </c>
      <c r="AM12" s="3"/>
      <c r="AN12" s="3"/>
      <c r="AO12" s="3"/>
      <c r="AP12" s="3"/>
      <c r="AQ12" s="3"/>
      <c r="AR12" s="3"/>
      <c r="AS12" s="3"/>
      <c r="AT12" s="3"/>
      <c r="AU12" s="3"/>
      <c r="AV12" s="3"/>
      <c r="AW12" s="3"/>
      <c r="AX12" s="3"/>
      <c r="AY12" s="3"/>
      <c r="AZ12" s="3"/>
      <c r="BA12" s="3"/>
      <c r="BB12" s="3"/>
      <c r="BC12" s="3"/>
      <c r="BD12" s="3"/>
      <c r="BE12" s="3"/>
      <c r="BF12" s="3"/>
    </row>
    <row r="13" spans="1:58" ht="31.5" customHeight="1">
      <c r="A13" s="91"/>
      <c r="B13" s="91"/>
      <c r="C13" s="91"/>
      <c r="D13" s="91"/>
      <c r="E13" s="91"/>
      <c r="F13" s="91"/>
      <c r="G13" s="91"/>
      <c r="H13" s="91"/>
      <c r="I13" s="91"/>
      <c r="J13" s="91"/>
      <c r="K13" s="91"/>
      <c r="L13" s="91"/>
      <c r="M13" s="91"/>
      <c r="N13" s="91"/>
      <c r="O13" s="91"/>
      <c r="P13" s="91"/>
      <c r="Q13" s="18" t="str">
        <f>IF($H$12="","",
IF(OR($H$12="Corrupción",$H$12="Lavado de Activos",$H$12="Financiación del Terrorismo",$H$12="Trámites, OPAs y Consultas de Acceso a la Información Pública"),'6.Valoración Control Corrupción'!$E13,'5. Valoración de Controles'!$H13))</f>
        <v>Apoyo a la gestión  Registro de todos los expedientes a los cuales se de acceso diario, en la base de registro de prestamos</v>
      </c>
      <c r="R13" s="24" t="str">
        <f>IF($H$12="","",
IF(OR($H$12="Corrupción",$H$12="Lavado de Activos",$H$12="Financiación del Terrorismo",$H$12="Trámites, OPAs y Consultas de Acceso a la Información Pública"),"No Aplica",'5. Valoración de Controles'!$I13))</f>
        <v>Preventivo</v>
      </c>
      <c r="S13" s="24" t="str">
        <f>IF($H$12="","",
IF(OR($H$12="Corrupción",$H$12="Lavado de Activos",$H$12="Financiación del Terrorismo",$H$12="Trámites, OPAs y Consultas de Acceso a la Información Pública"),"No Aplica",'5. Valoración de Controles'!$J13))</f>
        <v>Afecta probabilidad</v>
      </c>
      <c r="T13" s="24" t="str">
        <f>IF($H$12="","",
IF(OR($H$12="Corrupción",$H$12="Lavado de Activos",$H$12="Financiación del Terrorismo",$H$12="Trámites, OPAs y Consultas de Acceso a la Información Pública"),"No Aplica",'5. Valoración de Controles'!$K13))</f>
        <v>Manual</v>
      </c>
      <c r="U13" s="24" t="str">
        <f>IF($H$12="","",
IF(OR($H$12="Corrupción",$H$12="Lavado de Activos",$H$12="Financiación del Terrorismo",$H$12="Trámites, OPAs y Consultas de Acceso a la Información Pública"),"No Aplica",'5. Valoración de Controles'!$L13))</f>
        <v>Documentado</v>
      </c>
      <c r="V13" s="24" t="str">
        <f>IF($H$12="","",
IF(OR($H$12="Corrupción",$H$12="Lavado de Activos",$H$12="Financiación del Terrorismo",$H$12="Trámites, OPAs y Consultas de Acceso a la Información Pública"),"No Aplica",'5. Valoración de Controles'!$M$12))</f>
        <v>Continua</v>
      </c>
      <c r="W13" s="24" t="str">
        <f>IF($H$12="","",
IF(OR($H$12="Corrupción",$H$12="Lavado de Activos",$H$12="Financiación del Terrorismo",$H$12="Trámites, OPAs y Consultas de Acceso a la Información Pública"),"No Aplica",'5. Valoración de Controles'!$N13))</f>
        <v>Con registro</v>
      </c>
      <c r="X13" s="32">
        <f>IF($H$12="","",
IF(OR($H$12="Corrupción",$H$12="Lavado de Activos",$H$12="Financiación del Terrorismo",$H$12="Trámites, OPAs y Consultas de Acceso a la Información Pública"),"No Aplica",'5. Valoración de Controles'!$O13))</f>
        <v>0</v>
      </c>
      <c r="Y13" s="32">
        <f>IF($H$12="","",
IF(OR($H$12="Corrupción",$H$12="Lavado de Activos",$H$12="Financiación del Terrorismo",$H$12="Trámites, OPAs y Consultas de Acceso a la Información Pública"),"No Aplica",'5. Valoración de Controles'!$P13))</f>
        <v>0</v>
      </c>
      <c r="Z13" s="32">
        <f>IF($H$12="","",
IF(OR($H$12="Corrupción",$H$12="Lavado de Activos",$H$12="Financiación del Terrorismo",$H$12="Trámites, OPAs y Consultas de Acceso a la Información Pública"),"No Aplica",'5. Valoración de Controles'!$Q13))</f>
        <v>0</v>
      </c>
      <c r="AA13" s="25">
        <f>IF($H$12="","",
IF(OR($H$12="Corrupción",$H$12="Lavado de Activos",$H$12="Financiación del Terrorismo",$H$12="Trámites, OPAs y Consultas de Acceso a la Información Pública"),"No aplica",'5. Valoración de Controles'!$R13))</f>
        <v>0.4</v>
      </c>
      <c r="AB13" s="91"/>
      <c r="AC13" s="91"/>
      <c r="AD13" s="91"/>
      <c r="AE13" s="91"/>
      <c r="AF13" s="91"/>
      <c r="AG13" s="91"/>
      <c r="AH13" s="91"/>
      <c r="AI13" s="91"/>
      <c r="AJ13" s="91"/>
      <c r="AK13" s="91"/>
      <c r="AL13" s="91"/>
      <c r="AM13" s="3"/>
      <c r="AN13" s="3"/>
      <c r="AO13" s="3"/>
      <c r="AP13" s="3"/>
      <c r="AQ13" s="3"/>
      <c r="AR13" s="3"/>
      <c r="AS13" s="3"/>
      <c r="AT13" s="3"/>
      <c r="AU13" s="3"/>
      <c r="AV13" s="3"/>
      <c r="AW13" s="3"/>
      <c r="AX13" s="3"/>
      <c r="AY13" s="3"/>
      <c r="AZ13" s="3"/>
      <c r="BA13" s="3"/>
      <c r="BB13" s="3"/>
      <c r="BC13" s="3"/>
      <c r="BD13" s="3"/>
      <c r="BE13" s="3"/>
      <c r="BF13" s="3"/>
    </row>
    <row r="14" spans="1:58" ht="31.5" customHeight="1">
      <c r="A14" s="86"/>
      <c r="B14" s="86"/>
      <c r="C14" s="86"/>
      <c r="D14" s="86"/>
      <c r="E14" s="86"/>
      <c r="F14" s="86"/>
      <c r="G14" s="86"/>
      <c r="H14" s="86"/>
      <c r="I14" s="86"/>
      <c r="J14" s="86"/>
      <c r="K14" s="86"/>
      <c r="L14" s="86"/>
      <c r="M14" s="86"/>
      <c r="N14" s="86"/>
      <c r="O14" s="86"/>
      <c r="P14" s="86"/>
      <c r="Q14" s="18" t="str">
        <f>IF($H$12="","",
IF(OR($H$12="Corrupción",$H$12="Lavado de Activos",$H$12="Financiación del Terrorismo",$H$12="Trámites, OPAs y Consultas de Acceso a la Información Pública"),'6.Valoración Control Corrupción'!$E14,'5. Valoración de Controles'!$H14))</f>
        <v xml:space="preserve">  </v>
      </c>
      <c r="R14" s="24">
        <f>IF($H$12="","",
IF(OR($H$12="Corrupción",$H$12="Lavado de Activos",$H$12="Financiación del Terrorismo",$H$12="Trámites, OPAs y Consultas de Acceso a la Información Pública"),"No Aplica",'5. Valoración de Controles'!$I14))</f>
        <v>0</v>
      </c>
      <c r="S14" s="24" t="str">
        <f>IF($H$12="","",
IF(OR($H$12="Corrupción",$H$12="Lavado de Activos",$H$12="Financiación del Terrorismo",$H$12="Trámites, OPAs y Consultas de Acceso a la Información Pública"),"No Aplica",'5. Valoración de Controles'!$J14))</f>
        <v/>
      </c>
      <c r="T14" s="24">
        <f>IF($H$12="","",
IF(OR($H$12="Corrupción",$H$12="Lavado de Activos",$H$12="Financiación del Terrorismo",$H$12="Trámites, OPAs y Consultas de Acceso a la Información Pública"),"No Aplica",'5. Valoración de Controles'!$K14))</f>
        <v>0</v>
      </c>
      <c r="U14" s="24">
        <f>IF($H$12="","",
IF(OR($H$12="Corrupción",$H$12="Lavado de Activos",$H$12="Financiación del Terrorismo",$H$12="Trámites, OPAs y Consultas de Acceso a la Información Pública"),"No Aplica",'5. Valoración de Controles'!$L14))</f>
        <v>0</v>
      </c>
      <c r="V14" s="24" t="str">
        <f>IF($H$12="","",
IF(OR($H$12="Corrupción",$H$12="Lavado de Activos",$H$12="Financiación del Terrorismo",$H$12="Trámites, OPAs y Consultas de Acceso a la Información Pública"),"No Aplica",'5. Valoración de Controles'!$M$12))</f>
        <v>Continua</v>
      </c>
      <c r="W14" s="24">
        <f>IF($H$12="","",
IF(OR($H$12="Corrupción",$H$12="Lavado de Activos",$H$12="Financiación del Terrorismo",$H$12="Trámites, OPAs y Consultas de Acceso a la Información Pública"),"No Aplica",'5. Valoración de Controles'!$N14))</f>
        <v>0</v>
      </c>
      <c r="X14" s="32">
        <f>IF($H$12="","",
IF(OR($H$12="Corrupción",$H$12="Lavado de Activos",$H$12="Financiación del Terrorismo",$H$12="Trámites, OPAs y Consultas de Acceso a la Información Pública"),"No Aplica",'5. Valoración de Controles'!$O14))</f>
        <v>0</v>
      </c>
      <c r="Y14" s="32">
        <f>IF($H$12="","",
IF(OR($H$12="Corrupción",$H$12="Lavado de Activos",$H$12="Financiación del Terrorismo",$H$12="Trámites, OPAs y Consultas de Acceso a la Información Pública"),"No Aplica",'5. Valoración de Controles'!$P14))</f>
        <v>0</v>
      </c>
      <c r="Z14" s="32">
        <f>IF($H$12="","",
IF(OR($H$12="Corrupción",$H$12="Lavado de Activos",$H$12="Financiación del Terrorismo",$H$12="Trámites, OPAs y Consultas de Acceso a la Información Pública"),"No Aplica",'5. Valoración de Controles'!$Q14))</f>
        <v>0</v>
      </c>
      <c r="AA14" s="25" t="str">
        <f>IF($H$12="","",
IF(OR($H$12="Corrupción",$H$12="Lavado de Activos",$H$12="Financiación del Terrorismo",$H$12="Trámites, OPAs y Consultas de Acceso a la Información Pública"),"No aplica",'5. Valoración de Controles'!$R14))</f>
        <v/>
      </c>
      <c r="AB14" s="86"/>
      <c r="AC14" s="86"/>
      <c r="AD14" s="86"/>
      <c r="AE14" s="86"/>
      <c r="AF14" s="86"/>
      <c r="AG14" s="86"/>
      <c r="AH14" s="86"/>
      <c r="AI14" s="86"/>
      <c r="AJ14" s="86"/>
      <c r="AK14" s="86"/>
      <c r="AL14" s="86"/>
      <c r="AM14" s="3"/>
      <c r="AN14" s="3"/>
      <c r="AO14" s="3"/>
      <c r="AP14" s="3"/>
      <c r="AQ14" s="3"/>
      <c r="AR14" s="3"/>
      <c r="AS14" s="3"/>
      <c r="AT14" s="3"/>
      <c r="AU14" s="3"/>
      <c r="AV14" s="3"/>
      <c r="AW14" s="3"/>
      <c r="AX14" s="3"/>
      <c r="AY14" s="3"/>
      <c r="AZ14" s="3"/>
      <c r="BA14" s="3"/>
      <c r="BB14" s="3"/>
      <c r="BC14" s="3"/>
      <c r="BD14" s="3"/>
      <c r="BE14" s="3"/>
      <c r="BF14" s="3"/>
    </row>
    <row r="15" spans="1:58" ht="31.5" customHeight="1">
      <c r="A15" s="96">
        <v>3</v>
      </c>
      <c r="B15" s="97" t="str">
        <f>'2. Identificación del Riesgo'!B15:B17</f>
        <v>Gestión Documental</v>
      </c>
      <c r="C15" s="97" t="str">
        <f>IF('2. Identificación del Riesgo'!C15:C17="","",'2. Identificación del Riesgo'!C15:C17)</f>
        <v>Radicacion de comunicaciones</v>
      </c>
      <c r="D15" s="97" t="str">
        <f>IF('2. Identificación del Riesgo'!D15:D17="","",'2. Identificación del Riesgo'!D15:D17)</f>
        <v>Afectación Reputacional</v>
      </c>
      <c r="E15" s="97" t="str">
        <f>IF('2. Identificación del Riesgo'!E15:E17="","",'2. Identificación del Riesgo'!E15:E17)</f>
        <v>Falta de respuesta a peticiones por no encontrarse registradas en el sistema de correspondencia</v>
      </c>
      <c r="F15" s="97" t="str">
        <f>IF('2. Identificación del Riesgo'!F15:F17="","",'2. Identificación del Riesgo'!F15:F17)</f>
        <v xml:space="preserve">1. Se reciben comunicaciones por canales no oficiales.
2. Se realiza la radicacion con informacion incompleta.
3. Fallas con el software de radicacion.
</v>
      </c>
      <c r="G15" s="97"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H15" s="97" t="str">
        <f>IF('2. Identificación del Riesgo'!H15:H17="","",'2. Identificación del Riesgo'!H15:H17)</f>
        <v>Gestión</v>
      </c>
      <c r="I15" s="97" t="str">
        <f>IF('2. Identificación del Riesgo'!I15:I17="","",'2. Identificación del Riesgo'!I15:I17)</f>
        <v>Usuarios, productos y practicas, organizacionales</v>
      </c>
      <c r="J15" s="97" t="str">
        <f>IF('2. Identificación del Riesgo'!J15:J17="","",'2. Identificación del Riesgo'!J15:J17)</f>
        <v>Muy Alta: La actividad que conlleva el riesgo se ejecuta más de 5000 veces por año</v>
      </c>
      <c r="K15" s="101" t="str">
        <f>'2. Identificación del Riesgo'!K15:K17</f>
        <v>Muy Alta</v>
      </c>
      <c r="L15" s="99">
        <f>'2. Identificación del Riesgo'!L15:L17</f>
        <v>1</v>
      </c>
      <c r="M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Reputacional: El riesgo afecta la imagen de la entidad con algunos usuarios de relevancia frente al logro de los objetivos</v>
      </c>
      <c r="N15" s="101" t="str">
        <f>'2. Identificación del Riesgo'!N15:N17</f>
        <v>Moderado</v>
      </c>
      <c r="O15" s="99">
        <f>'2. Identificación del Riesgo'!O15:O17</f>
        <v>0.6</v>
      </c>
      <c r="P15" s="100" t="str">
        <f>'2. Identificación del Riesgo'!P15:P17</f>
        <v>Alto</v>
      </c>
      <c r="Q15" s="31" t="str">
        <f>IF($H$15="","",
IF(OR($H$15="Corrupción",$H$15="Lavado de Activos",$H$15="Financiación del Terrorismo",$H$15="Trámites, OPAs y Consultas de Acceso a la Información Pública"),'6.Valoración Control Corrupción'!$E15,'5. Valoración de Controles'!$H15))</f>
        <v>Tecnico de gestión documental Control de calidad a todas las comunicaciones que se recepcionan mediante el correo electronico de forma diaria, mediante el formato de contingencia.</v>
      </c>
      <c r="R15" s="24" t="str">
        <f>IF($H$15="","",
IF(OR($H$15="Corrupción",$H$15="Lavado de Activos",$H$15="Financiación del Terrorismo",$H$15="Trámites, OPAs y Consultas de Acceso a la Información Pública"),"No Aplica",'5. Valoración de Controles'!$I15))</f>
        <v>Preventivo</v>
      </c>
      <c r="S15" s="24" t="str">
        <f>IF($H$15="","",
IF(OR($H$15="Corrupción",$H$15="Lavado de Activos",$H$15="Financiación del Terrorismo",$H$15="Trámites, OPAs y Consultas de Acceso a la Información Pública"),"No Aplica",'5. Valoración de Controles'!$J15))</f>
        <v>Afecta probabilidad</v>
      </c>
      <c r="T15" s="24" t="str">
        <f>IF($H$15="","",
IF(OR($H$15="Corrupción",$H$15="Lavado de Activos",$H$15="Financiación del Terrorismo",$H$15="Trámites, OPAs y Consultas de Acceso a la Información Pública"),"No Aplica",'5. Valoración de Controles'!$K15))</f>
        <v>Manual</v>
      </c>
      <c r="U15" s="24" t="str">
        <f>IF($H$15="","",
IF(OR($H$15="Corrupción",$H$15="Lavado de Activos",$H$15="Financiación del Terrorismo",$H$15="Trámites, OPAs y Consultas de Acceso a la Información Pública"),"No Aplica",'5. Valoración de Controles'!$L15))</f>
        <v>Sin Documentar</v>
      </c>
      <c r="V15" s="24" t="str">
        <f>IF($H$15="","",
IF(OR($H$15="Corrupción",$H$15="Lavado de Activos",$H$15="Financiación del Terrorismo",$H$15="Trámites, OPAs y Consultas de Acceso a la Información Pública"),"No Aplica",'5. Valoración de Controles'!$M15))</f>
        <v>Continua</v>
      </c>
      <c r="W15" s="24" t="str">
        <f>IF($H$15="","",
IF(OR($H$15="Corrupción",$H$15="Lavado de Activos",$H$15="Financiación del Terrorismo",$H$15="Trámites, OPAs y Consultas de Acceso a la Información Pública"),"No Aplica",'5. Valoración de Controles'!$N15))</f>
        <v>Sin registro</v>
      </c>
      <c r="X15" s="32">
        <f>IF($H$15="","",
IF(OR($H$15="Corrupción",$H$15="Lavado de Activos",$H$15="Financiación del Terrorismo",$H$15="Trámites, OPAs y Consultas de Acceso a la Información Pública"),"No Aplica",'5. Valoración de Controles'!$O15))</f>
        <v>0</v>
      </c>
      <c r="Y15" s="32">
        <f>IF($H$15="","",
IF(OR($H$15="Corrupción",$H$15="Lavado de Activos",$H$15="Financiación del Terrorismo",$H$15="Trámites, OPAs y Consultas de Acceso a la Información Pública"),"No Aplica",'5. Valoración de Controles'!$P15))</f>
        <v>0</v>
      </c>
      <c r="Z15" s="32">
        <f>IF($H$15="","",
IF(OR($H$15="Corrupción",$H$15="Lavado de Activos",$H$15="Financiación del Terrorismo",$H$15="Trámites, OPAs y Consultas de Acceso a la Información Pública"),"No Aplica",'5. Valoración de Controles'!$Q15))</f>
        <v>0</v>
      </c>
      <c r="AA15" s="25">
        <f>IF($H$15="","",
IF(OR($H$15="Corrupción",$H$15="Lavado de Activos",$H$15="Financiación del Terrorismo",$H$15="Trámites, OPAs y Consultas de Acceso a la Información Pública"),"No aplica",'5. Valoración de Controles'!$R15))</f>
        <v>0.4</v>
      </c>
      <c r="AB15" s="101"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0.36</v>
      </c>
      <c r="AD15" s="101"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0.6</v>
      </c>
      <c r="AF15" s="100"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102" t="s">
        <v>354</v>
      </c>
      <c r="AH15" s="113"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106"/>
      <c r="AJ15" s="118"/>
      <c r="AK15" s="118" t="str">
        <f>IF(AI15="","","∑ Peso porcentual de cada acción definida")</f>
        <v/>
      </c>
      <c r="AL15" s="97"/>
      <c r="AM15" s="3"/>
      <c r="AN15" s="3"/>
      <c r="AO15" s="3"/>
      <c r="AP15" s="3"/>
      <c r="AQ15" s="3"/>
      <c r="AR15" s="3"/>
      <c r="AS15" s="3"/>
      <c r="AT15" s="3"/>
      <c r="AU15" s="3"/>
      <c r="AV15" s="3"/>
      <c r="AW15" s="3"/>
      <c r="AX15" s="3"/>
      <c r="AY15" s="3"/>
      <c r="AZ15" s="3"/>
      <c r="BA15" s="3"/>
      <c r="BB15" s="3"/>
      <c r="BC15" s="3"/>
      <c r="BD15" s="3"/>
      <c r="BE15" s="3"/>
      <c r="BF15" s="3"/>
    </row>
    <row r="16" spans="1:58" ht="31.5" customHeight="1">
      <c r="A16" s="91"/>
      <c r="B16" s="91"/>
      <c r="C16" s="91"/>
      <c r="D16" s="91"/>
      <c r="E16" s="91"/>
      <c r="F16" s="91"/>
      <c r="G16" s="91"/>
      <c r="H16" s="91"/>
      <c r="I16" s="91"/>
      <c r="J16" s="91"/>
      <c r="K16" s="91"/>
      <c r="L16" s="91"/>
      <c r="M16" s="91"/>
      <c r="N16" s="91"/>
      <c r="O16" s="91"/>
      <c r="P16" s="91"/>
      <c r="Q16" s="31" t="str">
        <f>IF($H$15="","",
IF(OR($H$15="Corrupción",$H$15="Lavado de Activos",$H$15="Financiación del Terrorismo",$H$15="Trámites, OPAs y Consultas de Acceso a la Información Pública"),'6.Valoración Control Corrupción'!$E16,'5. Valoración de Controles'!$H16))</f>
        <v>Tecnico de gestión documental Realizar seguimiento diario del cargue de las imágenes en NAS de las comunicaciones registradas en CORDIS de forma diaria, se compara el registro de ER contra las imágenes cargadas en NAS Cordis_Entradas</v>
      </c>
      <c r="R16" s="24" t="str">
        <f>IF($H$15="","",
IF(OR($H$15="Corrupción",$H$15="Lavado de Activos",$H$15="Financiación del Terrorismo",$H$15="Trámites, OPAs y Consultas de Acceso a la Información Pública"),"No Aplica",'5. Valoración de Controles'!$I16))</f>
        <v>Preventivo</v>
      </c>
      <c r="S16" s="24" t="str">
        <f>IF($H$15="","",
IF(OR($H$15="Corrupción",$H$15="Lavado de Activos",$H$15="Financiación del Terrorismo",$H$15="Trámites, OPAs y Consultas de Acceso a la Información Pública"),"No Aplica",'5. Valoración de Controles'!$J16))</f>
        <v>Afecta probabilidad</v>
      </c>
      <c r="T16" s="24" t="str">
        <f>IF($H$15="","",
IF(OR($H$15="Corrupción",$H$15="Lavado de Activos",$H$15="Financiación del Terrorismo",$H$15="Trámites, OPAs y Consultas de Acceso a la Información Pública"),"No Aplica",'5. Valoración de Controles'!$K16))</f>
        <v>Manual</v>
      </c>
      <c r="U16" s="24" t="str">
        <f>IF($H$15="","",
IF(OR($H$15="Corrupción",$H$15="Lavado de Activos",$H$15="Financiación del Terrorismo",$H$15="Trámites, OPAs y Consultas de Acceso a la Información Pública"),"No Aplica",'5. Valoración de Controles'!$L16))</f>
        <v>Documentado</v>
      </c>
      <c r="V16" s="24" t="str">
        <f>IF($H$15="","",
IF(OR($H$15="Corrupción",$H$15="Lavado de Activos",$H$15="Financiación del Terrorismo",$H$15="Trámites, OPAs y Consultas de Acceso a la Información Pública"),"No Aplica",'5. Valoración de Controles'!$M16))</f>
        <v>Continua</v>
      </c>
      <c r="W16" s="24" t="str">
        <f>IF($H$15="","",
IF(OR($H$15="Corrupción",$H$15="Lavado de Activos",$H$15="Financiación del Terrorismo",$H$15="Trámites, OPAs y Consultas de Acceso a la Información Pública"),"No Aplica",'5. Valoración de Controles'!$N16))</f>
        <v>Con registro</v>
      </c>
      <c r="X16" s="32">
        <f>IF($H$15="","",
IF(OR($H$15="Corrupción",$H$15="Lavado de Activos",$H$15="Financiación del Terrorismo",$H$15="Trámites, OPAs y Consultas de Acceso a la Información Pública"),"No Aplica",'5. Valoración de Controles'!$O16))</f>
        <v>0</v>
      </c>
      <c r="Y16" s="32">
        <f>IF($H$15="","",
IF(OR($H$15="Corrupción",$H$15="Lavado de Activos",$H$15="Financiación del Terrorismo",$H$15="Trámites, OPAs y Consultas de Acceso a la Información Pública"),"No Aplica",'5. Valoración de Controles'!$P16))</f>
        <v>0</v>
      </c>
      <c r="Z16" s="32">
        <f>IF($H$15="","",
IF(OR($H$15="Corrupción",$H$15="Lavado de Activos",$H$15="Financiación del Terrorismo",$H$15="Trámites, OPAs y Consultas de Acceso a la Información Pública"),"No Aplica",'5. Valoración de Controles'!$Q16))</f>
        <v>0</v>
      </c>
      <c r="AA16" s="25">
        <f>IF($H$15="","",
IF(OR($H$15="Corrupción",$H$15="Lavado de Activos",$H$15="Financiación del Terrorismo",$H$15="Trámites, OPAs y Consultas de Acceso a la Información Pública"),"No aplica",'5. Valoración de Controles'!$R16))</f>
        <v>0.4</v>
      </c>
      <c r="AB16" s="91"/>
      <c r="AC16" s="91"/>
      <c r="AD16" s="91"/>
      <c r="AE16" s="91"/>
      <c r="AF16" s="91"/>
      <c r="AG16" s="91"/>
      <c r="AH16" s="91"/>
      <c r="AI16" s="91"/>
      <c r="AJ16" s="91"/>
      <c r="AK16" s="91"/>
      <c r="AL16" s="91"/>
      <c r="AM16" s="3"/>
      <c r="AN16" s="3"/>
      <c r="AO16" s="3"/>
      <c r="AP16" s="3"/>
      <c r="AQ16" s="3"/>
      <c r="AR16" s="3"/>
      <c r="AS16" s="3"/>
      <c r="AT16" s="3"/>
      <c r="AU16" s="3"/>
      <c r="AV16" s="3"/>
      <c r="AW16" s="3"/>
      <c r="AX16" s="3"/>
      <c r="AY16" s="3"/>
      <c r="AZ16" s="3"/>
      <c r="BA16" s="3"/>
      <c r="BB16" s="3"/>
      <c r="BC16" s="3"/>
      <c r="BD16" s="3"/>
      <c r="BE16" s="3"/>
      <c r="BF16" s="3"/>
    </row>
    <row r="17" spans="1:58" ht="31.5" customHeight="1">
      <c r="A17" s="86"/>
      <c r="B17" s="86"/>
      <c r="C17" s="86"/>
      <c r="D17" s="86"/>
      <c r="E17" s="86"/>
      <c r="F17" s="86"/>
      <c r="G17" s="86"/>
      <c r="H17" s="86"/>
      <c r="I17" s="86"/>
      <c r="J17" s="86"/>
      <c r="K17" s="86"/>
      <c r="L17" s="86"/>
      <c r="M17" s="86"/>
      <c r="N17" s="86"/>
      <c r="O17" s="86"/>
      <c r="P17" s="86"/>
      <c r="Q17" s="31" t="str">
        <f>IF($H$15="","",
IF(OR($H$15="Corrupción",$H$15="Lavado de Activos",$H$15="Financiación del Terrorismo",$H$15="Trámites, OPAs y Consultas de Acceso a la Información Pública"),'6.Valoración Control Corrupción'!$E17,'5. Valoración de Controles'!$H17))</f>
        <v xml:space="preserve">  </v>
      </c>
      <c r="R17" s="24">
        <f>IF($H$15="","",
IF(OR($H$15="Corrupción",$H$15="Lavado de Activos",$H$15="Financiación del Terrorismo",$H$15="Trámites, OPAs y Consultas de Acceso a la Información Pública"),"No Aplica",'5. Valoración de Controles'!$I17))</f>
        <v>0</v>
      </c>
      <c r="S17" s="24" t="str">
        <f>IF($H$15="","",
IF(OR($H$15="Corrupción",$H$15="Lavado de Activos",$H$15="Financiación del Terrorismo",$H$15="Trámites, OPAs y Consultas de Acceso a la Información Pública"),"No Aplica",'5. Valoración de Controles'!$J17))</f>
        <v/>
      </c>
      <c r="T17" s="24">
        <f>IF($H$15="","",
IF(OR($H$15="Corrupción",$H$15="Lavado de Activos",$H$15="Financiación del Terrorismo",$H$15="Trámites, OPAs y Consultas de Acceso a la Información Pública"),"No Aplica",'5. Valoración de Controles'!$K17))</f>
        <v>0</v>
      </c>
      <c r="U17" s="24">
        <f>IF($H$15="","",
IF(OR($H$15="Corrupción",$H$15="Lavado de Activos",$H$15="Financiación del Terrorismo",$H$15="Trámites, OPAs y Consultas de Acceso a la Información Pública"),"No Aplica",'5. Valoración de Controles'!$L17))</f>
        <v>0</v>
      </c>
      <c r="V17" s="24">
        <f>IF($H$15="","",
IF(OR($H$15="Corrupción",$H$15="Lavado de Activos",$H$15="Financiación del Terrorismo",$H$15="Trámites, OPAs y Consultas de Acceso a la Información Pública"),"No Aplica",'5. Valoración de Controles'!$M17))</f>
        <v>0</v>
      </c>
      <c r="W17" s="24">
        <f>IF($H$15="","",
IF(OR($H$15="Corrupción",$H$15="Lavado de Activos",$H$15="Financiación del Terrorismo",$H$15="Trámites, OPAs y Consultas de Acceso a la Información Pública"),"No Aplica",'5. Valoración de Controles'!$N17))</f>
        <v>0</v>
      </c>
      <c r="X17" s="32">
        <f>IF($H$15="","",
IF(OR($H$15="Corrupción",$H$15="Lavado de Activos",$H$15="Financiación del Terrorismo",$H$15="Trámites, OPAs y Consultas de Acceso a la Información Pública"),"No Aplica",'5. Valoración de Controles'!$O17))</f>
        <v>0</v>
      </c>
      <c r="Y17" s="32">
        <f>IF($H$15="","",
IF(OR($H$15="Corrupción",$H$15="Lavado de Activos",$H$15="Financiación del Terrorismo",$H$15="Trámites, OPAs y Consultas de Acceso a la Información Pública"),"No Aplica",'5. Valoración de Controles'!$P17))</f>
        <v>0</v>
      </c>
      <c r="Z17" s="32">
        <f>IF($H$15="","",
IF(OR($H$15="Corrupción",$H$15="Lavado de Activos",$H$15="Financiación del Terrorismo",$H$15="Trámites, OPAs y Consultas de Acceso a la Información Pública"),"No Aplica",'5. Valoración de Controles'!$Q17))</f>
        <v>0</v>
      </c>
      <c r="AA17" s="25" t="str">
        <f>IF($H$15="","",
IF(OR($H$15="Corrupción",$H$15="Lavado de Activos",$H$15="Financiación del Terrorismo",$H$15="Trámites, OPAs y Consultas de Acceso a la Información Pública"),"No aplica",'5. Valoración de Controles'!$R17))</f>
        <v/>
      </c>
      <c r="AB17" s="86"/>
      <c r="AC17" s="86"/>
      <c r="AD17" s="86"/>
      <c r="AE17" s="86"/>
      <c r="AF17" s="86"/>
      <c r="AG17" s="86"/>
      <c r="AH17" s="86"/>
      <c r="AI17" s="86"/>
      <c r="AJ17" s="86"/>
      <c r="AK17" s="86"/>
      <c r="AL17" s="86"/>
      <c r="AM17" s="3"/>
      <c r="AN17" s="3"/>
      <c r="AO17" s="3"/>
      <c r="AP17" s="3"/>
      <c r="AQ17" s="3"/>
      <c r="AR17" s="3"/>
      <c r="AS17" s="3"/>
      <c r="AT17" s="3"/>
      <c r="AU17" s="3"/>
      <c r="AV17" s="3"/>
      <c r="AW17" s="3"/>
      <c r="AX17" s="3"/>
      <c r="AY17" s="3"/>
      <c r="AZ17" s="3"/>
      <c r="BA17" s="3"/>
      <c r="BB17" s="3"/>
      <c r="BC17" s="3"/>
      <c r="BD17" s="3"/>
      <c r="BE17" s="3"/>
      <c r="BF17" s="3"/>
    </row>
    <row r="18" spans="1:58" ht="31.5" customHeight="1">
      <c r="A18" s="96">
        <v>4</v>
      </c>
      <c r="B18" s="97" t="str">
        <f>'2. Identificación del Riesgo'!B18:B20</f>
        <v>Gestión Documental</v>
      </c>
      <c r="C18" s="97" t="str">
        <f>IF('2. Identificación del Riesgo'!C18:C20="","",'2. Identificación del Riesgo'!C18:C20)</f>
        <v>Actividades de desvinculación y traslado (funcionarios).</v>
      </c>
      <c r="D18" s="97" t="str">
        <f>IF('2. Identificación del Riesgo'!D18:D20="","",'2. Identificación del Riesgo'!D18:D20)</f>
        <v>Afectación Económica (o presupuestal) y Reputacional</v>
      </c>
      <c r="E18" s="97" t="str">
        <f>IF('2. Identificación del Riesgo'!E18:E20="","",'2. Identificación del Riesgo'!E18:E20)</f>
        <v>por la alta rotación de personal de planta (carrera administrativa y provisional)</v>
      </c>
      <c r="F18" s="97" t="str">
        <f>IF('2. Identificación del Riesgo'!F18:F20="","",'2. Identificación del Riesgo'!F18:F20)</f>
        <v>Debido a la falta de lineamientos y herramientas institucionalizados para una adecuada transferencia de conocimiento.</v>
      </c>
      <c r="G18" s="97"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H18" s="97" t="str">
        <f>IF('2. Identificación del Riesgo'!H18:H20="","",'2. Identificación del Riesgo'!H18:H20)</f>
        <v>Fuga de Capital Intelectual</v>
      </c>
      <c r="I18" s="97" t="str">
        <f>IF('2. Identificación del Riesgo'!I18:I20="","",'2. Identificación del Riesgo'!I18:I20)</f>
        <v>Usuarios, productos y practicas, organizacionales</v>
      </c>
      <c r="J18" s="97" t="str">
        <f>IF('2. Identificación del Riesgo'!J18:J20="","",'2. Identificación del Riesgo'!J18:J20)</f>
        <v>Media: La actividad que conlleva el riesgo se ejecuta de 24 a 500 veces por año</v>
      </c>
      <c r="K18" s="101" t="str">
        <f>'2. Identificación del Riesgo'!K18:K20</f>
        <v>Media</v>
      </c>
      <c r="L18" s="99">
        <f>'2. Identificación del Riesgo'!L18:L20</f>
        <v>0.6</v>
      </c>
      <c r="M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de la entidad con efecto publicitario sostenido a nivel de sector administrativo, nivel departamental o municipal</v>
      </c>
      <c r="N18" s="101" t="str">
        <f>'2. Identificación del Riesgo'!N18:N20</f>
        <v>Mayor</v>
      </c>
      <c r="O18" s="99">
        <f>'2. Identificación del Riesgo'!O18:O20</f>
        <v>0.8</v>
      </c>
      <c r="P18" s="100" t="str">
        <f>'2. Identificación del Riesgo'!P18:P20</f>
        <v>Alto</v>
      </c>
      <c r="Q18" s="31" t="str">
        <f>IF($H$18="","",
IF(OR($H$18="Corrupción",$H$18="Lavado de Activos",$H$18="Financiación del Terrorismo",$H$18="Trámites, OPAs y Consultas de Acceso a la Información Pública"),'6.Valoración Control Corrupción'!$E18,'5. Valoración de Controles'!$H18))</f>
        <v>El Jefe Inmediato verifica el acta de entrega de puesto de trabajo con sus respectivos soportes, remitida por el funcionario al momento de una desvinculación o traslado laboral.</v>
      </c>
      <c r="R18" s="24" t="str">
        <f>IF($H$18="","",
IF(OR($H$18="Corrupción",$H$18="Lavado de Activos",$H$18="Financiación del Terrorismo",$H$18="Trámites, OPAs y Consultas de Acceso a la Información Pública"),"No Aplica",'5. Valoración de Controles'!$I18))</f>
        <v>Detectivo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Historias Laborales</v>
      </c>
      <c r="Y18" s="32" t="str">
        <f>IF($H$18="","",
IF(OR($H$18="Corrupción",$H$18="Lavado de Activos",$H$18="Financiación del Terrorismo",$H$18="Trámites, OPAs y Consultas de Acceso a la Información Pública"),"No Aplica",'5. Valoración de Controles'!$P18))</f>
        <v>Acta de entrega firmada por el funcionario que recibe el puesto de trabajo, quien garantiza al jefe inmediato la entrega idonea del mismo.</v>
      </c>
      <c r="Z18" s="32" t="str">
        <f>IF($H$18="","",
IF(OR($H$18="Corrupción",$H$18="Lavado de Activos",$H$18="Financiación del Terrorismo",$H$18="Trámites, OPAs y Consultas de Acceso a la Información Pública"),"No Aplica",'5. Valoración de Controles'!$Q18))</f>
        <v xml:space="preserve">Si el funcionario que recibe el puesto de trabajo no esta conforme con la entrega, el jefe inmediato solicita fortalecer dicha entrega y se condiciona el pago de nomina. </v>
      </c>
      <c r="AA18" s="25">
        <f>IF($H$18="","",
IF(OR($H$18="Corrupción",$H$18="Lavado de Activos",$H$18="Financiación del Terrorismo",$H$18="Trámites, OPAs y Consultas de Acceso a la Información Pública"),"No aplica",'5. Valoración de Controles'!$R18))</f>
        <v>0.3</v>
      </c>
      <c r="AB18" s="101"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0.29399999999999998</v>
      </c>
      <c r="AD18" s="101"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0.8</v>
      </c>
      <c r="AF18" s="100"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02" t="s">
        <v>355</v>
      </c>
      <c r="AH18" s="113"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06" t="s">
        <v>359</v>
      </c>
      <c r="AJ18" s="118" t="s">
        <v>360</v>
      </c>
      <c r="AK18" s="118" t="str">
        <f>IF(AI18="","","∑ Peso porcentual de cada acción definida")</f>
        <v>∑ Peso porcentual de cada acción definida</v>
      </c>
      <c r="AL18" s="97" t="s">
        <v>358</v>
      </c>
      <c r="AM18" s="3"/>
      <c r="AN18" s="3"/>
      <c r="AO18" s="3"/>
      <c r="AP18" s="3"/>
      <c r="AQ18" s="3"/>
      <c r="AR18" s="3"/>
      <c r="AS18" s="3"/>
      <c r="AT18" s="3"/>
      <c r="AU18" s="3"/>
      <c r="AV18" s="3"/>
      <c r="AW18" s="3"/>
      <c r="AX18" s="3"/>
      <c r="AY18" s="3"/>
      <c r="AZ18" s="3"/>
      <c r="BA18" s="3"/>
      <c r="BB18" s="3"/>
      <c r="BC18" s="3"/>
      <c r="BD18" s="3"/>
      <c r="BE18" s="3"/>
      <c r="BF18" s="3"/>
    </row>
    <row r="19" spans="1:58" ht="31.5" customHeight="1">
      <c r="A19" s="91"/>
      <c r="B19" s="91"/>
      <c r="C19" s="91"/>
      <c r="D19" s="91"/>
      <c r="E19" s="91"/>
      <c r="F19" s="91"/>
      <c r="G19" s="91"/>
      <c r="H19" s="91"/>
      <c r="I19" s="91"/>
      <c r="J19" s="91"/>
      <c r="K19" s="91"/>
      <c r="L19" s="91"/>
      <c r="M19" s="91"/>
      <c r="N19" s="91"/>
      <c r="O19" s="91"/>
      <c r="P19" s="91"/>
      <c r="Q19" s="31" t="str">
        <f>IF($H$18="","",
IF(OR($H$18="Corrupción",$H$18="Lavado de Activos",$H$18="Financiación del Terrorismo",$H$18="Trámites, OPAs y Consultas de Acceso a la Información Pública"),'6.Valoración Control Corrupción'!$E19,'5. Valoración de Controles'!$H19))</f>
        <v>El funcionario realiza el informe o charla en la que transfiere el conocimiento adquirido, producto de una capacitación brindada por el IDIGER mediante su Plan Institucional de Capacitación.</v>
      </c>
      <c r="R19" s="24" t="str">
        <f>IF($H$18="","",
IF(OR($H$18="Corrupción",$H$18="Lavado de Activos",$H$18="Financiación del Terrorismo",$H$18="Trámites, OPAs y Consultas de Acceso a la Información Pública"),"No Aplica",'5. Valoración de Controles'!$I19))</f>
        <v>Detectivo</v>
      </c>
      <c r="S19" s="24" t="str">
        <f>IF($H$18="","",
IF(OR($H$18="Corrupción",$H$18="Lavado de Activos",$H$18="Financiación del Terrorismo",$H$18="Trámites, OPAs y Consultas de Acceso a la Información Pública"),"No Aplica",'5. Valoración de Controles'!$J19))</f>
        <v>Afecta probabilidad</v>
      </c>
      <c r="T19" s="24" t="str">
        <f>IF($H$18="","",
IF(OR($H$18="Corrupción",$H$18="Lavado de Activos",$H$18="Financiación del Terrorismo",$H$18="Trámites, OPAs y Consultas de Acceso a la Información Pública"),"No Aplica",'5. Valoración de Controles'!$K19))</f>
        <v>Manual</v>
      </c>
      <c r="U19" s="24" t="str">
        <f>IF($H$18="","",
IF(OR($H$18="Corrupción",$H$18="Lavado de Activos",$H$18="Financiación del Terrorismo",$H$18="Trámites, OPAs y Consultas de Acceso a la Información Pública"),"No Aplica",'5. Valoración de Controles'!$L19))</f>
        <v>Documentado</v>
      </c>
      <c r="V19" s="24" t="str">
        <f>IF($H$18="","",
IF(OR($H$18="Corrupción",$H$18="Lavado de Activos",$H$18="Financiación del Terrorismo",$H$18="Trámites, OPAs y Consultas de Acceso a la Información Pública"),"No Aplica",'5. Valoración de Controles'!$M19))</f>
        <v>Continua</v>
      </c>
      <c r="W19" s="24" t="str">
        <f>IF($H$18="","",
IF(OR($H$18="Corrupción",$H$18="Lavado de Activos",$H$18="Financiación del Terrorismo",$H$18="Trámites, OPAs y Consultas de Acceso a la Información Pública"),"No Aplica",'5. Valoración de Controles'!$N19))</f>
        <v>Con registro</v>
      </c>
      <c r="X19" s="32" t="str">
        <f>IF($H$18="","",
IF(OR($H$18="Corrupción",$H$18="Lavado de Activos",$H$18="Financiación del Terrorismo",$H$18="Trámites, OPAs y Consultas de Acceso a la Información Pública"),"No Aplica",'5. Valoración de Controles'!$O19))</f>
        <v>Historias Laborales</v>
      </c>
      <c r="Y19" s="32" t="str">
        <f>IF($H$18="","",
IF(OR($H$18="Corrupción",$H$18="Lavado de Activos",$H$18="Financiación del Terrorismo",$H$18="Trámites, OPAs y Consultas de Acceso a la Información Pública"),"No Aplica",'5. Valoración de Controles'!$P19))</f>
        <v>Capacitación presencial o virtual para transferir el conocimiento a los funcionarios de la Entidad, o Elaboración de informe de los conocimientos adquiridos en la capacitación recibida.</v>
      </c>
      <c r="Z19" s="32" t="str">
        <f>IF($H$18="","",
IF(OR($H$18="Corrupción",$H$18="Lavado de Activos",$H$18="Financiación del Terrorismo",$H$18="Trámites, OPAs y Consultas de Acceso a la Información Pública"),"No Aplica",'5. Valoración de Controles'!$Q19))</f>
        <v>El control no permite identificar desviaciones o diferencias.</v>
      </c>
      <c r="AA19" s="25">
        <f>IF($H$18="","",
IF(OR($H$18="Corrupción",$H$18="Lavado de Activos",$H$18="Financiación del Terrorismo",$H$18="Trámites, OPAs y Consultas de Acceso a la Información Pública"),"No aplica",'5. Valoración de Controles'!$R19))</f>
        <v>0.3</v>
      </c>
      <c r="AB19" s="91"/>
      <c r="AC19" s="91"/>
      <c r="AD19" s="91"/>
      <c r="AE19" s="91"/>
      <c r="AF19" s="91"/>
      <c r="AG19" s="91"/>
      <c r="AH19" s="91"/>
      <c r="AI19" s="91"/>
      <c r="AJ19" s="91"/>
      <c r="AK19" s="91"/>
      <c r="AL19" s="91"/>
      <c r="AM19" s="3"/>
      <c r="AN19" s="3"/>
      <c r="AO19" s="3"/>
      <c r="AP19" s="3"/>
      <c r="AQ19" s="3"/>
      <c r="AR19" s="3"/>
      <c r="AS19" s="3"/>
      <c r="AT19" s="3"/>
      <c r="AU19" s="3"/>
      <c r="AV19" s="3"/>
      <c r="AW19" s="3"/>
      <c r="AX19" s="3"/>
      <c r="AY19" s="3"/>
      <c r="AZ19" s="3"/>
      <c r="BA19" s="3"/>
      <c r="BB19" s="3"/>
      <c r="BC19" s="3"/>
      <c r="BD19" s="3"/>
      <c r="BE19" s="3"/>
      <c r="BF19" s="3"/>
    </row>
    <row r="20" spans="1:58" ht="31.5" customHeight="1">
      <c r="A20" s="86"/>
      <c r="B20" s="86"/>
      <c r="C20" s="86"/>
      <c r="D20" s="86"/>
      <c r="E20" s="86"/>
      <c r="F20" s="86"/>
      <c r="G20" s="86"/>
      <c r="H20" s="86"/>
      <c r="I20" s="86"/>
      <c r="J20" s="86"/>
      <c r="K20" s="86"/>
      <c r="L20" s="86"/>
      <c r="M20" s="86"/>
      <c r="N20" s="86"/>
      <c r="O20" s="86"/>
      <c r="P20" s="86"/>
      <c r="Q20" s="31" t="str">
        <f>IF($H$18="","",
IF(OR($H$18="Corrupción",$H$18="Lavado de Activos",$H$18="Financiación del Terrorismo",$H$18="Trámites, OPAs y Consultas de Acceso a la Información Pública"),'6.Valoración Control Corrupción'!$E20,'5. Valoración de Controles'!$H20))</f>
        <v xml:space="preserve">  </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86"/>
      <c r="AC20" s="86"/>
      <c r="AD20" s="86"/>
      <c r="AE20" s="86"/>
      <c r="AF20" s="86"/>
      <c r="AG20" s="86"/>
      <c r="AH20" s="86"/>
      <c r="AI20" s="86"/>
      <c r="AJ20" s="86"/>
      <c r="AK20" s="86"/>
      <c r="AL20" s="86"/>
      <c r="AM20" s="3"/>
      <c r="AN20" s="3"/>
      <c r="AO20" s="3"/>
      <c r="AP20" s="3"/>
      <c r="AQ20" s="3"/>
      <c r="AR20" s="3"/>
      <c r="AS20" s="3"/>
      <c r="AT20" s="3"/>
      <c r="AU20" s="3"/>
      <c r="AV20" s="3"/>
      <c r="AW20" s="3"/>
      <c r="AX20" s="3"/>
      <c r="AY20" s="3"/>
      <c r="AZ20" s="3"/>
      <c r="BA20" s="3"/>
      <c r="BB20" s="3"/>
      <c r="BC20" s="3"/>
      <c r="BD20" s="3"/>
      <c r="BE20" s="3"/>
      <c r="BF20" s="3"/>
    </row>
    <row r="21" spans="1:58" ht="31.5" customHeight="1">
      <c r="A21" s="96">
        <v>5</v>
      </c>
      <c r="B21" s="97" t="str">
        <f>'2. Identificación del Riesgo'!B21:B23</f>
        <v>Gestión Documental</v>
      </c>
      <c r="C21" s="97" t="str">
        <f>IF('2. Identificación del Riesgo'!C21:C23="","",'2. Identificación del Riesgo'!C21:C23)</f>
        <v>Entrega de informes de actividades y/o terminación o cesión de contratos de prestación de servicios (contratistas).</v>
      </c>
      <c r="D21" s="97" t="str">
        <f>IF('2. Identificación del Riesgo'!D21:D23="","",'2. Identificación del Riesgo'!D21:D23)</f>
        <v>Afectación Económica (o presupuestal) y Reputacional</v>
      </c>
      <c r="E21" s="97" t="str">
        <f>IF('2. Identificación del Riesgo'!E21:E23="","",'2. Identificación del Riesgo'!E21:E23)</f>
        <v>por debilidades en la revisión de los productos entregados por los contratistas de prestación de servicios</v>
      </c>
      <c r="F21" s="97" t="str">
        <f>IF('2. Identificación del Riesgo'!F21:F23="","",'2. Identificación del Riesgo'!F21:F23)</f>
        <v>Debido a la falta de lineamientos y herramientas institucionalizados para una adecuada transferencia de conocimiento.</v>
      </c>
      <c r="G21" s="97"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97" t="str">
        <f>IF('2. Identificación del Riesgo'!H21:H23="","",'2. Identificación del Riesgo'!H21:H23)</f>
        <v>Fuga de Capital Intelectual</v>
      </c>
      <c r="I21" s="97" t="str">
        <f>IF('2. Identificación del Riesgo'!I21:I23="","",'2. Identificación del Riesgo'!I21:I23)</f>
        <v>Usuarios, productos y practicas, organizacionales</v>
      </c>
      <c r="J21" s="97" t="str">
        <f>IF('2. Identificación del Riesgo'!J21:J23="","",'2. Identificación del Riesgo'!J21:J23)</f>
        <v>Alta: La actividad que conlleva el riesgo se ejecuta mínimo 500 veces al año y máximo 5000 veces por año</v>
      </c>
      <c r="K21" s="101" t="str">
        <f>'2. Identificación del Riesgo'!K21:K23</f>
        <v>Alta</v>
      </c>
      <c r="L21" s="99">
        <f>'2. Identificación del Riesgo'!L21:L23</f>
        <v>0.8</v>
      </c>
      <c r="M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101" t="str">
        <f>'2. Identificación del Riesgo'!N21:N23</f>
        <v>Menor</v>
      </c>
      <c r="O21" s="99">
        <f>'2. Identificación del Riesgo'!O21:O23</f>
        <v>0.4</v>
      </c>
      <c r="P21" s="100" t="str">
        <f>'2. Identificación del Riesgo'!P21:P23</f>
        <v>Moderado</v>
      </c>
      <c r="Q21" s="31" t="str">
        <f>IF($H$21="","",
IF(OR($H$21="Corrupción",$H$21="Lavado de Activos",$H$21="Financiación del Terrorismo",$H$21="Trámites, OPAs y Consultas de Acceso a la Información Pública"),'6.Valoración Control Corrupción'!$E21,'5. Valoración de Controles'!$H21))</f>
        <v>El Supervisor del contrato verifica el informe de actividades y soportes entregados por el Contratista de prestación de servicios, de manera mensual.</v>
      </c>
      <c r="R21" s="24" t="str">
        <f>IF($H$21="","",
IF(OR($H$21="Corrupción",$H$21="Lavado de Activos",$H$21="Financiación del Terrorismo",$H$21="Trámites, OPAs y Consultas de Acceso a la Información Pública"),"No Aplica",'5. Valoración de Controles'!$I21))</f>
        <v>Detectivo</v>
      </c>
      <c r="S21" s="24" t="str">
        <f>IF($H$21="","",
IF(OR($H$21="Corrupción",$H$21="Lavado de Activos",$H$21="Financiación del Terrorismo",$H$21="Trámites, OPAs y Consultas de Acceso a la Información Pública"),"No Aplica",'5. Valoración de Controles'!$J21))</f>
        <v>Afecta probabilidad</v>
      </c>
      <c r="T21" s="24" t="str">
        <f>IF($H$21="","",
IF(OR($H$21="Corrupción",$H$21="Lavado de Activos",$H$21="Financiación del Terrorismo",$H$21="Trámites, OPAs y Consultas de Acceso a la Información Pública"),"No Aplica",'5. Valoración de Controles'!$K21))</f>
        <v>Manual</v>
      </c>
      <c r="U21" s="24" t="str">
        <f>IF($H$21="","",
IF(OR($H$21="Corrupción",$H$21="Lavado de Activos",$H$21="Financiación del Terrorismo",$H$21="Trámites, OPAs y Consultas de Acceso a la Información Pública"),"No Aplica",'5. Valoración de Controles'!$L21))</f>
        <v>Documentado</v>
      </c>
      <c r="V21" s="24" t="str">
        <f>IF($H$21="","",
IF(OR($H$21="Corrupción",$H$21="Lavado de Activos",$H$21="Financiación del Terrorismo",$H$21="Trámites, OPAs y Consultas de Acceso a la Información Pública"),"No Aplica",'5. Valoración de Controles'!$M21))</f>
        <v>Continua</v>
      </c>
      <c r="W21" s="24" t="str">
        <f>IF($H$21="","",
IF(OR($H$21="Corrupción",$H$21="Lavado de Activos",$H$21="Financiación del Terrorismo",$H$21="Trámites, OPAs y Consultas de Acceso a la Información Pública"),"No Aplica",'5. Valoración de Controles'!$N21))</f>
        <v>Con registro</v>
      </c>
      <c r="X21" s="32" t="str">
        <f>IF($H$21="","",
IF(OR($H$21="Corrupción",$H$21="Lavado de Activos",$H$21="Financiación del Terrorismo",$H$21="Trámites, OPAs y Consultas de Acceso a la Información Pública"),"No Aplica",'5. Valoración de Controles'!$O21))</f>
        <v>Carpeta fisica de cada contrato de prestación de servicios. A nivel digital en el NAS administrado por la Dirección TIC.</v>
      </c>
      <c r="Y21" s="32" t="str">
        <f>IF($H$21="","",
IF(OR($H$21="Corrupción",$H$21="Lavado de Activos",$H$21="Financiación del Terrorismo",$H$21="Trámites, OPAs y Consultas de Acceso a la Información Pública"),"No Aplica",'5. Valoración de Controles'!$P21))</f>
        <v>Informe de actividades mensuales de los contratistas de prestación de servicios.</v>
      </c>
      <c r="Z21" s="32" t="str">
        <f>IF($H$21="","",
IF(OR($H$21="Corrupción",$H$21="Lavado de Activos",$H$21="Financiación del Terrorismo",$H$21="Trámites, OPAs y Consultas de Acceso a la Información Pública"),"No Aplica",'5. Valoración de Controles'!$Q21))</f>
        <v>En caso de que el supervisor identifique diferencias en las evidencias con respecto a las actividades reportadas, devuelve el informe para que el contratista realice los ajustes pertinentes.</v>
      </c>
      <c r="AA21" s="25">
        <f>IF($H$21="","",
IF(OR($H$21="Corrupción",$H$21="Lavado de Activos",$H$21="Financiación del Terrorismo",$H$21="Trámites, OPAs y Consultas de Acceso a la Información Pública"),"No aplica",'5. Valoración de Controles'!$R21))</f>
        <v>0.3</v>
      </c>
      <c r="AB21" s="101"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0.56000000000000005</v>
      </c>
      <c r="AD21" s="101"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100"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02" t="s">
        <v>354</v>
      </c>
      <c r="AH21" s="113"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06"/>
      <c r="AJ21" s="118"/>
      <c r="AK21" s="118" t="str">
        <f>IF(AI21="","","∑ Peso porcentual de cada acción definida")</f>
        <v/>
      </c>
      <c r="AL21" s="97"/>
      <c r="AM21" s="3"/>
      <c r="AN21" s="3"/>
      <c r="AO21" s="3"/>
      <c r="AP21" s="3"/>
      <c r="AQ21" s="3"/>
      <c r="AR21" s="3"/>
      <c r="AS21" s="3"/>
      <c r="AT21" s="3"/>
      <c r="AU21" s="3"/>
      <c r="AV21" s="3"/>
      <c r="AW21" s="3"/>
      <c r="AX21" s="3"/>
      <c r="AY21" s="3"/>
      <c r="AZ21" s="3"/>
      <c r="BA21" s="3"/>
      <c r="BB21" s="3"/>
      <c r="BC21" s="3"/>
      <c r="BD21" s="3"/>
      <c r="BE21" s="3"/>
      <c r="BF21" s="3"/>
    </row>
    <row r="22" spans="1:58" ht="31.5" customHeight="1">
      <c r="A22" s="91"/>
      <c r="B22" s="91"/>
      <c r="C22" s="91"/>
      <c r="D22" s="91"/>
      <c r="E22" s="91"/>
      <c r="F22" s="91"/>
      <c r="G22" s="91"/>
      <c r="H22" s="91"/>
      <c r="I22" s="91"/>
      <c r="J22" s="91"/>
      <c r="K22" s="91"/>
      <c r="L22" s="91"/>
      <c r="M22" s="91"/>
      <c r="N22" s="91"/>
      <c r="O22" s="91"/>
      <c r="P22" s="91"/>
      <c r="Q22" s="31" t="str">
        <f>IF($H$21="","",
IF(OR($H$21="Corrupción",$H$21="Lavado de Activos",$H$21="Financiación del Terrorismo",$H$21="Trámites, OPAs y Consultas de Acceso a la Información Pública"),'6.Valoración Control Corrupción'!$E22,'5. Valoración de Controles'!$H22))</f>
        <v xml:space="preserve">  </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91"/>
      <c r="AC22" s="91"/>
      <c r="AD22" s="91"/>
      <c r="AE22" s="91"/>
      <c r="AF22" s="91"/>
      <c r="AG22" s="91"/>
      <c r="AH22" s="91"/>
      <c r="AI22" s="91"/>
      <c r="AJ22" s="91"/>
      <c r="AK22" s="91"/>
      <c r="AL22" s="91"/>
      <c r="AM22" s="3"/>
      <c r="AN22" s="3"/>
      <c r="AO22" s="3"/>
      <c r="AP22" s="3"/>
      <c r="AQ22" s="3"/>
      <c r="AR22" s="3"/>
      <c r="AS22" s="3"/>
      <c r="AT22" s="3"/>
      <c r="AU22" s="3"/>
      <c r="AV22" s="3"/>
      <c r="AW22" s="3"/>
      <c r="AX22" s="3"/>
      <c r="AY22" s="3"/>
      <c r="AZ22" s="3"/>
      <c r="BA22" s="3"/>
      <c r="BB22" s="3"/>
      <c r="BC22" s="3"/>
      <c r="BD22" s="3"/>
      <c r="BE22" s="3"/>
      <c r="BF22" s="3"/>
    </row>
    <row r="23" spans="1:58" ht="31.5" customHeight="1">
      <c r="A23" s="86"/>
      <c r="B23" s="86"/>
      <c r="C23" s="86"/>
      <c r="D23" s="86"/>
      <c r="E23" s="86"/>
      <c r="F23" s="86"/>
      <c r="G23" s="86"/>
      <c r="H23" s="86"/>
      <c r="I23" s="86"/>
      <c r="J23" s="86"/>
      <c r="K23" s="86"/>
      <c r="L23" s="86"/>
      <c r="M23" s="86"/>
      <c r="N23" s="86"/>
      <c r="O23" s="86"/>
      <c r="P23" s="86"/>
      <c r="Q23" s="31" t="str">
        <f>IF($H$21="","",
IF(OR($H$21="Corrupción",$H$21="Lavado de Activos",$H$21="Financiación del Terrorismo",$H$21="Trámites, OPAs y Consultas de Acceso a la Información Pública"),'6.Valoración Control Corrupción'!$E23,'5. Valoración de Controles'!$H23))</f>
        <v xml:space="preserve">  </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86"/>
      <c r="AC23" s="86"/>
      <c r="AD23" s="86"/>
      <c r="AE23" s="86"/>
      <c r="AF23" s="86"/>
      <c r="AG23" s="86"/>
      <c r="AH23" s="86"/>
      <c r="AI23" s="86"/>
      <c r="AJ23" s="86"/>
      <c r="AK23" s="86"/>
      <c r="AL23" s="86"/>
      <c r="AM23" s="3"/>
      <c r="AN23" s="3"/>
      <c r="AO23" s="3"/>
      <c r="AP23" s="3"/>
      <c r="AQ23" s="3"/>
      <c r="AR23" s="3"/>
      <c r="AS23" s="3"/>
      <c r="AT23" s="3"/>
      <c r="AU23" s="3"/>
      <c r="AV23" s="3"/>
      <c r="AW23" s="3"/>
      <c r="AX23" s="3"/>
      <c r="AY23" s="3"/>
      <c r="AZ23" s="3"/>
      <c r="BA23" s="3"/>
      <c r="BB23" s="3"/>
      <c r="BC23" s="3"/>
      <c r="BD23" s="3"/>
      <c r="BE23" s="3"/>
      <c r="BF23" s="3"/>
    </row>
    <row r="24" spans="1:58" ht="31.5" customHeight="1">
      <c r="A24" s="96">
        <v>6</v>
      </c>
      <c r="B24" s="97" t="str">
        <f>'2. Identificación del Riesgo'!B24:B26</f>
        <v>Gestión Documental</v>
      </c>
      <c r="C24" s="97" t="str">
        <f>IF('2. Identificación del Riesgo'!C24:C26="","",'2. Identificación del Riesgo'!C24:C26)</f>
        <v>Administración de carpetas compartidas y gestión de usuarios</v>
      </c>
      <c r="D24" s="97" t="str">
        <f>IF('2. Identificación del Riesgo'!D24:D26="","",'2. Identificación del Riesgo'!D24:D26)</f>
        <v>Afectación Económica o Presupuestal</v>
      </c>
      <c r="E24" s="97" t="str">
        <f>IF('2. Identificación del Riesgo'!E24:E26="","",'2. Identificación del Riesgo'!E24:E26)</f>
        <v>Accesos no autorizados</v>
      </c>
      <c r="F24" s="97" t="str">
        <f>IF('2. Identificación del Riesgo'!F24:F26="","",'2. Identificación del Riesgo'!F24:F26)</f>
        <v>Debilidad en la solicitud oportuna para la actualizacion de los permisos de la carpetas compartidas.</v>
      </c>
      <c r="G24" s="97"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7" t="str">
        <f>IF('2. Identificación del Riesgo'!H24:H26="","",'2. Identificación del Riesgo'!H24:H26)</f>
        <v>Seguridad de la Información (Pérdida de Confidencialidad)</v>
      </c>
      <c r="I24" s="97" t="str">
        <f>IF('2. Identificación del Riesgo'!I24:I26="","",'2. Identificación del Riesgo'!I24:I26)</f>
        <v>Usuarios, productos y practicas, organizacionales</v>
      </c>
      <c r="J24" s="97" t="str">
        <f>IF('2. Identificación del Riesgo'!J24:J26="","",'2. Identificación del Riesgo'!J24:J26)</f>
        <v>Muy Alta: La actividad que conlleva el riesgo se ejecuta más de 5000 veces por año</v>
      </c>
      <c r="K24" s="101" t="str">
        <f>'2. Identificación del Riesgo'!K24:K26</f>
        <v>Muy Alta</v>
      </c>
      <c r="L24" s="99">
        <f>'2. Identificación del Riesgo'!L24:L26</f>
        <v>1</v>
      </c>
      <c r="M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101" t="str">
        <f>'2. Identificación del Riesgo'!N24:N26</f>
        <v>Mayor</v>
      </c>
      <c r="O24" s="99">
        <f>'2. Identificación del Riesgo'!O24:O26</f>
        <v>0.8</v>
      </c>
      <c r="P24" s="100" t="str">
        <f>'2. Identificación del Riesgo'!P24:P26</f>
        <v>Alto</v>
      </c>
      <c r="Q24" s="31" t="str">
        <f>IF($H$24="","",
IF(OR($H$24="Corrupción",$H$24="Lavado de Activos",$H$24="Financiación del Terrorismo",$H$24="Trámites, OPAs y Consultas de Acceso a la Información Pública"),'6.Valoración Control Corrupción'!$E24,'5. Valoración de Controles'!$H24))</f>
        <v>El subdirector, Jefe o personal delegado Solicita a través de la mesa de servicio y cuando sea necesario. el acceso a las carpetas compartidas, para el personal que considere pertinente.</v>
      </c>
      <c r="R24" s="24" t="str">
        <f>IF($H$24="","",
IF(OR($H$24="Corrupción",$H$24="Lavado de Activos",$H$24="Financiación del Terrorismo",$H$24="Trámites, OPAs y Consultas de Acceso a la Información Pública"),"No Aplica",'5. Valoración de Controles'!$I24))</f>
        <v>Preventivo</v>
      </c>
      <c r="S24" s="24" t="str">
        <f>IF($H$24="","",
IF(OR($H$24="Corrupción",$H$24="Lavado de Activos",$H$24="Financiación del Terrorismo",$H$24="Trámites, OPAs y Consultas de Acceso a la Información Pública"),"No Aplica",'5. Valoración de Controles'!$J24))</f>
        <v>Afecta probabilidad</v>
      </c>
      <c r="T24" s="24" t="str">
        <f>IF($H$24="","",
IF(OR($H$24="Corrupción",$H$24="Lavado de Activos",$H$24="Financiación del Terrorismo",$H$24="Trámites, OPAs y Consultas de Acceso a la Información Pública"),"No Aplica",'5. Valoración de Controles'!$K24))</f>
        <v>Manual</v>
      </c>
      <c r="U24" s="24" t="str">
        <f>IF($H$24="","",
IF(OR($H$24="Corrupción",$H$24="Lavado de Activos",$H$24="Financiación del Terrorismo",$H$24="Trámites, OPAs y Consultas de Acceso a la Información Pública"),"No Aplica",'5. Valoración de Controles'!$L24))</f>
        <v>Sin Documentar</v>
      </c>
      <c r="V24" s="24" t="str">
        <f>IF($H$24="","",
IF(OR($H$24="Corrupción",$H$24="Lavado de Activos",$H$24="Financiación del Terrorismo",$H$24="Trámites, OPAs y Consultas de Acceso a la Información Pública"),"No Aplica",'5. Valoración de Controles'!$M24))</f>
        <v>Aleatoria</v>
      </c>
      <c r="W24" s="24" t="str">
        <f>IF($H$24="","",
IF(OR($H$24="Corrupción",$H$24="Lavado de Activos",$H$24="Financiación del Terrorismo",$H$24="Trámites, OPAs y Consultas de Acceso a la Información Pública"),"No Aplica",'5. Valoración de Controles'!$N24))</f>
        <v>Con registro</v>
      </c>
      <c r="X24" s="32" t="str">
        <f>IF($H$24="","",
IF(OR($H$24="Corrupción",$H$24="Lavado de Activos",$H$24="Financiación del Terrorismo",$H$24="Trámites, OPAs y Consultas de Acceso a la Información Pública"),"No Aplica",'5. Valoración de Controles'!$O24))</f>
        <v>Aplicativo o herramienta de mesa de servicio</v>
      </c>
      <c r="Y24" s="32"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Z24" s="32" t="str">
        <f>IF($H$24="","",
IF(OR($H$24="Corrupción",$H$24="Lavado de Activos",$H$24="Financiación del Terrorismo",$H$24="Trámites, OPAs y Consultas de Acceso a la Información Pública"),"No Aplica",'5. Valoración de Controles'!$Q24))</f>
        <v>Se corrigen y se resuelven inmediatamente si se detecta alguna inconsistencia.</v>
      </c>
      <c r="AA24" s="25">
        <f>IF($H$24="","",
IF(OR($H$24="Corrupción",$H$24="Lavado de Activos",$H$24="Financiación del Terrorismo",$H$24="Trámites, OPAs y Consultas de Acceso a la Información Pública"),"No aplica",'5. Valoración de Controles'!$R24))</f>
        <v>0.4</v>
      </c>
      <c r="AB24" s="101"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0.6</v>
      </c>
      <c r="AD24" s="101"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100"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2" t="s">
        <v>355</v>
      </c>
      <c r="AH24" s="113"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06" t="s">
        <v>361</v>
      </c>
      <c r="AJ24" s="118" t="s">
        <v>360</v>
      </c>
      <c r="AK24" s="118" t="str">
        <f>IF(AI24="","","∑ Peso porcentual de cada acción definida")</f>
        <v>∑ Peso porcentual de cada acción definida</v>
      </c>
      <c r="AL24" s="97" t="s">
        <v>358</v>
      </c>
      <c r="AM24" s="3"/>
      <c r="AN24" s="3"/>
      <c r="AO24" s="3"/>
      <c r="AP24" s="3"/>
      <c r="AQ24" s="3"/>
      <c r="AR24" s="3"/>
      <c r="AS24" s="3"/>
      <c r="AT24" s="3"/>
      <c r="AU24" s="3"/>
      <c r="AV24" s="3"/>
      <c r="AW24" s="3"/>
      <c r="AX24" s="3"/>
      <c r="AY24" s="3"/>
      <c r="AZ24" s="3"/>
      <c r="BA24" s="3"/>
      <c r="BB24" s="3"/>
      <c r="BC24" s="3"/>
      <c r="BD24" s="3"/>
      <c r="BE24" s="3"/>
      <c r="BF24" s="3"/>
    </row>
    <row r="25" spans="1:58" ht="31.5" customHeight="1">
      <c r="A25" s="91"/>
      <c r="B25" s="91"/>
      <c r="C25" s="91"/>
      <c r="D25" s="91"/>
      <c r="E25" s="91"/>
      <c r="F25" s="91"/>
      <c r="G25" s="91"/>
      <c r="H25" s="91"/>
      <c r="I25" s="91"/>
      <c r="J25" s="91"/>
      <c r="K25" s="91"/>
      <c r="L25" s="91"/>
      <c r="M25" s="91"/>
      <c r="N25" s="91"/>
      <c r="O25" s="91"/>
      <c r="P25" s="91"/>
      <c r="Q25" s="31" t="str">
        <f>IF($H$24="","",
IF(OR($H$24="Corrupción",$H$24="Lavado de Activos",$H$24="Financiación del Terrorismo",$H$24="Trámites, OPAs y Consultas de Acceso a la Información Pública"),'6.Valoración Control Corrupción'!$E25,'5. Valoración de Controles'!$H25))</f>
        <v xml:space="preserve">  </v>
      </c>
      <c r="R25" s="24">
        <f>IF($H$24="","",
IF(OR($H$24="Corrupción",$H$24="Lavado de Activos",$H$24="Financiación del Terrorismo",$H$24="Trámites, OPAs y Consultas de Acceso a la Información Pública"),"No Aplica",'5. Valoración de Controles'!$I25))</f>
        <v>0</v>
      </c>
      <c r="S25" s="24" t="str">
        <f>IF($H$24="","",
IF(OR($H$24="Corrupción",$H$24="Lavado de Activos",$H$24="Financiación del Terrorismo",$H$24="Trámites, OPAs y Consultas de Acceso a la Información Pública"),"No Aplica",'5. Valoración de Controles'!$J25))</f>
        <v/>
      </c>
      <c r="T25" s="24">
        <f>IF($H$24="","",
IF(OR($H$24="Corrupción",$H$24="Lavado de Activos",$H$24="Financiación del Terrorismo",$H$24="Trámites, OPAs y Consultas de Acceso a la Información Pública"),"No Aplica",'5. Valoración de Controles'!$K25))</f>
        <v>0</v>
      </c>
      <c r="U25" s="24">
        <f>IF($H$24="","",
IF(OR($H$24="Corrupción",$H$24="Lavado de Activos",$H$24="Financiación del Terrorismo",$H$24="Trámites, OPAs y Consultas de Acceso a la Información Pública"),"No Aplica",'5. Valoración de Controles'!$L25))</f>
        <v>0</v>
      </c>
      <c r="V25" s="24">
        <f>IF($H$24="","",
IF(OR($H$24="Corrupción",$H$24="Lavado de Activos",$H$24="Financiación del Terrorismo",$H$24="Trámites, OPAs y Consultas de Acceso a la Información Pública"),"No Aplica",'5. Valoración de Controles'!$M25))</f>
        <v>0</v>
      </c>
      <c r="W25" s="24">
        <f>IF($H$24="","",
IF(OR($H$24="Corrupción",$H$24="Lavado de Activos",$H$24="Financiación del Terrorismo",$H$24="Trámites, OPAs y Consultas de Acceso a la Información Pública"),"No Aplica",'5. Valoración de Controles'!$N25))</f>
        <v>0</v>
      </c>
      <c r="X25" s="32">
        <f>IF($H$24="","",
IF(OR($H$24="Corrupción",$H$24="Lavado de Activos",$H$24="Financiación del Terrorismo",$H$24="Trámites, OPAs y Consultas de Acceso a la Información Pública"),"No Aplica",'5. Valoración de Controles'!$O25))</f>
        <v>0</v>
      </c>
      <c r="Y25" s="32">
        <f>IF($H$24="","",
IF(OR($H$24="Corrupción",$H$24="Lavado de Activos",$H$24="Financiación del Terrorismo",$H$24="Trámites, OPAs y Consultas de Acceso a la Información Pública"),"No Aplica",'5. Valoración de Controles'!$P25))</f>
        <v>0</v>
      </c>
      <c r="Z25" s="32">
        <f>IF($H$24="","",
IF(OR($H$24="Corrupción",$H$24="Lavado de Activos",$H$24="Financiación del Terrorismo",$H$24="Trámites, OPAs y Consultas de Acceso a la Información Pública"),"No Aplica",'5. Valoración de Controles'!$Q25))</f>
        <v>0</v>
      </c>
      <c r="AA25" s="25" t="str">
        <f>IF($H$24="","",
IF(OR($H$24="Corrupción",$H$24="Lavado de Activos",$H$24="Financiación del Terrorismo",$H$24="Trámites, OPAs y Consultas de Acceso a la Información Pública"),"No aplica",'5. Valoración de Controles'!$R25))</f>
        <v/>
      </c>
      <c r="AB25" s="91"/>
      <c r="AC25" s="91"/>
      <c r="AD25" s="91"/>
      <c r="AE25" s="91"/>
      <c r="AF25" s="91"/>
      <c r="AG25" s="91"/>
      <c r="AH25" s="91"/>
      <c r="AI25" s="91"/>
      <c r="AJ25" s="91"/>
      <c r="AK25" s="91"/>
      <c r="AL25" s="91"/>
      <c r="AM25" s="3"/>
      <c r="AN25" s="3"/>
      <c r="AO25" s="3"/>
      <c r="AP25" s="3"/>
      <c r="AQ25" s="3"/>
      <c r="AR25" s="3"/>
      <c r="AS25" s="3"/>
      <c r="AT25" s="3"/>
      <c r="AU25" s="3"/>
      <c r="AV25" s="3"/>
      <c r="AW25" s="3"/>
      <c r="AX25" s="3"/>
      <c r="AY25" s="3"/>
      <c r="AZ25" s="3"/>
      <c r="BA25" s="3"/>
      <c r="BB25" s="3"/>
      <c r="BC25" s="3"/>
      <c r="BD25" s="3"/>
      <c r="BE25" s="3"/>
      <c r="BF25" s="3"/>
    </row>
    <row r="26" spans="1:58" ht="31.5" customHeight="1">
      <c r="A26" s="86"/>
      <c r="B26" s="86"/>
      <c r="C26" s="86"/>
      <c r="D26" s="86"/>
      <c r="E26" s="86"/>
      <c r="F26" s="86"/>
      <c r="G26" s="86"/>
      <c r="H26" s="86"/>
      <c r="I26" s="86"/>
      <c r="J26" s="86"/>
      <c r="K26" s="86"/>
      <c r="L26" s="86"/>
      <c r="M26" s="86"/>
      <c r="N26" s="86"/>
      <c r="O26" s="86"/>
      <c r="P26" s="86"/>
      <c r="Q26" s="31" t="str">
        <f>IF($H$24="","",
IF(OR($H$24="Corrupción",$H$24="Lavado de Activos",$H$24="Financiación del Terrorismo",$H$24="Trámites, OPAs y Consultas de Acceso a la Información Pública"),'6.Valoración Control Corrupción'!$E26,'5. Valoración de Controles'!$H26))</f>
        <v xml:space="preserve">  </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86"/>
      <c r="AC26" s="86"/>
      <c r="AD26" s="86"/>
      <c r="AE26" s="86"/>
      <c r="AF26" s="86"/>
      <c r="AG26" s="86"/>
      <c r="AH26" s="86"/>
      <c r="AI26" s="86"/>
      <c r="AJ26" s="86"/>
      <c r="AK26" s="86"/>
      <c r="AL26" s="86"/>
      <c r="AM26" s="3"/>
      <c r="AN26" s="3"/>
      <c r="AO26" s="3"/>
      <c r="AP26" s="3"/>
      <c r="AQ26" s="3"/>
      <c r="AR26" s="3"/>
      <c r="AS26" s="3"/>
      <c r="AT26" s="3"/>
      <c r="AU26" s="3"/>
      <c r="AV26" s="3"/>
      <c r="AW26" s="3"/>
      <c r="AX26" s="3"/>
      <c r="AY26" s="3"/>
      <c r="AZ26" s="3"/>
      <c r="BA26" s="3"/>
      <c r="BB26" s="3"/>
      <c r="BC26" s="3"/>
      <c r="BD26" s="3"/>
      <c r="BE26" s="3"/>
      <c r="BF26" s="3"/>
    </row>
    <row r="27" spans="1:58" ht="31.5" customHeight="1">
      <c r="A27" s="96">
        <v>7</v>
      </c>
      <c r="B27" s="97" t="str">
        <f>'2. Identificación del Riesgo'!B27:B29</f>
        <v>Gestión Documental</v>
      </c>
      <c r="C27" s="97" t="str">
        <f>IF('2. Identificación del Riesgo'!C27:C29="","",'2. Identificación del Riesgo'!C27:C29)</f>
        <v>Trabajo en Casa y Teletrabajo</v>
      </c>
      <c r="D27" s="97" t="str">
        <f>IF('2. Identificación del Riesgo'!D27:D29="","",'2. Identificación del Riesgo'!D27:D29)</f>
        <v>Afectación Económica (o presupuestal) y Reputacional</v>
      </c>
      <c r="E27" s="97" t="str">
        <f>IF('2. Identificación del Riesgo'!E27:E29="","",'2. Identificación del Riesgo'!E27:E29)</f>
        <v>Instalación de software malicioso en los equipos de computo personales, cuando se realiza trabajo en casa o teletrabajo.</v>
      </c>
      <c r="F27" s="97" t="str">
        <f>IF('2. Identificación del Riesgo'!F27:F29="","",'2. Identificación del Riesgo'!F27:F29)</f>
        <v>Desconocimiento por parte de los procesos, de los riesgos de ciber seguridad.</v>
      </c>
      <c r="G27" s="97"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7" t="str">
        <f>IF('2. Identificación del Riesgo'!H27:H29="","",'2. Identificación del Riesgo'!H27:H29)</f>
        <v>Seguridad de la Información (Pérdida de la Integridad)</v>
      </c>
      <c r="I27" s="97" t="str">
        <f>IF('2. Identificación del Riesgo'!I27:I29="","",'2. Identificación del Riesgo'!I27:I29)</f>
        <v>Usuarios, productos y practicas, organizacionales</v>
      </c>
      <c r="J27" s="97" t="str">
        <f>IF('2. Identificación del Riesgo'!J27:J29="","",'2. Identificación del Riesgo'!J27:J29)</f>
        <v>Muy Alta: La actividad que conlleva el riesgo se ejecuta más de 5000 veces por año</v>
      </c>
      <c r="K27" s="101" t="str">
        <f>'2. Identificación del Riesgo'!K27:K29</f>
        <v>Muy Alta</v>
      </c>
      <c r="L27" s="99">
        <f>'2. Identificación del Riesgo'!L27:L29</f>
        <v>1</v>
      </c>
      <c r="M27" s="99"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101" t="str">
        <f>'2. Identificación del Riesgo'!N27:N29</f>
        <v>Mayor</v>
      </c>
      <c r="O27" s="99">
        <f>'2. Identificación del Riesgo'!O27:O29</f>
        <v>0.8</v>
      </c>
      <c r="P27" s="100" t="str">
        <f>'2. Identificación del Riesgo'!P27:P29</f>
        <v>Alto</v>
      </c>
      <c r="Q27" s="31" t="str">
        <f>IF($H$27="","",
IF(OR($H$27="Corrupción",$H$27="Lavado de Activos",$H$27="Financiación del Terrorismo",$H$27="Trámites, OPAs y Consultas de Acceso a la Información Pública"),'6.Valoración Control Corrupción'!$E27,'5. Valoración de Controles'!$H27))</f>
        <v xml:space="preserve">  </v>
      </c>
      <c r="R27" s="24">
        <f>IF($H$27="","",
IF(OR($H$27="Corrupción",$H$27="Lavado de Activos",$H$27="Financiación del Terrorismo",$H$27="Trámites, OPAs y Consultas de Acceso a la Información Pública"),"No Aplica",'5. Valoración de Controles'!$I27))</f>
        <v>0</v>
      </c>
      <c r="S27" s="24" t="str">
        <f>IF($H$27="","",
IF(OR($H$27="Corrupción",$H$27="Lavado de Activos",$H$27="Financiación del Terrorismo",$H$27="Trámites, OPAs y Consultas de Acceso a la Información Pública"),"No Aplica",'5. Valoración de Controles'!$J27))</f>
        <v/>
      </c>
      <c r="T27" s="24">
        <f>IF($H$27="","",
IF(OR($H$27="Corrupción",$H$27="Lavado de Activos",$H$27="Financiación del Terrorismo",$H$27="Trámites, OPAs y Consultas de Acceso a la Información Pública"),"No Aplica",'5. Valoración de Controles'!$K27))</f>
        <v>0</v>
      </c>
      <c r="U27" s="24">
        <f>IF($H$27="","",
IF(OR($H$27="Corrupción",$H$27="Lavado de Activos",$H$27="Financiación del Terrorismo",$H$27="Trámites, OPAs y Consultas de Acceso a la Información Pública"),"No Aplica",'5. Valoración de Controles'!$L27))</f>
        <v>0</v>
      </c>
      <c r="V27" s="24">
        <f>IF($H$27="","",
IF(OR($H$27="Corrupción",$H$27="Lavado de Activos",$H$27="Financiación del Terrorismo",$H$27="Trámites, OPAs y Consultas de Acceso a la Información Pública"),"No Aplica",'5. Valoración de Controles'!$M27))</f>
        <v>0</v>
      </c>
      <c r="W27" s="24">
        <f>IF($H$27="","",
IF(OR($H$27="Corrupción",$H$27="Lavado de Activos",$H$27="Financiación del Terrorismo",$H$27="Trámites, OPAs y Consultas de Acceso a la Información Pública"),"No Aplica",'5. Valoración de Controles'!$N27))</f>
        <v>0</v>
      </c>
      <c r="X27" s="32">
        <f>IF($H$27="","",
IF(OR($H$27="Corrupción",$H$27="Lavado de Activos",$H$27="Financiación del Terrorismo",$H$27="Trámites, OPAs y Consultas de Acceso a la Información Pública"),"No Aplica",'5. Valoración de Controles'!$O27))</f>
        <v>0</v>
      </c>
      <c r="Y27" s="32">
        <f>IF($H$27="","",
IF(OR($H$27="Corrupción",$H$27="Lavado de Activos",$H$27="Financiación del Terrorismo",$H$27="Trámites, OPAs y Consultas de Acceso a la Información Pública"),"No Aplica",'5. Valoración de Controles'!$P27))</f>
        <v>0</v>
      </c>
      <c r="Z27" s="32">
        <f>IF($H$27="","",
IF(OR($H$27="Corrupción",$H$27="Lavado de Activos",$H$27="Financiación del Terrorismo",$H$27="Trámites, OPAs y Consultas de Acceso a la Información Pública"),"No Aplica",'5. Valoración de Controles'!$Q27))</f>
        <v>0</v>
      </c>
      <c r="AA27" s="25" t="str">
        <f>IF($H$27="","",
IF(OR($H$27="Corrupción",$H$27="Lavado de Activos",$H$27="Financiación del Terrorismo",$H$27="Trámites, OPAs y Consultas de Acceso a la Información Pública"),"No aplica",'5. Valoración de Controles'!$R27))</f>
        <v/>
      </c>
      <c r="AB27" s="101"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19">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1</v>
      </c>
      <c r="AD27" s="101"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19">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0.8</v>
      </c>
      <c r="AF27" s="100"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02" t="s">
        <v>355</v>
      </c>
      <c r="AH27" s="113"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106" t="s">
        <v>362</v>
      </c>
      <c r="AJ27" s="118" t="s">
        <v>363</v>
      </c>
      <c r="AK27" s="118" t="str">
        <f>IF(AI27="","","∑ Peso porcentual de cada acción definida")</f>
        <v>∑ Peso porcentual de cada acción definida</v>
      </c>
      <c r="AL27" s="97" t="s">
        <v>358</v>
      </c>
      <c r="AM27" s="3"/>
      <c r="AN27" s="3"/>
      <c r="AO27" s="3"/>
      <c r="AP27" s="3"/>
      <c r="AQ27" s="3"/>
      <c r="AR27" s="3"/>
      <c r="AS27" s="3"/>
      <c r="AT27" s="3"/>
      <c r="AU27" s="3"/>
      <c r="AV27" s="3"/>
      <c r="AW27" s="3"/>
      <c r="AX27" s="3"/>
      <c r="AY27" s="3"/>
      <c r="AZ27" s="3"/>
      <c r="BA27" s="3"/>
      <c r="BB27" s="3"/>
      <c r="BC27" s="3"/>
      <c r="BD27" s="3"/>
      <c r="BE27" s="3"/>
      <c r="BF27" s="3"/>
    </row>
    <row r="28" spans="1:58" ht="31.5" customHeight="1">
      <c r="A28" s="91"/>
      <c r="B28" s="91"/>
      <c r="C28" s="91"/>
      <c r="D28" s="91"/>
      <c r="E28" s="91"/>
      <c r="F28" s="91"/>
      <c r="G28" s="91"/>
      <c r="H28" s="91"/>
      <c r="I28" s="91"/>
      <c r="J28" s="91"/>
      <c r="K28" s="91"/>
      <c r="L28" s="91"/>
      <c r="M28" s="91"/>
      <c r="N28" s="91"/>
      <c r="O28" s="91"/>
      <c r="P28" s="91"/>
      <c r="Q28" s="31" t="str">
        <f>IF($H$27="","",
IF(OR($H$27="Corrupción",$H$27="Lavado de Activos",$H$27="Financiación del Terrorismo",$H$27="Trámites, OPAs y Consultas de Acceso a la Información Pública"),'6.Valoración Control Corrupción'!$E28,'5. Valoración de Controles'!$H28))</f>
        <v xml:space="preserve">  </v>
      </c>
      <c r="R28" s="24">
        <f>IF($H$27="","",
IF(OR($H$27="Corrupción",$H$27="Lavado de Activos",$H$27="Financiación del Terrorismo",$H$27="Trámites, OPAs y Consultas de Acceso a la Información Pública"),"No Aplica",'5. Valoración de Controles'!$I28))</f>
        <v>0</v>
      </c>
      <c r="S28" s="24" t="str">
        <f>IF($H$27="","",
IF(OR($H$27="Corrupción",$H$27="Lavado de Activos",$H$27="Financiación del Terrorismo",$H$27="Trámites, OPAs y Consultas de Acceso a la Información Pública"),"No Aplica",'5. Valoración de Controles'!$J28))</f>
        <v/>
      </c>
      <c r="T28" s="24">
        <f>IF($H$27="","",
IF(OR($H$27="Corrupción",$H$27="Lavado de Activos",$H$27="Financiación del Terrorismo",$H$27="Trámites, OPAs y Consultas de Acceso a la Información Pública"),"No Aplica",'5. Valoración de Controles'!$K28))</f>
        <v>0</v>
      </c>
      <c r="U28" s="24">
        <f>IF($H$27="","",
IF(OR($H$27="Corrupción",$H$27="Lavado de Activos",$H$27="Financiación del Terrorismo",$H$27="Trámites, OPAs y Consultas de Acceso a la Información Pública"),"No Aplica",'5. Valoración de Controles'!$L28))</f>
        <v>0</v>
      </c>
      <c r="V28" s="24">
        <f>IF($H$27="","",
IF(OR($H$27="Corrupción",$H$27="Lavado de Activos",$H$27="Financiación del Terrorismo",$H$27="Trámites, OPAs y Consultas de Acceso a la Información Pública"),"No Aplica",'5. Valoración de Controles'!$M28))</f>
        <v>0</v>
      </c>
      <c r="W28" s="24">
        <f>IF($H$27="","",
IF(OR($H$27="Corrupción",$H$27="Lavado de Activos",$H$27="Financiación del Terrorismo",$H$27="Trámites, OPAs y Consultas de Acceso a la Información Pública"),"No Aplica",'5. Valoración de Controles'!$N28))</f>
        <v>0</v>
      </c>
      <c r="X28" s="32">
        <f>IF($H$27="","",
IF(OR($H$27="Corrupción",$H$27="Lavado de Activos",$H$27="Financiación del Terrorismo",$H$27="Trámites, OPAs y Consultas de Acceso a la Información Pública"),"No Aplica",'5. Valoración de Controles'!$O28))</f>
        <v>0</v>
      </c>
      <c r="Y28" s="32">
        <f>IF($H$27="","",
IF(OR($H$27="Corrupción",$H$27="Lavado de Activos",$H$27="Financiación del Terrorismo",$H$27="Trámites, OPAs y Consultas de Acceso a la Información Pública"),"No Aplica",'5. Valoración de Controles'!$P28))</f>
        <v>0</v>
      </c>
      <c r="Z28" s="32">
        <f>IF($H$27="","",
IF(OR($H$27="Corrupción",$H$27="Lavado de Activos",$H$27="Financiación del Terrorismo",$H$27="Trámites, OPAs y Consultas de Acceso a la Información Pública"),"No Aplica",'5. Valoración de Controles'!$Q28))</f>
        <v>0</v>
      </c>
      <c r="AA28" s="25" t="str">
        <f>IF($H$27="","",
IF(OR($H$27="Corrupción",$H$27="Lavado de Activos",$H$27="Financiación del Terrorismo",$H$27="Trámites, OPAs y Consultas de Acceso a la Información Pública"),"No aplica",'5. Valoración de Controles'!$R28))</f>
        <v/>
      </c>
      <c r="AB28" s="91"/>
      <c r="AC28" s="91"/>
      <c r="AD28" s="91"/>
      <c r="AE28" s="91"/>
      <c r="AF28" s="91"/>
      <c r="AG28" s="91"/>
      <c r="AH28" s="91"/>
      <c r="AI28" s="91"/>
      <c r="AJ28" s="91"/>
      <c r="AK28" s="91"/>
      <c r="AL28" s="91"/>
      <c r="AM28" s="3"/>
      <c r="AN28" s="3"/>
      <c r="AO28" s="3"/>
      <c r="AP28" s="3"/>
      <c r="AQ28" s="3"/>
      <c r="AR28" s="3"/>
      <c r="AS28" s="3"/>
      <c r="AT28" s="3"/>
      <c r="AU28" s="3"/>
      <c r="AV28" s="3"/>
      <c r="AW28" s="3"/>
      <c r="AX28" s="3"/>
      <c r="AY28" s="3"/>
      <c r="AZ28" s="3"/>
      <c r="BA28" s="3"/>
      <c r="BB28" s="3"/>
      <c r="BC28" s="3"/>
      <c r="BD28" s="3"/>
      <c r="BE28" s="3"/>
      <c r="BF28" s="3"/>
    </row>
    <row r="29" spans="1:58" ht="31.5" customHeight="1">
      <c r="A29" s="86"/>
      <c r="B29" s="86"/>
      <c r="C29" s="86"/>
      <c r="D29" s="86"/>
      <c r="E29" s="86"/>
      <c r="F29" s="86"/>
      <c r="G29" s="86"/>
      <c r="H29" s="86"/>
      <c r="I29" s="86"/>
      <c r="J29" s="86"/>
      <c r="K29" s="86"/>
      <c r="L29" s="86"/>
      <c r="M29" s="86"/>
      <c r="N29" s="86"/>
      <c r="O29" s="86"/>
      <c r="P29" s="86"/>
      <c r="Q29" s="31" t="str">
        <f>IF($H$27="","",
IF(OR($H$27="Corrupción",$H$27="Lavado de Activos",$H$27="Financiación del Terrorismo",$H$27="Trámites, OPAs y Consultas de Acceso a la Información Pública"),'6.Valoración Control Corrupción'!$E29,'5. Valoración de Controles'!$H29))</f>
        <v xml:space="preserve">  </v>
      </c>
      <c r="R29" s="24">
        <f>IF($H$27="","",
IF(OR($H$27="Corrupción",$H$27="Lavado de Activos",$H$27="Financiación del Terrorismo",$H$27="Trámites, OPAs y Consultas de Acceso a la Información Pública"),"No Aplica",'5. Valoración de Controles'!$I29))</f>
        <v>0</v>
      </c>
      <c r="S29" s="24" t="str">
        <f>IF($H$27="","",
IF(OR($H$27="Corrupción",$H$27="Lavado de Activos",$H$27="Financiación del Terrorismo",$H$27="Trámites, OPAs y Consultas de Acceso a la Información Pública"),"No Aplica",'5. Valoración de Controles'!$J29))</f>
        <v/>
      </c>
      <c r="T29" s="24">
        <f>IF($H$27="","",
IF(OR($H$27="Corrupción",$H$27="Lavado de Activos",$H$27="Financiación del Terrorismo",$H$27="Trámites, OPAs y Consultas de Acceso a la Información Pública"),"No Aplica",'5. Valoración de Controles'!$K29))</f>
        <v>0</v>
      </c>
      <c r="U29" s="24">
        <f>IF($H$27="","",
IF(OR($H$27="Corrupción",$H$27="Lavado de Activos",$H$27="Financiación del Terrorismo",$H$27="Trámites, OPAs y Consultas de Acceso a la Información Pública"),"No Aplica",'5. Valoración de Controles'!$L29))</f>
        <v>0</v>
      </c>
      <c r="V29" s="24">
        <f>IF($H$27="","",
IF(OR($H$27="Corrupción",$H$27="Lavado de Activos",$H$27="Financiación del Terrorismo",$H$27="Trámites, OPAs y Consultas de Acceso a la Información Pública"),"No Aplica",'5. Valoración de Controles'!$M29))</f>
        <v>0</v>
      </c>
      <c r="W29" s="24">
        <f>IF($H$27="","",
IF(OR($H$27="Corrupción",$H$27="Lavado de Activos",$H$27="Financiación del Terrorismo",$H$27="Trámites, OPAs y Consultas de Acceso a la Información Pública"),"No Aplica",'5. Valoración de Controles'!$N29))</f>
        <v>0</v>
      </c>
      <c r="X29" s="32">
        <f>IF($H$27="","",
IF(OR($H$27="Corrupción",$H$27="Lavado de Activos",$H$27="Financiación del Terrorismo",$H$27="Trámites, OPAs y Consultas de Acceso a la Información Pública"),"No Aplica",'5. Valoración de Controles'!$O29))</f>
        <v>0</v>
      </c>
      <c r="Y29" s="32">
        <f>IF($H$27="","",
IF(OR($H$27="Corrupción",$H$27="Lavado de Activos",$H$27="Financiación del Terrorismo",$H$27="Trámites, OPAs y Consultas de Acceso a la Información Pública"),"No Aplica",'5. Valoración de Controles'!$P29))</f>
        <v>0</v>
      </c>
      <c r="Z29" s="32">
        <f>IF($H$27="","",
IF(OR($H$27="Corrupción",$H$27="Lavado de Activos",$H$27="Financiación del Terrorismo",$H$27="Trámites, OPAs y Consultas de Acceso a la Información Pública"),"No Aplica",'5. Valoración de Controles'!$Q29))</f>
        <v>0</v>
      </c>
      <c r="AA29" s="25" t="str">
        <f>IF($H$27="","",
IF(OR($H$27="Corrupción",$H$27="Lavado de Activos",$H$27="Financiación del Terrorismo",$H$27="Trámites, OPAs y Consultas de Acceso a la Información Pública"),"No aplica",'5. Valoración de Controles'!$R29))</f>
        <v/>
      </c>
      <c r="AB29" s="86"/>
      <c r="AC29" s="86"/>
      <c r="AD29" s="86"/>
      <c r="AE29" s="86"/>
      <c r="AF29" s="86"/>
      <c r="AG29" s="86"/>
      <c r="AH29" s="86"/>
      <c r="AI29" s="86"/>
      <c r="AJ29" s="86"/>
      <c r="AK29" s="86"/>
      <c r="AL29" s="86"/>
      <c r="AM29" s="3"/>
      <c r="AN29" s="3"/>
      <c r="AO29" s="3"/>
      <c r="AP29" s="3"/>
      <c r="AQ29" s="3"/>
      <c r="AR29" s="3"/>
      <c r="AS29" s="3"/>
      <c r="AT29" s="3"/>
      <c r="AU29" s="3"/>
      <c r="AV29" s="3"/>
      <c r="AW29" s="3"/>
      <c r="AX29" s="3"/>
      <c r="AY29" s="3"/>
      <c r="AZ29" s="3"/>
      <c r="BA29" s="3"/>
      <c r="BB29" s="3"/>
      <c r="BC29" s="3"/>
      <c r="BD29" s="3"/>
      <c r="BE29" s="3"/>
      <c r="BF29" s="3"/>
    </row>
    <row r="30" spans="1:58" ht="31.5" customHeight="1">
      <c r="A30" s="96">
        <v>8</v>
      </c>
      <c r="B30" s="97" t="str">
        <f>'2. Identificación del Riesgo'!B30:B32</f>
        <v/>
      </c>
      <c r="C30" s="97" t="str">
        <f>IF('2. Identificación del Riesgo'!C30:C32="","",'2. Identificación del Riesgo'!C30:C32)</f>
        <v/>
      </c>
      <c r="D30" s="97" t="str">
        <f>IF('2. Identificación del Riesgo'!D30:D32="","",'2. Identificación del Riesgo'!D30:D32)</f>
        <v/>
      </c>
      <c r="E30" s="97" t="str">
        <f>IF('2. Identificación del Riesgo'!E30:E32="","",'2. Identificación del Riesgo'!E30:E32)</f>
        <v/>
      </c>
      <c r="F30" s="97" t="str">
        <f>IF('2. Identificación del Riesgo'!F30:F32="","",'2. Identificación del Riesgo'!F30:F32)</f>
        <v/>
      </c>
      <c r="G30" s="97" t="str">
        <f>IF('2. Identificación del Riesgo'!G30:G32="","",'2. Identificación del Riesgo'!G30:G32)</f>
        <v/>
      </c>
      <c r="H30" s="97" t="str">
        <f>IF('2. Identificación del Riesgo'!H30:H32="","",'2. Identificación del Riesgo'!H30:H32)</f>
        <v/>
      </c>
      <c r="I30" s="97" t="str">
        <f>IF('2. Identificación del Riesgo'!I30:I32="","",'2. Identificación del Riesgo'!I30:I32)</f>
        <v/>
      </c>
      <c r="J30" s="97" t="str">
        <f>IF('2. Identificación del Riesgo'!J30:J32="","",'2. Identificación del Riesgo'!J30:J32)</f>
        <v/>
      </c>
      <c r="K30" s="101" t="str">
        <f>'2. Identificación del Riesgo'!K30:K32</f>
        <v/>
      </c>
      <c r="L30" s="99" t="str">
        <f>'2. Identificación del Riesgo'!L30:L32</f>
        <v/>
      </c>
      <c r="M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
      </c>
      <c r="N30" s="101" t="str">
        <f>'2. Identificación del Riesgo'!N30:N32</f>
        <v/>
      </c>
      <c r="O30" s="99" t="str">
        <f>'2. Identificación del Riesgo'!O30:O32</f>
        <v/>
      </c>
      <c r="P30" s="100" t="str">
        <f>'2. Identificación del Riesgo'!P30:P32</f>
        <v/>
      </c>
      <c r="Q30" s="31" t="str">
        <f>IF($H$30="","",
IF(OR($H$30="Corrupción",$H$30="Lavado de Activos",$H$30="Financiación del Terrorismo",$H$30="Trámites, OPAs y Consultas de Acceso a la Información Pública"),'6.Valoración Control Corrupción'!$E30,'5. Valoración de Controles'!$H30))</f>
        <v/>
      </c>
      <c r="R30" s="24" t="str">
        <f>IF($H$30="","",
IF(OR($H$30="Corrupción",$H$30="Lavado de Activos",$H$30="Financiación del Terrorismo",$H$30="Trámites, OPAs y Consultas de Acceso a la Información Pública"),"No Aplica",'5. Valoración de Controles'!$I30))</f>
        <v/>
      </c>
      <c r="S30" s="24" t="str">
        <f>IF($H$30="","",
IF(OR($H$30="Corrupción",$H$30="Lavado de Activos",$H$30="Financiación del Terrorismo",$H$30="Trámites, OPAs y Consultas de Acceso a la Información Pública"),"No Aplica",'5. Valoración de Controles'!$J30))</f>
        <v/>
      </c>
      <c r="T30" s="24" t="str">
        <f>IF($H$30="","",
IF(OR($H$30="Corrupción",$H$30="Lavado de Activos",$H$30="Financiación del Terrorismo",$H$30="Trámites, OPAs y Consultas de Acceso a la Información Pública"),"No Aplica",'5. Valoración de Controles'!$K30))</f>
        <v/>
      </c>
      <c r="U30" s="24" t="str">
        <f>IF($H$30="","",
IF(OR($H$30="Corrupción",$H$30="Lavado de Activos",$H$30="Financiación del Terrorismo",$H$30="Trámites, OPAs y Consultas de Acceso a la Información Pública"),"No Aplica",'5. Valoración de Controles'!$L30))</f>
        <v/>
      </c>
      <c r="V30" s="24" t="str">
        <f>IF($H$30="","",
IF(OR($H$30="Corrupción",$H$30="Lavado de Activos",$H$30="Financiación del Terrorismo",$H$30="Trámites, OPAs y Consultas de Acceso a la Información Pública"),"No Aplica",'5. Valoración de Controles'!$M30))</f>
        <v/>
      </c>
      <c r="W30" s="24" t="str">
        <f>IF($H$30="","",
IF(OR($H$30="Corrupción",$H$30="Lavado de Activos",$H$30="Financiación del Terrorismo",$H$30="Trámites, OPAs y Consultas de Acceso a la Información Pública"),"No Aplica",'5. Valoración de Controles'!$N30))</f>
        <v/>
      </c>
      <c r="X30" s="32" t="str">
        <f>IF($H$30="","",
IF(OR($H$30="Corrupción",$H$30="Lavado de Activos",$H$30="Financiación del Terrorismo",$H$30="Trámites, OPAs y Consultas de Acceso a la Información Pública"),"No Aplica",'5. Valoración de Controles'!$O30))</f>
        <v/>
      </c>
      <c r="Y30" s="32" t="str">
        <f>IF($H$30="","",
IF(OR($H$30="Corrupción",$H$30="Lavado de Activos",$H$30="Financiación del Terrorismo",$H$30="Trámites, OPAs y Consultas de Acceso a la Información Pública"),"No Aplica",'5. Valoración de Controles'!$P30))</f>
        <v/>
      </c>
      <c r="Z30" s="32" t="str">
        <f>IF($H$30="","",
IF(OR($H$30="Corrupción",$H$30="Lavado de Activos",$H$30="Financiación del Terrorismo",$H$30="Trámites, OPAs y Consultas de Acceso a la Información Pública"),"No Aplica",'5. Valoración de Controles'!$Q30))</f>
        <v/>
      </c>
      <c r="AA30" s="25" t="str">
        <f>IF($H$30="","",
IF(OR($H$30="Corrupción",$H$30="Lavado de Activos",$H$30="Financiación del Terrorismo",$H$30="Trámites, OPAs y Consultas de Acceso a la Información Pública"),"No aplica",'5. Valoración de Controles'!$R30))</f>
        <v/>
      </c>
      <c r="AB30" s="101"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
      </c>
      <c r="AD30" s="101"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
      </c>
      <c r="AF30" s="100"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02"/>
      <c r="AH30" s="113"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06"/>
      <c r="AJ30" s="118"/>
      <c r="AK30" s="118" t="str">
        <f>IF(AI30="","","∑ Peso porcentual de cada acción definida")</f>
        <v/>
      </c>
      <c r="AL30" s="97"/>
      <c r="AM30" s="3"/>
      <c r="AN30" s="3"/>
      <c r="AO30" s="3"/>
      <c r="AP30" s="3"/>
      <c r="AQ30" s="3"/>
      <c r="AR30" s="3"/>
      <c r="AS30" s="3"/>
      <c r="AT30" s="3"/>
      <c r="AU30" s="3"/>
      <c r="AV30" s="3"/>
      <c r="AW30" s="3"/>
      <c r="AX30" s="3"/>
      <c r="AY30" s="3"/>
      <c r="AZ30" s="3"/>
      <c r="BA30" s="3"/>
      <c r="BB30" s="3"/>
      <c r="BC30" s="3"/>
      <c r="BD30" s="3"/>
      <c r="BE30" s="3"/>
      <c r="BF30" s="3"/>
    </row>
    <row r="31" spans="1:58" ht="31.5" customHeight="1">
      <c r="A31" s="91"/>
      <c r="B31" s="91"/>
      <c r="C31" s="91"/>
      <c r="D31" s="91"/>
      <c r="E31" s="91"/>
      <c r="F31" s="91"/>
      <c r="G31" s="91"/>
      <c r="H31" s="91"/>
      <c r="I31" s="91"/>
      <c r="J31" s="91"/>
      <c r="K31" s="91"/>
      <c r="L31" s="91"/>
      <c r="M31" s="91"/>
      <c r="N31" s="91"/>
      <c r="O31" s="91"/>
      <c r="P31" s="91"/>
      <c r="Q31" s="31" t="str">
        <f>IF($H$30="","",
IF(OR($H$30="Corrupción",$H$30="Lavado de Activos",$H$30="Financiación del Terrorismo",$H$30="Trámites, OPAs y Consultas de Acceso a la Información Pública"),'6.Valoración Control Corrupción'!$E31,'5. Valoración de Controles'!$H31))</f>
        <v/>
      </c>
      <c r="R31" s="24" t="str">
        <f>IF($H$30="","",
IF(OR($H$30="Corrupción",$H$30="Lavado de Activos",$H$30="Financiación del Terrorismo",$H$30="Trámites, OPAs y Consultas de Acceso a la Información Pública"),"No Aplica",'5. Valoración de Controles'!$I31))</f>
        <v/>
      </c>
      <c r="S31" s="24" t="str">
        <f>IF($H$30="","",
IF(OR($H$30="Corrupción",$H$30="Lavado de Activos",$H$30="Financiación del Terrorismo",$H$30="Trámites, OPAs y Consultas de Acceso a la Información Pública"),"No Aplica",'5. Valoración de Controles'!$J31))</f>
        <v/>
      </c>
      <c r="T31" s="24" t="str">
        <f>IF($H$30="","",
IF(OR($H$30="Corrupción",$H$30="Lavado de Activos",$H$30="Financiación del Terrorismo",$H$30="Trámites, OPAs y Consultas de Acceso a la Información Pública"),"No Aplica",'5. Valoración de Controles'!$K31))</f>
        <v/>
      </c>
      <c r="U31" s="24" t="str">
        <f>IF($H$30="","",
IF(OR($H$30="Corrupción",$H$30="Lavado de Activos",$H$30="Financiación del Terrorismo",$H$30="Trámites, OPAs y Consultas de Acceso a la Información Pública"),"No Aplica",'5. Valoración de Controles'!$L31))</f>
        <v/>
      </c>
      <c r="V31" s="24" t="str">
        <f>IF($H$30="","",
IF(OR($H$30="Corrupción",$H$30="Lavado de Activos",$H$30="Financiación del Terrorismo",$H$30="Trámites, OPAs y Consultas de Acceso a la Información Pública"),"No Aplica",'5. Valoración de Controles'!$M31))</f>
        <v/>
      </c>
      <c r="W31" s="24" t="str">
        <f>IF($H$30="","",
IF(OR($H$30="Corrupción",$H$30="Lavado de Activos",$H$30="Financiación del Terrorismo",$H$30="Trámites, OPAs y Consultas de Acceso a la Información Pública"),"No Aplica",'5. Valoración de Controles'!$N31))</f>
        <v/>
      </c>
      <c r="X31" s="32" t="str">
        <f>IF($H$30="","",
IF(OR($H$30="Corrupción",$H$30="Lavado de Activos",$H$30="Financiación del Terrorismo",$H$30="Trámites, OPAs y Consultas de Acceso a la Información Pública"),"No Aplica",'5. Valoración de Controles'!$O31))</f>
        <v/>
      </c>
      <c r="Y31" s="32" t="str">
        <f>IF($H$30="","",
IF(OR($H$30="Corrupción",$H$30="Lavado de Activos",$H$30="Financiación del Terrorismo",$H$30="Trámites, OPAs y Consultas de Acceso a la Información Pública"),"No Aplica",'5. Valoración de Controles'!$P31))</f>
        <v/>
      </c>
      <c r="Z31" s="32" t="str">
        <f>IF($H$30="","",
IF(OR($H$30="Corrupción",$H$30="Lavado de Activos",$H$30="Financiación del Terrorismo",$H$30="Trámites, OPAs y Consultas de Acceso a la Información Pública"),"No Aplica",'5. Valoración de Controles'!$Q31))</f>
        <v/>
      </c>
      <c r="AA31" s="25" t="str">
        <f>IF($H$30="","",
IF(OR($H$30="Corrupción",$H$30="Lavado de Activos",$H$30="Financiación del Terrorismo",$H$30="Trámites, OPAs y Consultas de Acceso a la Información Pública"),"No aplica",'5. Valoración de Controles'!$R31))</f>
        <v/>
      </c>
      <c r="AB31" s="91"/>
      <c r="AC31" s="91"/>
      <c r="AD31" s="91"/>
      <c r="AE31" s="91"/>
      <c r="AF31" s="91"/>
      <c r="AG31" s="91"/>
      <c r="AH31" s="91"/>
      <c r="AI31" s="91"/>
      <c r="AJ31" s="91"/>
      <c r="AK31" s="91"/>
      <c r="AL31" s="91"/>
      <c r="AM31" s="3"/>
      <c r="AN31" s="3"/>
      <c r="AO31" s="3"/>
      <c r="AP31" s="3"/>
      <c r="AQ31" s="3"/>
      <c r="AR31" s="3"/>
      <c r="AS31" s="3"/>
      <c r="AT31" s="3"/>
      <c r="AU31" s="3"/>
      <c r="AV31" s="3"/>
      <c r="AW31" s="3"/>
      <c r="AX31" s="3"/>
      <c r="AY31" s="3"/>
      <c r="AZ31" s="3"/>
      <c r="BA31" s="3"/>
      <c r="BB31" s="3"/>
      <c r="BC31" s="3"/>
      <c r="BD31" s="3"/>
      <c r="BE31" s="3"/>
      <c r="BF31" s="3"/>
    </row>
    <row r="32" spans="1:58" ht="31.5" customHeight="1">
      <c r="A32" s="86"/>
      <c r="B32" s="86"/>
      <c r="C32" s="86"/>
      <c r="D32" s="86"/>
      <c r="E32" s="86"/>
      <c r="F32" s="86"/>
      <c r="G32" s="86"/>
      <c r="H32" s="86"/>
      <c r="I32" s="86"/>
      <c r="J32" s="86"/>
      <c r="K32" s="86"/>
      <c r="L32" s="86"/>
      <c r="M32" s="86"/>
      <c r="N32" s="86"/>
      <c r="O32" s="86"/>
      <c r="P32" s="86"/>
      <c r="Q32" s="31" t="str">
        <f>IF($H$30="","",
IF(OR($H$30="Corrupción",$H$30="Lavado de Activos",$H$30="Financiación del Terrorismo",$H$30="Trámites, OPAs y Consultas de Acceso a la Información Pública"),'6.Valoración Control Corrupción'!$E32,'5. Valoración de Controles'!$H32))</f>
        <v/>
      </c>
      <c r="R32" s="24" t="str">
        <f>IF($H$30="","",
IF(OR($H$30="Corrupción",$H$30="Lavado de Activos",$H$30="Financiación del Terrorismo",$H$30="Trámites, OPAs y Consultas de Acceso a la Información Pública"),"No Aplica",'5. Valoración de Controles'!$I32))</f>
        <v/>
      </c>
      <c r="S32" s="24" t="str">
        <f>IF($H$30="","",
IF(OR($H$30="Corrupción",$H$30="Lavado de Activos",$H$30="Financiación del Terrorismo",$H$30="Trámites, OPAs y Consultas de Acceso a la Información Pública"),"No Aplica",'5. Valoración de Controles'!$J32))</f>
        <v/>
      </c>
      <c r="T32" s="24" t="str">
        <f>IF($H$30="","",
IF(OR($H$30="Corrupción",$H$30="Lavado de Activos",$H$30="Financiación del Terrorismo",$H$30="Trámites, OPAs y Consultas de Acceso a la Información Pública"),"No Aplica",'5. Valoración de Controles'!$K32))</f>
        <v/>
      </c>
      <c r="U32" s="24" t="str">
        <f>IF($H$30="","",
IF(OR($H$30="Corrupción",$H$30="Lavado de Activos",$H$30="Financiación del Terrorismo",$H$30="Trámites, OPAs y Consultas de Acceso a la Información Pública"),"No Aplica",'5. Valoración de Controles'!$L32))</f>
        <v/>
      </c>
      <c r="V32" s="24" t="str">
        <f>IF($H$30="","",
IF(OR($H$30="Corrupción",$H$30="Lavado de Activos",$H$30="Financiación del Terrorismo",$H$30="Trámites, OPAs y Consultas de Acceso a la Información Pública"),"No Aplica",'5. Valoración de Controles'!$M32))</f>
        <v/>
      </c>
      <c r="W32" s="24" t="str">
        <f>IF($H$30="","",
IF(OR($H$30="Corrupción",$H$30="Lavado de Activos",$H$30="Financiación del Terrorismo",$H$30="Trámites, OPAs y Consultas de Acceso a la Información Pública"),"No Aplica",'5. Valoración de Controles'!$N32))</f>
        <v/>
      </c>
      <c r="X32" s="32" t="str">
        <f>IF($H$30="","",
IF(OR($H$30="Corrupción",$H$30="Lavado de Activos",$H$30="Financiación del Terrorismo",$H$30="Trámites, OPAs y Consultas de Acceso a la Información Pública"),"No Aplica",'5. Valoración de Controles'!$O32))</f>
        <v/>
      </c>
      <c r="Y32" s="32" t="str">
        <f>IF($H$30="","",
IF(OR($H$30="Corrupción",$H$30="Lavado de Activos",$H$30="Financiación del Terrorismo",$H$30="Trámites, OPAs y Consultas de Acceso a la Información Pública"),"No Aplica",'5. Valoración de Controles'!$P32))</f>
        <v/>
      </c>
      <c r="Z32" s="32" t="str">
        <f>IF($H$30="","",
IF(OR($H$30="Corrupción",$H$30="Lavado de Activos",$H$30="Financiación del Terrorismo",$H$30="Trámites, OPAs y Consultas de Acceso a la Información Pública"),"No Aplica",'5. Valoración de Controles'!$Q32))</f>
        <v/>
      </c>
      <c r="AA32" s="25" t="str">
        <f>IF($H$30="","",
IF(OR($H$30="Corrupción",$H$30="Lavado de Activos",$H$30="Financiación del Terrorismo",$H$30="Trámites, OPAs y Consultas de Acceso a la Información Pública"),"No aplica",'5. Valoración de Controles'!$R32))</f>
        <v/>
      </c>
      <c r="AB32" s="86"/>
      <c r="AC32" s="86"/>
      <c r="AD32" s="86"/>
      <c r="AE32" s="86"/>
      <c r="AF32" s="86"/>
      <c r="AG32" s="86"/>
      <c r="AH32" s="86"/>
      <c r="AI32" s="86"/>
      <c r="AJ32" s="86"/>
      <c r="AK32" s="86"/>
      <c r="AL32" s="86"/>
      <c r="AM32" s="3"/>
      <c r="AN32" s="3"/>
      <c r="AO32" s="3"/>
      <c r="AP32" s="3"/>
      <c r="AQ32" s="3"/>
      <c r="AR32" s="3"/>
      <c r="AS32" s="3"/>
      <c r="AT32" s="3"/>
      <c r="AU32" s="3"/>
      <c r="AV32" s="3"/>
      <c r="AW32" s="3"/>
      <c r="AX32" s="3"/>
      <c r="AY32" s="3"/>
      <c r="AZ32" s="3"/>
      <c r="BA32" s="3"/>
      <c r="BB32" s="3"/>
      <c r="BC32" s="3"/>
      <c r="BD32" s="3"/>
      <c r="BE32" s="3"/>
      <c r="BF32" s="3"/>
    </row>
    <row r="33" spans="1:58" ht="31.5" customHeight="1">
      <c r="A33" s="96">
        <v>9</v>
      </c>
      <c r="B33" s="97" t="str">
        <f>'2. Identificación del Riesgo'!B33:B35</f>
        <v/>
      </c>
      <c r="C33" s="97" t="str">
        <f>IF('2. Identificación del Riesgo'!C33:C35="","",'2. Identificación del Riesgo'!C33:C35)</f>
        <v/>
      </c>
      <c r="D33" s="97" t="str">
        <f>IF('2. Identificación del Riesgo'!D33:D35="","",'2. Identificación del Riesgo'!D33:D35)</f>
        <v/>
      </c>
      <c r="E33" s="97" t="str">
        <f>IF('2. Identificación del Riesgo'!E33:E35="","",'2. Identificación del Riesgo'!E33:E35)</f>
        <v/>
      </c>
      <c r="F33" s="97" t="str">
        <f>IF('2. Identificación del Riesgo'!F33:F35="","",'2. Identificación del Riesgo'!F33:F35)</f>
        <v/>
      </c>
      <c r="G33" s="97" t="str">
        <f>IF('2. Identificación del Riesgo'!G33:G35="","",'2. Identificación del Riesgo'!G33:G35)</f>
        <v/>
      </c>
      <c r="H33" s="97" t="str">
        <f>IF('2. Identificación del Riesgo'!H33:H35="","",'2. Identificación del Riesgo'!H33:H35)</f>
        <v/>
      </c>
      <c r="I33" s="97" t="str">
        <f>IF('2. Identificación del Riesgo'!I33:I35="","",'2. Identificación del Riesgo'!I33:I35)</f>
        <v/>
      </c>
      <c r="J33" s="97" t="str">
        <f>IF('2. Identificación del Riesgo'!J33:J35="","",'2. Identificación del Riesgo'!J33:J35)</f>
        <v/>
      </c>
      <c r="K33" s="101" t="str">
        <f>'2. Identificación del Riesgo'!K33:K35</f>
        <v/>
      </c>
      <c r="L33" s="99" t="str">
        <f>'2. Identificación del Riesgo'!L33:L35</f>
        <v/>
      </c>
      <c r="M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
      </c>
      <c r="N33" s="101" t="str">
        <f>'2. Identificación del Riesgo'!N33:N35</f>
        <v/>
      </c>
      <c r="O33" s="99" t="str">
        <f>'2. Identificación del Riesgo'!O33:O35</f>
        <v/>
      </c>
      <c r="P33" s="100" t="str">
        <f>'2. Identificación del Riesgo'!P33:P35</f>
        <v/>
      </c>
      <c r="Q33" s="31" t="str">
        <f>IF($H$33="","",
IF(OR($H$33="Corrupción",$H$33="Lavado de Activos",$H$33="Financiación del Terrorismo",$H$33="Trámites, OPAs y Consultas de Acceso a la Información Pública"),'6.Valoración Control Corrupción'!$E33,'5. Valoración de Controles'!$H33))</f>
        <v/>
      </c>
      <c r="R33" s="24" t="str">
        <f>IF($H$33="","",
IF(OR($H$33="Corrupción",$H$33="Lavado de Activos",$H$33="Financiación del Terrorismo",$H$33="Trámites, OPAs y Consultas de Acceso a la Información Pública"),"No Aplica",'5. Valoración de Controles'!$I33))</f>
        <v/>
      </c>
      <c r="S33" s="24" t="str">
        <f>IF($H$33="","",
IF(OR($H$33="Corrupción",$H$33="Lavado de Activos",$H$33="Financiación del Terrorismo",$H$33="Trámites, OPAs y Consultas de Acceso a la Información Pública"),"No Aplica",'5. Valoración de Controles'!$J33))</f>
        <v/>
      </c>
      <c r="T33" s="24" t="str">
        <f>IF($H$33="","",
IF(OR($H$33="Corrupción",$H$33="Lavado de Activos",$H$33="Financiación del Terrorismo",$H$33="Trámites, OPAs y Consultas de Acceso a la Información Pública"),"No Aplica",'5. Valoración de Controles'!$K33))</f>
        <v/>
      </c>
      <c r="U33" s="24" t="str">
        <f>IF($H$33="","",
IF(OR($H$33="Corrupción",$H$33="Lavado de Activos",$H$33="Financiación del Terrorismo",$H$33="Trámites, OPAs y Consultas de Acceso a la Información Pública"),"No Aplica",'5. Valoración de Controles'!$L33))</f>
        <v/>
      </c>
      <c r="V33" s="24" t="str">
        <f>IF($H$33="","",
IF(OR($H$33="Corrupción",$H$33="Lavado de Activos",$H$33="Financiación del Terrorismo",$H$33="Trámites, OPAs y Consultas de Acceso a la Información Pública"),"No Aplica",'5. Valoración de Controles'!$M33))</f>
        <v/>
      </c>
      <c r="W33" s="24" t="str">
        <f>IF($H$33="","",
IF(OR($H$33="Corrupción",$H$33="Lavado de Activos",$H$33="Financiación del Terrorismo",$H$33="Trámites, OPAs y Consultas de Acceso a la Información Pública"),"No Aplica",'5. Valoración de Controles'!$N33))</f>
        <v/>
      </c>
      <c r="X33" s="32" t="str">
        <f>IF($H$33="","",
IF(OR($H$33="Corrupción",$H$33="Lavado de Activos",$H$33="Financiación del Terrorismo",$H$33="Trámites, OPAs y Consultas de Acceso a la Información Pública"),"No Aplica",'5. Valoración de Controles'!$O33))</f>
        <v/>
      </c>
      <c r="Y33" s="32" t="str">
        <f>IF($H$33="","",
IF(OR($H$33="Corrupción",$H$33="Lavado de Activos",$H$33="Financiación del Terrorismo",$H$33="Trámites, OPAs y Consultas de Acceso a la Información Pública"),"No Aplica",'5. Valoración de Controles'!$P33))</f>
        <v/>
      </c>
      <c r="Z33" s="32" t="str">
        <f>IF($H$33="","",
IF(OR($H$33="Corrupción",$H$33="Lavado de Activos",$H$33="Financiación del Terrorismo",$H$33="Trámites, OPAs y Consultas de Acceso a la Información Pública"),"No Aplica",'5. Valoración de Controles'!$Q33))</f>
        <v/>
      </c>
      <c r="AA33" s="25" t="str">
        <f>IF($H$33="","",
IF(OR($H$33="Corrupción",$H$33="Lavado de Activos",$H$33="Financiación del Terrorismo",$H$33="Trámites, OPAs y Consultas de Acceso a la Información Pública"),"No aplica",'5. Valoración de Controles'!$R33))</f>
        <v/>
      </c>
      <c r="AB33" s="101"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
      </c>
      <c r="AD33" s="101"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
      </c>
      <c r="AF33" s="100"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02"/>
      <c r="AH33" s="113"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06"/>
      <c r="AJ33" s="118"/>
      <c r="AK33" s="118" t="str">
        <f>IF(AI33="","","∑ Peso porcentual de cada acción definida")</f>
        <v/>
      </c>
      <c r="AL33" s="97"/>
      <c r="AM33" s="3"/>
      <c r="AN33" s="3"/>
      <c r="AO33" s="3"/>
      <c r="AP33" s="3"/>
      <c r="AQ33" s="3"/>
      <c r="AR33" s="3"/>
      <c r="AS33" s="3"/>
      <c r="AT33" s="3"/>
      <c r="AU33" s="3"/>
      <c r="AV33" s="3"/>
      <c r="AW33" s="3"/>
      <c r="AX33" s="3"/>
      <c r="AY33" s="3"/>
      <c r="AZ33" s="3"/>
      <c r="BA33" s="3"/>
      <c r="BB33" s="3"/>
      <c r="BC33" s="3"/>
      <c r="BD33" s="3"/>
      <c r="BE33" s="3"/>
      <c r="BF33" s="3"/>
    </row>
    <row r="34" spans="1:58" ht="31.5" customHeight="1">
      <c r="A34" s="91"/>
      <c r="B34" s="91"/>
      <c r="C34" s="91"/>
      <c r="D34" s="91"/>
      <c r="E34" s="91"/>
      <c r="F34" s="91"/>
      <c r="G34" s="91"/>
      <c r="H34" s="91"/>
      <c r="I34" s="91"/>
      <c r="J34" s="91"/>
      <c r="K34" s="91"/>
      <c r="L34" s="91"/>
      <c r="M34" s="91"/>
      <c r="N34" s="91"/>
      <c r="O34" s="91"/>
      <c r="P34" s="91"/>
      <c r="Q34" s="31" t="str">
        <f>IF($H$33="","",
IF(OR($H$33="Corrupción",$H$33="Lavado de Activos",$H$33="Financiación del Terrorismo",$H$33="Trámites, OPAs y Consultas de Acceso a la Información Pública"),'6.Valoración Control Corrupción'!$E34,'5. Valoración de Controles'!$H34))</f>
        <v/>
      </c>
      <c r="R34" s="24" t="str">
        <f>IF($H$33="","",
IF(OR($H$33="Corrupción",$H$33="Lavado de Activos",$H$33="Financiación del Terrorismo",$H$33="Trámites, OPAs y Consultas de Acceso a la Información Pública"),"No Aplica",'5. Valoración de Controles'!$I34))</f>
        <v/>
      </c>
      <c r="S34" s="24" t="str">
        <f>IF($H$33="","",
IF(OR($H$33="Corrupción",$H$33="Lavado de Activos",$H$33="Financiación del Terrorismo",$H$33="Trámites, OPAs y Consultas de Acceso a la Información Pública"),"No Aplica",'5. Valoración de Controles'!$J34))</f>
        <v/>
      </c>
      <c r="T34" s="24" t="str">
        <f>IF($H$33="","",
IF(OR($H$33="Corrupción",$H$33="Lavado de Activos",$H$33="Financiación del Terrorismo",$H$33="Trámites, OPAs y Consultas de Acceso a la Información Pública"),"No Aplica",'5. Valoración de Controles'!$K34))</f>
        <v/>
      </c>
      <c r="U34" s="24" t="str">
        <f>IF($H$33="","",
IF(OR($H$33="Corrupción",$H$33="Lavado de Activos",$H$33="Financiación del Terrorismo",$H$33="Trámites, OPAs y Consultas de Acceso a la Información Pública"),"No Aplica",'5. Valoración de Controles'!$L34))</f>
        <v/>
      </c>
      <c r="V34" s="24" t="str">
        <f>IF($H$33="","",
IF(OR($H$33="Corrupción",$H$33="Lavado de Activos",$H$33="Financiación del Terrorismo",$H$33="Trámites, OPAs y Consultas de Acceso a la Información Pública"),"No Aplica",'5. Valoración de Controles'!$M34))</f>
        <v/>
      </c>
      <c r="W34" s="24" t="str">
        <f>IF($H$33="","",
IF(OR($H$33="Corrupción",$H$33="Lavado de Activos",$H$33="Financiación del Terrorismo",$H$33="Trámites, OPAs y Consultas de Acceso a la Información Pública"),"No Aplica",'5. Valoración de Controles'!$N34))</f>
        <v/>
      </c>
      <c r="X34" s="32" t="str">
        <f>IF($H$33="","",
IF(OR($H$33="Corrupción",$H$33="Lavado de Activos",$H$33="Financiación del Terrorismo",$H$33="Trámites, OPAs y Consultas de Acceso a la Información Pública"),"No Aplica",'5. Valoración de Controles'!$O34))</f>
        <v/>
      </c>
      <c r="Y34" s="32" t="str">
        <f>IF($H$33="","",
IF(OR($H$33="Corrupción",$H$33="Lavado de Activos",$H$33="Financiación del Terrorismo",$H$33="Trámites, OPAs y Consultas de Acceso a la Información Pública"),"No Aplica",'5. Valoración de Controles'!$P34))</f>
        <v/>
      </c>
      <c r="Z34" s="32" t="str">
        <f>IF($H$33="","",
IF(OR($H$33="Corrupción",$H$33="Lavado de Activos",$H$33="Financiación del Terrorismo",$H$33="Trámites, OPAs y Consultas de Acceso a la Información Pública"),"No Aplica",'5. Valoración de Controles'!$Q34))</f>
        <v/>
      </c>
      <c r="AA34" s="25" t="str">
        <f>IF($H$33="","",
IF(OR($H$33="Corrupción",$H$33="Lavado de Activos",$H$33="Financiación del Terrorismo",$H$33="Trámites, OPAs y Consultas de Acceso a la Información Pública"),"No aplica",'5. Valoración de Controles'!$R34))</f>
        <v/>
      </c>
      <c r="AB34" s="91"/>
      <c r="AC34" s="91"/>
      <c r="AD34" s="91"/>
      <c r="AE34" s="91"/>
      <c r="AF34" s="91"/>
      <c r="AG34" s="91"/>
      <c r="AH34" s="91"/>
      <c r="AI34" s="91"/>
      <c r="AJ34" s="91"/>
      <c r="AK34" s="91"/>
      <c r="AL34" s="91"/>
      <c r="AM34" s="3"/>
      <c r="AN34" s="3"/>
      <c r="AO34" s="3"/>
      <c r="AP34" s="3"/>
      <c r="AQ34" s="3"/>
      <c r="AR34" s="3"/>
      <c r="AS34" s="3"/>
      <c r="AT34" s="3"/>
      <c r="AU34" s="3"/>
      <c r="AV34" s="3"/>
      <c r="AW34" s="3"/>
      <c r="AX34" s="3"/>
      <c r="AY34" s="3"/>
      <c r="AZ34" s="3"/>
      <c r="BA34" s="3"/>
      <c r="BB34" s="3"/>
      <c r="BC34" s="3"/>
      <c r="BD34" s="3"/>
      <c r="BE34" s="3"/>
      <c r="BF34" s="3"/>
    </row>
    <row r="35" spans="1:58" ht="31.5" customHeight="1">
      <c r="A35" s="86"/>
      <c r="B35" s="86"/>
      <c r="C35" s="86"/>
      <c r="D35" s="86"/>
      <c r="E35" s="86"/>
      <c r="F35" s="86"/>
      <c r="G35" s="86"/>
      <c r="H35" s="86"/>
      <c r="I35" s="86"/>
      <c r="J35" s="86"/>
      <c r="K35" s="86"/>
      <c r="L35" s="86"/>
      <c r="M35" s="86"/>
      <c r="N35" s="86"/>
      <c r="O35" s="86"/>
      <c r="P35" s="86"/>
      <c r="Q35" s="31" t="str">
        <f>IF($H$33="","",
IF(OR($H$33="Corrupción",$H$33="Lavado de Activos",$H$33="Financiación del Terrorismo",$H$33="Trámites, OPAs y Consultas de Acceso a la Información Pública"),'6.Valoración Control Corrupción'!$E35,'5. Valoración de Controles'!$H35))</f>
        <v/>
      </c>
      <c r="R35" s="24" t="str">
        <f>IF($H$33="","",
IF(OR($H$33="Corrupción",$H$33="Lavado de Activos",$H$33="Financiación del Terrorismo",$H$33="Trámites, OPAs y Consultas de Acceso a la Información Pública"),"No Aplica",'5. Valoración de Controles'!$I35))</f>
        <v/>
      </c>
      <c r="S35" s="24" t="str">
        <f>IF($H$33="","",
IF(OR($H$33="Corrupción",$H$33="Lavado de Activos",$H$33="Financiación del Terrorismo",$H$33="Trámites, OPAs y Consultas de Acceso a la Información Pública"),"No Aplica",'5. Valoración de Controles'!$J35))</f>
        <v/>
      </c>
      <c r="T35" s="24" t="str">
        <f>IF($H$33="","",
IF(OR($H$33="Corrupción",$H$33="Lavado de Activos",$H$33="Financiación del Terrorismo",$H$33="Trámites, OPAs y Consultas de Acceso a la Información Pública"),"No Aplica",'5. Valoración de Controles'!$K35))</f>
        <v/>
      </c>
      <c r="U35" s="24" t="str">
        <f>IF($H$33="","",
IF(OR($H$33="Corrupción",$H$33="Lavado de Activos",$H$33="Financiación del Terrorismo",$H$33="Trámites, OPAs y Consultas de Acceso a la Información Pública"),"No Aplica",'5. Valoración de Controles'!$L35))</f>
        <v/>
      </c>
      <c r="V35" s="24" t="str">
        <f>IF($H$33="","",
IF(OR($H$33="Corrupción",$H$33="Lavado de Activos",$H$33="Financiación del Terrorismo",$H$33="Trámites, OPAs y Consultas de Acceso a la Información Pública"),"No Aplica",'5. Valoración de Controles'!$M35))</f>
        <v/>
      </c>
      <c r="W35" s="24" t="str">
        <f>IF($H$33="","",
IF(OR($H$33="Corrupción",$H$33="Lavado de Activos",$H$33="Financiación del Terrorismo",$H$33="Trámites, OPAs y Consultas de Acceso a la Información Pública"),"No Aplica",'5. Valoración de Controles'!$N35))</f>
        <v/>
      </c>
      <c r="X35" s="32" t="str">
        <f>IF($H$33="","",
IF(OR($H$33="Corrupción",$H$33="Lavado de Activos",$H$33="Financiación del Terrorismo",$H$33="Trámites, OPAs y Consultas de Acceso a la Información Pública"),"No Aplica",'5. Valoración de Controles'!$O35))</f>
        <v/>
      </c>
      <c r="Y35" s="32" t="str">
        <f>IF($H$33="","",
IF(OR($H$33="Corrupción",$H$33="Lavado de Activos",$H$33="Financiación del Terrorismo",$H$33="Trámites, OPAs y Consultas de Acceso a la Información Pública"),"No Aplica",'5. Valoración de Controles'!$P35))</f>
        <v/>
      </c>
      <c r="Z35" s="32" t="str">
        <f>IF($H$33="","",
IF(OR($H$33="Corrupción",$H$33="Lavado de Activos",$H$33="Financiación del Terrorismo",$H$33="Trámites, OPAs y Consultas de Acceso a la Información Pública"),"No Aplica",'5. Valoración de Controles'!$Q35))</f>
        <v/>
      </c>
      <c r="AA35" s="25" t="str">
        <f>IF($H$33="","",
IF(OR($H$33="Corrupción",$H$33="Lavado de Activos",$H$33="Financiación del Terrorismo",$H$33="Trámites, OPAs y Consultas de Acceso a la Información Pública"),"No aplica",'5. Valoración de Controles'!$R35))</f>
        <v/>
      </c>
      <c r="AB35" s="86"/>
      <c r="AC35" s="86"/>
      <c r="AD35" s="86"/>
      <c r="AE35" s="86"/>
      <c r="AF35" s="86"/>
      <c r="AG35" s="86"/>
      <c r="AH35" s="86"/>
      <c r="AI35" s="86"/>
      <c r="AJ35" s="86"/>
      <c r="AK35" s="86"/>
      <c r="AL35" s="86"/>
      <c r="AM35" s="3"/>
      <c r="AN35" s="3"/>
      <c r="AO35" s="3"/>
      <c r="AP35" s="3"/>
      <c r="AQ35" s="3"/>
      <c r="AR35" s="3"/>
      <c r="AS35" s="3"/>
      <c r="AT35" s="3"/>
      <c r="AU35" s="3"/>
      <c r="AV35" s="3"/>
      <c r="AW35" s="3"/>
      <c r="AX35" s="3"/>
      <c r="AY35" s="3"/>
      <c r="AZ35" s="3"/>
      <c r="BA35" s="3"/>
      <c r="BB35" s="3"/>
      <c r="BC35" s="3"/>
      <c r="BD35" s="3"/>
      <c r="BE35" s="3"/>
      <c r="BF35" s="3"/>
    </row>
    <row r="36" spans="1:58" ht="31.5" customHeight="1">
      <c r="A36" s="96">
        <v>10</v>
      </c>
      <c r="B36" s="97" t="str">
        <f>'2. Identificación del Riesgo'!B36:B38</f>
        <v/>
      </c>
      <c r="C36" s="97" t="str">
        <f>IF('2. Identificación del Riesgo'!C36:C38="","",'2. Identificación del Riesgo'!C36:C38)</f>
        <v/>
      </c>
      <c r="D36" s="97" t="str">
        <f>IF('2. Identificación del Riesgo'!D36:D38="","",'2. Identificación del Riesgo'!D36:D38)</f>
        <v/>
      </c>
      <c r="E36" s="97" t="str">
        <f>IF('2. Identificación del Riesgo'!E36:E38="","",'2. Identificación del Riesgo'!E36:E38)</f>
        <v/>
      </c>
      <c r="F36" s="97" t="str">
        <f>IF('2. Identificación del Riesgo'!F36:F38="","",'2. Identificación del Riesgo'!F36:F38)</f>
        <v/>
      </c>
      <c r="G36" s="97" t="str">
        <f>IF('2. Identificación del Riesgo'!G36:G38="","",'2. Identificación del Riesgo'!G36:G38)</f>
        <v/>
      </c>
      <c r="H36" s="97" t="str">
        <f>IF('2. Identificación del Riesgo'!H36:H38="","",'2. Identificación del Riesgo'!H36:H38)</f>
        <v/>
      </c>
      <c r="I36" s="97" t="str">
        <f>IF('2. Identificación del Riesgo'!I36:I38="","",'2. Identificación del Riesgo'!I36:I38)</f>
        <v/>
      </c>
      <c r="J36" s="97" t="str">
        <f>IF('2. Identificación del Riesgo'!J36:J38="","",'2. Identificación del Riesgo'!J36:J38)</f>
        <v/>
      </c>
      <c r="K36" s="101" t="str">
        <f>'2. Identificación del Riesgo'!K36:K38</f>
        <v/>
      </c>
      <c r="L36" s="99" t="str">
        <f>'2. Identificación del Riesgo'!L36:L38</f>
        <v/>
      </c>
      <c r="M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
      </c>
      <c r="N36" s="101" t="str">
        <f>'2. Identificación del Riesgo'!N36:N38</f>
        <v/>
      </c>
      <c r="O36" s="99" t="str">
        <f>'2. Identificación del Riesgo'!O36:O38</f>
        <v/>
      </c>
      <c r="P36" s="100" t="str">
        <f>'2. Identificación del Riesgo'!P36:P38</f>
        <v/>
      </c>
      <c r="Q36" s="31" t="str">
        <f>IF($H$36="","",
IF(OR($H$36="Corrupción",$H$36="Lavado de Activos",$H$36="Financiación del Terrorismo",$H$36="Trámites, OPAs y Consultas de Acceso a la Información Pública"),'6.Valoración Control Corrupción'!$E36,'5. Valoración de Controles'!$H36))</f>
        <v/>
      </c>
      <c r="R36" s="24" t="str">
        <f>IF($H$36="","",
IF(OR($H$36="Corrupción",$H$36="Lavado de Activos",$H$36="Financiación del Terrorismo",$H$36="Trámites, OPAs y Consultas de Acceso a la Información Pública"),"No Aplica",'5. Valoración de Controles'!$I36))</f>
        <v/>
      </c>
      <c r="S36" s="24" t="str">
        <f>IF($H$36="","",
IF(OR($H$36="Corrupción",$H$36="Lavado de Activos",$H$36="Financiación del Terrorismo",$H$36="Trámites, OPAs y Consultas de Acceso a la Información Pública"),"No Aplica",'5. Valoración de Controles'!$J36))</f>
        <v/>
      </c>
      <c r="T36" s="24" t="str">
        <f>IF($H$36="","",
IF(OR($H$36="Corrupción",$H$36="Lavado de Activos",$H$36="Financiación del Terrorismo",$H$36="Trámites, OPAs y Consultas de Acceso a la Información Pública"),"No Aplica",'5. Valoración de Controles'!$K36))</f>
        <v/>
      </c>
      <c r="U36" s="24" t="str">
        <f>IF($H$36="","",
IF(OR($H$36="Corrupción",$H$36="Lavado de Activos",$H$36="Financiación del Terrorismo",$H$36="Trámites, OPAs y Consultas de Acceso a la Información Pública"),"No Aplica",'5. Valoración de Controles'!$L36))</f>
        <v/>
      </c>
      <c r="V36" s="24" t="str">
        <f>IF($H$36="","",
IF(OR($H$36="Corrupción",$H$36="Lavado de Activos",$H$36="Financiación del Terrorismo",$H$36="Trámites, OPAs y Consultas de Acceso a la Información Pública"),"No Aplica",'5. Valoración de Controles'!$M36))</f>
        <v/>
      </c>
      <c r="W36" s="24" t="str">
        <f>IF($H$36="","",
IF(OR($H$36="Corrupción",$H$36="Lavado de Activos",$H$36="Financiación del Terrorismo",$H$36="Trámites, OPAs y Consultas de Acceso a la Información Pública"),"No Aplica",'5. Valoración de Controles'!$N36))</f>
        <v/>
      </c>
      <c r="X36" s="32" t="str">
        <f>IF($H$36="","",
IF(OR($H$36="Corrupción",$H$36="Lavado de Activos",$H$36="Financiación del Terrorismo",$H$36="Trámites, OPAs y Consultas de Acceso a la Información Pública"),"No Aplica",'5. Valoración de Controles'!$O36))</f>
        <v/>
      </c>
      <c r="Y36" s="32" t="str">
        <f>IF($H$36="","",
IF(OR($H$36="Corrupción",$H$36="Lavado de Activos",$H$36="Financiación del Terrorismo",$H$36="Trámites, OPAs y Consultas de Acceso a la Información Pública"),"No Aplica",'5. Valoración de Controles'!$P36))</f>
        <v/>
      </c>
      <c r="Z36" s="32" t="str">
        <f>IF($H$36="","",
IF(OR($H$36="Corrupción",$H$36="Lavado de Activos",$H$36="Financiación del Terrorismo",$H$36="Trámites, OPAs y Consultas de Acceso a la Información Pública"),"No Aplica",'5. Valoración de Controles'!$Q36))</f>
        <v/>
      </c>
      <c r="AA36" s="25" t="str">
        <f>IF($H$36="","",
IF(OR($H$36="Corrupción",$H$36="Lavado de Activos",$H$36="Financiación del Terrorismo",$H$36="Trámites, OPAs y Consultas de Acceso a la Información Pública"),"No aplica",'5. Valoración de Controles'!$R36))</f>
        <v/>
      </c>
      <c r="AB36" s="101"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
      </c>
      <c r="AD36" s="101"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
      </c>
      <c r="AF36" s="100"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02"/>
      <c r="AH36" s="113"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06"/>
      <c r="AJ36" s="118"/>
      <c r="AK36" s="118" t="str">
        <f>IF(AI36="","","∑ Peso porcentual de cada acción definida")</f>
        <v/>
      </c>
      <c r="AL36" s="97"/>
      <c r="AM36" s="3"/>
      <c r="AN36" s="3"/>
      <c r="AO36" s="3"/>
      <c r="AP36" s="3"/>
      <c r="AQ36" s="3"/>
      <c r="AR36" s="3"/>
      <c r="AS36" s="3"/>
      <c r="AT36" s="3"/>
      <c r="AU36" s="3"/>
      <c r="AV36" s="3"/>
      <c r="AW36" s="3"/>
      <c r="AX36" s="3"/>
      <c r="AY36" s="3"/>
      <c r="AZ36" s="3"/>
      <c r="BA36" s="3"/>
      <c r="BB36" s="3"/>
      <c r="BC36" s="3"/>
      <c r="BD36" s="3"/>
      <c r="BE36" s="3"/>
      <c r="BF36" s="3"/>
    </row>
    <row r="37" spans="1:58" ht="31.5" customHeight="1">
      <c r="A37" s="91"/>
      <c r="B37" s="91"/>
      <c r="C37" s="91"/>
      <c r="D37" s="91"/>
      <c r="E37" s="91"/>
      <c r="F37" s="91"/>
      <c r="G37" s="91"/>
      <c r="H37" s="91"/>
      <c r="I37" s="91"/>
      <c r="J37" s="91"/>
      <c r="K37" s="91"/>
      <c r="L37" s="91"/>
      <c r="M37" s="91"/>
      <c r="N37" s="91"/>
      <c r="O37" s="91"/>
      <c r="P37" s="91"/>
      <c r="Q37" s="31" t="str">
        <f>IF($H$36="","",
IF(OR($H$36="Corrupción",$H$36="Lavado de Activos",$H$36="Financiación del Terrorismo",$H$36="Trámites, OPAs y Consultas de Acceso a la Información Pública"),'6.Valoración Control Corrupción'!$E37,'5. Valoración de Controles'!$H37))</f>
        <v/>
      </c>
      <c r="R37" s="24" t="str">
        <f>IF($H$36="","",
IF(OR($H$36="Corrupción",$H$36="Lavado de Activos",$H$36="Financiación del Terrorismo",$H$36="Trámites, OPAs y Consultas de Acceso a la Información Pública"),"No Aplica",'5. Valoración de Controles'!$I37))</f>
        <v/>
      </c>
      <c r="S37" s="24" t="str">
        <f>IF($H$36="","",
IF(OR($H$36="Corrupción",$H$36="Lavado de Activos",$H$36="Financiación del Terrorismo",$H$36="Trámites, OPAs y Consultas de Acceso a la Información Pública"),"No Aplica",'5. Valoración de Controles'!$J37))</f>
        <v/>
      </c>
      <c r="T37" s="24" t="str">
        <f>IF($H$36="","",
IF(OR($H$36="Corrupción",$H$36="Lavado de Activos",$H$36="Financiación del Terrorismo",$H$36="Trámites, OPAs y Consultas de Acceso a la Información Pública"),"No Aplica",'5. Valoración de Controles'!$K37))</f>
        <v/>
      </c>
      <c r="U37" s="24" t="str">
        <f>IF($H$36="","",
IF(OR($H$36="Corrupción",$H$36="Lavado de Activos",$H$36="Financiación del Terrorismo",$H$36="Trámites, OPAs y Consultas de Acceso a la Información Pública"),"No Aplica",'5. Valoración de Controles'!$L37))</f>
        <v/>
      </c>
      <c r="V37" s="24" t="str">
        <f>IF($H$36="","",
IF(OR($H$36="Corrupción",$H$36="Lavado de Activos",$H$36="Financiación del Terrorismo",$H$36="Trámites, OPAs y Consultas de Acceso a la Información Pública"),"No Aplica",'5. Valoración de Controles'!$M37))</f>
        <v/>
      </c>
      <c r="W37" s="24" t="str">
        <f>IF($H$36="","",
IF(OR($H$36="Corrupción",$H$36="Lavado de Activos",$H$36="Financiación del Terrorismo",$H$36="Trámites, OPAs y Consultas de Acceso a la Información Pública"),"No Aplica",'5. Valoración de Controles'!$N37))</f>
        <v/>
      </c>
      <c r="X37" s="32" t="str">
        <f>IF($H$36="","",
IF(OR($H$36="Corrupción",$H$36="Lavado de Activos",$H$36="Financiación del Terrorismo",$H$36="Trámites, OPAs y Consultas de Acceso a la Información Pública"),"No Aplica",'5. Valoración de Controles'!$O37))</f>
        <v/>
      </c>
      <c r="Y37" s="32" t="str">
        <f>IF($H$36="","",
IF(OR($H$36="Corrupción",$H$36="Lavado de Activos",$H$36="Financiación del Terrorismo",$H$36="Trámites, OPAs y Consultas de Acceso a la Información Pública"),"No Aplica",'5. Valoración de Controles'!$P37))</f>
        <v/>
      </c>
      <c r="Z37" s="32" t="str">
        <f>IF($H$36="","",
IF(OR($H$36="Corrupción",$H$36="Lavado de Activos",$H$36="Financiación del Terrorismo",$H$36="Trámites, OPAs y Consultas de Acceso a la Información Pública"),"No Aplica",'5. Valoración de Controles'!$Q37))</f>
        <v/>
      </c>
      <c r="AA37" s="25" t="str">
        <f>IF($H$36="","",
IF(OR($H$36="Corrupción",$H$36="Lavado de Activos",$H$36="Financiación del Terrorismo",$H$36="Trámites, OPAs y Consultas de Acceso a la Información Pública"),"No aplica",'5. Valoración de Controles'!$R37))</f>
        <v/>
      </c>
      <c r="AB37" s="91"/>
      <c r="AC37" s="91"/>
      <c r="AD37" s="91"/>
      <c r="AE37" s="91"/>
      <c r="AF37" s="91"/>
      <c r="AG37" s="91"/>
      <c r="AH37" s="91"/>
      <c r="AI37" s="91"/>
      <c r="AJ37" s="91"/>
      <c r="AK37" s="91"/>
      <c r="AL37" s="91"/>
      <c r="AM37" s="2"/>
      <c r="AN37" s="2"/>
      <c r="AO37" s="2"/>
      <c r="AP37" s="2"/>
      <c r="AQ37" s="2"/>
      <c r="AR37" s="2"/>
      <c r="AS37" s="2"/>
      <c r="AT37" s="2"/>
      <c r="AU37" s="2"/>
      <c r="AV37" s="2"/>
      <c r="AW37" s="2"/>
      <c r="AX37" s="2"/>
      <c r="AY37" s="2"/>
      <c r="AZ37" s="2"/>
      <c r="BA37" s="2"/>
      <c r="BB37" s="2"/>
      <c r="BC37" s="2"/>
      <c r="BD37" s="2"/>
      <c r="BE37" s="2"/>
      <c r="BF37" s="2"/>
    </row>
    <row r="38" spans="1:58" ht="31.5" customHeight="1">
      <c r="A38" s="86"/>
      <c r="B38" s="86"/>
      <c r="C38" s="86"/>
      <c r="D38" s="86"/>
      <c r="E38" s="86"/>
      <c r="F38" s="86"/>
      <c r="G38" s="86"/>
      <c r="H38" s="86"/>
      <c r="I38" s="86"/>
      <c r="J38" s="86"/>
      <c r="K38" s="86"/>
      <c r="L38" s="86"/>
      <c r="M38" s="86"/>
      <c r="N38" s="86"/>
      <c r="O38" s="86"/>
      <c r="P38" s="86"/>
      <c r="Q38" s="31" t="str">
        <f>IF($H$36="","",
IF(OR($H$36="Corrupción",$H$36="Lavado de Activos",$H$36="Financiación del Terrorismo",$H$36="Trámites, OPAs y Consultas de Acceso a la Información Pública"),'6.Valoración Control Corrupción'!$E38,'5. Valoración de Controles'!$H38))</f>
        <v/>
      </c>
      <c r="R38" s="24" t="str">
        <f>IF($H$36="","",
IF(OR($H$36="Corrupción",$H$36="Lavado de Activos",$H$36="Financiación del Terrorismo",$H$36="Trámites, OPAs y Consultas de Acceso a la Información Pública"),"No Aplica",'5. Valoración de Controles'!$I38))</f>
        <v/>
      </c>
      <c r="S38" s="24" t="str">
        <f>IF($H$36="","",
IF(OR($H$36="Corrupción",$H$36="Lavado de Activos",$H$36="Financiación del Terrorismo",$H$36="Trámites, OPAs y Consultas de Acceso a la Información Pública"),"No Aplica",'5. Valoración de Controles'!$J38))</f>
        <v/>
      </c>
      <c r="T38" s="24" t="str">
        <f>IF($H$36="","",
IF(OR($H$36="Corrupción",$H$36="Lavado de Activos",$H$36="Financiación del Terrorismo",$H$36="Trámites, OPAs y Consultas de Acceso a la Información Pública"),"No Aplica",'5. Valoración de Controles'!$K38))</f>
        <v/>
      </c>
      <c r="U38" s="24" t="str">
        <f>IF($H$36="","",
IF(OR($H$36="Corrupción",$H$36="Lavado de Activos",$H$36="Financiación del Terrorismo",$H$36="Trámites, OPAs y Consultas de Acceso a la Información Pública"),"No Aplica",'5. Valoración de Controles'!$L38))</f>
        <v/>
      </c>
      <c r="V38" s="24" t="str">
        <f>IF($H$36="","",
IF(OR($H$36="Corrupción",$H$36="Lavado de Activos",$H$36="Financiación del Terrorismo",$H$36="Trámites, OPAs y Consultas de Acceso a la Información Pública"),"No Aplica",'5. Valoración de Controles'!$M38))</f>
        <v/>
      </c>
      <c r="W38" s="24" t="str">
        <f>IF($H$36="","",
IF(OR($H$36="Corrupción",$H$36="Lavado de Activos",$H$36="Financiación del Terrorismo",$H$36="Trámites, OPAs y Consultas de Acceso a la Información Pública"),"No Aplica",'5. Valoración de Controles'!$N38))</f>
        <v/>
      </c>
      <c r="X38" s="32" t="str">
        <f>IF($H$36="","",
IF(OR($H$36="Corrupción",$H$36="Lavado de Activos",$H$36="Financiación del Terrorismo",$H$36="Trámites, OPAs y Consultas de Acceso a la Información Pública"),"No Aplica",'5. Valoración de Controles'!$O38))</f>
        <v/>
      </c>
      <c r="Y38" s="32" t="str">
        <f>IF($H$36="","",
IF(OR($H$36="Corrupción",$H$36="Lavado de Activos",$H$36="Financiación del Terrorismo",$H$36="Trámites, OPAs y Consultas de Acceso a la Información Pública"),"No Aplica",'5. Valoración de Controles'!$P38))</f>
        <v/>
      </c>
      <c r="Z38" s="32" t="str">
        <f>IF($H$36="","",
IF(OR($H$36="Corrupción",$H$36="Lavado de Activos",$H$36="Financiación del Terrorismo",$H$36="Trámites, OPAs y Consultas de Acceso a la Información Pública"),"No Aplica",'5. Valoración de Controles'!$Q38))</f>
        <v/>
      </c>
      <c r="AA38" s="25" t="str">
        <f>IF($H$36="","",
IF(OR($H$36="Corrupción",$H$36="Lavado de Activos",$H$36="Financiación del Terrorismo",$H$36="Trámites, OPAs y Consultas de Acceso a la Información Pública"),"No aplica",'5. Valoración de Controles'!$R38))</f>
        <v/>
      </c>
      <c r="AB38" s="86"/>
      <c r="AC38" s="86"/>
      <c r="AD38" s="86"/>
      <c r="AE38" s="86"/>
      <c r="AF38" s="86"/>
      <c r="AG38" s="86"/>
      <c r="AH38" s="86"/>
      <c r="AI38" s="86"/>
      <c r="AJ38" s="86"/>
      <c r="AK38" s="86"/>
      <c r="AL38" s="86"/>
      <c r="AM38" s="2"/>
      <c r="AN38" s="2"/>
      <c r="AO38" s="2"/>
      <c r="AP38" s="2"/>
      <c r="AQ38" s="2"/>
      <c r="AR38" s="2"/>
      <c r="AS38" s="2"/>
      <c r="AT38" s="2"/>
      <c r="AU38" s="2"/>
      <c r="AV38" s="2"/>
      <c r="AW38" s="2"/>
      <c r="AX38" s="2"/>
      <c r="AY38" s="2"/>
      <c r="AZ38" s="2"/>
      <c r="BA38" s="2"/>
      <c r="BB38" s="2"/>
      <c r="BC38" s="2"/>
      <c r="BD38" s="2"/>
      <c r="BE38" s="2"/>
      <c r="BF38" s="2"/>
    </row>
    <row r="39" spans="1:58" ht="31.5" customHeight="1">
      <c r="A39" s="96">
        <v>11</v>
      </c>
      <c r="B39" s="97" t="str">
        <f>'2. Identificación del Riesgo'!B39:B41</f>
        <v/>
      </c>
      <c r="C39" s="97" t="str">
        <f>IF('2. Identificación del Riesgo'!C39:C41="","",'2. Identificación del Riesgo'!C39:C41)</f>
        <v/>
      </c>
      <c r="D39" s="97" t="str">
        <f>IF('2. Identificación del Riesgo'!D39:D41="","",'2. Identificación del Riesgo'!D39:D41)</f>
        <v/>
      </c>
      <c r="E39" s="97" t="str">
        <f>IF('2. Identificación del Riesgo'!E39:E41="","",'2. Identificación del Riesgo'!E39:E41)</f>
        <v/>
      </c>
      <c r="F39" s="97" t="str">
        <f>IF('2. Identificación del Riesgo'!F39:F41="","",'2. Identificación del Riesgo'!F39:F41)</f>
        <v/>
      </c>
      <c r="G39" s="97" t="str">
        <f>IF('2. Identificación del Riesgo'!G39:G41="","",'2. Identificación del Riesgo'!G39:G41)</f>
        <v/>
      </c>
      <c r="H39" s="97" t="str">
        <f>IF('2. Identificación del Riesgo'!H39:H41="","",'2. Identificación del Riesgo'!H39:H41)</f>
        <v/>
      </c>
      <c r="I39" s="97" t="str">
        <f>IF('2. Identificación del Riesgo'!I39:I41="","",'2. Identificación del Riesgo'!I39:I41)</f>
        <v/>
      </c>
      <c r="J39" s="97" t="str">
        <f>IF('2. Identificación del Riesgo'!J39:J41="","",'2. Identificación del Riesgo'!J39:J41)</f>
        <v/>
      </c>
      <c r="K39" s="101" t="str">
        <f>'2. Identificación del Riesgo'!K39:K41</f>
        <v/>
      </c>
      <c r="L39" s="99" t="str">
        <f>'2. Identificación del Riesgo'!L39:L41</f>
        <v/>
      </c>
      <c r="M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101" t="str">
        <f>'2. Identificación del Riesgo'!N39:N41</f>
        <v/>
      </c>
      <c r="O39" s="99" t="str">
        <f>'2. Identificación del Riesgo'!O39:O41</f>
        <v/>
      </c>
      <c r="P39" s="100" t="str">
        <f>'2. Identificación del Riesgo'!P39:P41</f>
        <v/>
      </c>
      <c r="Q39" s="31" t="str">
        <f>IF($H$39="","",
IF(OR($H$39="Corrupción",$H$39="Lavado de Activos",$H$39="Financiación del Terrorismo",$H$39="Trámites, OPAs y Consultas de Acceso a la Información Pública"),'6.Valoración Control Corrupción'!$E39,'5. Valoración de Controles'!$H39))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101"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101"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100"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2"/>
      <c r="AH39" s="113"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06"/>
      <c r="AJ39" s="118"/>
      <c r="AK39" s="118" t="str">
        <f>IF(AI39="","","∑ Peso porcentual de cada acción definida")</f>
        <v/>
      </c>
      <c r="AL39" s="97"/>
      <c r="AM39" s="3"/>
      <c r="AN39" s="3"/>
      <c r="AO39" s="3"/>
      <c r="AP39" s="3"/>
      <c r="AQ39" s="3"/>
      <c r="AR39" s="3"/>
      <c r="AS39" s="3"/>
      <c r="AT39" s="3"/>
      <c r="AU39" s="3"/>
      <c r="AV39" s="3"/>
      <c r="AW39" s="3"/>
      <c r="AX39" s="3"/>
      <c r="AY39" s="3"/>
      <c r="AZ39" s="3"/>
      <c r="BA39" s="3"/>
      <c r="BB39" s="3"/>
      <c r="BC39" s="3"/>
      <c r="BD39" s="3"/>
      <c r="BE39" s="3"/>
      <c r="BF39" s="3"/>
    </row>
    <row r="40" spans="1:58" ht="31.5" customHeight="1">
      <c r="A40" s="91"/>
      <c r="B40" s="91"/>
      <c r="C40" s="91"/>
      <c r="D40" s="91"/>
      <c r="E40" s="91"/>
      <c r="F40" s="91"/>
      <c r="G40" s="91"/>
      <c r="H40" s="91"/>
      <c r="I40" s="91"/>
      <c r="J40" s="91"/>
      <c r="K40" s="91"/>
      <c r="L40" s="91"/>
      <c r="M40" s="91"/>
      <c r="N40" s="91"/>
      <c r="O40" s="91"/>
      <c r="P40" s="91"/>
      <c r="Q40" s="31" t="str">
        <f>IF($H$39="","",
IF(OR($H$39="Corrupción",$H$39="Lavado de Activos",$H$39="Financiación del Terrorismo",$H$39="Trámites, OPAs y Consultas de Acceso a la Información Pública"),'6.Valoración Control Corrupción'!$E40,'5. Valoración de Controles'!$H40))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91"/>
      <c r="AC40" s="91"/>
      <c r="AD40" s="91"/>
      <c r="AE40" s="91"/>
      <c r="AF40" s="91"/>
      <c r="AG40" s="91"/>
      <c r="AH40" s="91"/>
      <c r="AI40" s="91"/>
      <c r="AJ40" s="91"/>
      <c r="AK40" s="91"/>
      <c r="AL40" s="91"/>
      <c r="AM40" s="2"/>
      <c r="AN40" s="2"/>
      <c r="AO40" s="2"/>
      <c r="AP40" s="2"/>
      <c r="AQ40" s="2"/>
      <c r="AR40" s="2"/>
      <c r="AS40" s="2"/>
      <c r="AT40" s="2"/>
      <c r="AU40" s="2"/>
      <c r="AV40" s="2"/>
      <c r="AW40" s="2"/>
      <c r="AX40" s="2"/>
      <c r="AY40" s="2"/>
      <c r="AZ40" s="2"/>
      <c r="BA40" s="2"/>
      <c r="BB40" s="2"/>
      <c r="BC40" s="2"/>
      <c r="BD40" s="2"/>
      <c r="BE40" s="2"/>
      <c r="BF40" s="2"/>
    </row>
    <row r="41" spans="1:58" ht="31.5" customHeight="1">
      <c r="A41" s="86"/>
      <c r="B41" s="86"/>
      <c r="C41" s="86"/>
      <c r="D41" s="86"/>
      <c r="E41" s="86"/>
      <c r="F41" s="86"/>
      <c r="G41" s="86"/>
      <c r="H41" s="86"/>
      <c r="I41" s="86"/>
      <c r="J41" s="86"/>
      <c r="K41" s="86"/>
      <c r="L41" s="86"/>
      <c r="M41" s="86"/>
      <c r="N41" s="86"/>
      <c r="O41" s="86"/>
      <c r="P41" s="86"/>
      <c r="Q41" s="31" t="str">
        <f>IF($H$39="","",
IF(OR($H$39="Corrupción",$H$39="Lavado de Activos",$H$39="Financiación del Terrorismo",$H$39="Trámites, OPAs y Consultas de Acceso a la Información Pública"),'6.Valoración Control Corrupción'!$E41,'5. Valoración de Controles'!$H41))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86"/>
      <c r="AC41" s="86"/>
      <c r="AD41" s="86"/>
      <c r="AE41" s="86"/>
      <c r="AF41" s="86"/>
      <c r="AG41" s="86"/>
      <c r="AH41" s="86"/>
      <c r="AI41" s="86"/>
      <c r="AJ41" s="86"/>
      <c r="AK41" s="86"/>
      <c r="AL41" s="86"/>
      <c r="AM41" s="2"/>
      <c r="AN41" s="2"/>
      <c r="AO41" s="2"/>
      <c r="AP41" s="2"/>
      <c r="AQ41" s="2"/>
      <c r="AR41" s="2"/>
      <c r="AS41" s="2"/>
      <c r="AT41" s="2"/>
      <c r="AU41" s="2"/>
      <c r="AV41" s="2"/>
      <c r="AW41" s="2"/>
      <c r="AX41" s="2"/>
      <c r="AY41" s="2"/>
      <c r="AZ41" s="2"/>
      <c r="BA41" s="2"/>
      <c r="BB41" s="2"/>
      <c r="BC41" s="2"/>
      <c r="BD41" s="2"/>
      <c r="BE41" s="2"/>
      <c r="BF41" s="2"/>
    </row>
    <row r="42" spans="1:58" ht="31.5" customHeight="1">
      <c r="A42" s="96">
        <v>12</v>
      </c>
      <c r="B42" s="97" t="str">
        <f>'2. Identificación del Riesgo'!B42:B44</f>
        <v/>
      </c>
      <c r="C42" s="97" t="str">
        <f>IF('2. Identificación del Riesgo'!C42:C44="","",'2. Identificación del Riesgo'!C42:C44)</f>
        <v/>
      </c>
      <c r="D42" s="97" t="str">
        <f>IF('2. Identificación del Riesgo'!D42:D44="","",'2. Identificación del Riesgo'!D42:D44)</f>
        <v/>
      </c>
      <c r="E42" s="97" t="str">
        <f>IF('2. Identificación del Riesgo'!E42:E44="","",'2. Identificación del Riesgo'!E42:E44)</f>
        <v/>
      </c>
      <c r="F42" s="97" t="str">
        <f>IF('2. Identificación del Riesgo'!F42:F44="","",'2. Identificación del Riesgo'!F42:F44)</f>
        <v/>
      </c>
      <c r="G42" s="97" t="str">
        <f>IF('2. Identificación del Riesgo'!G42:G44="","",'2. Identificación del Riesgo'!G42:G44)</f>
        <v/>
      </c>
      <c r="H42" s="97" t="str">
        <f>IF('2. Identificación del Riesgo'!H42:H44="","",'2. Identificación del Riesgo'!H42:H44)</f>
        <v/>
      </c>
      <c r="I42" s="97" t="str">
        <f>IF('2. Identificación del Riesgo'!I42:I44="","",'2. Identificación del Riesgo'!I42:I44)</f>
        <v/>
      </c>
      <c r="J42" s="97" t="str">
        <f>IF('2. Identificación del Riesgo'!J42:J44="","",'2. Identificación del Riesgo'!J42:J44)</f>
        <v/>
      </c>
      <c r="K42" s="101" t="str">
        <f>'2. Identificación del Riesgo'!K42:K44</f>
        <v/>
      </c>
      <c r="L42" s="99" t="str">
        <f>'2. Identificación del Riesgo'!L42:L44</f>
        <v/>
      </c>
      <c r="M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101" t="str">
        <f>'2. Identificación del Riesgo'!N42:N44</f>
        <v/>
      </c>
      <c r="O42" s="99" t="str">
        <f>'2. Identificación del Riesgo'!O42:O44</f>
        <v/>
      </c>
      <c r="P42" s="100" t="str">
        <f>'2. Identificación del Riesgo'!P42:P44</f>
        <v/>
      </c>
      <c r="Q42" s="31" t="str">
        <f>IF($H$42="","",
IF(OR($H$42="Corrupción",$H$42="Lavado de Activos",$H$42="Financiación del Terrorismo",$H$42="Trámites, OPAs y Consultas de Acceso a la Información Pública"),'6.Valoración Control Corrupción'!$E42,'5. Valoración de Controles'!$H42))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101"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101"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100"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2"/>
      <c r="AH42" s="113"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06"/>
      <c r="AJ42" s="118"/>
      <c r="AK42" s="118" t="str">
        <f>IF(AI42="","","∑ Peso porcentual de cada acción definida")</f>
        <v/>
      </c>
      <c r="AL42" s="97"/>
      <c r="AM42" s="3"/>
      <c r="AN42" s="3"/>
      <c r="AO42" s="3"/>
      <c r="AP42" s="3"/>
      <c r="AQ42" s="3"/>
      <c r="AR42" s="3"/>
      <c r="AS42" s="3"/>
      <c r="AT42" s="3"/>
      <c r="AU42" s="3"/>
      <c r="AV42" s="3"/>
      <c r="AW42" s="3"/>
      <c r="AX42" s="3"/>
      <c r="AY42" s="3"/>
      <c r="AZ42" s="3"/>
      <c r="BA42" s="3"/>
      <c r="BB42" s="3"/>
      <c r="BC42" s="3"/>
      <c r="BD42" s="3"/>
      <c r="BE42" s="3"/>
      <c r="BF42" s="3"/>
    </row>
    <row r="43" spans="1:58" ht="31.5" customHeight="1">
      <c r="A43" s="91"/>
      <c r="B43" s="91"/>
      <c r="C43" s="91"/>
      <c r="D43" s="91"/>
      <c r="E43" s="91"/>
      <c r="F43" s="91"/>
      <c r="G43" s="91"/>
      <c r="H43" s="91"/>
      <c r="I43" s="91"/>
      <c r="J43" s="91"/>
      <c r="K43" s="91"/>
      <c r="L43" s="91"/>
      <c r="M43" s="91"/>
      <c r="N43" s="91"/>
      <c r="O43" s="91"/>
      <c r="P43" s="91"/>
      <c r="Q43" s="31" t="str">
        <f>IF($H$42="","",
IF(OR($H$42="Corrupción",$H$42="Lavado de Activos",$H$42="Financiación del Terrorismo",$H$42="Trámites, OPAs y Consultas de Acceso a la Información Pública"),'6.Valoración Control Corrupción'!$E43,'5. Valoración de Controles'!$H43))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91"/>
      <c r="AC43" s="91"/>
      <c r="AD43" s="91"/>
      <c r="AE43" s="91"/>
      <c r="AF43" s="91"/>
      <c r="AG43" s="91"/>
      <c r="AH43" s="91"/>
      <c r="AI43" s="91"/>
      <c r="AJ43" s="91"/>
      <c r="AK43" s="91"/>
      <c r="AL43" s="91"/>
      <c r="AM43" s="2"/>
      <c r="AN43" s="2"/>
      <c r="AO43" s="2"/>
      <c r="AP43" s="2"/>
      <c r="AQ43" s="2"/>
      <c r="AR43" s="2"/>
      <c r="AS43" s="2"/>
      <c r="AT43" s="2"/>
      <c r="AU43" s="2"/>
      <c r="AV43" s="2"/>
      <c r="AW43" s="2"/>
      <c r="AX43" s="2"/>
      <c r="AY43" s="2"/>
      <c r="AZ43" s="2"/>
      <c r="BA43" s="2"/>
      <c r="BB43" s="2"/>
      <c r="BC43" s="2"/>
      <c r="BD43" s="2"/>
      <c r="BE43" s="2"/>
      <c r="BF43" s="2"/>
    </row>
    <row r="44" spans="1:58" ht="31.5" customHeight="1">
      <c r="A44" s="86"/>
      <c r="B44" s="86"/>
      <c r="C44" s="86"/>
      <c r="D44" s="86"/>
      <c r="E44" s="86"/>
      <c r="F44" s="86"/>
      <c r="G44" s="86"/>
      <c r="H44" s="86"/>
      <c r="I44" s="86"/>
      <c r="J44" s="86"/>
      <c r="K44" s="86"/>
      <c r="L44" s="86"/>
      <c r="M44" s="86"/>
      <c r="N44" s="86"/>
      <c r="O44" s="86"/>
      <c r="P44" s="86"/>
      <c r="Q44" s="31" t="str">
        <f>IF($H$42="","",
IF(OR($H$42="Corrupción",$H$42="Lavado de Activos",$H$42="Financiación del Terrorismo",$H$42="Trámites, OPAs y Consultas de Acceso a la Información Pública"),'6.Valoración Control Corrupción'!$E44,'5. Valoración de Controles'!$H44))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86"/>
      <c r="AC44" s="86"/>
      <c r="AD44" s="86"/>
      <c r="AE44" s="86"/>
      <c r="AF44" s="86"/>
      <c r="AG44" s="86"/>
      <c r="AH44" s="86"/>
      <c r="AI44" s="86"/>
      <c r="AJ44" s="86"/>
      <c r="AK44" s="86"/>
      <c r="AL44" s="86"/>
      <c r="AM44" s="2"/>
      <c r="AN44" s="2"/>
      <c r="AO44" s="2"/>
      <c r="AP44" s="2"/>
      <c r="AQ44" s="2"/>
      <c r="AR44" s="2"/>
      <c r="AS44" s="2"/>
      <c r="AT44" s="2"/>
      <c r="AU44" s="2"/>
      <c r="AV44" s="2"/>
      <c r="AW44" s="2"/>
      <c r="AX44" s="2"/>
      <c r="AY44" s="2"/>
      <c r="AZ44" s="2"/>
      <c r="BA44" s="2"/>
      <c r="BB44" s="2"/>
      <c r="BC44" s="2"/>
      <c r="BD44" s="2"/>
      <c r="BE44" s="2"/>
      <c r="BF44" s="2"/>
    </row>
    <row r="45" spans="1:58" ht="31.5" customHeight="1">
      <c r="A45" s="96">
        <v>13</v>
      </c>
      <c r="B45" s="97" t="str">
        <f>'2. Identificación del Riesgo'!B45:B47</f>
        <v/>
      </c>
      <c r="C45" s="97" t="str">
        <f>IF('2. Identificación del Riesgo'!C45:C47="","",'2. Identificación del Riesgo'!C45:C47)</f>
        <v/>
      </c>
      <c r="D45" s="97" t="str">
        <f>IF('2. Identificación del Riesgo'!D45:D47="","",'2. Identificación del Riesgo'!D45:D47)</f>
        <v/>
      </c>
      <c r="E45" s="97" t="str">
        <f>IF('2. Identificación del Riesgo'!E45:E47="","",'2. Identificación del Riesgo'!E45:E47)</f>
        <v/>
      </c>
      <c r="F45" s="97" t="str">
        <f>IF('2. Identificación del Riesgo'!F45:F47="","",'2. Identificación del Riesgo'!F45:F47)</f>
        <v/>
      </c>
      <c r="G45" s="97" t="str">
        <f>IF('2. Identificación del Riesgo'!G45:G47="","",'2. Identificación del Riesgo'!G45:G47)</f>
        <v/>
      </c>
      <c r="H45" s="97" t="str">
        <f>IF('2. Identificación del Riesgo'!H45:H47="","",'2. Identificación del Riesgo'!H45:H47)</f>
        <v/>
      </c>
      <c r="I45" s="97" t="str">
        <f>IF('2. Identificación del Riesgo'!I45:I47="","",'2. Identificación del Riesgo'!I45:I47)</f>
        <v/>
      </c>
      <c r="J45" s="97" t="str">
        <f>IF('2. Identificación del Riesgo'!J45:J47="","",'2. Identificación del Riesgo'!J45:J47)</f>
        <v/>
      </c>
      <c r="K45" s="101" t="str">
        <f>'2. Identificación del Riesgo'!K45:K47</f>
        <v/>
      </c>
      <c r="L45" s="99" t="str">
        <f>'2. Identificación del Riesgo'!L45:L47</f>
        <v/>
      </c>
      <c r="M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101" t="str">
        <f>'2. Identificación del Riesgo'!N45:N47</f>
        <v/>
      </c>
      <c r="O45" s="99" t="str">
        <f>'2. Identificación del Riesgo'!O45:O47</f>
        <v/>
      </c>
      <c r="P45" s="100" t="str">
        <f>'2. Identificación del Riesgo'!P45:P47</f>
        <v/>
      </c>
      <c r="Q45" s="31" t="str">
        <f>IF($H$45="","",
IF(OR($H$45="Corrupción",$H$45="Lavado de Activos",$H$45="Financiación del Terrorismo",$H$45="Trámites, OPAs y Consultas de Acceso a la Información Pública"),'6.Valoración Control Corrupción'!$E45,'5. Valoración de Controles'!$H45))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101"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101"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100"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2"/>
      <c r="AH45" s="113"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06"/>
      <c r="AJ45" s="118"/>
      <c r="AK45" s="118" t="str">
        <f>IF(AI45="","","∑ Peso porcentual de cada acción definida")</f>
        <v/>
      </c>
      <c r="AL45" s="97"/>
      <c r="AM45" s="3"/>
      <c r="AN45" s="3"/>
      <c r="AO45" s="3"/>
      <c r="AP45" s="3"/>
      <c r="AQ45" s="3"/>
      <c r="AR45" s="3"/>
      <c r="AS45" s="3"/>
      <c r="AT45" s="3"/>
      <c r="AU45" s="3"/>
      <c r="AV45" s="3"/>
      <c r="AW45" s="3"/>
      <c r="AX45" s="3"/>
      <c r="AY45" s="3"/>
      <c r="AZ45" s="3"/>
      <c r="BA45" s="3"/>
      <c r="BB45" s="3"/>
      <c r="BC45" s="3"/>
      <c r="BD45" s="3"/>
      <c r="BE45" s="3"/>
      <c r="BF45" s="3"/>
    </row>
    <row r="46" spans="1:58" ht="31.5" customHeight="1">
      <c r="A46" s="91"/>
      <c r="B46" s="91"/>
      <c r="C46" s="91"/>
      <c r="D46" s="91"/>
      <c r="E46" s="91"/>
      <c r="F46" s="91"/>
      <c r="G46" s="91"/>
      <c r="H46" s="91"/>
      <c r="I46" s="91"/>
      <c r="J46" s="91"/>
      <c r="K46" s="91"/>
      <c r="L46" s="91"/>
      <c r="M46" s="91"/>
      <c r="N46" s="91"/>
      <c r="O46" s="91"/>
      <c r="P46" s="91"/>
      <c r="Q46" s="31" t="str">
        <f>IF($H$45="","",
IF(OR($H$45="Corrupción",$H$45="Lavado de Activos",$H$45="Financiación del Terrorismo",$H$45="Trámites, OPAs y Consultas de Acceso a la Información Pública"),'6.Valoración Control Corrupción'!$E46,'5. Valoración de Controles'!$H46))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91"/>
      <c r="AC46" s="91"/>
      <c r="AD46" s="91"/>
      <c r="AE46" s="91"/>
      <c r="AF46" s="91"/>
      <c r="AG46" s="91"/>
      <c r="AH46" s="91"/>
      <c r="AI46" s="91"/>
      <c r="AJ46" s="91"/>
      <c r="AK46" s="91"/>
      <c r="AL46" s="91"/>
      <c r="AM46" s="2"/>
      <c r="AN46" s="2"/>
      <c r="AO46" s="2"/>
      <c r="AP46" s="2"/>
      <c r="AQ46" s="2"/>
      <c r="AR46" s="2"/>
      <c r="AS46" s="2"/>
      <c r="AT46" s="2"/>
      <c r="AU46" s="2"/>
      <c r="AV46" s="2"/>
      <c r="AW46" s="2"/>
      <c r="AX46" s="2"/>
      <c r="AY46" s="2"/>
      <c r="AZ46" s="2"/>
      <c r="BA46" s="2"/>
      <c r="BB46" s="2"/>
      <c r="BC46" s="2"/>
      <c r="BD46" s="2"/>
      <c r="BE46" s="2"/>
      <c r="BF46" s="2"/>
    </row>
    <row r="47" spans="1:58" ht="31.5" customHeight="1">
      <c r="A47" s="86"/>
      <c r="B47" s="86"/>
      <c r="C47" s="86"/>
      <c r="D47" s="86"/>
      <c r="E47" s="86"/>
      <c r="F47" s="86"/>
      <c r="G47" s="86"/>
      <c r="H47" s="86"/>
      <c r="I47" s="86"/>
      <c r="J47" s="86"/>
      <c r="K47" s="86"/>
      <c r="L47" s="86"/>
      <c r="M47" s="86"/>
      <c r="N47" s="86"/>
      <c r="O47" s="86"/>
      <c r="P47" s="86"/>
      <c r="Q47" s="31" t="str">
        <f>IF($H$45="","",
IF(OR($H$45="Corrupción",$H$45="Lavado de Activos",$H$45="Financiación del Terrorismo",$H$45="Trámites, OPAs y Consultas de Acceso a la Información Pública"),'6.Valoración Control Corrupción'!$E47,'5. Valoración de Controles'!$H47))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86"/>
      <c r="AC47" s="86"/>
      <c r="AD47" s="86"/>
      <c r="AE47" s="86"/>
      <c r="AF47" s="86"/>
      <c r="AG47" s="86"/>
      <c r="AH47" s="86"/>
      <c r="AI47" s="86"/>
      <c r="AJ47" s="86"/>
      <c r="AK47" s="86"/>
      <c r="AL47" s="86"/>
      <c r="AM47" s="2"/>
      <c r="AN47" s="2"/>
      <c r="AO47" s="2"/>
      <c r="AP47" s="2"/>
      <c r="AQ47" s="2"/>
      <c r="AR47" s="2"/>
      <c r="AS47" s="2"/>
      <c r="AT47" s="2"/>
      <c r="AU47" s="2"/>
      <c r="AV47" s="2"/>
      <c r="AW47" s="2"/>
      <c r="AX47" s="2"/>
      <c r="AY47" s="2"/>
      <c r="AZ47" s="2"/>
      <c r="BA47" s="2"/>
      <c r="BB47" s="2"/>
      <c r="BC47" s="2"/>
      <c r="BD47" s="2"/>
      <c r="BE47" s="2"/>
      <c r="BF47" s="2"/>
    </row>
    <row r="48" spans="1:58" ht="31.5" customHeight="1">
      <c r="A48" s="96">
        <v>14</v>
      </c>
      <c r="B48" s="97" t="str">
        <f>'2. Identificación del Riesgo'!B48:B50</f>
        <v/>
      </c>
      <c r="C48" s="97" t="str">
        <f>IF('2. Identificación del Riesgo'!C48:C50="","",'2. Identificación del Riesgo'!C48:C50)</f>
        <v/>
      </c>
      <c r="D48" s="97" t="str">
        <f>IF('2. Identificación del Riesgo'!D48:D50="","",'2. Identificación del Riesgo'!D48:D50)</f>
        <v/>
      </c>
      <c r="E48" s="97" t="str">
        <f>IF('2. Identificación del Riesgo'!E48:E50="","",'2. Identificación del Riesgo'!E48:E50)</f>
        <v/>
      </c>
      <c r="F48" s="97" t="str">
        <f>IF('2. Identificación del Riesgo'!F48:F50="","",'2. Identificación del Riesgo'!F48:F50)</f>
        <v/>
      </c>
      <c r="G48" s="97" t="str">
        <f>IF('2. Identificación del Riesgo'!G48:G50="","",'2. Identificación del Riesgo'!G48:G50)</f>
        <v/>
      </c>
      <c r="H48" s="97" t="str">
        <f>IF('2. Identificación del Riesgo'!H48:H50="","",'2. Identificación del Riesgo'!H48:H50)</f>
        <v/>
      </c>
      <c r="I48" s="97" t="str">
        <f>IF('2. Identificación del Riesgo'!I48:I50="","",'2. Identificación del Riesgo'!I48:I50)</f>
        <v/>
      </c>
      <c r="J48" s="97" t="str">
        <f>IF('2. Identificación del Riesgo'!J48:J50="","",'2. Identificación del Riesgo'!J48:J50)</f>
        <v/>
      </c>
      <c r="K48" s="101" t="str">
        <f>'2. Identificación del Riesgo'!K48:K50</f>
        <v/>
      </c>
      <c r="L48" s="99" t="str">
        <f>'2. Identificación del Riesgo'!L48:L50</f>
        <v/>
      </c>
      <c r="M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101" t="str">
        <f>'2. Identificación del Riesgo'!N48:N50</f>
        <v/>
      </c>
      <c r="O48" s="99" t="str">
        <f>'2. Identificación del Riesgo'!O48:O50</f>
        <v/>
      </c>
      <c r="P48" s="100" t="str">
        <f>'2. Identificación del Riesgo'!P48:P50</f>
        <v/>
      </c>
      <c r="Q48" s="31" t="str">
        <f>IF($H$48="","",
IF(OR($H$48="Corrupción",$H$48="Lavado de Activos",$H$48="Financiación del Terrorismo",$H$48="Trámites, OPAs y Consultas de Acceso a la Información Pública"),'6.Valoración Control Corrupción'!$E48,'5. Valoración de Controles'!$H48))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101"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101"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100"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2"/>
      <c r="AH48" s="113"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06"/>
      <c r="AJ48" s="118"/>
      <c r="AK48" s="118" t="str">
        <f>IF(AI48="","","∑ Peso porcentual de cada acción definida")</f>
        <v/>
      </c>
      <c r="AL48" s="97"/>
      <c r="AM48" s="3"/>
      <c r="AN48" s="3"/>
      <c r="AO48" s="3"/>
      <c r="AP48" s="3"/>
      <c r="AQ48" s="3"/>
      <c r="AR48" s="3"/>
      <c r="AS48" s="3"/>
      <c r="AT48" s="3"/>
      <c r="AU48" s="3"/>
      <c r="AV48" s="3"/>
      <c r="AW48" s="3"/>
      <c r="AX48" s="3"/>
      <c r="AY48" s="3"/>
      <c r="AZ48" s="3"/>
      <c r="BA48" s="3"/>
      <c r="BB48" s="3"/>
      <c r="BC48" s="3"/>
      <c r="BD48" s="3"/>
      <c r="BE48" s="3"/>
      <c r="BF48" s="3"/>
    </row>
    <row r="49" spans="1:58" ht="31.5" customHeight="1">
      <c r="A49" s="91"/>
      <c r="B49" s="91"/>
      <c r="C49" s="91"/>
      <c r="D49" s="91"/>
      <c r="E49" s="91"/>
      <c r="F49" s="91"/>
      <c r="G49" s="91"/>
      <c r="H49" s="91"/>
      <c r="I49" s="91"/>
      <c r="J49" s="91"/>
      <c r="K49" s="91"/>
      <c r="L49" s="91"/>
      <c r="M49" s="91"/>
      <c r="N49" s="91"/>
      <c r="O49" s="91"/>
      <c r="P49" s="91"/>
      <c r="Q49" s="31" t="str">
        <f>IF($H$48="","",
IF(OR($H$48="Corrupción",$H$48="Lavado de Activos",$H$48="Financiación del Terrorismo",$H$48="Trámites, OPAs y Consultas de Acceso a la Información Pública"),'6.Valoración Control Corrupción'!$E49,'5. Valoración de Controles'!$H49))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91"/>
      <c r="AC49" s="91"/>
      <c r="AD49" s="91"/>
      <c r="AE49" s="91"/>
      <c r="AF49" s="91"/>
      <c r="AG49" s="91"/>
      <c r="AH49" s="91"/>
      <c r="AI49" s="91"/>
      <c r="AJ49" s="91"/>
      <c r="AK49" s="91"/>
      <c r="AL49" s="91"/>
      <c r="AM49" s="2"/>
      <c r="AN49" s="2"/>
      <c r="AO49" s="2"/>
      <c r="AP49" s="2"/>
      <c r="AQ49" s="2"/>
      <c r="AR49" s="2"/>
      <c r="AS49" s="2"/>
      <c r="AT49" s="2"/>
      <c r="AU49" s="2"/>
      <c r="AV49" s="2"/>
      <c r="AW49" s="2"/>
      <c r="AX49" s="2"/>
      <c r="AY49" s="2"/>
      <c r="AZ49" s="2"/>
      <c r="BA49" s="2"/>
      <c r="BB49" s="2"/>
      <c r="BC49" s="2"/>
      <c r="BD49" s="2"/>
      <c r="BE49" s="2"/>
      <c r="BF49" s="2"/>
    </row>
    <row r="50" spans="1:58" ht="31.5" customHeight="1">
      <c r="A50" s="86"/>
      <c r="B50" s="86"/>
      <c r="C50" s="86"/>
      <c r="D50" s="86"/>
      <c r="E50" s="86"/>
      <c r="F50" s="86"/>
      <c r="G50" s="86"/>
      <c r="H50" s="86"/>
      <c r="I50" s="86"/>
      <c r="J50" s="86"/>
      <c r="K50" s="86"/>
      <c r="L50" s="86"/>
      <c r="M50" s="86"/>
      <c r="N50" s="86"/>
      <c r="O50" s="86"/>
      <c r="P50" s="86"/>
      <c r="Q50" s="31" t="str">
        <f>IF($H$48="","",
IF(OR($H$48="Corrupción",$H$48="Lavado de Activos",$H$48="Financiación del Terrorismo",$H$48="Trámites, OPAs y Consultas de Acceso a la Información Pública"),'6.Valoración Control Corrupción'!$E50,'5. Valoración de Controles'!$H50))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86"/>
      <c r="AC50" s="86"/>
      <c r="AD50" s="86"/>
      <c r="AE50" s="86"/>
      <c r="AF50" s="86"/>
      <c r="AG50" s="86"/>
      <c r="AH50" s="86"/>
      <c r="AI50" s="86"/>
      <c r="AJ50" s="86"/>
      <c r="AK50" s="86"/>
      <c r="AL50" s="86"/>
      <c r="AM50" s="2"/>
      <c r="AN50" s="2"/>
      <c r="AO50" s="2"/>
      <c r="AP50" s="2"/>
      <c r="AQ50" s="2"/>
      <c r="AR50" s="2"/>
      <c r="AS50" s="2"/>
      <c r="AT50" s="2"/>
      <c r="AU50" s="2"/>
      <c r="AV50" s="2"/>
      <c r="AW50" s="2"/>
      <c r="AX50" s="2"/>
      <c r="AY50" s="2"/>
      <c r="AZ50" s="2"/>
      <c r="BA50" s="2"/>
      <c r="BB50" s="2"/>
      <c r="BC50" s="2"/>
      <c r="BD50" s="2"/>
      <c r="BE50" s="2"/>
      <c r="BF50" s="2"/>
    </row>
    <row r="51" spans="1:58" ht="31.5" customHeight="1">
      <c r="A51" s="96">
        <v>15</v>
      </c>
      <c r="B51" s="97" t="str">
        <f>'2. Identificación del Riesgo'!B51:B53</f>
        <v/>
      </c>
      <c r="C51" s="97" t="str">
        <f>IF('2. Identificación del Riesgo'!C51:C53="","",'2. Identificación del Riesgo'!C51:C53)</f>
        <v/>
      </c>
      <c r="D51" s="97" t="str">
        <f>IF('2. Identificación del Riesgo'!D51:D53="","",'2. Identificación del Riesgo'!D51:D53)</f>
        <v/>
      </c>
      <c r="E51" s="97" t="str">
        <f>IF('2. Identificación del Riesgo'!E51:E53="","",'2. Identificación del Riesgo'!E51:E53)</f>
        <v/>
      </c>
      <c r="F51" s="97" t="str">
        <f>IF('2. Identificación del Riesgo'!F51:F53="","",'2. Identificación del Riesgo'!F51:F53)</f>
        <v/>
      </c>
      <c r="G51" s="97" t="str">
        <f>IF('2. Identificación del Riesgo'!G51:G53="","",'2. Identificación del Riesgo'!G51:G53)</f>
        <v/>
      </c>
      <c r="H51" s="97" t="str">
        <f>IF('2. Identificación del Riesgo'!H51:H53="","",'2. Identificación del Riesgo'!H51:H53)</f>
        <v/>
      </c>
      <c r="I51" s="97" t="str">
        <f>IF('2. Identificación del Riesgo'!I51:I53="","",'2. Identificación del Riesgo'!I51:I53)</f>
        <v/>
      </c>
      <c r="J51" s="97" t="str">
        <f>IF('2. Identificación del Riesgo'!J51:J53="","",'2. Identificación del Riesgo'!J51:J53)</f>
        <v/>
      </c>
      <c r="K51" s="101" t="str">
        <f>'2. Identificación del Riesgo'!K51:K53</f>
        <v/>
      </c>
      <c r="L51" s="99" t="str">
        <f>'2. Identificación del Riesgo'!L51:L53</f>
        <v/>
      </c>
      <c r="M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101" t="str">
        <f>'2. Identificación del Riesgo'!N51:N53</f>
        <v/>
      </c>
      <c r="O51" s="99" t="str">
        <f>'2. Identificación del Riesgo'!O51:O53</f>
        <v/>
      </c>
      <c r="P51" s="100" t="str">
        <f>'2. Identificación del Riesgo'!P51:P53</f>
        <v/>
      </c>
      <c r="Q51" s="31" t="str">
        <f>IF($H$51="","",
IF(OR($H$51="Corrupción",$H$51="Lavado de Activos",$H$51="Financiación del Terrorismo",$H$51="Trámites, OPAs y Consultas de Acceso a la Información Pública"),'6.Valoración Control Corrupción'!$E51,'5. Valoración de Controles'!$H51))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101"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101"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100"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2"/>
      <c r="AH51" s="113"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06"/>
      <c r="AJ51" s="118"/>
      <c r="AK51" s="118" t="str">
        <f>IF(AI51="","","∑ Peso porcentual de cada acción definida")</f>
        <v/>
      </c>
      <c r="AL51" s="97"/>
      <c r="AM51" s="3"/>
      <c r="AN51" s="3"/>
      <c r="AO51" s="3"/>
      <c r="AP51" s="3"/>
      <c r="AQ51" s="3"/>
      <c r="AR51" s="3"/>
      <c r="AS51" s="3"/>
      <c r="AT51" s="3"/>
      <c r="AU51" s="3"/>
      <c r="AV51" s="3"/>
      <c r="AW51" s="3"/>
      <c r="AX51" s="3"/>
      <c r="AY51" s="3"/>
      <c r="AZ51" s="3"/>
      <c r="BA51" s="3"/>
      <c r="BB51" s="3"/>
      <c r="BC51" s="3"/>
      <c r="BD51" s="3"/>
      <c r="BE51" s="3"/>
      <c r="BF51" s="3"/>
    </row>
    <row r="52" spans="1:58" ht="31.5" customHeight="1">
      <c r="A52" s="91"/>
      <c r="B52" s="91"/>
      <c r="C52" s="91"/>
      <c r="D52" s="91"/>
      <c r="E52" s="91"/>
      <c r="F52" s="91"/>
      <c r="G52" s="91"/>
      <c r="H52" s="91"/>
      <c r="I52" s="91"/>
      <c r="J52" s="91"/>
      <c r="K52" s="91"/>
      <c r="L52" s="91"/>
      <c r="M52" s="91"/>
      <c r="N52" s="91"/>
      <c r="O52" s="91"/>
      <c r="P52" s="91"/>
      <c r="Q52" s="31" t="str">
        <f>IF($H$51="","",
IF(OR($H$51="Corrupción",$H$51="Lavado de Activos",$H$51="Financiación del Terrorismo",$H$51="Trámites, OPAs y Consultas de Acceso a la Información Pública"),'6.Valoración Control Corrupción'!$E52,'5. Valoración de Controles'!$H52))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91"/>
      <c r="AC52" s="91"/>
      <c r="AD52" s="91"/>
      <c r="AE52" s="91"/>
      <c r="AF52" s="91"/>
      <c r="AG52" s="91"/>
      <c r="AH52" s="91"/>
      <c r="AI52" s="91"/>
      <c r="AJ52" s="91"/>
      <c r="AK52" s="91"/>
      <c r="AL52" s="91"/>
      <c r="AM52" s="2"/>
      <c r="AN52" s="2"/>
      <c r="AO52" s="2"/>
      <c r="AP52" s="2"/>
      <c r="AQ52" s="2"/>
      <c r="AR52" s="2"/>
      <c r="AS52" s="2"/>
      <c r="AT52" s="2"/>
      <c r="AU52" s="2"/>
      <c r="AV52" s="2"/>
      <c r="AW52" s="2"/>
      <c r="AX52" s="2"/>
      <c r="AY52" s="2"/>
      <c r="AZ52" s="2"/>
      <c r="BA52" s="2"/>
      <c r="BB52" s="2"/>
      <c r="BC52" s="2"/>
      <c r="BD52" s="2"/>
      <c r="BE52" s="2"/>
      <c r="BF52" s="2"/>
    </row>
    <row r="53" spans="1:58" ht="31.5" customHeight="1">
      <c r="A53" s="86"/>
      <c r="B53" s="86"/>
      <c r="C53" s="86"/>
      <c r="D53" s="86"/>
      <c r="E53" s="86"/>
      <c r="F53" s="86"/>
      <c r="G53" s="86"/>
      <c r="H53" s="86"/>
      <c r="I53" s="86"/>
      <c r="J53" s="86"/>
      <c r="K53" s="86"/>
      <c r="L53" s="86"/>
      <c r="M53" s="86"/>
      <c r="N53" s="86"/>
      <c r="O53" s="86"/>
      <c r="P53" s="86"/>
      <c r="Q53" s="31" t="str">
        <f>IF($H$51="","",
IF(OR($H$51="Corrupción",$H$51="Lavado de Activos",$H$51="Financiación del Terrorismo",$H$51="Trámites, OPAs y Consultas de Acceso a la Información Pública"),'6.Valoración Control Corrupción'!$E53,'5. Valoración de Controles'!$H53))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86"/>
      <c r="AC53" s="86"/>
      <c r="AD53" s="86"/>
      <c r="AE53" s="86"/>
      <c r="AF53" s="86"/>
      <c r="AG53" s="86"/>
      <c r="AH53" s="86"/>
      <c r="AI53" s="86"/>
      <c r="AJ53" s="86"/>
      <c r="AK53" s="86"/>
      <c r="AL53" s="86"/>
      <c r="AM53" s="2"/>
      <c r="AN53" s="2"/>
      <c r="AO53" s="2"/>
      <c r="AP53" s="2"/>
      <c r="AQ53" s="2"/>
      <c r="AR53" s="2"/>
      <c r="AS53" s="2"/>
      <c r="AT53" s="2"/>
      <c r="AU53" s="2"/>
      <c r="AV53" s="2"/>
      <c r="AW53" s="2"/>
      <c r="AX53" s="2"/>
      <c r="AY53" s="2"/>
      <c r="AZ53" s="2"/>
      <c r="BA53" s="2"/>
      <c r="BB53" s="2"/>
      <c r="BC53" s="2"/>
      <c r="BD53" s="2"/>
      <c r="BE53" s="2"/>
      <c r="BF53" s="2"/>
    </row>
    <row r="54" spans="1:58" ht="31.5" customHeight="1">
      <c r="A54" s="96">
        <v>16</v>
      </c>
      <c r="B54" s="97" t="str">
        <f>'2. Identificación del Riesgo'!B54:B56</f>
        <v/>
      </c>
      <c r="C54" s="97" t="str">
        <f>IF('2. Identificación del Riesgo'!C54:C56="","",'2. Identificación del Riesgo'!C54:C56)</f>
        <v/>
      </c>
      <c r="D54" s="97" t="str">
        <f>IF('2. Identificación del Riesgo'!D54:D56="","",'2. Identificación del Riesgo'!D54:D56)</f>
        <v/>
      </c>
      <c r="E54" s="97" t="str">
        <f>IF('2. Identificación del Riesgo'!E54:E56="","",'2. Identificación del Riesgo'!E54:E56)</f>
        <v/>
      </c>
      <c r="F54" s="97" t="str">
        <f>IF('2. Identificación del Riesgo'!F54:F56="","",'2. Identificación del Riesgo'!F54:F56)</f>
        <v/>
      </c>
      <c r="G54" s="97" t="str">
        <f>IF('2. Identificación del Riesgo'!G54:G56="","",'2. Identificación del Riesgo'!G54:G56)</f>
        <v/>
      </c>
      <c r="H54" s="97" t="str">
        <f>IF('2. Identificación del Riesgo'!H54:H56="","",'2. Identificación del Riesgo'!H54:H56)</f>
        <v/>
      </c>
      <c r="I54" s="97" t="str">
        <f>IF('2. Identificación del Riesgo'!I54:I56="","",'2. Identificación del Riesgo'!I54:I56)</f>
        <v/>
      </c>
      <c r="J54" s="97" t="str">
        <f>IF('2. Identificación del Riesgo'!J54:J56="","",'2. Identificación del Riesgo'!J54:J56)</f>
        <v/>
      </c>
      <c r="K54" s="101" t="str">
        <f>'2. Identificación del Riesgo'!K54:K56</f>
        <v/>
      </c>
      <c r="L54" s="99" t="str">
        <f>'2. Identificación del Riesgo'!L54:L56</f>
        <v/>
      </c>
      <c r="M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101" t="str">
        <f>'2. Identificación del Riesgo'!N54:N56</f>
        <v/>
      </c>
      <c r="O54" s="99" t="str">
        <f>'2. Identificación del Riesgo'!O54:O56</f>
        <v/>
      </c>
      <c r="P54" s="100" t="str">
        <f>'2. Identificación del Riesgo'!P54:P56</f>
        <v/>
      </c>
      <c r="Q54" s="31" t="str">
        <f>IF($H$54="","",
IF(OR($H$54="Corrupción",$H$54="Lavado de Activos",$H$54="Financiación del Terrorismo",$H$54="Trámites, OPAs y Consultas de Acceso a la Información Pública"),'6.Valoración Control Corrupción'!$E54,'5. Valoración de Controles'!$H54))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101"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101"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100"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2"/>
      <c r="AH54" s="113"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06"/>
      <c r="AJ54" s="118"/>
      <c r="AK54" s="118" t="str">
        <f>IF(AI54="","","∑ Peso porcentual de cada acción definida")</f>
        <v/>
      </c>
      <c r="AL54" s="97"/>
      <c r="AM54" s="3"/>
      <c r="AN54" s="3"/>
      <c r="AO54" s="3"/>
      <c r="AP54" s="3"/>
      <c r="AQ54" s="3"/>
      <c r="AR54" s="3"/>
      <c r="AS54" s="3"/>
      <c r="AT54" s="3"/>
      <c r="AU54" s="3"/>
      <c r="AV54" s="3"/>
      <c r="AW54" s="3"/>
      <c r="AX54" s="3"/>
      <c r="AY54" s="3"/>
      <c r="AZ54" s="3"/>
      <c r="BA54" s="3"/>
      <c r="BB54" s="3"/>
      <c r="BC54" s="3"/>
      <c r="BD54" s="3"/>
      <c r="BE54" s="3"/>
      <c r="BF54" s="3"/>
    </row>
    <row r="55" spans="1:58" ht="31.5" customHeight="1">
      <c r="A55" s="91"/>
      <c r="B55" s="91"/>
      <c r="C55" s="91"/>
      <c r="D55" s="91"/>
      <c r="E55" s="91"/>
      <c r="F55" s="91"/>
      <c r="G55" s="91"/>
      <c r="H55" s="91"/>
      <c r="I55" s="91"/>
      <c r="J55" s="91"/>
      <c r="K55" s="91"/>
      <c r="L55" s="91"/>
      <c r="M55" s="91"/>
      <c r="N55" s="91"/>
      <c r="O55" s="91"/>
      <c r="P55" s="91"/>
      <c r="Q55" s="31" t="str">
        <f>IF($H$54="","",
IF(OR($H$54="Corrupción",$H$54="Lavado de Activos",$H$54="Financiación del Terrorismo",$H$54="Trámites, OPAs y Consultas de Acceso a la Información Pública"),'6.Valoración Control Corrupción'!$E55,'5. Valoración de Controles'!$H55))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91"/>
      <c r="AC55" s="91"/>
      <c r="AD55" s="91"/>
      <c r="AE55" s="91"/>
      <c r="AF55" s="91"/>
      <c r="AG55" s="91"/>
      <c r="AH55" s="91"/>
      <c r="AI55" s="91"/>
      <c r="AJ55" s="91"/>
      <c r="AK55" s="91"/>
      <c r="AL55" s="91"/>
      <c r="AM55" s="2"/>
      <c r="AN55" s="2"/>
      <c r="AO55" s="2"/>
      <c r="AP55" s="2"/>
      <c r="AQ55" s="2"/>
      <c r="AR55" s="2"/>
      <c r="AS55" s="2"/>
      <c r="AT55" s="2"/>
      <c r="AU55" s="2"/>
      <c r="AV55" s="2"/>
      <c r="AW55" s="2"/>
      <c r="AX55" s="2"/>
      <c r="AY55" s="2"/>
      <c r="AZ55" s="2"/>
      <c r="BA55" s="2"/>
      <c r="BB55" s="2"/>
      <c r="BC55" s="2"/>
      <c r="BD55" s="2"/>
      <c r="BE55" s="2"/>
      <c r="BF55" s="2"/>
    </row>
    <row r="56" spans="1:58" ht="31.5" customHeight="1">
      <c r="A56" s="86"/>
      <c r="B56" s="86"/>
      <c r="C56" s="86"/>
      <c r="D56" s="86"/>
      <c r="E56" s="86"/>
      <c r="F56" s="86"/>
      <c r="G56" s="86"/>
      <c r="H56" s="86"/>
      <c r="I56" s="86"/>
      <c r="J56" s="86"/>
      <c r="K56" s="86"/>
      <c r="L56" s="86"/>
      <c r="M56" s="86"/>
      <c r="N56" s="86"/>
      <c r="O56" s="86"/>
      <c r="P56" s="86"/>
      <c r="Q56" s="31" t="str">
        <f>IF($H$54="","",
IF(OR($H$54="Corrupción",$H$54="Lavado de Activos",$H$54="Financiación del Terrorismo",$H$54="Trámites, OPAs y Consultas de Acceso a la Información Pública"),'6.Valoración Control Corrupción'!$E56,'5. Valoración de Controles'!$H56))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86"/>
      <c r="AC56" s="86"/>
      <c r="AD56" s="86"/>
      <c r="AE56" s="86"/>
      <c r="AF56" s="86"/>
      <c r="AG56" s="86"/>
      <c r="AH56" s="86"/>
      <c r="AI56" s="86"/>
      <c r="AJ56" s="86"/>
      <c r="AK56" s="86"/>
      <c r="AL56" s="86"/>
      <c r="AM56" s="2"/>
      <c r="AN56" s="2"/>
      <c r="AO56" s="2"/>
      <c r="AP56" s="2"/>
      <c r="AQ56" s="2"/>
      <c r="AR56" s="2"/>
      <c r="AS56" s="2"/>
      <c r="AT56" s="2"/>
      <c r="AU56" s="2"/>
      <c r="AV56" s="2"/>
      <c r="AW56" s="2"/>
      <c r="AX56" s="2"/>
      <c r="AY56" s="2"/>
      <c r="AZ56" s="2"/>
      <c r="BA56" s="2"/>
      <c r="BB56" s="2"/>
      <c r="BC56" s="2"/>
      <c r="BD56" s="2"/>
      <c r="BE56" s="2"/>
      <c r="BF56" s="2"/>
    </row>
    <row r="57" spans="1:58" ht="31.5" customHeight="1">
      <c r="A57" s="96">
        <v>17</v>
      </c>
      <c r="B57" s="97" t="str">
        <f>'2. Identificación del Riesgo'!B57:B59</f>
        <v/>
      </c>
      <c r="C57" s="97" t="str">
        <f>IF('2. Identificación del Riesgo'!C57:C59="","",'2. Identificación del Riesgo'!C57:C59)</f>
        <v/>
      </c>
      <c r="D57" s="97" t="str">
        <f>IF('2. Identificación del Riesgo'!D57:D59="","",'2. Identificación del Riesgo'!D57:D59)</f>
        <v/>
      </c>
      <c r="E57" s="97" t="str">
        <f>IF('2. Identificación del Riesgo'!E57:E59="","",'2. Identificación del Riesgo'!E57:E59)</f>
        <v/>
      </c>
      <c r="F57" s="97" t="str">
        <f>IF('2. Identificación del Riesgo'!F57:F59="","",'2. Identificación del Riesgo'!F57:F59)</f>
        <v/>
      </c>
      <c r="G57" s="97" t="str">
        <f>IF('2. Identificación del Riesgo'!G57:G59="","",'2. Identificación del Riesgo'!G57:G59)</f>
        <v/>
      </c>
      <c r="H57" s="97" t="str">
        <f>IF('2. Identificación del Riesgo'!H57:H59="","",'2. Identificación del Riesgo'!H57:H59)</f>
        <v/>
      </c>
      <c r="I57" s="97" t="str">
        <f>IF('2. Identificación del Riesgo'!I57:I59="","",'2. Identificación del Riesgo'!I57:I59)</f>
        <v/>
      </c>
      <c r="J57" s="97" t="str">
        <f>IF('2. Identificación del Riesgo'!J57:J59="","",'2. Identificación del Riesgo'!J57:J59)</f>
        <v/>
      </c>
      <c r="K57" s="101" t="str">
        <f>'2. Identificación del Riesgo'!K57:K59</f>
        <v/>
      </c>
      <c r="L57" s="99" t="str">
        <f>'2. Identificación del Riesgo'!L57:L59</f>
        <v/>
      </c>
      <c r="M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101" t="str">
        <f>'2. Identificación del Riesgo'!N57:N59</f>
        <v/>
      </c>
      <c r="O57" s="99" t="str">
        <f>'2. Identificación del Riesgo'!O57:O59</f>
        <v/>
      </c>
      <c r="P57" s="100" t="str">
        <f>'2. Identificación del Riesgo'!P57:P59</f>
        <v/>
      </c>
      <c r="Q57" s="31" t="str">
        <f>IF($H$57="","",
IF(OR($H$57="Corrupción",$H$57="Lavado de Activos",$H$57="Financiación del Terrorismo",$H$57="Trámites, OPAs y Consultas de Acceso a la Información Pública"),'6.Valoración Control Corrupción'!$E57,'5. Valoración de Controles'!$H57))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101"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101"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100"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2"/>
      <c r="AH57" s="113"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06"/>
      <c r="AJ57" s="118"/>
      <c r="AK57" s="118" t="str">
        <f>IF(AI57="","","∑ Peso porcentual de cada acción definida")</f>
        <v/>
      </c>
      <c r="AL57" s="97"/>
      <c r="AM57" s="3"/>
      <c r="AN57" s="3"/>
      <c r="AO57" s="3"/>
      <c r="AP57" s="3"/>
      <c r="AQ57" s="3"/>
      <c r="AR57" s="3"/>
      <c r="AS57" s="3"/>
      <c r="AT57" s="3"/>
      <c r="AU57" s="3"/>
      <c r="AV57" s="3"/>
      <c r="AW57" s="3"/>
      <c r="AX57" s="3"/>
      <c r="AY57" s="3"/>
      <c r="AZ57" s="3"/>
      <c r="BA57" s="3"/>
      <c r="BB57" s="3"/>
      <c r="BC57" s="3"/>
      <c r="BD57" s="3"/>
      <c r="BE57" s="3"/>
      <c r="BF57" s="3"/>
    </row>
    <row r="58" spans="1:58" ht="31.5" customHeight="1">
      <c r="A58" s="91"/>
      <c r="B58" s="91"/>
      <c r="C58" s="91"/>
      <c r="D58" s="91"/>
      <c r="E58" s="91"/>
      <c r="F58" s="91"/>
      <c r="G58" s="91"/>
      <c r="H58" s="91"/>
      <c r="I58" s="91"/>
      <c r="J58" s="91"/>
      <c r="K58" s="91"/>
      <c r="L58" s="91"/>
      <c r="M58" s="91"/>
      <c r="N58" s="91"/>
      <c r="O58" s="91"/>
      <c r="P58" s="91"/>
      <c r="Q58" s="31" t="str">
        <f>IF($H$57="","",
IF(OR($H$57="Corrupción",$H$57="Lavado de Activos",$H$57="Financiación del Terrorismo",$H$57="Trámites, OPAs y Consultas de Acceso a la Información Pública"),'6.Valoración Control Corrupción'!$E58,'5. Valoración de Controles'!$H58))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91"/>
      <c r="AC58" s="91"/>
      <c r="AD58" s="91"/>
      <c r="AE58" s="91"/>
      <c r="AF58" s="91"/>
      <c r="AG58" s="91"/>
      <c r="AH58" s="91"/>
      <c r="AI58" s="91"/>
      <c r="AJ58" s="91"/>
      <c r="AK58" s="91"/>
      <c r="AL58" s="91"/>
      <c r="AM58" s="2"/>
      <c r="AN58" s="2"/>
      <c r="AO58" s="2"/>
      <c r="AP58" s="2"/>
      <c r="AQ58" s="2"/>
      <c r="AR58" s="2"/>
      <c r="AS58" s="2"/>
      <c r="AT58" s="2"/>
      <c r="AU58" s="2"/>
      <c r="AV58" s="2"/>
      <c r="AW58" s="2"/>
      <c r="AX58" s="2"/>
      <c r="AY58" s="2"/>
      <c r="AZ58" s="2"/>
      <c r="BA58" s="2"/>
      <c r="BB58" s="2"/>
      <c r="BC58" s="2"/>
      <c r="BD58" s="2"/>
      <c r="BE58" s="2"/>
      <c r="BF58" s="2"/>
    </row>
    <row r="59" spans="1:58" ht="31.5" customHeight="1">
      <c r="A59" s="86"/>
      <c r="B59" s="86"/>
      <c r="C59" s="86"/>
      <c r="D59" s="86"/>
      <c r="E59" s="86"/>
      <c r="F59" s="86"/>
      <c r="G59" s="86"/>
      <c r="H59" s="86"/>
      <c r="I59" s="86"/>
      <c r="J59" s="86"/>
      <c r="K59" s="86"/>
      <c r="L59" s="86"/>
      <c r="M59" s="86"/>
      <c r="N59" s="86"/>
      <c r="O59" s="86"/>
      <c r="P59" s="86"/>
      <c r="Q59" s="31" t="str">
        <f>IF($H$57="","",
IF(OR($H$57="Corrupción",$H$57="Lavado de Activos",$H$57="Financiación del Terrorismo",$H$57="Trámites, OPAs y Consultas de Acceso a la Información Pública"),'6.Valoración Control Corrupción'!$E59,'5. Valoración de Controles'!$H59))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86"/>
      <c r="AC59" s="86"/>
      <c r="AD59" s="86"/>
      <c r="AE59" s="86"/>
      <c r="AF59" s="86"/>
      <c r="AG59" s="86"/>
      <c r="AH59" s="86"/>
      <c r="AI59" s="86"/>
      <c r="AJ59" s="86"/>
      <c r="AK59" s="86"/>
      <c r="AL59" s="86"/>
      <c r="AM59" s="2"/>
      <c r="AN59" s="2"/>
      <c r="AO59" s="2"/>
      <c r="AP59" s="2"/>
      <c r="AQ59" s="2"/>
      <c r="AR59" s="2"/>
      <c r="AS59" s="2"/>
      <c r="AT59" s="2"/>
      <c r="AU59" s="2"/>
      <c r="AV59" s="2"/>
      <c r="AW59" s="2"/>
      <c r="AX59" s="2"/>
      <c r="AY59" s="2"/>
      <c r="AZ59" s="2"/>
      <c r="BA59" s="2"/>
      <c r="BB59" s="2"/>
      <c r="BC59" s="2"/>
      <c r="BD59" s="2"/>
      <c r="BE59" s="2"/>
      <c r="BF59" s="2"/>
    </row>
    <row r="60" spans="1:58" ht="31.5" customHeight="1">
      <c r="A60" s="96">
        <v>18</v>
      </c>
      <c r="B60" s="97" t="str">
        <f>'2. Identificación del Riesgo'!B60:B62</f>
        <v/>
      </c>
      <c r="C60" s="97" t="str">
        <f>IF('2. Identificación del Riesgo'!C60:C62="","",'2. Identificación del Riesgo'!C60:C62)</f>
        <v/>
      </c>
      <c r="D60" s="97" t="str">
        <f>IF('2. Identificación del Riesgo'!D60:D62="","",'2. Identificación del Riesgo'!D60:D62)</f>
        <v/>
      </c>
      <c r="E60" s="97" t="str">
        <f>IF('2. Identificación del Riesgo'!E60:E62="","",'2. Identificación del Riesgo'!E60:E62)</f>
        <v/>
      </c>
      <c r="F60" s="97" t="str">
        <f>IF('2. Identificación del Riesgo'!F60:F62="","",'2. Identificación del Riesgo'!F60:F62)</f>
        <v/>
      </c>
      <c r="G60" s="97" t="str">
        <f>IF('2. Identificación del Riesgo'!G60:G62="","",'2. Identificación del Riesgo'!G60:G62)</f>
        <v/>
      </c>
      <c r="H60" s="97" t="str">
        <f>IF('2. Identificación del Riesgo'!H60:H62="","",'2. Identificación del Riesgo'!H60:H62)</f>
        <v/>
      </c>
      <c r="I60" s="97" t="str">
        <f>IF('2. Identificación del Riesgo'!I60:I62="","",'2. Identificación del Riesgo'!I60:I62)</f>
        <v/>
      </c>
      <c r="J60" s="97" t="str">
        <f>IF('2. Identificación del Riesgo'!J60:J62="","",'2. Identificación del Riesgo'!J60:J62)</f>
        <v/>
      </c>
      <c r="K60" s="101" t="str">
        <f>'2. Identificación del Riesgo'!K60:K62</f>
        <v/>
      </c>
      <c r="L60" s="99" t="str">
        <f>'2. Identificación del Riesgo'!L60:L62</f>
        <v/>
      </c>
      <c r="M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101" t="str">
        <f>'2. Identificación del Riesgo'!N60:N62</f>
        <v/>
      </c>
      <c r="O60" s="99" t="str">
        <f>'2. Identificación del Riesgo'!O60:O62</f>
        <v/>
      </c>
      <c r="P60" s="100" t="str">
        <f>'2. Identificación del Riesgo'!P60:P62</f>
        <v/>
      </c>
      <c r="Q60" s="31" t="str">
        <f>IF($H$60="","",
IF(OR($H$60="Corrupción",$H$60="Lavado de Activos",$H$60="Financiación del Terrorismo",$H$60="Trámites, OPAs y Consultas de Acceso a la Información Pública"),'6.Valoración Control Corrupción'!$E60,'5. Valoración de Controles'!$H60))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101"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101"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100"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2"/>
      <c r="AH60" s="113"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06"/>
      <c r="AJ60" s="118"/>
      <c r="AK60" s="118" t="str">
        <f>IF(AI60="","","∑ Peso porcentual de cada acción definida")</f>
        <v/>
      </c>
      <c r="AL60" s="97"/>
      <c r="AM60" s="3"/>
      <c r="AN60" s="3"/>
      <c r="AO60" s="3"/>
      <c r="AP60" s="3"/>
      <c r="AQ60" s="3"/>
      <c r="AR60" s="3"/>
      <c r="AS60" s="3"/>
      <c r="AT60" s="3"/>
      <c r="AU60" s="3"/>
      <c r="AV60" s="3"/>
      <c r="AW60" s="3"/>
      <c r="AX60" s="3"/>
      <c r="AY60" s="3"/>
      <c r="AZ60" s="3"/>
      <c r="BA60" s="3"/>
      <c r="BB60" s="3"/>
      <c r="BC60" s="3"/>
      <c r="BD60" s="3"/>
      <c r="BE60" s="3"/>
      <c r="BF60" s="3"/>
    </row>
    <row r="61" spans="1:58" ht="31.5" customHeight="1">
      <c r="A61" s="91"/>
      <c r="B61" s="91"/>
      <c r="C61" s="91"/>
      <c r="D61" s="91"/>
      <c r="E61" s="91"/>
      <c r="F61" s="91"/>
      <c r="G61" s="91"/>
      <c r="H61" s="91"/>
      <c r="I61" s="91"/>
      <c r="J61" s="91"/>
      <c r="K61" s="91"/>
      <c r="L61" s="91"/>
      <c r="M61" s="91"/>
      <c r="N61" s="91"/>
      <c r="O61" s="91"/>
      <c r="P61" s="91"/>
      <c r="Q61" s="31" t="str">
        <f>IF($H$60="","",
IF(OR($H$60="Corrupción",$H$60="Lavado de Activos",$H$60="Financiación del Terrorismo",$H$60="Trámites, OPAs y Consultas de Acceso a la Información Pública"),'6.Valoración Control Corrupción'!$E61,'5. Valoración de Controles'!$H61))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91"/>
      <c r="AC61" s="91"/>
      <c r="AD61" s="91"/>
      <c r="AE61" s="91"/>
      <c r="AF61" s="91"/>
      <c r="AG61" s="91"/>
      <c r="AH61" s="91"/>
      <c r="AI61" s="91"/>
      <c r="AJ61" s="91"/>
      <c r="AK61" s="91"/>
      <c r="AL61" s="91"/>
      <c r="AM61" s="2"/>
      <c r="AN61" s="2"/>
      <c r="AO61" s="2"/>
      <c r="AP61" s="2"/>
      <c r="AQ61" s="2"/>
      <c r="AR61" s="2"/>
      <c r="AS61" s="2"/>
      <c r="AT61" s="2"/>
      <c r="AU61" s="2"/>
      <c r="AV61" s="2"/>
      <c r="AW61" s="2"/>
      <c r="AX61" s="2"/>
      <c r="AY61" s="2"/>
      <c r="AZ61" s="2"/>
      <c r="BA61" s="2"/>
      <c r="BB61" s="2"/>
      <c r="BC61" s="2"/>
      <c r="BD61" s="2"/>
      <c r="BE61" s="2"/>
      <c r="BF61" s="2"/>
    </row>
    <row r="62" spans="1:58" ht="31.5" customHeight="1">
      <c r="A62" s="86"/>
      <c r="B62" s="86"/>
      <c r="C62" s="86"/>
      <c r="D62" s="86"/>
      <c r="E62" s="86"/>
      <c r="F62" s="86"/>
      <c r="G62" s="86"/>
      <c r="H62" s="86"/>
      <c r="I62" s="86"/>
      <c r="J62" s="86"/>
      <c r="K62" s="86"/>
      <c r="L62" s="86"/>
      <c r="M62" s="86"/>
      <c r="N62" s="86"/>
      <c r="O62" s="86"/>
      <c r="P62" s="86"/>
      <c r="Q62" s="31" t="str">
        <f>IF($H$60="","",
IF(OR($H$60="Corrupción",$H$60="Lavado de Activos",$H$60="Financiación del Terrorismo",$H$60="Trámites, OPAs y Consultas de Acceso a la Información Pública"),'6.Valoración Control Corrupción'!$E62,'5. Valoración de Controles'!$H62))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86"/>
      <c r="AC62" s="86"/>
      <c r="AD62" s="86"/>
      <c r="AE62" s="86"/>
      <c r="AF62" s="86"/>
      <c r="AG62" s="86"/>
      <c r="AH62" s="86"/>
      <c r="AI62" s="86"/>
      <c r="AJ62" s="86"/>
      <c r="AK62" s="86"/>
      <c r="AL62" s="86"/>
      <c r="AM62" s="2"/>
      <c r="AN62" s="2"/>
      <c r="AO62" s="2"/>
      <c r="AP62" s="2"/>
      <c r="AQ62" s="2"/>
      <c r="AR62" s="2"/>
      <c r="AS62" s="2"/>
      <c r="AT62" s="2"/>
      <c r="AU62" s="2"/>
      <c r="AV62" s="2"/>
      <c r="AW62" s="2"/>
      <c r="AX62" s="2"/>
      <c r="AY62" s="2"/>
      <c r="AZ62" s="2"/>
      <c r="BA62" s="2"/>
      <c r="BB62" s="2"/>
      <c r="BC62" s="2"/>
      <c r="BD62" s="2"/>
      <c r="BE62" s="2"/>
      <c r="BF62" s="2"/>
    </row>
    <row r="63" spans="1:58" ht="31.5" customHeight="1">
      <c r="A63" s="96">
        <v>19</v>
      </c>
      <c r="B63" s="97" t="str">
        <f>'2. Identificación del Riesgo'!B63:B65</f>
        <v/>
      </c>
      <c r="C63" s="97" t="str">
        <f>IF('2. Identificación del Riesgo'!C63:C65="","",'2. Identificación del Riesgo'!C63:C65)</f>
        <v/>
      </c>
      <c r="D63" s="97" t="str">
        <f>IF('2. Identificación del Riesgo'!D63:D65="","",'2. Identificación del Riesgo'!D63:D65)</f>
        <v/>
      </c>
      <c r="E63" s="97" t="str">
        <f>IF('2. Identificación del Riesgo'!E63:E65="","",'2. Identificación del Riesgo'!E63:E65)</f>
        <v/>
      </c>
      <c r="F63" s="97" t="str">
        <f>IF('2. Identificación del Riesgo'!F63:F65="","",'2. Identificación del Riesgo'!F63:F65)</f>
        <v/>
      </c>
      <c r="G63" s="97" t="str">
        <f>IF('2. Identificación del Riesgo'!G63:G65="","",'2. Identificación del Riesgo'!G63:G65)</f>
        <v/>
      </c>
      <c r="H63" s="97" t="str">
        <f>IF('2. Identificación del Riesgo'!H63:H65="","",'2. Identificación del Riesgo'!H63:H65)</f>
        <v/>
      </c>
      <c r="I63" s="97" t="str">
        <f>IF('2. Identificación del Riesgo'!I63:I65="","",'2. Identificación del Riesgo'!I63:I65)</f>
        <v/>
      </c>
      <c r="J63" s="97" t="str">
        <f>IF('2. Identificación del Riesgo'!J63:J65="","",'2. Identificación del Riesgo'!J63:J65)</f>
        <v/>
      </c>
      <c r="K63" s="101" t="str">
        <f>'2. Identificación del Riesgo'!K63:K65</f>
        <v/>
      </c>
      <c r="L63" s="99" t="str">
        <f>'2. Identificación del Riesgo'!L63:L65</f>
        <v/>
      </c>
      <c r="M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101" t="str">
        <f>'2. Identificación del Riesgo'!N63:N65</f>
        <v/>
      </c>
      <c r="O63" s="99" t="str">
        <f>'2. Identificación del Riesgo'!O63:O65</f>
        <v/>
      </c>
      <c r="P63" s="100" t="str">
        <f>'2. Identificación del Riesgo'!P63:P65</f>
        <v/>
      </c>
      <c r="Q63" s="31" t="str">
        <f>IF($H$63="","",
IF(OR($H$63="Corrupción",$H$63="Lavado de Activos",$H$63="Financiación del Terrorismo",$H$63="Trámites, OPAs y Consultas de Acceso a la Información Pública"),'6.Valoración Control Corrupción'!$E63,'5. Valoración de Controles'!$H63))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101"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101"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100"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2"/>
      <c r="AH63" s="113"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06"/>
      <c r="AJ63" s="118"/>
      <c r="AK63" s="118" t="str">
        <f>IF(AI63="","","∑ Peso porcentual de cada acción definida")</f>
        <v/>
      </c>
      <c r="AL63" s="97"/>
      <c r="AM63" s="3"/>
      <c r="AN63" s="3"/>
      <c r="AO63" s="3"/>
      <c r="AP63" s="3"/>
      <c r="AQ63" s="3"/>
      <c r="AR63" s="3"/>
      <c r="AS63" s="3"/>
      <c r="AT63" s="3"/>
      <c r="AU63" s="3"/>
      <c r="AV63" s="3"/>
      <c r="AW63" s="3"/>
      <c r="AX63" s="3"/>
      <c r="AY63" s="3"/>
      <c r="AZ63" s="3"/>
      <c r="BA63" s="3"/>
      <c r="BB63" s="3"/>
      <c r="BC63" s="3"/>
      <c r="BD63" s="3"/>
      <c r="BE63" s="3"/>
      <c r="BF63" s="3"/>
    </row>
    <row r="64" spans="1:58" ht="31.5" customHeight="1">
      <c r="A64" s="91"/>
      <c r="B64" s="91"/>
      <c r="C64" s="91"/>
      <c r="D64" s="91"/>
      <c r="E64" s="91"/>
      <c r="F64" s="91"/>
      <c r="G64" s="91"/>
      <c r="H64" s="91"/>
      <c r="I64" s="91"/>
      <c r="J64" s="91"/>
      <c r="K64" s="91"/>
      <c r="L64" s="91"/>
      <c r="M64" s="91"/>
      <c r="N64" s="91"/>
      <c r="O64" s="91"/>
      <c r="P64" s="91"/>
      <c r="Q64" s="31" t="str">
        <f>IF($H$63="","",
IF(OR($H$63="Corrupción",$H$63="Lavado de Activos",$H$63="Financiación del Terrorismo",$H$63="Trámites, OPAs y Consultas de Acceso a la Información Pública"),'6.Valoración Control Corrupción'!$E64,'5. Valoración de Controles'!$H64))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91"/>
      <c r="AC64" s="91"/>
      <c r="AD64" s="91"/>
      <c r="AE64" s="91"/>
      <c r="AF64" s="91"/>
      <c r="AG64" s="91"/>
      <c r="AH64" s="91"/>
      <c r="AI64" s="91"/>
      <c r="AJ64" s="91"/>
      <c r="AK64" s="91"/>
      <c r="AL64" s="91"/>
      <c r="AM64" s="2"/>
      <c r="AN64" s="2"/>
      <c r="AO64" s="2"/>
      <c r="AP64" s="2"/>
      <c r="AQ64" s="2"/>
      <c r="AR64" s="2"/>
      <c r="AS64" s="2"/>
      <c r="AT64" s="2"/>
      <c r="AU64" s="2"/>
      <c r="AV64" s="2"/>
      <c r="AW64" s="2"/>
      <c r="AX64" s="2"/>
      <c r="AY64" s="2"/>
      <c r="AZ64" s="2"/>
      <c r="BA64" s="2"/>
      <c r="BB64" s="2"/>
      <c r="BC64" s="2"/>
      <c r="BD64" s="2"/>
      <c r="BE64" s="2"/>
      <c r="BF64" s="2"/>
    </row>
    <row r="65" spans="1:58" ht="31.5" customHeight="1">
      <c r="A65" s="86"/>
      <c r="B65" s="86"/>
      <c r="C65" s="86"/>
      <c r="D65" s="86"/>
      <c r="E65" s="86"/>
      <c r="F65" s="86"/>
      <c r="G65" s="86"/>
      <c r="H65" s="86"/>
      <c r="I65" s="86"/>
      <c r="J65" s="86"/>
      <c r="K65" s="86"/>
      <c r="L65" s="86"/>
      <c r="M65" s="86"/>
      <c r="N65" s="86"/>
      <c r="O65" s="86"/>
      <c r="P65" s="86"/>
      <c r="Q65" s="31" t="str">
        <f>IF($H$63="","",
IF(OR($H$63="Corrupción",$H$63="Lavado de Activos",$H$63="Financiación del Terrorismo",$H$63="Trámites, OPAs y Consultas de Acceso a la Información Pública"),'6.Valoración Control Corrupción'!$E65,'5. Valoración de Controles'!$H65))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86"/>
      <c r="AC65" s="86"/>
      <c r="AD65" s="86"/>
      <c r="AE65" s="86"/>
      <c r="AF65" s="86"/>
      <c r="AG65" s="86"/>
      <c r="AH65" s="86"/>
      <c r="AI65" s="86"/>
      <c r="AJ65" s="86"/>
      <c r="AK65" s="86"/>
      <c r="AL65" s="86"/>
      <c r="AM65" s="2"/>
      <c r="AN65" s="2"/>
      <c r="AO65" s="2"/>
      <c r="AP65" s="2"/>
      <c r="AQ65" s="2"/>
      <c r="AR65" s="2"/>
      <c r="AS65" s="2"/>
      <c r="AT65" s="2"/>
      <c r="AU65" s="2"/>
      <c r="AV65" s="2"/>
      <c r="AW65" s="2"/>
      <c r="AX65" s="2"/>
      <c r="AY65" s="2"/>
      <c r="AZ65" s="2"/>
      <c r="BA65" s="2"/>
      <c r="BB65" s="2"/>
      <c r="BC65" s="2"/>
      <c r="BD65" s="2"/>
      <c r="BE65" s="2"/>
      <c r="BF65" s="2"/>
    </row>
    <row r="66" spans="1:58" ht="31.5" customHeight="1">
      <c r="A66" s="96">
        <v>20</v>
      </c>
      <c r="B66" s="97" t="str">
        <f>'2. Identificación del Riesgo'!B66:B68</f>
        <v/>
      </c>
      <c r="C66" s="97" t="str">
        <f>IF('2. Identificación del Riesgo'!C66:C68="","",'2. Identificación del Riesgo'!C66:C68)</f>
        <v/>
      </c>
      <c r="D66" s="97" t="str">
        <f>IF('2. Identificación del Riesgo'!D66:D68="","",'2. Identificación del Riesgo'!D66:D68)</f>
        <v/>
      </c>
      <c r="E66" s="97" t="str">
        <f>IF('2. Identificación del Riesgo'!E66:E68="","",'2. Identificación del Riesgo'!E66:E68)</f>
        <v/>
      </c>
      <c r="F66" s="97" t="str">
        <f>IF('2. Identificación del Riesgo'!F66:F68="","",'2. Identificación del Riesgo'!F66:F68)</f>
        <v/>
      </c>
      <c r="G66" s="97" t="str">
        <f>IF('2. Identificación del Riesgo'!G66:G68="","",'2. Identificación del Riesgo'!G66:G68)</f>
        <v/>
      </c>
      <c r="H66" s="97" t="str">
        <f>IF('2. Identificación del Riesgo'!H66:H68="","",'2. Identificación del Riesgo'!H66:H68)</f>
        <v/>
      </c>
      <c r="I66" s="97" t="str">
        <f>IF('2. Identificación del Riesgo'!I66:I68="","",'2. Identificación del Riesgo'!I66:I68)</f>
        <v/>
      </c>
      <c r="J66" s="97" t="str">
        <f>IF('2. Identificación del Riesgo'!J66:J68="","",'2. Identificación del Riesgo'!J66:J68)</f>
        <v/>
      </c>
      <c r="K66" s="101" t="str">
        <f>'2. Identificación del Riesgo'!K66:K68</f>
        <v/>
      </c>
      <c r="L66" s="99" t="str">
        <f>'2. Identificación del Riesgo'!L66:L68</f>
        <v/>
      </c>
      <c r="M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101" t="str">
        <f>'2. Identificación del Riesgo'!N66:N68</f>
        <v/>
      </c>
      <c r="O66" s="99" t="str">
        <f>'2. Identificación del Riesgo'!O66:O68</f>
        <v/>
      </c>
      <c r="P66" s="100" t="str">
        <f>'2. Identificación del Riesgo'!P66:P68</f>
        <v/>
      </c>
      <c r="Q66" s="31" t="str">
        <f>IF($H$66="","",
IF(OR($H$66="Corrupción",$H$66="Lavado de Activos",$H$66="Financiación del Terrorismo",$H$66="Trámites, OPAs y Consultas de Acceso a la Información Pública"),'6.Valoración Control Corrupción'!$E66,'5. Valoración de Controles'!$H66))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101"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101"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100"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2"/>
      <c r="AH66" s="113"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06"/>
      <c r="AJ66" s="118"/>
      <c r="AK66" s="118" t="str">
        <f>IF(AI66="","","∑ Peso porcentual de cada acción definida")</f>
        <v/>
      </c>
      <c r="AL66" s="97"/>
      <c r="AM66" s="3"/>
      <c r="AN66" s="3"/>
      <c r="AO66" s="3"/>
      <c r="AP66" s="3"/>
      <c r="AQ66" s="3"/>
      <c r="AR66" s="3"/>
      <c r="AS66" s="3"/>
      <c r="AT66" s="3"/>
      <c r="AU66" s="3"/>
      <c r="AV66" s="3"/>
      <c r="AW66" s="3"/>
      <c r="AX66" s="3"/>
      <c r="AY66" s="3"/>
      <c r="AZ66" s="3"/>
      <c r="BA66" s="3"/>
      <c r="BB66" s="3"/>
      <c r="BC66" s="3"/>
      <c r="BD66" s="3"/>
      <c r="BE66" s="3"/>
      <c r="BF66" s="3"/>
    </row>
    <row r="67" spans="1:58" ht="31.5" customHeight="1">
      <c r="A67" s="91"/>
      <c r="B67" s="91"/>
      <c r="C67" s="91"/>
      <c r="D67" s="91"/>
      <c r="E67" s="91"/>
      <c r="F67" s="91"/>
      <c r="G67" s="91"/>
      <c r="H67" s="91"/>
      <c r="I67" s="91"/>
      <c r="J67" s="91"/>
      <c r="K67" s="91"/>
      <c r="L67" s="91"/>
      <c r="M67" s="91"/>
      <c r="N67" s="91"/>
      <c r="O67" s="91"/>
      <c r="P67" s="91"/>
      <c r="Q67" s="31" t="str">
        <f>IF($H$66="","",
IF(OR($H$66="Corrupción",$H$66="Lavado de Activos",$H$66="Financiación del Terrorismo",$H$66="Trámites, OPAs y Consultas de Acceso a la Información Pública"),'6.Valoración Control Corrupción'!$E67,'5. Valoración de Controles'!$H67))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91"/>
      <c r="AC67" s="91"/>
      <c r="AD67" s="91"/>
      <c r="AE67" s="91"/>
      <c r="AF67" s="91"/>
      <c r="AG67" s="91"/>
      <c r="AH67" s="91"/>
      <c r="AI67" s="91"/>
      <c r="AJ67" s="91"/>
      <c r="AK67" s="91"/>
      <c r="AL67" s="91"/>
      <c r="AM67" s="2"/>
      <c r="AN67" s="2"/>
      <c r="AO67" s="2"/>
      <c r="AP67" s="2"/>
      <c r="AQ67" s="2"/>
      <c r="AR67" s="2"/>
      <c r="AS67" s="2"/>
      <c r="AT67" s="2"/>
      <c r="AU67" s="2"/>
      <c r="AV67" s="2"/>
      <c r="AW67" s="2"/>
      <c r="AX67" s="2"/>
      <c r="AY67" s="2"/>
      <c r="AZ67" s="2"/>
      <c r="BA67" s="2"/>
      <c r="BB67" s="2"/>
      <c r="BC67" s="2"/>
      <c r="BD67" s="2"/>
      <c r="BE67" s="2"/>
      <c r="BF67" s="2"/>
    </row>
    <row r="68" spans="1:58" ht="31.5" customHeight="1">
      <c r="A68" s="86"/>
      <c r="B68" s="86"/>
      <c r="C68" s="86"/>
      <c r="D68" s="86"/>
      <c r="E68" s="86"/>
      <c r="F68" s="86"/>
      <c r="G68" s="86"/>
      <c r="H68" s="86"/>
      <c r="I68" s="86"/>
      <c r="J68" s="86"/>
      <c r="K68" s="86"/>
      <c r="L68" s="86"/>
      <c r="M68" s="86"/>
      <c r="N68" s="86"/>
      <c r="O68" s="86"/>
      <c r="P68" s="86"/>
      <c r="Q68" s="31" t="str">
        <f>IF($H$66="","",
IF(OR($H$66="Corrupción",$H$66="Lavado de Activos",$H$66="Financiación del Terrorismo",$H$66="Trámites, OPAs y Consultas de Acceso a la Información Pública"),'6.Valoración Control Corrupción'!$E68,'5. Valoración de Controles'!$H68))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86"/>
      <c r="AC68" s="86"/>
      <c r="AD68" s="86"/>
      <c r="AE68" s="86"/>
      <c r="AF68" s="86"/>
      <c r="AG68" s="86"/>
      <c r="AH68" s="86"/>
      <c r="AI68" s="86"/>
      <c r="AJ68" s="86"/>
      <c r="AK68" s="86"/>
      <c r="AL68" s="86"/>
      <c r="AM68" s="2"/>
      <c r="AN68" s="2"/>
      <c r="AO68" s="2"/>
      <c r="AP68" s="2"/>
      <c r="AQ68" s="2"/>
      <c r="AR68" s="2"/>
      <c r="AS68" s="2"/>
      <c r="AT68" s="2"/>
      <c r="AU68" s="2"/>
      <c r="AV68" s="2"/>
      <c r="AW68" s="2"/>
      <c r="AX68" s="2"/>
      <c r="AY68" s="2"/>
      <c r="AZ68" s="2"/>
      <c r="BA68" s="2"/>
      <c r="BB68" s="2"/>
      <c r="BC68" s="2"/>
      <c r="BD68" s="2"/>
      <c r="BE68" s="2"/>
      <c r="BF68" s="2"/>
    </row>
    <row r="69" spans="1:58"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6.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I42:AI44"/>
    <mergeCell ref="AJ42:AJ44"/>
    <mergeCell ref="AK42:AK44"/>
    <mergeCell ref="AL42:AL44"/>
    <mergeCell ref="AB42:AB44"/>
    <mergeCell ref="AC42:AC44"/>
    <mergeCell ref="AD42:AD44"/>
    <mergeCell ref="AE42:AE44"/>
    <mergeCell ref="AF42:AF44"/>
    <mergeCell ref="AG42:AG44"/>
    <mergeCell ref="AH42:AH44"/>
    <mergeCell ref="AI39:AI41"/>
    <mergeCell ref="AJ39:AJ41"/>
    <mergeCell ref="AK39:AK41"/>
    <mergeCell ref="AL39:AL41"/>
    <mergeCell ref="AB39:AB41"/>
    <mergeCell ref="AC39:AC41"/>
    <mergeCell ref="AD39:AD41"/>
    <mergeCell ref="AE39:AE41"/>
    <mergeCell ref="AF39:AF41"/>
    <mergeCell ref="AG39:AG41"/>
    <mergeCell ref="AH39:AH41"/>
    <mergeCell ref="AI36:AI38"/>
    <mergeCell ref="AJ36:AJ38"/>
    <mergeCell ref="AK36:AK38"/>
    <mergeCell ref="AL36:AL38"/>
    <mergeCell ref="AB36:AB38"/>
    <mergeCell ref="AC36:AC38"/>
    <mergeCell ref="AD36:AD38"/>
    <mergeCell ref="AE36:AE38"/>
    <mergeCell ref="AF36:AF38"/>
    <mergeCell ref="AG36:AG38"/>
    <mergeCell ref="AH36:AH38"/>
    <mergeCell ref="AI33:AI35"/>
    <mergeCell ref="AJ33:AJ35"/>
    <mergeCell ref="AK33:AK35"/>
    <mergeCell ref="AL33:AL35"/>
    <mergeCell ref="AB33:AB35"/>
    <mergeCell ref="AC33:AC35"/>
    <mergeCell ref="AD33:AD35"/>
    <mergeCell ref="AE33:AE35"/>
    <mergeCell ref="AF33:AF35"/>
    <mergeCell ref="AG33:AG35"/>
    <mergeCell ref="AH33:AH35"/>
    <mergeCell ref="AI30:AI32"/>
    <mergeCell ref="AJ30:AJ32"/>
    <mergeCell ref="AK30:AK32"/>
    <mergeCell ref="AL30:AL32"/>
    <mergeCell ref="AB30:AB32"/>
    <mergeCell ref="AC30:AC32"/>
    <mergeCell ref="AD30:AD32"/>
    <mergeCell ref="AE30:AE32"/>
    <mergeCell ref="AF30:AF32"/>
    <mergeCell ref="AG30:AG32"/>
    <mergeCell ref="AH30:AH32"/>
    <mergeCell ref="AI27:AI29"/>
    <mergeCell ref="AJ27:AJ29"/>
    <mergeCell ref="AK27:AK29"/>
    <mergeCell ref="AL27:AL29"/>
    <mergeCell ref="AB27:AB29"/>
    <mergeCell ref="AC27:AC29"/>
    <mergeCell ref="AD27:AD29"/>
    <mergeCell ref="AE27:AE29"/>
    <mergeCell ref="AF27:AF29"/>
    <mergeCell ref="AG27:AG29"/>
    <mergeCell ref="AH27:AH29"/>
    <mergeCell ref="AI24:AI26"/>
    <mergeCell ref="AJ24:AJ26"/>
    <mergeCell ref="AK24:AK26"/>
    <mergeCell ref="AL24:AL26"/>
    <mergeCell ref="AB24:AB26"/>
    <mergeCell ref="AC24:AC26"/>
    <mergeCell ref="AD24:AD26"/>
    <mergeCell ref="AE24:AE26"/>
    <mergeCell ref="AF24:AF26"/>
    <mergeCell ref="AG24:AG26"/>
    <mergeCell ref="AH24:AH26"/>
    <mergeCell ref="AI66:AI68"/>
    <mergeCell ref="AJ66:AJ68"/>
    <mergeCell ref="AK66:AK68"/>
    <mergeCell ref="AL66:AL68"/>
    <mergeCell ref="AB66:AB68"/>
    <mergeCell ref="AC66:AC68"/>
    <mergeCell ref="AD66:AD68"/>
    <mergeCell ref="AE66:AE68"/>
    <mergeCell ref="AF66:AF68"/>
    <mergeCell ref="AG66:AG68"/>
    <mergeCell ref="AH66:AH68"/>
    <mergeCell ref="AI18:AI20"/>
    <mergeCell ref="AJ18:AJ20"/>
    <mergeCell ref="AK18:AK20"/>
    <mergeCell ref="AL18:AL20"/>
    <mergeCell ref="AB18:AB20"/>
    <mergeCell ref="AC18:AC20"/>
    <mergeCell ref="AD18:AD20"/>
    <mergeCell ref="AE18:AE20"/>
    <mergeCell ref="AF18:AF20"/>
    <mergeCell ref="AG18:AG20"/>
    <mergeCell ref="AH18:AH20"/>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63:AI65"/>
    <mergeCell ref="AJ63:AJ65"/>
    <mergeCell ref="AK63:AK65"/>
    <mergeCell ref="AL63:AL65"/>
    <mergeCell ref="AB63:AB65"/>
    <mergeCell ref="AC63:AC65"/>
    <mergeCell ref="AD63:AD65"/>
    <mergeCell ref="AE63:AE65"/>
    <mergeCell ref="AF63:AF65"/>
    <mergeCell ref="AG63:AG65"/>
    <mergeCell ref="AH63:AH65"/>
    <mergeCell ref="AI60:AI62"/>
    <mergeCell ref="AJ60:AJ62"/>
    <mergeCell ref="AK60:AK62"/>
    <mergeCell ref="AL60:AL62"/>
    <mergeCell ref="AB60:AB62"/>
    <mergeCell ref="AC60:AC62"/>
    <mergeCell ref="AD60:AD62"/>
    <mergeCell ref="AE60:AE62"/>
    <mergeCell ref="AF60:AF62"/>
    <mergeCell ref="AG60:AG62"/>
    <mergeCell ref="AH60:AH62"/>
    <mergeCell ref="AI57:AI59"/>
    <mergeCell ref="AJ57:AJ59"/>
    <mergeCell ref="AK57:AK59"/>
    <mergeCell ref="AL57:AL59"/>
    <mergeCell ref="AB57:AB59"/>
    <mergeCell ref="AC57:AC59"/>
    <mergeCell ref="AD57:AD59"/>
    <mergeCell ref="AE57:AE59"/>
    <mergeCell ref="AF57:AF59"/>
    <mergeCell ref="AG57:AG59"/>
    <mergeCell ref="AH57:AH59"/>
    <mergeCell ref="AI54:AI56"/>
    <mergeCell ref="AJ54:AJ56"/>
    <mergeCell ref="AK54:AK56"/>
    <mergeCell ref="AL54:AL56"/>
    <mergeCell ref="AB54:AB56"/>
    <mergeCell ref="AC54:AC56"/>
    <mergeCell ref="AD54:AD56"/>
    <mergeCell ref="AE54:AE56"/>
    <mergeCell ref="AF54:AF56"/>
    <mergeCell ref="AG54:AG56"/>
    <mergeCell ref="AH54:AH56"/>
    <mergeCell ref="AI51:AI53"/>
    <mergeCell ref="AJ51:AJ53"/>
    <mergeCell ref="AK51:AK53"/>
    <mergeCell ref="AL51:AL53"/>
    <mergeCell ref="AB51:AB53"/>
    <mergeCell ref="AC51:AC53"/>
    <mergeCell ref="AD51:AD53"/>
    <mergeCell ref="AE51:AE53"/>
    <mergeCell ref="AF51:AF53"/>
    <mergeCell ref="AG51:AG53"/>
    <mergeCell ref="AH51:AH53"/>
    <mergeCell ref="AI48:AI50"/>
    <mergeCell ref="AJ48:AJ50"/>
    <mergeCell ref="AK48:AK50"/>
    <mergeCell ref="AL48:AL50"/>
    <mergeCell ref="AB48:AB50"/>
    <mergeCell ref="AC48:AC50"/>
    <mergeCell ref="AD48:AD50"/>
    <mergeCell ref="AE48:AE50"/>
    <mergeCell ref="AF48:AF50"/>
    <mergeCell ref="AG48:AG50"/>
    <mergeCell ref="AH48:AH50"/>
    <mergeCell ref="AI45:AI47"/>
    <mergeCell ref="AJ45:AJ47"/>
    <mergeCell ref="AK45:AK47"/>
    <mergeCell ref="AL45:AL47"/>
    <mergeCell ref="AB45:AB47"/>
    <mergeCell ref="AC45:AC47"/>
    <mergeCell ref="AD45:AD47"/>
    <mergeCell ref="AE45:AE47"/>
    <mergeCell ref="AF45:AF47"/>
    <mergeCell ref="AG45:AG47"/>
    <mergeCell ref="AH45:AH47"/>
    <mergeCell ref="AI21:AI23"/>
    <mergeCell ref="AJ21:AJ23"/>
    <mergeCell ref="AK21:AK23"/>
    <mergeCell ref="AL21:AL23"/>
    <mergeCell ref="AB21:AB23"/>
    <mergeCell ref="AC21:AC23"/>
    <mergeCell ref="AD21:AD23"/>
    <mergeCell ref="AE21:AE23"/>
    <mergeCell ref="AF21:AF23"/>
    <mergeCell ref="AG21:AG23"/>
    <mergeCell ref="AH21:AH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AK1:AL1"/>
    <mergeCell ref="AK2:AL2"/>
    <mergeCell ref="AK3:AL3"/>
    <mergeCell ref="AK4:AL4"/>
    <mergeCell ref="A6:J6"/>
    <mergeCell ref="R7:T7"/>
    <mergeCell ref="U7:Z7"/>
    <mergeCell ref="K6:P6"/>
    <mergeCell ref="Q6:AA6"/>
    <mergeCell ref="A7:A8"/>
    <mergeCell ref="B7:B8"/>
    <mergeCell ref="C7:C8"/>
    <mergeCell ref="D7:D8"/>
    <mergeCell ref="E7: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F7:F8"/>
    <mergeCell ref="G7:G8"/>
    <mergeCell ref="H7:H8"/>
    <mergeCell ref="I7:I8"/>
    <mergeCell ref="J7:J8"/>
    <mergeCell ref="K7:K8"/>
    <mergeCell ref="L7:L8"/>
    <mergeCell ref="M7:M8"/>
    <mergeCell ref="N7:N8"/>
    <mergeCell ref="O7:O8"/>
    <mergeCell ref="P7:P8"/>
    <mergeCell ref="Q7:Q8"/>
    <mergeCell ref="AH7:AH8"/>
    <mergeCell ref="AI7:AI8"/>
    <mergeCell ref="AJ7:AJ8"/>
    <mergeCell ref="AK7:AK8"/>
    <mergeCell ref="AL7:AL8"/>
    <mergeCell ref="AA7:AA8"/>
    <mergeCell ref="AB7:AB8"/>
    <mergeCell ref="AC7:AC8"/>
    <mergeCell ref="AD7:AD8"/>
    <mergeCell ref="AE7:AE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D9">
    <cfRule type="cellIs" dxfId="72" priority="10" operator="equal">
      <formula>"Catastrófico"</formula>
    </cfRule>
  </conditionalFormatting>
  <conditionalFormatting sqref="AD9">
    <cfRule type="cellIs" dxfId="71" priority="11" operator="equal">
      <formula>"Mayor"</formula>
    </cfRule>
  </conditionalFormatting>
  <conditionalFormatting sqref="AD9">
    <cfRule type="cellIs" dxfId="70" priority="12" operator="equal">
      <formula>"Moderado"</formula>
    </cfRule>
  </conditionalFormatting>
  <conditionalFormatting sqref="AD9">
    <cfRule type="cellIs" dxfId="69" priority="13" operator="equal">
      <formula>"Menor"</formula>
    </cfRule>
  </conditionalFormatting>
  <conditionalFormatting sqref="AD9">
    <cfRule type="cellIs" dxfId="68" priority="14" operator="equal">
      <formula>"Leve"</formula>
    </cfRule>
  </conditionalFormatting>
  <conditionalFormatting sqref="AF9">
    <cfRule type="cellIs" dxfId="67" priority="15" operator="equal">
      <formula>"Extremo"</formula>
    </cfRule>
  </conditionalFormatting>
  <conditionalFormatting sqref="AF9">
    <cfRule type="cellIs" dxfId="66" priority="16" operator="equal">
      <formula>"Alto"</formula>
    </cfRule>
  </conditionalFormatting>
  <conditionalFormatting sqref="AF9">
    <cfRule type="cellIs" dxfId="65" priority="17" operator="equal">
      <formula>"Moderado"</formula>
    </cfRule>
  </conditionalFormatting>
  <conditionalFormatting sqref="AF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B9">
    <cfRule type="cellIs" dxfId="53" priority="29" operator="equal">
      <formula>"Muy Alta"</formula>
    </cfRule>
  </conditionalFormatting>
  <conditionalFormatting sqref="AB9">
    <cfRule type="cellIs" dxfId="52" priority="30" operator="equal">
      <formula>"Alta"</formula>
    </cfRule>
  </conditionalFormatting>
  <conditionalFormatting sqref="AB9">
    <cfRule type="cellIs" dxfId="51" priority="31" operator="equal">
      <formula>"Media"</formula>
    </cfRule>
  </conditionalFormatting>
  <conditionalFormatting sqref="AB9">
    <cfRule type="cellIs" dxfId="50" priority="32" operator="equal">
      <formula>"Baja"</formula>
    </cfRule>
  </conditionalFormatting>
  <conditionalFormatting sqref="AB9">
    <cfRule type="cellIs" dxfId="49" priority="33" operator="equal">
      <formula>"Muy Baja"</formula>
    </cfRule>
  </conditionalFormatting>
  <conditionalFormatting sqref="AB9:AB11">
    <cfRule type="expression" dxfId="48" priority="34">
      <formula>IF($AB9="Casi seguro",1,0)</formula>
    </cfRule>
  </conditionalFormatting>
  <conditionalFormatting sqref="AB9:AB11">
    <cfRule type="expression" dxfId="47" priority="35">
      <formula>IF($AB9="Probable",1,0)</formula>
    </cfRule>
  </conditionalFormatting>
  <conditionalFormatting sqref="AB9:AB11">
    <cfRule type="expression" dxfId="46" priority="36">
      <formula>IF($AB9="Posible",1,0)</formula>
    </cfRule>
  </conditionalFormatting>
  <conditionalFormatting sqref="AB9:AB11">
    <cfRule type="expression" dxfId="45" priority="37">
      <formula>IF($AB9="Improbable",1,0)</formula>
    </cfRule>
  </conditionalFormatting>
  <conditionalFormatting sqref="AB9:AB11">
    <cfRule type="expression" dxfId="44" priority="38">
      <formula>IF($AB9="Rara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D12 AD15 AD18 AD21 AD24 AD27 AD30 AD33 AD36 AD39 AD42 AD45 AD48 AD51 AD54 AD57 AD60 AD63 AD66">
    <cfRule type="cellIs" dxfId="34" priority="48" operator="equal">
      <formula>"Catastrófico"</formula>
    </cfRule>
  </conditionalFormatting>
  <conditionalFormatting sqref="AD12 AD15 AD18 AD21 AD24 AD27 AD30 AD33 AD36 AD39 AD42 AD45 AD48 AD51 AD54 AD57 AD60 AD63 AD66">
    <cfRule type="cellIs" dxfId="33" priority="49" operator="equal">
      <formula>"Mayor"</formula>
    </cfRule>
  </conditionalFormatting>
  <conditionalFormatting sqref="AD12 AD15 AD18 AD21 AD24 AD27 AD30 AD33 AD36 AD39 AD42 AD45 AD48 AD51 AD54 AD57 AD60 AD63 AD66">
    <cfRule type="cellIs" dxfId="32" priority="50" operator="equal">
      <formula>"Moderado"</formula>
    </cfRule>
  </conditionalFormatting>
  <conditionalFormatting sqref="AD12 AD15 AD18 AD21 AD24 AD27 AD30 AD33 AD36 AD39 AD42 AD45 AD48 AD51 AD54 AD57 AD60 AD63 AD66">
    <cfRule type="cellIs" dxfId="31" priority="51" operator="equal">
      <formula>"Menor"</formula>
    </cfRule>
  </conditionalFormatting>
  <conditionalFormatting sqref="AD12 AD15 AD18 AD21 AD24 AD27 AD30 AD33 AD36 AD39 AD42 AD45 AD48 AD51 AD54 AD57 AD60 AD63 AD66">
    <cfRule type="cellIs" dxfId="30" priority="52" operator="equal">
      <formula>"Leve"</formula>
    </cfRule>
  </conditionalFormatting>
  <conditionalFormatting sqref="AF12 AF15 AF18 AF21 AF24 AF27 AF30 AF33 AF36 AF39 AF42 AF45 AF48 AF51 AF54 AF57 AF60 AF63 AF66">
    <cfRule type="cellIs" dxfId="29" priority="53" operator="equal">
      <formula>"Extremo"</formula>
    </cfRule>
  </conditionalFormatting>
  <conditionalFormatting sqref="AF12 AF15 AF18 AF21 AF24 AF27 AF30 AF33 AF36 AF39 AF42 AF45 AF48 AF51 AF54 AF57 AF60 AF63 AF66">
    <cfRule type="cellIs" dxfId="28" priority="54" operator="equal">
      <formula>"Alto"</formula>
    </cfRule>
  </conditionalFormatting>
  <conditionalFormatting sqref="AF12 AF15 AF18 AF21 AF24 AF27 AF30 AF33 AF36 AF39 AF42 AF45 AF48 AF51 AF54 AF57 AF60 AF63 AF66">
    <cfRule type="cellIs" dxfId="27" priority="55" operator="equal">
      <formula>"Moderado"</formula>
    </cfRule>
  </conditionalFormatting>
  <conditionalFormatting sqref="AF12 AF15 AF18 AF21 AF24 AF27 AF30 AF33 AF36 AF39 AF42 AF45 AF48 AF51 AF54 AF57 AF60 AF63 AF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B12 AB15 AB18 AB21 AB24 AB27 AB30 AB33 AB36 AB39 AB42 AB45 AB48 AB51 AB54 AB57 AB60 AB63 AB66">
    <cfRule type="cellIs" dxfId="15" priority="67" operator="equal">
      <formula>"Muy Alta"</formula>
    </cfRule>
  </conditionalFormatting>
  <conditionalFormatting sqref="AB12 AB15 AB18 AB21 AB24 AB27 AB30 AB33 AB36 AB39 AB42 AB45 AB48 AB51 AB54 AB57 AB60 AB63 AB66">
    <cfRule type="cellIs" dxfId="14" priority="68" operator="equal">
      <formula>"Alta"</formula>
    </cfRule>
  </conditionalFormatting>
  <conditionalFormatting sqref="AB12 AB15 AB18 AB21 AB24 AB27 AB30 AB33 AB36 AB39 AB42 AB45 AB48 AB51 AB54 AB57 AB60 AB63 AB66">
    <cfRule type="cellIs" dxfId="13" priority="69" operator="equal">
      <formula>"Media"</formula>
    </cfRule>
  </conditionalFormatting>
  <conditionalFormatting sqref="AB12 AB15 AB18 AB21 AB24 AB27 AB30 AB33 AB36 AB39 AB42 AB45 AB48 AB51 AB54 AB57 AB60 AB63 AB66">
    <cfRule type="cellIs" dxfId="12" priority="70" operator="equal">
      <formula>"Baja"</formula>
    </cfRule>
  </conditionalFormatting>
  <conditionalFormatting sqref="AB12 AB15 AB18 AB21 AB24 AB27 AB30 AB33 AB36 AB39 AB42 AB45 AB48 AB51 AB54 AB57 AB60 AB63 AB66">
    <cfRule type="cellIs" dxfId="11" priority="71" operator="equal">
      <formula>"Muy Baja"</formula>
    </cfRule>
  </conditionalFormatting>
  <conditionalFormatting sqref="AB12:AB68">
    <cfRule type="expression" dxfId="10" priority="72">
      <formula>IF($AB12="Casi seguro",1,0)</formula>
    </cfRule>
  </conditionalFormatting>
  <conditionalFormatting sqref="AB12:AB68">
    <cfRule type="expression" dxfId="9" priority="73">
      <formula>IF($AB12="Probable",1,0)</formula>
    </cfRule>
  </conditionalFormatting>
  <conditionalFormatting sqref="AB12:AB68">
    <cfRule type="expression" dxfId="8" priority="74">
      <formula>IF($AB12="Posible",1,0)</formula>
    </cfRule>
  </conditionalFormatting>
  <conditionalFormatting sqref="AB12:AB68">
    <cfRule type="expression" dxfId="7" priority="75">
      <formula>IF($AB12="Improbable",1,0)</formula>
    </cfRule>
  </conditionalFormatting>
  <conditionalFormatting sqref="AB12:AB68">
    <cfRule type="expression" dxfId="6" priority="76">
      <formula>IF($AB12="Rara vez",1,0)</formula>
    </cfRule>
  </conditionalFormatting>
  <conditionalFormatting sqref="AI9:AL11">
    <cfRule type="expression" dxfId="5" priority="77">
      <formula>IF(OR($AG9="Evitar",$AG9="Compartir",$AG9="Aceptar",$AG9="Reducir (Transferir)"),1,0)</formula>
    </cfRule>
  </conditionalFormatting>
  <conditionalFormatting sqref="AI9:AL11">
    <cfRule type="expression" dxfId="4"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3" priority="79">
      <formula>IF($AF9="Bajo",1,0)</formula>
    </cfRule>
  </conditionalFormatting>
  <conditionalFormatting sqref="AI15:AL68 AK12:AL14">
    <cfRule type="expression" dxfId="2" priority="80">
      <formula>IF(OR($AG12="Evitar",$AG12="Compartir",$AG12="Aceptar",$AG12="Reducir (Transferir)"),1,0)</formula>
    </cfRule>
  </conditionalFormatting>
  <conditionalFormatting sqref="AI15:AL68 AK12:AL14">
    <cfRule type="expression" dxfId="1"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5:AL68 AK12:AL14">
    <cfRule type="expression" dxfId="0" priority="82">
      <formula>IF($AF12="Bajo",1,0)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dimension ref="A1:AO1000"/>
  <sheetViews>
    <sheetView tabSelected="1" workbookViewId="0">
      <pane ySplit="8" topLeftCell="A9" activePane="bottomLeft" state="frozen"/>
      <selection pane="bottomLeft" sqref="A1:B4"/>
    </sheetView>
  </sheetViews>
  <sheetFormatPr baseColWidth="10" defaultColWidth="14.44140625" defaultRowHeight="15" customHeight="1"/>
  <cols>
    <col min="1" max="1" width="4" customWidth="1"/>
    <col min="2" max="2" width="19" customWidth="1"/>
    <col min="3" max="3" width="29.33203125" customWidth="1"/>
    <col min="4" max="4" width="21.33203125" customWidth="1"/>
    <col min="5" max="5" width="53.5546875" customWidth="1"/>
    <col min="6" max="6" width="8.5546875" hidden="1" customWidth="1"/>
    <col min="7" max="7" width="27.88671875" hidden="1" customWidth="1"/>
    <col min="8" max="8" width="23.6640625" hidden="1" customWidth="1"/>
    <col min="9" max="9" width="33.6640625" hidden="1" customWidth="1"/>
    <col min="10" max="10" width="9.5546875" hidden="1" customWidth="1"/>
    <col min="11" max="11" width="31.88671875" hidden="1" customWidth="1"/>
    <col min="12" max="12" width="23.6640625" hidden="1" customWidth="1"/>
    <col min="13" max="13" width="8.5546875" customWidth="1"/>
    <col min="14" max="14" width="27.88671875" customWidth="1"/>
    <col min="15" max="15" width="23.6640625" customWidth="1"/>
    <col min="16" max="16" width="33.6640625" customWidth="1"/>
    <col min="17" max="17" width="9.5546875" customWidth="1"/>
    <col min="18" max="18" width="31.88671875" customWidth="1"/>
    <col min="19" max="19" width="23.6640625" customWidth="1"/>
    <col min="20" max="20" width="8.5546875" customWidth="1"/>
    <col min="21" max="21" width="27.88671875" customWidth="1"/>
    <col min="22" max="22" width="23.6640625" customWidth="1"/>
    <col min="23" max="23" width="33.6640625" customWidth="1"/>
    <col min="24" max="24" width="9.5546875" customWidth="1"/>
    <col min="25" max="25" width="27.109375" customWidth="1"/>
    <col min="26" max="26" width="23.6640625" customWidth="1"/>
    <col min="27" max="27" width="11.44140625" customWidth="1"/>
    <col min="28" max="41" width="11.44140625" hidden="1" customWidth="1"/>
  </cols>
  <sheetData>
    <row r="1" spans="1:41" ht="16.5" customHeight="1">
      <c r="A1" s="72"/>
      <c r="B1" s="67"/>
      <c r="C1" s="72" t="s">
        <v>0</v>
      </c>
      <c r="D1" s="73"/>
      <c r="E1" s="73"/>
      <c r="F1" s="73"/>
      <c r="G1" s="73"/>
      <c r="H1" s="73"/>
      <c r="I1" s="73"/>
      <c r="J1" s="73"/>
      <c r="K1" s="73"/>
      <c r="L1" s="73"/>
      <c r="M1" s="73"/>
      <c r="N1" s="73"/>
      <c r="O1" s="73"/>
      <c r="P1" s="73"/>
      <c r="Q1" s="73"/>
      <c r="R1" s="73"/>
      <c r="S1" s="73"/>
      <c r="T1" s="73"/>
      <c r="U1" s="73"/>
      <c r="V1" s="73"/>
      <c r="W1" s="73"/>
      <c r="X1" s="67"/>
      <c r="Y1" s="103" t="s">
        <v>364</v>
      </c>
      <c r="Z1" s="59"/>
      <c r="AA1" s="3"/>
      <c r="AB1" s="3"/>
      <c r="AC1" s="3"/>
      <c r="AD1" s="3"/>
      <c r="AE1" s="3"/>
      <c r="AF1" s="3"/>
      <c r="AG1" s="3"/>
      <c r="AH1" s="3"/>
      <c r="AI1" s="3"/>
      <c r="AJ1" s="3"/>
      <c r="AK1" s="3"/>
      <c r="AL1" s="3"/>
      <c r="AM1" s="3"/>
      <c r="AN1" s="3"/>
      <c r="AO1" s="3"/>
    </row>
    <row r="2" spans="1:41" ht="16.5" customHeight="1">
      <c r="A2" s="68"/>
      <c r="B2" s="69"/>
      <c r="C2" s="68"/>
      <c r="D2" s="74"/>
      <c r="E2" s="74"/>
      <c r="F2" s="74"/>
      <c r="G2" s="74"/>
      <c r="H2" s="74"/>
      <c r="I2" s="74"/>
      <c r="J2" s="74"/>
      <c r="K2" s="74"/>
      <c r="L2" s="74"/>
      <c r="M2" s="74"/>
      <c r="N2" s="74"/>
      <c r="O2" s="74"/>
      <c r="P2" s="74"/>
      <c r="Q2" s="74"/>
      <c r="R2" s="74"/>
      <c r="S2" s="74"/>
      <c r="T2" s="74"/>
      <c r="U2" s="74"/>
      <c r="V2" s="74"/>
      <c r="W2" s="74"/>
      <c r="X2" s="69"/>
      <c r="Y2" s="103" t="s">
        <v>365</v>
      </c>
      <c r="Z2" s="59"/>
      <c r="AA2" s="3"/>
      <c r="AB2" s="3"/>
      <c r="AC2" s="3"/>
      <c r="AD2" s="3"/>
      <c r="AE2" s="3"/>
      <c r="AF2" s="3"/>
      <c r="AG2" s="3"/>
      <c r="AH2" s="3"/>
      <c r="AI2" s="3"/>
      <c r="AJ2" s="3"/>
      <c r="AK2" s="3"/>
      <c r="AL2" s="3"/>
      <c r="AM2" s="3"/>
      <c r="AN2" s="3"/>
      <c r="AO2" s="3"/>
    </row>
    <row r="3" spans="1:41" ht="16.5" customHeight="1">
      <c r="A3" s="68"/>
      <c r="B3" s="69"/>
      <c r="C3" s="68"/>
      <c r="D3" s="74"/>
      <c r="E3" s="74"/>
      <c r="F3" s="74"/>
      <c r="G3" s="74"/>
      <c r="H3" s="74"/>
      <c r="I3" s="74"/>
      <c r="J3" s="74"/>
      <c r="K3" s="74"/>
      <c r="L3" s="74"/>
      <c r="M3" s="74"/>
      <c r="N3" s="74"/>
      <c r="O3" s="74"/>
      <c r="P3" s="74"/>
      <c r="Q3" s="74"/>
      <c r="R3" s="74"/>
      <c r="S3" s="74"/>
      <c r="T3" s="74"/>
      <c r="U3" s="74"/>
      <c r="V3" s="74"/>
      <c r="W3" s="74"/>
      <c r="X3" s="69"/>
      <c r="Y3" s="103" t="s">
        <v>366</v>
      </c>
      <c r="Z3" s="59"/>
      <c r="AA3" s="3"/>
      <c r="AB3" s="3"/>
      <c r="AC3" s="3"/>
      <c r="AD3" s="3"/>
      <c r="AE3" s="3"/>
      <c r="AF3" s="3"/>
      <c r="AG3" s="3"/>
      <c r="AH3" s="3"/>
      <c r="AI3" s="3"/>
      <c r="AJ3" s="3"/>
      <c r="AK3" s="3"/>
      <c r="AL3" s="3"/>
      <c r="AM3" s="3"/>
      <c r="AN3" s="3"/>
      <c r="AO3" s="3"/>
    </row>
    <row r="4" spans="1:41" ht="16.5" customHeight="1">
      <c r="A4" s="70"/>
      <c r="B4" s="71"/>
      <c r="C4" s="70"/>
      <c r="D4" s="75"/>
      <c r="E4" s="75"/>
      <c r="F4" s="75"/>
      <c r="G4" s="75"/>
      <c r="H4" s="75"/>
      <c r="I4" s="75"/>
      <c r="J4" s="75"/>
      <c r="K4" s="75"/>
      <c r="L4" s="75"/>
      <c r="M4" s="75"/>
      <c r="N4" s="75"/>
      <c r="O4" s="75"/>
      <c r="P4" s="75"/>
      <c r="Q4" s="75"/>
      <c r="R4" s="75"/>
      <c r="S4" s="75"/>
      <c r="T4" s="75"/>
      <c r="U4" s="75"/>
      <c r="V4" s="75"/>
      <c r="W4" s="75"/>
      <c r="X4" s="71"/>
      <c r="Y4" s="103" t="s">
        <v>367</v>
      </c>
      <c r="Z4" s="59"/>
      <c r="AA4" s="3"/>
      <c r="AB4" s="3"/>
      <c r="AC4" s="3"/>
      <c r="AD4" s="3"/>
      <c r="AE4" s="3"/>
      <c r="AF4" s="3"/>
      <c r="AG4" s="3"/>
      <c r="AH4" s="3"/>
      <c r="AI4" s="3"/>
      <c r="AJ4" s="3"/>
      <c r="AK4" s="3"/>
      <c r="AL4" s="3"/>
      <c r="AM4" s="3"/>
      <c r="AN4" s="3"/>
      <c r="AO4" s="3"/>
    </row>
    <row r="5" spans="1:41" ht="16.5" customHeight="1">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10" t="s">
        <v>105</v>
      </c>
      <c r="B6" s="62"/>
      <c r="C6" s="62"/>
      <c r="D6" s="111"/>
      <c r="E6" s="33" t="s">
        <v>344</v>
      </c>
      <c r="F6" s="126" t="s">
        <v>368</v>
      </c>
      <c r="G6" s="62"/>
      <c r="H6" s="62"/>
      <c r="I6" s="62"/>
      <c r="J6" s="62"/>
      <c r="K6" s="62"/>
      <c r="L6" s="59"/>
      <c r="M6" s="126" t="s">
        <v>369</v>
      </c>
      <c r="N6" s="62"/>
      <c r="O6" s="62"/>
      <c r="P6" s="62"/>
      <c r="Q6" s="62"/>
      <c r="R6" s="62"/>
      <c r="S6" s="59"/>
      <c r="T6" s="126" t="s">
        <v>370</v>
      </c>
      <c r="U6" s="62"/>
      <c r="V6" s="62"/>
      <c r="W6" s="62"/>
      <c r="X6" s="62"/>
      <c r="Y6" s="62"/>
      <c r="Z6" s="59"/>
      <c r="AA6" s="3"/>
      <c r="AB6" s="3"/>
      <c r="AC6" s="3"/>
      <c r="AD6" s="3"/>
      <c r="AE6" s="3"/>
      <c r="AF6" s="3"/>
      <c r="AG6" s="3"/>
      <c r="AH6" s="3"/>
      <c r="AI6" s="3"/>
      <c r="AJ6" s="3"/>
      <c r="AK6" s="3"/>
      <c r="AL6" s="3"/>
      <c r="AM6" s="3"/>
      <c r="AN6" s="3"/>
      <c r="AO6" s="3"/>
    </row>
    <row r="7" spans="1:41" ht="27.75" customHeight="1">
      <c r="A7" s="129" t="s">
        <v>103</v>
      </c>
      <c r="B7" s="92" t="s">
        <v>104</v>
      </c>
      <c r="C7" s="87" t="s">
        <v>112</v>
      </c>
      <c r="D7" s="130" t="s">
        <v>113</v>
      </c>
      <c r="E7" s="132" t="s">
        <v>371</v>
      </c>
      <c r="F7" s="127" t="s">
        <v>372</v>
      </c>
      <c r="G7" s="62"/>
      <c r="H7" s="59"/>
      <c r="I7" s="34" t="s">
        <v>373</v>
      </c>
      <c r="J7" s="128" t="s">
        <v>374</v>
      </c>
      <c r="K7" s="62"/>
      <c r="L7" s="59"/>
      <c r="M7" s="127" t="s">
        <v>372</v>
      </c>
      <c r="N7" s="62"/>
      <c r="O7" s="59"/>
      <c r="P7" s="34" t="s">
        <v>373</v>
      </c>
      <c r="Q7" s="128" t="s">
        <v>374</v>
      </c>
      <c r="R7" s="62"/>
      <c r="S7" s="59"/>
      <c r="T7" s="127" t="s">
        <v>372</v>
      </c>
      <c r="U7" s="62"/>
      <c r="V7" s="59"/>
      <c r="W7" s="34" t="s">
        <v>373</v>
      </c>
      <c r="X7" s="128" t="s">
        <v>374</v>
      </c>
      <c r="Y7" s="62"/>
      <c r="Z7" s="59"/>
      <c r="AA7" s="3"/>
      <c r="AB7" s="3"/>
      <c r="AC7" s="3"/>
      <c r="AD7" s="3"/>
      <c r="AE7" s="3"/>
      <c r="AF7" s="3"/>
      <c r="AG7" s="3"/>
      <c r="AH7" s="3"/>
      <c r="AI7" s="3"/>
      <c r="AJ7" s="3"/>
      <c r="AK7" s="3"/>
      <c r="AL7" s="3"/>
      <c r="AM7" s="3"/>
      <c r="AN7" s="3"/>
      <c r="AO7" s="3"/>
    </row>
    <row r="8" spans="1:41" ht="30.75" customHeight="1">
      <c r="A8" s="86"/>
      <c r="B8" s="86"/>
      <c r="C8" s="86"/>
      <c r="D8" s="131"/>
      <c r="E8" s="131"/>
      <c r="F8" s="35" t="s">
        <v>375</v>
      </c>
      <c r="G8" s="35" t="s">
        <v>376</v>
      </c>
      <c r="H8" s="35" t="s">
        <v>377</v>
      </c>
      <c r="I8" s="34" t="s">
        <v>378</v>
      </c>
      <c r="J8" s="36" t="s">
        <v>375</v>
      </c>
      <c r="K8" s="36" t="s">
        <v>379</v>
      </c>
      <c r="L8" s="36" t="s">
        <v>380</v>
      </c>
      <c r="M8" s="35" t="s">
        <v>375</v>
      </c>
      <c r="N8" s="35" t="s">
        <v>376</v>
      </c>
      <c r="O8" s="35" t="s">
        <v>377</v>
      </c>
      <c r="P8" s="34" t="s">
        <v>378</v>
      </c>
      <c r="Q8" s="36" t="s">
        <v>375</v>
      </c>
      <c r="R8" s="36" t="s">
        <v>379</v>
      </c>
      <c r="S8" s="36" t="s">
        <v>380</v>
      </c>
      <c r="T8" s="35" t="s">
        <v>375</v>
      </c>
      <c r="U8" s="35" t="s">
        <v>376</v>
      </c>
      <c r="V8" s="35" t="s">
        <v>377</v>
      </c>
      <c r="W8" s="34" t="s">
        <v>378</v>
      </c>
      <c r="X8" s="36" t="s">
        <v>375</v>
      </c>
      <c r="Y8" s="36" t="s">
        <v>379</v>
      </c>
      <c r="Z8" s="36" t="s">
        <v>380</v>
      </c>
      <c r="AA8" s="16"/>
      <c r="AB8" s="16"/>
      <c r="AC8" s="16"/>
      <c r="AD8" s="16"/>
      <c r="AE8" s="16"/>
      <c r="AF8" s="16"/>
      <c r="AG8" s="16"/>
      <c r="AH8" s="16"/>
      <c r="AI8" s="16"/>
      <c r="AJ8" s="16"/>
      <c r="AK8" s="16"/>
      <c r="AL8" s="16"/>
      <c r="AM8" s="16"/>
      <c r="AN8" s="16"/>
      <c r="AO8" s="16"/>
    </row>
    <row r="9" spans="1:41" ht="16.5" customHeight="1">
      <c r="A9" s="96">
        <v>1</v>
      </c>
      <c r="B9" s="113" t="str">
        <f>IF('2. Identificación del Riesgo'!B9:B11="","",'2. Identificación del Riesgo'!B9:B11)</f>
        <v>Gestión Documental</v>
      </c>
      <c r="C9" s="97" t="str">
        <f>IF('2. Identificación del Riesgo'!G9:G11="","",'2. Identificación del Riesgo'!G9:G11)</f>
        <v>Posibilidad de afectacion reputacional al encontrarse expedientes que no se encuentran organizados según la normatividad archivistiva, debido a la no aplicación de las Tablas de Retencion Documental o la intervencion de los mismo por personal no cualificado</v>
      </c>
      <c r="D9" s="97" t="str">
        <f>IF('2. Identificación del Riesgo'!H9:H11="","",'2. Identificación del Riesgo'!H9:H11)</f>
        <v>Gestión</v>
      </c>
      <c r="E9" s="122" t="str">
        <f>IF('7. Mapa de Riesgos General'!AI9:AI11="","",'7. Mapa de Riesgos General'!AI9:AI11)</f>
        <v/>
      </c>
      <c r="F9" s="124"/>
      <c r="G9" s="125"/>
      <c r="H9" s="125"/>
      <c r="I9" s="123"/>
      <c r="J9" s="124"/>
      <c r="K9" s="123"/>
      <c r="L9" s="123"/>
      <c r="M9" s="124">
        <v>1</v>
      </c>
      <c r="N9" s="125" t="s">
        <v>381</v>
      </c>
      <c r="O9" s="125" t="s">
        <v>382</v>
      </c>
      <c r="P9" s="123" t="s">
        <v>383</v>
      </c>
      <c r="Q9" s="124"/>
      <c r="R9" s="123"/>
      <c r="S9" s="123"/>
      <c r="T9" s="124">
        <v>1</v>
      </c>
      <c r="U9" s="123" t="s">
        <v>384</v>
      </c>
      <c r="V9" s="123" t="s">
        <v>385</v>
      </c>
      <c r="W9" s="123" t="s">
        <v>557</v>
      </c>
      <c r="X9" s="124"/>
      <c r="Y9" s="123"/>
      <c r="Z9" s="123"/>
      <c r="AA9" s="17"/>
      <c r="AB9" s="17"/>
      <c r="AC9" s="17"/>
      <c r="AD9" s="17"/>
      <c r="AE9" s="17"/>
      <c r="AF9" s="17"/>
      <c r="AG9" s="17"/>
      <c r="AH9" s="17"/>
      <c r="AI9" s="17"/>
      <c r="AJ9" s="17"/>
      <c r="AK9" s="17"/>
      <c r="AL9" s="17"/>
      <c r="AM9" s="17"/>
      <c r="AN9" s="17"/>
      <c r="AO9" s="17"/>
    </row>
    <row r="10" spans="1:41"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c r="AL10" s="3"/>
      <c r="AM10" s="3"/>
      <c r="AN10" s="3"/>
      <c r="AO10" s="3"/>
    </row>
    <row r="11" spans="1:41"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c r="AL11" s="3"/>
      <c r="AM11" s="3"/>
      <c r="AN11" s="3"/>
      <c r="AO11" s="3"/>
    </row>
    <row r="12" spans="1:41" ht="16.5" customHeight="1">
      <c r="A12" s="96">
        <v>2</v>
      </c>
      <c r="B12" s="113" t="str">
        <f>IF('2. Identificación del Riesgo'!B12:B14="","",'2. Identificación del Riesgo'!B12:B14)</f>
        <v>Gestión Documental</v>
      </c>
      <c r="C12" s="97" t="str">
        <f>IF('2. Identificación del Riesgo'!G12:G14="","",'2. Identificación del Riesgo'!G12:G14)</f>
        <v>Posibilidad de afectacion reputacional por la perdida, cambio o extracción de documentos, debido al acceso no autorizado a los expedientes fisicos o digitales en custodia del CAD</v>
      </c>
      <c r="D12" s="97" t="str">
        <f>IF('2. Identificación del Riesgo'!H12:H14="","",'2. Identificación del Riesgo'!H12:H14)</f>
        <v>Gestión</v>
      </c>
      <c r="E12" s="122" t="str">
        <f>IF('7. Mapa de Riesgos General'!AI12:AI14="","",'7. Mapa de Riesgos General'!AI12:AI14)</f>
        <v>Elaborar entre el 20 y 25 de cada mes comunicación a los funcionarios o contratistas que tienen expedientes en prestamo fisico solicitando el reintegro de los mismos al CAD</v>
      </c>
      <c r="F12" s="99"/>
      <c r="G12" s="120"/>
      <c r="H12" s="120"/>
      <c r="I12" s="121"/>
      <c r="J12" s="99"/>
      <c r="K12" s="121"/>
      <c r="L12" s="121"/>
      <c r="M12" s="99">
        <v>1</v>
      </c>
      <c r="N12" s="120" t="s">
        <v>386</v>
      </c>
      <c r="O12" s="120" t="s">
        <v>387</v>
      </c>
      <c r="P12" s="121" t="s">
        <v>388</v>
      </c>
      <c r="Q12" s="99"/>
      <c r="R12" s="121"/>
      <c r="S12" s="121"/>
      <c r="T12" s="99">
        <v>1</v>
      </c>
      <c r="U12" s="121" t="s">
        <v>389</v>
      </c>
      <c r="V12" s="121" t="s">
        <v>390</v>
      </c>
      <c r="W12" s="121" t="s">
        <v>558</v>
      </c>
      <c r="X12" s="99"/>
      <c r="Y12" s="121"/>
      <c r="Z12" s="121"/>
      <c r="AA12" s="3"/>
      <c r="AB12" s="3"/>
      <c r="AC12" s="3"/>
      <c r="AD12" s="3"/>
      <c r="AE12" s="3"/>
      <c r="AF12" s="3"/>
      <c r="AG12" s="3"/>
      <c r="AH12" s="3"/>
      <c r="AI12" s="3"/>
      <c r="AJ12" s="3"/>
      <c r="AK12" s="3"/>
      <c r="AL12" s="3"/>
      <c r="AM12" s="3"/>
      <c r="AN12" s="3"/>
      <c r="AO12" s="3"/>
    </row>
    <row r="13" spans="1:41"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c r="AL13" s="3"/>
      <c r="AM13" s="3"/>
      <c r="AN13" s="3"/>
      <c r="AO13" s="3"/>
    </row>
    <row r="14" spans="1:41" ht="30.7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c r="AL14" s="3"/>
      <c r="AM14" s="3"/>
      <c r="AN14" s="3"/>
      <c r="AO14" s="3"/>
    </row>
    <row r="15" spans="1:41" ht="16.5" customHeight="1">
      <c r="A15" s="96">
        <v>3</v>
      </c>
      <c r="B15" s="113" t="str">
        <f>IF('2. Identificación del Riesgo'!B15:B17="","",'2. Identificación del Riesgo'!B15:B17)</f>
        <v>Gestión Documental</v>
      </c>
      <c r="C15" s="97" t="str">
        <f>IF('2. Identificación del Riesgo'!G15:G17="","",'2. Identificación del Riesgo'!G15:G17)</f>
        <v>Posibilidad de afectacion reputacional al no dar respuesta a peticiones por no encontrarse registradas en el sistema de correspondencia debido a la recepcion de comunicaciones por canales no oficiales, falta de informacion o fallas en el sistema.</v>
      </c>
      <c r="D15" s="97" t="str">
        <f>IF('2. Identificación del Riesgo'!H15:H17="","",'2. Identificación del Riesgo'!H15:H17)</f>
        <v>Gestión</v>
      </c>
      <c r="E15" s="122" t="str">
        <f>IF('7. Mapa de Riesgos General'!AI15:AI17="","",'7. Mapa de Riesgos General'!AI15:AI17)</f>
        <v/>
      </c>
      <c r="F15" s="99"/>
      <c r="G15" s="120"/>
      <c r="H15" s="120"/>
      <c r="I15" s="121"/>
      <c r="J15" s="99"/>
      <c r="K15" s="121"/>
      <c r="L15" s="121"/>
      <c r="M15" s="99">
        <v>1</v>
      </c>
      <c r="N15" s="120" t="s">
        <v>391</v>
      </c>
      <c r="O15" s="120" t="s">
        <v>382</v>
      </c>
      <c r="P15" s="123" t="s">
        <v>383</v>
      </c>
      <c r="Q15" s="99"/>
      <c r="R15" s="121"/>
      <c r="S15" s="121"/>
      <c r="T15" s="99">
        <v>1</v>
      </c>
      <c r="U15" s="121" t="s">
        <v>392</v>
      </c>
      <c r="V15" s="120" t="s">
        <v>382</v>
      </c>
      <c r="W15" s="121" t="s">
        <v>559</v>
      </c>
      <c r="X15" s="99"/>
      <c r="Y15" s="121"/>
      <c r="Z15" s="121"/>
      <c r="AA15" s="3"/>
      <c r="AB15" s="3"/>
      <c r="AC15" s="3"/>
      <c r="AD15" s="3"/>
      <c r="AE15" s="3"/>
      <c r="AF15" s="3"/>
      <c r="AG15" s="3"/>
      <c r="AH15" s="3"/>
      <c r="AI15" s="3"/>
      <c r="AJ15" s="3"/>
      <c r="AK15" s="3"/>
      <c r="AL15" s="3"/>
      <c r="AM15" s="3"/>
      <c r="AN15" s="3"/>
      <c r="AO15" s="3"/>
    </row>
    <row r="16" spans="1:41"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c r="AL16" s="3"/>
      <c r="AM16" s="3"/>
      <c r="AN16" s="3"/>
      <c r="AO16" s="3"/>
    </row>
    <row r="17" spans="1:41"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c r="AL17" s="3"/>
      <c r="AM17" s="3"/>
      <c r="AN17" s="3"/>
      <c r="AO17" s="3"/>
    </row>
    <row r="18" spans="1:41" ht="16.5" customHeight="1">
      <c r="A18" s="96">
        <v>4</v>
      </c>
      <c r="B18" s="113" t="str">
        <f>IF('2. Identificación del Riesgo'!B18:B20="","",'2. Identificación del Riesgo'!B18:B20)</f>
        <v>Gestión Documental</v>
      </c>
      <c r="C18" s="97"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D18" s="97" t="str">
        <f>IF('2. Identificación del Riesgo'!H18:H20="","",'2. Identificación del Riesgo'!H18:H20)</f>
        <v>Fuga de Capital Intelectual</v>
      </c>
      <c r="E18" s="122" t="str">
        <f>IF('7. Mapa de Riesgos General'!AI18:AI20="","",'7. Mapa de Riesgos General'!AI18:AI20)</f>
        <v>1) Identificación y diligenciamiento del mapa de conocimiento tacito y explicito por procesos (100%).</v>
      </c>
      <c r="F18" s="99"/>
      <c r="G18" s="120"/>
      <c r="H18" s="120"/>
      <c r="I18" s="121"/>
      <c r="J18" s="99"/>
      <c r="K18" s="121"/>
      <c r="L18" s="121"/>
      <c r="M18" s="99"/>
      <c r="N18" s="120"/>
      <c r="O18" s="120"/>
      <c r="P18" s="121"/>
      <c r="Q18" s="99"/>
      <c r="R18" s="121"/>
      <c r="S18" s="121"/>
      <c r="T18" s="99"/>
      <c r="U18" s="120"/>
      <c r="V18" s="120"/>
      <c r="W18" s="121" t="s">
        <v>560</v>
      </c>
      <c r="X18" s="99"/>
      <c r="Y18" s="121"/>
      <c r="Z18" s="121"/>
      <c r="AA18" s="3"/>
      <c r="AB18" s="3"/>
      <c r="AC18" s="3"/>
      <c r="AD18" s="3"/>
      <c r="AE18" s="3"/>
      <c r="AF18" s="3"/>
      <c r="AG18" s="3"/>
      <c r="AH18" s="3"/>
      <c r="AI18" s="3"/>
      <c r="AJ18" s="3"/>
      <c r="AK18" s="3"/>
      <c r="AL18" s="3"/>
      <c r="AM18" s="3"/>
      <c r="AN18" s="3"/>
      <c r="AO18" s="3"/>
    </row>
    <row r="19" spans="1:41"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c r="AL19" s="3"/>
      <c r="AM19" s="3"/>
      <c r="AN19" s="3"/>
      <c r="AO19" s="3"/>
    </row>
    <row r="20" spans="1:41"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c r="AL20" s="3"/>
      <c r="AM20" s="3"/>
      <c r="AN20" s="3"/>
      <c r="AO20" s="3"/>
    </row>
    <row r="21" spans="1:41" ht="16.5" customHeight="1">
      <c r="A21" s="96">
        <v>5</v>
      </c>
      <c r="B21" s="113" t="str">
        <f>IF('2. Identificación del Riesgo'!B21:B23="","",'2. Identificación del Riesgo'!B21:B23)</f>
        <v>Gestión Documental</v>
      </c>
      <c r="C21" s="97"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7" t="str">
        <f>IF('2. Identificación del Riesgo'!H21:H23="","",'2. Identificación del Riesgo'!H21:H23)</f>
        <v>Fuga de Capital Intelectual</v>
      </c>
      <c r="E21" s="122" t="str">
        <f>IF('7. Mapa de Riesgos General'!AI21:AI23="","",'7. Mapa de Riesgos General'!AI21:AI23)</f>
        <v/>
      </c>
      <c r="F21" s="99"/>
      <c r="G21" s="120"/>
      <c r="H21" s="120"/>
      <c r="I21" s="121"/>
      <c r="J21" s="99"/>
      <c r="K21" s="121"/>
      <c r="L21" s="121"/>
      <c r="M21" s="99"/>
      <c r="N21" s="120"/>
      <c r="O21" s="120"/>
      <c r="P21" s="121"/>
      <c r="Q21" s="99"/>
      <c r="R21" s="121"/>
      <c r="S21" s="121"/>
      <c r="T21" s="99"/>
      <c r="U21" s="120"/>
      <c r="V21" s="120"/>
      <c r="W21" s="121" t="s">
        <v>561</v>
      </c>
      <c r="X21" s="99"/>
      <c r="Y21" s="121"/>
      <c r="Z21" s="121"/>
      <c r="AA21" s="3"/>
      <c r="AB21" s="3"/>
      <c r="AC21" s="3"/>
      <c r="AD21" s="3"/>
      <c r="AE21" s="3"/>
      <c r="AF21" s="3"/>
      <c r="AG21" s="3"/>
      <c r="AH21" s="3"/>
      <c r="AI21" s="3"/>
      <c r="AJ21" s="3"/>
      <c r="AK21" s="3"/>
      <c r="AL21" s="3"/>
      <c r="AM21" s="3"/>
      <c r="AN21" s="3"/>
      <c r="AO21" s="3"/>
    </row>
    <row r="22" spans="1:41"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c r="AL22" s="3"/>
      <c r="AM22" s="3"/>
      <c r="AN22" s="3"/>
      <c r="AO22" s="3"/>
    </row>
    <row r="23" spans="1:41"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c r="AL23" s="3"/>
      <c r="AM23" s="3"/>
      <c r="AN23" s="3"/>
      <c r="AO23" s="3"/>
    </row>
    <row r="24" spans="1:41" ht="16.5" customHeight="1">
      <c r="A24" s="96">
        <v>6</v>
      </c>
      <c r="B24" s="113" t="str">
        <f>IF('2. Identificación del Riesgo'!B24:B26="","",'2. Identificación del Riesgo'!B24:B26)</f>
        <v>Gestión Documental</v>
      </c>
      <c r="C24" s="97"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7" t="str">
        <f>IF('2. Identificación del Riesgo'!H24:H26="","",'2. Identificación del Riesgo'!H24:H26)</f>
        <v>Seguridad de la Información (Pérdida de Confidencialidad)</v>
      </c>
      <c r="E24" s="122" t="str">
        <f>IF('7. Mapa de Riesgos General'!AI24:AI26="","",'7. Mapa de Riesgos General'!AI24:AI26)</f>
        <v>1) Solicitar el reporte de permisos de las carpetas compartidas (NAS) a la Oficina TIC y solicitar en caso de ser necesario, mediante mesa de servicio, los ajustes y accesos correspondientes. (100%)</v>
      </c>
      <c r="F24" s="99"/>
      <c r="G24" s="120"/>
      <c r="H24" s="120"/>
      <c r="I24" s="121"/>
      <c r="J24" s="99"/>
      <c r="K24" s="121"/>
      <c r="L24" s="121"/>
      <c r="M24" s="99"/>
      <c r="N24" s="120"/>
      <c r="O24" s="120"/>
      <c r="P24" s="121"/>
      <c r="Q24" s="99"/>
      <c r="R24" s="121"/>
      <c r="S24" s="121"/>
      <c r="T24" s="99">
        <v>1</v>
      </c>
      <c r="U24" s="121" t="s">
        <v>393</v>
      </c>
      <c r="V24" s="121" t="s">
        <v>394</v>
      </c>
      <c r="W24" s="121" t="s">
        <v>562</v>
      </c>
      <c r="X24" s="99"/>
      <c r="Y24" s="121"/>
      <c r="Z24" s="121"/>
      <c r="AA24" s="3"/>
      <c r="AB24" s="3"/>
      <c r="AC24" s="3"/>
      <c r="AD24" s="3"/>
      <c r="AE24" s="3"/>
      <c r="AF24" s="3"/>
      <c r="AG24" s="3"/>
      <c r="AH24" s="3"/>
      <c r="AI24" s="3"/>
      <c r="AJ24" s="3"/>
      <c r="AK24" s="3"/>
      <c r="AL24" s="3"/>
      <c r="AM24" s="3"/>
      <c r="AN24" s="3"/>
      <c r="AO24" s="3"/>
    </row>
    <row r="25" spans="1:41"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c r="AL25" s="3"/>
      <c r="AM25" s="3"/>
      <c r="AN25" s="3"/>
      <c r="AO25" s="3"/>
    </row>
    <row r="26" spans="1:41"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c r="AL26" s="3"/>
      <c r="AM26" s="3"/>
      <c r="AN26" s="3"/>
      <c r="AO26" s="3"/>
    </row>
    <row r="27" spans="1:41" ht="16.5" customHeight="1">
      <c r="A27" s="96">
        <v>7</v>
      </c>
      <c r="B27" s="113" t="str">
        <f>IF('2. Identificación del Riesgo'!B27:B29="","",'2. Identificación del Riesgo'!B27:B29)</f>
        <v>Gestión Documental</v>
      </c>
      <c r="C27" s="97"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7" t="str">
        <f>IF('2. Identificación del Riesgo'!H27:H29="","",'2. Identificación del Riesgo'!H27:H29)</f>
        <v>Seguridad de la Información (Pérdida de la Integridad)</v>
      </c>
      <c r="E27" s="122" t="str">
        <f>IF('7. Mapa de Riesgos General'!AI27:AI29="","",'7. Mapa de Riesgos General'!AI27:AI29)</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27" s="99"/>
      <c r="G27" s="120"/>
      <c r="H27" s="120"/>
      <c r="I27" s="121"/>
      <c r="J27" s="99"/>
      <c r="K27" s="121"/>
      <c r="L27" s="121"/>
      <c r="M27" s="99"/>
      <c r="N27" s="120"/>
      <c r="O27" s="120"/>
      <c r="P27" s="121"/>
      <c r="Q27" s="99"/>
      <c r="R27" s="121"/>
      <c r="S27" s="121"/>
      <c r="T27" s="99"/>
      <c r="U27" s="120"/>
      <c r="V27" s="120"/>
      <c r="W27" s="121" t="s">
        <v>561</v>
      </c>
      <c r="X27" s="99"/>
      <c r="Y27" s="121"/>
      <c r="Z27" s="121"/>
      <c r="AA27" s="3"/>
      <c r="AB27" s="3"/>
      <c r="AC27" s="3"/>
      <c r="AD27" s="3"/>
      <c r="AE27" s="3"/>
      <c r="AF27" s="3"/>
      <c r="AG27" s="3"/>
      <c r="AH27" s="3"/>
      <c r="AI27" s="3"/>
      <c r="AJ27" s="3"/>
      <c r="AK27" s="3"/>
      <c r="AL27" s="3"/>
      <c r="AM27" s="3"/>
      <c r="AN27" s="3"/>
      <c r="AO27" s="3"/>
    </row>
    <row r="28" spans="1:41"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c r="AL28" s="3"/>
      <c r="AM28" s="3"/>
      <c r="AN28" s="3"/>
      <c r="AO28" s="3"/>
    </row>
    <row r="29" spans="1:41"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c r="AL29" s="3"/>
      <c r="AM29" s="3"/>
      <c r="AN29" s="3"/>
      <c r="AO29" s="3"/>
    </row>
    <row r="30" spans="1:41" ht="16.5" customHeight="1">
      <c r="A30" s="96">
        <v>8</v>
      </c>
      <c r="B30" s="113" t="str">
        <f>IF('2. Identificación del Riesgo'!B30:B32="","",'2. Identificación del Riesgo'!B30:B32)</f>
        <v/>
      </c>
      <c r="C30" s="97" t="str">
        <f>IF('2. Identificación del Riesgo'!G30:G32="","",'2. Identificación del Riesgo'!G30:G32)</f>
        <v/>
      </c>
      <c r="D30" s="97" t="str">
        <f>IF('2. Identificación del Riesgo'!H30:H32="","",'2. Identificación del Riesgo'!H30:H32)</f>
        <v/>
      </c>
      <c r="E30" s="122" t="str">
        <f>IF('7. Mapa de Riesgos General'!AI30:AI32="","",'7. Mapa de Riesgos General'!AI30:AI32)</f>
        <v/>
      </c>
      <c r="F30" s="99"/>
      <c r="G30" s="120"/>
      <c r="H30" s="120"/>
      <c r="I30" s="121"/>
      <c r="J30" s="99"/>
      <c r="K30" s="121"/>
      <c r="L30" s="121"/>
      <c r="M30" s="99"/>
      <c r="N30" s="120"/>
      <c r="O30" s="120"/>
      <c r="P30" s="121"/>
      <c r="Q30" s="99"/>
      <c r="R30" s="121"/>
      <c r="S30" s="121"/>
      <c r="T30" s="99"/>
      <c r="U30" s="120"/>
      <c r="V30" s="120"/>
      <c r="W30" s="121"/>
      <c r="X30" s="99"/>
      <c r="Y30" s="121"/>
      <c r="Z30" s="121"/>
      <c r="AA30" s="3"/>
      <c r="AB30" s="3"/>
      <c r="AC30" s="3"/>
      <c r="AD30" s="3"/>
      <c r="AE30" s="3"/>
      <c r="AF30" s="3"/>
      <c r="AG30" s="3"/>
      <c r="AH30" s="3"/>
      <c r="AI30" s="3"/>
      <c r="AJ30" s="3"/>
      <c r="AK30" s="3"/>
      <c r="AL30" s="3"/>
      <c r="AM30" s="3"/>
      <c r="AN30" s="3"/>
      <c r="AO30" s="3"/>
    </row>
    <row r="31" spans="1:41"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c r="AL31" s="3"/>
      <c r="AM31" s="3"/>
      <c r="AN31" s="3"/>
      <c r="AO31" s="3"/>
    </row>
    <row r="32" spans="1:41"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c r="AL32" s="3"/>
      <c r="AM32" s="3"/>
      <c r="AN32" s="3"/>
      <c r="AO32" s="3"/>
    </row>
    <row r="33" spans="1:41" ht="16.5" customHeight="1">
      <c r="A33" s="96">
        <v>9</v>
      </c>
      <c r="B33" s="113" t="str">
        <f>IF('2. Identificación del Riesgo'!B33:B35="","",'2. Identificación del Riesgo'!B33:B35)</f>
        <v/>
      </c>
      <c r="C33" s="97" t="str">
        <f>IF('2. Identificación del Riesgo'!G33:G35="","",'2. Identificación del Riesgo'!G33:G35)</f>
        <v/>
      </c>
      <c r="D33" s="97" t="str">
        <f>IF('2. Identificación del Riesgo'!H33:H35="","",'2. Identificación del Riesgo'!H33:H35)</f>
        <v/>
      </c>
      <c r="E33" s="122" t="str">
        <f>IF('7. Mapa de Riesgos General'!AI33:AI35="","",'7. Mapa de Riesgos General'!AI33:AI35)</f>
        <v/>
      </c>
      <c r="F33" s="99"/>
      <c r="G33" s="120"/>
      <c r="H33" s="120"/>
      <c r="I33" s="121"/>
      <c r="J33" s="99"/>
      <c r="K33" s="121"/>
      <c r="L33" s="121"/>
      <c r="M33" s="99"/>
      <c r="N33" s="120"/>
      <c r="O33" s="120"/>
      <c r="P33" s="121"/>
      <c r="Q33" s="99"/>
      <c r="R33" s="121"/>
      <c r="S33" s="121"/>
      <c r="T33" s="99"/>
      <c r="U33" s="120"/>
      <c r="V33" s="120"/>
      <c r="W33" s="121"/>
      <c r="X33" s="99"/>
      <c r="Y33" s="121"/>
      <c r="Z33" s="121"/>
      <c r="AA33" s="3"/>
      <c r="AB33" s="3"/>
      <c r="AC33" s="3"/>
      <c r="AD33" s="3"/>
      <c r="AE33" s="3"/>
      <c r="AF33" s="3"/>
      <c r="AG33" s="3"/>
      <c r="AH33" s="3"/>
      <c r="AI33" s="3"/>
      <c r="AJ33" s="3"/>
      <c r="AK33" s="3"/>
      <c r="AL33" s="3"/>
      <c r="AM33" s="3"/>
      <c r="AN33" s="3"/>
      <c r="AO33" s="3"/>
    </row>
    <row r="34" spans="1:41"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c r="AL34" s="3"/>
      <c r="AM34" s="3"/>
      <c r="AN34" s="3"/>
      <c r="AO34" s="3"/>
    </row>
    <row r="35" spans="1:41"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c r="AL35" s="3"/>
      <c r="AM35" s="3"/>
      <c r="AN35" s="3"/>
      <c r="AO35" s="3"/>
    </row>
    <row r="36" spans="1:41" ht="16.5" customHeight="1">
      <c r="A36" s="96">
        <v>10</v>
      </c>
      <c r="B36" s="113" t="str">
        <f>IF('2. Identificación del Riesgo'!B36:B38="","",'2. Identificación del Riesgo'!B36:B38)</f>
        <v/>
      </c>
      <c r="C36" s="97" t="str">
        <f>IF('2. Identificación del Riesgo'!G36:G38="","",'2. Identificación del Riesgo'!G36:G38)</f>
        <v/>
      </c>
      <c r="D36" s="97" t="str">
        <f>IF('2. Identificación del Riesgo'!H36:H38="","",'2. Identificación del Riesgo'!H36:H38)</f>
        <v/>
      </c>
      <c r="E36" s="122" t="str">
        <f>IF('7. Mapa de Riesgos General'!AI36:AI38="","",'7. Mapa de Riesgos General'!AI36:AI38)</f>
        <v/>
      </c>
      <c r="F36" s="99"/>
      <c r="G36" s="120"/>
      <c r="H36" s="120"/>
      <c r="I36" s="121"/>
      <c r="J36" s="99"/>
      <c r="K36" s="121"/>
      <c r="L36" s="121"/>
      <c r="M36" s="99"/>
      <c r="N36" s="120"/>
      <c r="O36" s="120"/>
      <c r="P36" s="121"/>
      <c r="Q36" s="99"/>
      <c r="R36" s="121"/>
      <c r="S36" s="121"/>
      <c r="T36" s="99"/>
      <c r="U36" s="120"/>
      <c r="V36" s="120"/>
      <c r="W36" s="121"/>
      <c r="X36" s="99"/>
      <c r="Y36" s="121"/>
      <c r="Z36" s="121"/>
      <c r="AA36" s="3"/>
      <c r="AB36" s="3"/>
      <c r="AC36" s="3"/>
      <c r="AD36" s="3"/>
      <c r="AE36" s="3"/>
      <c r="AF36" s="3"/>
      <c r="AG36" s="3"/>
      <c r="AH36" s="3"/>
      <c r="AI36" s="3"/>
      <c r="AJ36" s="3"/>
      <c r="AK36" s="3"/>
      <c r="AL36" s="3"/>
      <c r="AM36" s="3"/>
      <c r="AN36" s="3"/>
      <c r="AO36" s="3"/>
    </row>
    <row r="37" spans="1:41"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3"/>
      <c r="AB37" s="3"/>
      <c r="AC37" s="3"/>
      <c r="AD37" s="3"/>
      <c r="AE37" s="3"/>
      <c r="AF37" s="3"/>
      <c r="AG37" s="3"/>
      <c r="AH37" s="3"/>
      <c r="AI37" s="3"/>
      <c r="AJ37" s="3"/>
      <c r="AK37" s="3"/>
      <c r="AL37" s="3"/>
      <c r="AM37" s="3"/>
      <c r="AN37" s="3"/>
      <c r="AO37" s="3"/>
    </row>
    <row r="38" spans="1:41"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3"/>
      <c r="AB38" s="3"/>
      <c r="AC38" s="3"/>
      <c r="AD38" s="3"/>
      <c r="AE38" s="3"/>
      <c r="AF38" s="3"/>
      <c r="AG38" s="3"/>
      <c r="AH38" s="3"/>
      <c r="AI38" s="3"/>
      <c r="AJ38" s="3"/>
      <c r="AK38" s="3"/>
      <c r="AL38" s="3"/>
      <c r="AM38" s="3"/>
      <c r="AN38" s="3"/>
      <c r="AO38" s="3"/>
    </row>
    <row r="39" spans="1:41" ht="16.5" customHeight="1">
      <c r="A39" s="96">
        <v>11</v>
      </c>
      <c r="B39" s="113" t="str">
        <f>IF('2. Identificación del Riesgo'!B39:B41="","",'2. Identificación del Riesgo'!B39:B41)</f>
        <v/>
      </c>
      <c r="C39" s="97" t="str">
        <f>IF('2. Identificación del Riesgo'!G39:G41="","",'2. Identificación del Riesgo'!G39:G41)</f>
        <v/>
      </c>
      <c r="D39" s="97" t="str">
        <f>IF('2. Identificación del Riesgo'!H39:H41="","",'2. Identificación del Riesgo'!H39:H41)</f>
        <v/>
      </c>
      <c r="E39" s="122" t="str">
        <f>IF('7. Mapa de Riesgos General'!AI39:AI41="","",'7. Mapa de Riesgos General'!AI39:AI41)</f>
        <v/>
      </c>
      <c r="F39" s="99"/>
      <c r="G39" s="120"/>
      <c r="H39" s="120"/>
      <c r="I39" s="121"/>
      <c r="J39" s="99"/>
      <c r="K39" s="121"/>
      <c r="L39" s="121"/>
      <c r="M39" s="99"/>
      <c r="N39" s="120"/>
      <c r="O39" s="120"/>
      <c r="P39" s="121"/>
      <c r="Q39" s="99"/>
      <c r="R39" s="121"/>
      <c r="S39" s="121"/>
      <c r="T39" s="99"/>
      <c r="U39" s="120"/>
      <c r="V39" s="120"/>
      <c r="W39" s="121"/>
      <c r="X39" s="99"/>
      <c r="Y39" s="121"/>
      <c r="Z39" s="121"/>
      <c r="AA39" s="3"/>
      <c r="AB39" s="3"/>
      <c r="AC39" s="3"/>
      <c r="AD39" s="3"/>
      <c r="AE39" s="3"/>
      <c r="AF39" s="3"/>
      <c r="AG39" s="3"/>
      <c r="AH39" s="3"/>
      <c r="AI39" s="3"/>
      <c r="AJ39" s="3"/>
      <c r="AK39" s="3"/>
      <c r="AL39" s="3"/>
      <c r="AM39" s="3"/>
      <c r="AN39" s="3"/>
      <c r="AO39" s="3"/>
    </row>
    <row r="40" spans="1:41"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3"/>
      <c r="AB40" s="3"/>
      <c r="AC40" s="3"/>
      <c r="AD40" s="3"/>
      <c r="AE40" s="3"/>
      <c r="AF40" s="3"/>
      <c r="AG40" s="3"/>
      <c r="AH40" s="3"/>
      <c r="AI40" s="3"/>
      <c r="AJ40" s="3"/>
      <c r="AK40" s="3"/>
      <c r="AL40" s="3"/>
      <c r="AM40" s="3"/>
      <c r="AN40" s="3"/>
      <c r="AO40" s="3"/>
    </row>
    <row r="41" spans="1:41"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3"/>
      <c r="AB41" s="3"/>
      <c r="AC41" s="3"/>
      <c r="AD41" s="3"/>
      <c r="AE41" s="3"/>
      <c r="AF41" s="3"/>
      <c r="AG41" s="3"/>
      <c r="AH41" s="3"/>
      <c r="AI41" s="3"/>
      <c r="AJ41" s="3"/>
      <c r="AK41" s="3"/>
      <c r="AL41" s="3"/>
      <c r="AM41" s="3"/>
      <c r="AN41" s="3"/>
      <c r="AO41" s="3"/>
    </row>
    <row r="42" spans="1:41" ht="16.5" customHeight="1">
      <c r="A42" s="96">
        <v>12</v>
      </c>
      <c r="B42" s="113" t="str">
        <f>IF('2. Identificación del Riesgo'!B42:B44="","",'2. Identificación del Riesgo'!B42:B44)</f>
        <v/>
      </c>
      <c r="C42" s="97" t="str">
        <f>IF('2. Identificación del Riesgo'!G42:G44="","",'2. Identificación del Riesgo'!G42:G44)</f>
        <v/>
      </c>
      <c r="D42" s="97" t="str">
        <f>IF('2. Identificación del Riesgo'!H42:H44="","",'2. Identificación del Riesgo'!H42:H44)</f>
        <v/>
      </c>
      <c r="E42" s="122" t="str">
        <f>IF('7. Mapa de Riesgos General'!AI42:AI44="","",'7. Mapa de Riesgos General'!AI42:AI44)</f>
        <v/>
      </c>
      <c r="F42" s="99"/>
      <c r="G42" s="120"/>
      <c r="H42" s="120"/>
      <c r="I42" s="121"/>
      <c r="J42" s="99"/>
      <c r="K42" s="121"/>
      <c r="L42" s="121"/>
      <c r="M42" s="99"/>
      <c r="N42" s="120"/>
      <c r="O42" s="120"/>
      <c r="P42" s="121"/>
      <c r="Q42" s="99"/>
      <c r="R42" s="121"/>
      <c r="S42" s="121"/>
      <c r="T42" s="99"/>
      <c r="U42" s="120"/>
      <c r="V42" s="120"/>
      <c r="W42" s="121"/>
      <c r="X42" s="99"/>
      <c r="Y42" s="121"/>
      <c r="Z42" s="121"/>
      <c r="AA42" s="3"/>
      <c r="AB42" s="3"/>
      <c r="AC42" s="3"/>
      <c r="AD42" s="3"/>
      <c r="AE42" s="3"/>
      <c r="AF42" s="3"/>
      <c r="AG42" s="3"/>
      <c r="AH42" s="3"/>
      <c r="AI42" s="3"/>
      <c r="AJ42" s="3"/>
      <c r="AK42" s="3"/>
      <c r="AL42" s="3"/>
      <c r="AM42" s="3"/>
      <c r="AN42" s="3"/>
      <c r="AO42" s="3"/>
    </row>
    <row r="43" spans="1:41"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3"/>
      <c r="AB43" s="3"/>
      <c r="AC43" s="3"/>
      <c r="AD43" s="3"/>
      <c r="AE43" s="3"/>
      <c r="AF43" s="3"/>
      <c r="AG43" s="3"/>
      <c r="AH43" s="3"/>
      <c r="AI43" s="3"/>
      <c r="AJ43" s="3"/>
      <c r="AK43" s="3"/>
      <c r="AL43" s="3"/>
      <c r="AM43" s="3"/>
      <c r="AN43" s="3"/>
      <c r="AO43" s="3"/>
    </row>
    <row r="44" spans="1:41"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3"/>
      <c r="AB44" s="3"/>
      <c r="AC44" s="3"/>
      <c r="AD44" s="3"/>
      <c r="AE44" s="3"/>
      <c r="AF44" s="3"/>
      <c r="AG44" s="3"/>
      <c r="AH44" s="3"/>
      <c r="AI44" s="3"/>
      <c r="AJ44" s="3"/>
      <c r="AK44" s="3"/>
      <c r="AL44" s="3"/>
      <c r="AM44" s="3"/>
      <c r="AN44" s="3"/>
      <c r="AO44" s="3"/>
    </row>
    <row r="45" spans="1:41" ht="16.5" customHeight="1">
      <c r="A45" s="96">
        <v>13</v>
      </c>
      <c r="B45" s="113" t="str">
        <f>IF('2. Identificación del Riesgo'!B45:B47="","",'2. Identificación del Riesgo'!B45:B47)</f>
        <v/>
      </c>
      <c r="C45" s="97" t="str">
        <f>IF('2. Identificación del Riesgo'!G45:G47="","",'2. Identificación del Riesgo'!G45:G47)</f>
        <v/>
      </c>
      <c r="D45" s="97" t="str">
        <f>IF('2. Identificación del Riesgo'!H45:H47="","",'2. Identificación del Riesgo'!H45:H47)</f>
        <v/>
      </c>
      <c r="E45" s="122" t="str">
        <f>IF('7. Mapa de Riesgos General'!AI45:AI47="","",'7. Mapa de Riesgos General'!AI45:AI47)</f>
        <v/>
      </c>
      <c r="F45" s="99"/>
      <c r="G45" s="120"/>
      <c r="H45" s="120"/>
      <c r="I45" s="121"/>
      <c r="J45" s="99"/>
      <c r="K45" s="121"/>
      <c r="L45" s="121"/>
      <c r="M45" s="99"/>
      <c r="N45" s="120"/>
      <c r="O45" s="120"/>
      <c r="P45" s="121"/>
      <c r="Q45" s="99"/>
      <c r="R45" s="121"/>
      <c r="S45" s="121"/>
      <c r="T45" s="99"/>
      <c r="U45" s="120"/>
      <c r="V45" s="120"/>
      <c r="W45" s="121"/>
      <c r="X45" s="99"/>
      <c r="Y45" s="121"/>
      <c r="Z45" s="121"/>
      <c r="AA45" s="3"/>
      <c r="AB45" s="3"/>
      <c r="AC45" s="3"/>
      <c r="AD45" s="3"/>
      <c r="AE45" s="3"/>
      <c r="AF45" s="3"/>
      <c r="AG45" s="3"/>
      <c r="AH45" s="3"/>
      <c r="AI45" s="3"/>
      <c r="AJ45" s="3"/>
      <c r="AK45" s="3"/>
      <c r="AL45" s="3"/>
      <c r="AM45" s="3"/>
      <c r="AN45" s="3"/>
      <c r="AO45" s="3"/>
    </row>
    <row r="46" spans="1:41"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3"/>
      <c r="AB46" s="3"/>
      <c r="AC46" s="3"/>
      <c r="AD46" s="3"/>
      <c r="AE46" s="3"/>
      <c r="AF46" s="3"/>
      <c r="AG46" s="3"/>
      <c r="AH46" s="3"/>
      <c r="AI46" s="3"/>
      <c r="AJ46" s="3"/>
      <c r="AK46" s="3"/>
      <c r="AL46" s="3"/>
      <c r="AM46" s="3"/>
      <c r="AN46" s="3"/>
      <c r="AO46" s="3"/>
    </row>
    <row r="47" spans="1:41"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3"/>
      <c r="AB47" s="3"/>
      <c r="AC47" s="3"/>
      <c r="AD47" s="3"/>
      <c r="AE47" s="3"/>
      <c r="AF47" s="3"/>
      <c r="AG47" s="3"/>
      <c r="AH47" s="3"/>
      <c r="AI47" s="3"/>
      <c r="AJ47" s="3"/>
      <c r="AK47" s="3"/>
      <c r="AL47" s="3"/>
      <c r="AM47" s="3"/>
      <c r="AN47" s="3"/>
      <c r="AO47" s="3"/>
    </row>
    <row r="48" spans="1:41" ht="16.5" customHeight="1">
      <c r="A48" s="96">
        <v>14</v>
      </c>
      <c r="B48" s="113" t="str">
        <f>IF('2. Identificación del Riesgo'!B48:B50="","",'2. Identificación del Riesgo'!B48:B50)</f>
        <v/>
      </c>
      <c r="C48" s="97" t="str">
        <f>IF('2. Identificación del Riesgo'!G48:G50="","",'2. Identificación del Riesgo'!G48:G50)</f>
        <v/>
      </c>
      <c r="D48" s="97" t="str">
        <f>IF('2. Identificación del Riesgo'!H48:H50="","",'2. Identificación del Riesgo'!H48:H50)</f>
        <v/>
      </c>
      <c r="E48" s="122" t="str">
        <f>IF('7. Mapa de Riesgos General'!AI48:AI50="","",'7. Mapa de Riesgos General'!AI48:AI50)</f>
        <v/>
      </c>
      <c r="F48" s="99"/>
      <c r="G48" s="120"/>
      <c r="H48" s="120"/>
      <c r="I48" s="121"/>
      <c r="J48" s="99"/>
      <c r="K48" s="121"/>
      <c r="L48" s="121"/>
      <c r="M48" s="99"/>
      <c r="N48" s="120"/>
      <c r="O48" s="120"/>
      <c r="P48" s="121"/>
      <c r="Q48" s="99"/>
      <c r="R48" s="121"/>
      <c r="S48" s="121"/>
      <c r="T48" s="99"/>
      <c r="U48" s="120"/>
      <c r="V48" s="120"/>
      <c r="W48" s="121"/>
      <c r="X48" s="99"/>
      <c r="Y48" s="121"/>
      <c r="Z48" s="121"/>
      <c r="AA48" s="3"/>
      <c r="AB48" s="3"/>
      <c r="AC48" s="3"/>
      <c r="AD48" s="3"/>
      <c r="AE48" s="3"/>
      <c r="AF48" s="3"/>
      <c r="AG48" s="3"/>
      <c r="AH48" s="3"/>
      <c r="AI48" s="3"/>
      <c r="AJ48" s="3"/>
      <c r="AK48" s="3"/>
      <c r="AL48" s="3"/>
      <c r="AM48" s="3"/>
      <c r="AN48" s="3"/>
      <c r="AO48" s="3"/>
    </row>
    <row r="49" spans="1:41"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3"/>
      <c r="AB49" s="3"/>
      <c r="AC49" s="3"/>
      <c r="AD49" s="3"/>
      <c r="AE49" s="3"/>
      <c r="AF49" s="3"/>
      <c r="AG49" s="3"/>
      <c r="AH49" s="3"/>
      <c r="AI49" s="3"/>
      <c r="AJ49" s="3"/>
      <c r="AK49" s="3"/>
      <c r="AL49" s="3"/>
      <c r="AM49" s="3"/>
      <c r="AN49" s="3"/>
      <c r="AO49" s="3"/>
    </row>
    <row r="50" spans="1:41"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3"/>
      <c r="AB50" s="3"/>
      <c r="AC50" s="3"/>
      <c r="AD50" s="3"/>
      <c r="AE50" s="3"/>
      <c r="AF50" s="3"/>
      <c r="AG50" s="3"/>
      <c r="AH50" s="3"/>
      <c r="AI50" s="3"/>
      <c r="AJ50" s="3"/>
      <c r="AK50" s="3"/>
      <c r="AL50" s="3"/>
      <c r="AM50" s="3"/>
      <c r="AN50" s="3"/>
      <c r="AO50" s="3"/>
    </row>
    <row r="51" spans="1:41" ht="16.5" customHeight="1">
      <c r="A51" s="96">
        <v>15</v>
      </c>
      <c r="B51" s="113" t="str">
        <f>IF('2. Identificación del Riesgo'!B51:B53="","",'2. Identificación del Riesgo'!B51:B53)</f>
        <v/>
      </c>
      <c r="C51" s="97" t="str">
        <f>IF('2. Identificación del Riesgo'!G51:G53="","",'2. Identificación del Riesgo'!G51:G53)</f>
        <v/>
      </c>
      <c r="D51" s="97" t="str">
        <f>IF('2. Identificación del Riesgo'!H51:H53="","",'2. Identificación del Riesgo'!H51:H53)</f>
        <v/>
      </c>
      <c r="E51" s="122" t="str">
        <f>IF('7. Mapa de Riesgos General'!AI51:AI53="","",'7. Mapa de Riesgos General'!AI51:AI53)</f>
        <v/>
      </c>
      <c r="F51" s="99"/>
      <c r="G51" s="120"/>
      <c r="H51" s="120"/>
      <c r="I51" s="121"/>
      <c r="J51" s="99"/>
      <c r="K51" s="121"/>
      <c r="L51" s="121"/>
      <c r="M51" s="99"/>
      <c r="N51" s="120"/>
      <c r="O51" s="120"/>
      <c r="P51" s="121"/>
      <c r="Q51" s="99"/>
      <c r="R51" s="121"/>
      <c r="S51" s="121"/>
      <c r="T51" s="99"/>
      <c r="U51" s="120"/>
      <c r="V51" s="120"/>
      <c r="W51" s="121"/>
      <c r="X51" s="99"/>
      <c r="Y51" s="121"/>
      <c r="Z51" s="121"/>
      <c r="AA51" s="3"/>
      <c r="AB51" s="3"/>
      <c r="AC51" s="3"/>
      <c r="AD51" s="3"/>
      <c r="AE51" s="3"/>
      <c r="AF51" s="3"/>
      <c r="AG51" s="3"/>
      <c r="AH51" s="3"/>
      <c r="AI51" s="3"/>
      <c r="AJ51" s="3"/>
      <c r="AK51" s="3"/>
      <c r="AL51" s="3"/>
      <c r="AM51" s="3"/>
      <c r="AN51" s="3"/>
      <c r="AO51" s="3"/>
    </row>
    <row r="52" spans="1:41"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3"/>
      <c r="AB52" s="3"/>
      <c r="AC52" s="3"/>
      <c r="AD52" s="3"/>
      <c r="AE52" s="3"/>
      <c r="AF52" s="3"/>
      <c r="AG52" s="3"/>
      <c r="AH52" s="3"/>
      <c r="AI52" s="3"/>
      <c r="AJ52" s="3"/>
      <c r="AK52" s="3"/>
      <c r="AL52" s="3"/>
      <c r="AM52" s="3"/>
      <c r="AN52" s="3"/>
      <c r="AO52" s="3"/>
    </row>
    <row r="53" spans="1:41"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3"/>
      <c r="AB53" s="3"/>
      <c r="AC53" s="3"/>
      <c r="AD53" s="3"/>
      <c r="AE53" s="3"/>
      <c r="AF53" s="3"/>
      <c r="AG53" s="3"/>
      <c r="AH53" s="3"/>
      <c r="AI53" s="3"/>
      <c r="AJ53" s="3"/>
      <c r="AK53" s="3"/>
      <c r="AL53" s="3"/>
      <c r="AM53" s="3"/>
      <c r="AN53" s="3"/>
      <c r="AO53" s="3"/>
    </row>
    <row r="54" spans="1:41" ht="16.5" customHeight="1">
      <c r="A54" s="96">
        <v>16</v>
      </c>
      <c r="B54" s="113" t="str">
        <f>IF('2. Identificación del Riesgo'!B54:B56="","",'2. Identificación del Riesgo'!B54:B56)</f>
        <v/>
      </c>
      <c r="C54" s="97" t="str">
        <f>IF('2. Identificación del Riesgo'!G54:G56="","",'2. Identificación del Riesgo'!G54:G56)</f>
        <v/>
      </c>
      <c r="D54" s="97" t="str">
        <f>IF('2. Identificación del Riesgo'!H54:H56="","",'2. Identificación del Riesgo'!H54:H56)</f>
        <v/>
      </c>
      <c r="E54" s="122" t="str">
        <f>IF('7. Mapa de Riesgos General'!AI54:AI56="","",'7. Mapa de Riesgos General'!AI54:AI56)</f>
        <v/>
      </c>
      <c r="F54" s="99"/>
      <c r="G54" s="120"/>
      <c r="H54" s="120"/>
      <c r="I54" s="121"/>
      <c r="J54" s="99"/>
      <c r="K54" s="121"/>
      <c r="L54" s="121"/>
      <c r="M54" s="99"/>
      <c r="N54" s="120"/>
      <c r="O54" s="120"/>
      <c r="P54" s="121"/>
      <c r="Q54" s="99"/>
      <c r="R54" s="121"/>
      <c r="S54" s="121"/>
      <c r="T54" s="99"/>
      <c r="U54" s="120"/>
      <c r="V54" s="120"/>
      <c r="W54" s="121"/>
      <c r="X54" s="99"/>
      <c r="Y54" s="121"/>
      <c r="Z54" s="121"/>
      <c r="AA54" s="3"/>
      <c r="AB54" s="3"/>
      <c r="AC54" s="3"/>
      <c r="AD54" s="3"/>
      <c r="AE54" s="3"/>
      <c r="AF54" s="3"/>
      <c r="AG54" s="3"/>
      <c r="AH54" s="3"/>
      <c r="AI54" s="3"/>
      <c r="AJ54" s="3"/>
      <c r="AK54" s="3"/>
      <c r="AL54" s="3"/>
      <c r="AM54" s="3"/>
      <c r="AN54" s="3"/>
      <c r="AO54" s="3"/>
    </row>
    <row r="55" spans="1:41"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3"/>
      <c r="AB55" s="3"/>
      <c r="AC55" s="3"/>
      <c r="AD55" s="3"/>
      <c r="AE55" s="3"/>
      <c r="AF55" s="3"/>
      <c r="AG55" s="3"/>
      <c r="AH55" s="3"/>
      <c r="AI55" s="3"/>
      <c r="AJ55" s="3"/>
      <c r="AK55" s="3"/>
      <c r="AL55" s="3"/>
      <c r="AM55" s="3"/>
      <c r="AN55" s="3"/>
      <c r="AO55" s="3"/>
    </row>
    <row r="56" spans="1:41"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3"/>
      <c r="AB56" s="3"/>
      <c r="AC56" s="3"/>
      <c r="AD56" s="3"/>
      <c r="AE56" s="3"/>
      <c r="AF56" s="3"/>
      <c r="AG56" s="3"/>
      <c r="AH56" s="3"/>
      <c r="AI56" s="3"/>
      <c r="AJ56" s="3"/>
      <c r="AK56" s="3"/>
      <c r="AL56" s="3"/>
      <c r="AM56" s="3"/>
      <c r="AN56" s="3"/>
      <c r="AO56" s="3"/>
    </row>
    <row r="57" spans="1:41" ht="16.5" customHeight="1">
      <c r="A57" s="96">
        <v>17</v>
      </c>
      <c r="B57" s="113" t="str">
        <f>IF('2. Identificación del Riesgo'!B57:B59="","",'2. Identificación del Riesgo'!B57:B59)</f>
        <v/>
      </c>
      <c r="C57" s="97" t="str">
        <f>IF('2. Identificación del Riesgo'!G57:G59="","",'2. Identificación del Riesgo'!G57:G59)</f>
        <v/>
      </c>
      <c r="D57" s="97" t="str">
        <f>IF('2. Identificación del Riesgo'!H57:H59="","",'2. Identificación del Riesgo'!H57:H59)</f>
        <v/>
      </c>
      <c r="E57" s="122" t="str">
        <f>IF('7. Mapa de Riesgos General'!AI57:AI59="","",'7. Mapa de Riesgos General'!AI57:AI59)</f>
        <v/>
      </c>
      <c r="F57" s="99"/>
      <c r="G57" s="120"/>
      <c r="H57" s="120"/>
      <c r="I57" s="121"/>
      <c r="J57" s="99"/>
      <c r="K57" s="121"/>
      <c r="L57" s="121"/>
      <c r="M57" s="99"/>
      <c r="N57" s="120"/>
      <c r="O57" s="120"/>
      <c r="P57" s="121"/>
      <c r="Q57" s="99"/>
      <c r="R57" s="121"/>
      <c r="S57" s="121"/>
      <c r="T57" s="99"/>
      <c r="U57" s="120"/>
      <c r="V57" s="120"/>
      <c r="W57" s="121"/>
      <c r="X57" s="99"/>
      <c r="Y57" s="121"/>
      <c r="Z57" s="121"/>
      <c r="AA57" s="3"/>
      <c r="AB57" s="3"/>
      <c r="AC57" s="3"/>
      <c r="AD57" s="3"/>
      <c r="AE57" s="3"/>
      <c r="AF57" s="3"/>
      <c r="AG57" s="3"/>
      <c r="AH57" s="3"/>
      <c r="AI57" s="3"/>
      <c r="AJ57" s="3"/>
      <c r="AK57" s="3"/>
      <c r="AL57" s="3"/>
      <c r="AM57" s="3"/>
      <c r="AN57" s="3"/>
      <c r="AO57" s="3"/>
    </row>
    <row r="58" spans="1:41"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3"/>
      <c r="AB58" s="3"/>
      <c r="AC58" s="3"/>
      <c r="AD58" s="3"/>
      <c r="AE58" s="3"/>
      <c r="AF58" s="3"/>
      <c r="AG58" s="3"/>
      <c r="AH58" s="3"/>
      <c r="AI58" s="3"/>
      <c r="AJ58" s="3"/>
      <c r="AK58" s="3"/>
      <c r="AL58" s="3"/>
      <c r="AM58" s="3"/>
      <c r="AN58" s="3"/>
      <c r="AO58" s="3"/>
    </row>
    <row r="59" spans="1:41"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3"/>
      <c r="AB59" s="3"/>
      <c r="AC59" s="3"/>
      <c r="AD59" s="3"/>
      <c r="AE59" s="3"/>
      <c r="AF59" s="3"/>
      <c r="AG59" s="3"/>
      <c r="AH59" s="3"/>
      <c r="AI59" s="3"/>
      <c r="AJ59" s="3"/>
      <c r="AK59" s="3"/>
      <c r="AL59" s="3"/>
      <c r="AM59" s="3"/>
      <c r="AN59" s="3"/>
      <c r="AO59" s="3"/>
    </row>
    <row r="60" spans="1:41" ht="16.5" customHeight="1">
      <c r="A60" s="96">
        <v>18</v>
      </c>
      <c r="B60" s="113" t="str">
        <f>IF('2. Identificación del Riesgo'!B60:B62="","",'2. Identificación del Riesgo'!B60:B62)</f>
        <v/>
      </c>
      <c r="C60" s="97" t="str">
        <f>IF('2. Identificación del Riesgo'!G60:G62="","",'2. Identificación del Riesgo'!G60:G62)</f>
        <v/>
      </c>
      <c r="D60" s="97" t="str">
        <f>IF('2. Identificación del Riesgo'!H60:H62="","",'2. Identificación del Riesgo'!H60:H62)</f>
        <v/>
      </c>
      <c r="E60" s="122" t="str">
        <f>IF('7. Mapa de Riesgos General'!AI60:AI62="","",'7. Mapa de Riesgos General'!AI60:AI62)</f>
        <v/>
      </c>
      <c r="F60" s="99"/>
      <c r="G60" s="120"/>
      <c r="H60" s="120"/>
      <c r="I60" s="121"/>
      <c r="J60" s="99"/>
      <c r="K60" s="121"/>
      <c r="L60" s="121"/>
      <c r="M60" s="99"/>
      <c r="N60" s="120"/>
      <c r="O60" s="120"/>
      <c r="P60" s="121"/>
      <c r="Q60" s="99"/>
      <c r="R60" s="121"/>
      <c r="S60" s="121"/>
      <c r="T60" s="99"/>
      <c r="U60" s="120"/>
      <c r="V60" s="120"/>
      <c r="W60" s="121"/>
      <c r="X60" s="99"/>
      <c r="Y60" s="121"/>
      <c r="Z60" s="121"/>
      <c r="AA60" s="3"/>
      <c r="AB60" s="3"/>
      <c r="AC60" s="3"/>
      <c r="AD60" s="3"/>
      <c r="AE60" s="3"/>
      <c r="AF60" s="3"/>
      <c r="AG60" s="3"/>
      <c r="AH60" s="3"/>
      <c r="AI60" s="3"/>
      <c r="AJ60" s="3"/>
      <c r="AK60" s="3"/>
      <c r="AL60" s="3"/>
      <c r="AM60" s="3"/>
      <c r="AN60" s="3"/>
      <c r="AO60" s="3"/>
    </row>
    <row r="61" spans="1:41"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3"/>
      <c r="AB61" s="3"/>
      <c r="AC61" s="3"/>
      <c r="AD61" s="3"/>
      <c r="AE61" s="3"/>
      <c r="AF61" s="3"/>
      <c r="AG61" s="3"/>
      <c r="AH61" s="3"/>
      <c r="AI61" s="3"/>
      <c r="AJ61" s="3"/>
      <c r="AK61" s="3"/>
      <c r="AL61" s="3"/>
      <c r="AM61" s="3"/>
      <c r="AN61" s="3"/>
      <c r="AO61" s="3"/>
    </row>
    <row r="62" spans="1:41"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3"/>
      <c r="AB62" s="3"/>
      <c r="AC62" s="3"/>
      <c r="AD62" s="3"/>
      <c r="AE62" s="3"/>
      <c r="AF62" s="3"/>
      <c r="AG62" s="3"/>
      <c r="AH62" s="3"/>
      <c r="AI62" s="3"/>
      <c r="AJ62" s="3"/>
      <c r="AK62" s="3"/>
      <c r="AL62" s="3"/>
      <c r="AM62" s="3"/>
      <c r="AN62" s="3"/>
      <c r="AO62" s="3"/>
    </row>
    <row r="63" spans="1:41" ht="16.5" customHeight="1">
      <c r="A63" s="96">
        <v>19</v>
      </c>
      <c r="B63" s="113" t="str">
        <f>IF('2. Identificación del Riesgo'!B63:B65="","",'2. Identificación del Riesgo'!B63:B65)</f>
        <v/>
      </c>
      <c r="C63" s="97" t="str">
        <f>IF('2. Identificación del Riesgo'!G63:G65="","",'2. Identificación del Riesgo'!G63:G65)</f>
        <v/>
      </c>
      <c r="D63" s="97" t="str">
        <f>IF('2. Identificación del Riesgo'!H63:H65="","",'2. Identificación del Riesgo'!H63:H65)</f>
        <v/>
      </c>
      <c r="E63" s="122" t="str">
        <f>IF('7. Mapa de Riesgos General'!AI63:AI65="","",'7. Mapa de Riesgos General'!AI63:AI65)</f>
        <v/>
      </c>
      <c r="F63" s="99"/>
      <c r="G63" s="120"/>
      <c r="H63" s="120"/>
      <c r="I63" s="121"/>
      <c r="J63" s="99"/>
      <c r="K63" s="121"/>
      <c r="L63" s="121"/>
      <c r="M63" s="99"/>
      <c r="N63" s="120"/>
      <c r="O63" s="120"/>
      <c r="P63" s="121"/>
      <c r="Q63" s="99"/>
      <c r="R63" s="121"/>
      <c r="S63" s="121"/>
      <c r="T63" s="99"/>
      <c r="U63" s="120"/>
      <c r="V63" s="120"/>
      <c r="W63" s="121"/>
      <c r="X63" s="99"/>
      <c r="Y63" s="121"/>
      <c r="Z63" s="121"/>
      <c r="AA63" s="3"/>
      <c r="AB63" s="3"/>
      <c r="AC63" s="3"/>
      <c r="AD63" s="3"/>
      <c r="AE63" s="3"/>
      <c r="AF63" s="3"/>
      <c r="AG63" s="3"/>
      <c r="AH63" s="3"/>
      <c r="AI63" s="3"/>
      <c r="AJ63" s="3"/>
      <c r="AK63" s="3"/>
      <c r="AL63" s="3"/>
      <c r="AM63" s="3"/>
      <c r="AN63" s="3"/>
      <c r="AO63" s="3"/>
    </row>
    <row r="64" spans="1:41"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3"/>
      <c r="AB64" s="3"/>
      <c r="AC64" s="3"/>
      <c r="AD64" s="3"/>
      <c r="AE64" s="3"/>
      <c r="AF64" s="3"/>
      <c r="AG64" s="3"/>
      <c r="AH64" s="3"/>
      <c r="AI64" s="3"/>
      <c r="AJ64" s="3"/>
      <c r="AK64" s="3"/>
      <c r="AL64" s="3"/>
      <c r="AM64" s="3"/>
      <c r="AN64" s="3"/>
      <c r="AO64" s="3"/>
    </row>
    <row r="65" spans="1:41"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3"/>
      <c r="AB65" s="3"/>
      <c r="AC65" s="3"/>
      <c r="AD65" s="3"/>
      <c r="AE65" s="3"/>
      <c r="AF65" s="3"/>
      <c r="AG65" s="3"/>
      <c r="AH65" s="3"/>
      <c r="AI65" s="3"/>
      <c r="AJ65" s="3"/>
      <c r="AK65" s="3"/>
      <c r="AL65" s="3"/>
      <c r="AM65" s="3"/>
      <c r="AN65" s="3"/>
      <c r="AO65" s="3"/>
    </row>
    <row r="66" spans="1:41" ht="16.5" customHeight="1">
      <c r="A66" s="96">
        <v>20</v>
      </c>
      <c r="B66" s="113" t="str">
        <f>IF('2. Identificación del Riesgo'!B66:B68="","",'2. Identificación del Riesgo'!B66:B68)</f>
        <v/>
      </c>
      <c r="C66" s="97" t="str">
        <f>IF('2. Identificación del Riesgo'!G66:G68="","",'2. Identificación del Riesgo'!G66:G68)</f>
        <v/>
      </c>
      <c r="D66" s="97" t="str">
        <f>IF('2. Identificación del Riesgo'!H66:H68="","",'2. Identificación del Riesgo'!H66:H68)</f>
        <v/>
      </c>
      <c r="E66" s="122" t="str">
        <f>IF('7. Mapa de Riesgos General'!AI66:AI68="","",'7. Mapa de Riesgos General'!AI66:AI68)</f>
        <v/>
      </c>
      <c r="F66" s="99"/>
      <c r="G66" s="120"/>
      <c r="H66" s="120"/>
      <c r="I66" s="121"/>
      <c r="J66" s="99"/>
      <c r="K66" s="121"/>
      <c r="L66" s="121"/>
      <c r="M66" s="99"/>
      <c r="N66" s="120"/>
      <c r="O66" s="120"/>
      <c r="P66" s="121"/>
      <c r="Q66" s="99"/>
      <c r="R66" s="121"/>
      <c r="S66" s="121"/>
      <c r="T66" s="99"/>
      <c r="U66" s="120"/>
      <c r="V66" s="120"/>
      <c r="W66" s="121"/>
      <c r="X66" s="99"/>
      <c r="Y66" s="121"/>
      <c r="Z66" s="121"/>
      <c r="AA66" s="3"/>
      <c r="AB66" s="3"/>
      <c r="AC66" s="3"/>
      <c r="AD66" s="3"/>
      <c r="AE66" s="3"/>
      <c r="AF66" s="3"/>
      <c r="AG66" s="3"/>
      <c r="AH66" s="3"/>
      <c r="AI66" s="3"/>
      <c r="AJ66" s="3"/>
      <c r="AK66" s="3"/>
      <c r="AL66" s="3"/>
      <c r="AM66" s="3"/>
      <c r="AN66" s="3"/>
      <c r="AO66" s="3"/>
    </row>
    <row r="67" spans="1:41"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c r="AL67" s="2"/>
      <c r="AM67" s="2"/>
      <c r="AN67" s="2"/>
      <c r="AO67" s="2"/>
    </row>
    <row r="68" spans="1:41"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c r="AL68" s="2"/>
      <c r="AM68" s="2"/>
      <c r="AN68" s="2"/>
      <c r="AO68" s="2"/>
    </row>
    <row r="69" spans="1:41" ht="25.5" customHeight="1">
      <c r="A69" s="2"/>
      <c r="B69" s="37"/>
      <c r="C69" s="2"/>
      <c r="D69" s="2"/>
      <c r="E69" s="2"/>
      <c r="F69" s="38" t="str">
        <f>IFERROR(AVERAGE(F9:F68),"")</f>
        <v/>
      </c>
      <c r="G69" s="2"/>
      <c r="H69" s="2"/>
      <c r="I69" s="2"/>
      <c r="J69" s="38" t="str">
        <f>IFERROR(AVERAGE(J9:J68),"")</f>
        <v/>
      </c>
      <c r="K69" s="2"/>
      <c r="L69" s="2"/>
      <c r="M69" s="38">
        <f>IFERROR(AVERAGE(M9:M68),"")</f>
        <v>1</v>
      </c>
      <c r="N69" s="2"/>
      <c r="O69" s="2"/>
      <c r="P69" s="2"/>
      <c r="Q69" s="38" t="str">
        <f>IFERROR(AVERAGE(Q9:Q68),"")</f>
        <v/>
      </c>
      <c r="R69" s="2"/>
      <c r="S69" s="2"/>
      <c r="T69" s="38">
        <f>IFERROR(AVERAGE(T9:T68),"")</f>
        <v>1</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O66:O68"/>
    <mergeCell ref="P66:P68"/>
    <mergeCell ref="H66:H68"/>
    <mergeCell ref="I66:I68"/>
    <mergeCell ref="J66:J68"/>
    <mergeCell ref="K66:K68"/>
    <mergeCell ref="L66:L68"/>
    <mergeCell ref="M66:M68"/>
    <mergeCell ref="N66:N68"/>
    <mergeCell ref="X24:X26"/>
    <mergeCell ref="Y24:Y26"/>
    <mergeCell ref="Q24:Q26"/>
    <mergeCell ref="R24:R26"/>
    <mergeCell ref="S24:S26"/>
    <mergeCell ref="T24:T26"/>
    <mergeCell ref="U24:U26"/>
    <mergeCell ref="V24:V26"/>
    <mergeCell ref="W24:W26"/>
    <mergeCell ref="X15:X17"/>
    <mergeCell ref="Y15:Y17"/>
    <mergeCell ref="Z15:Z17"/>
    <mergeCell ref="Z18:Z20"/>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A12:A14"/>
    <mergeCell ref="B12:B14"/>
    <mergeCell ref="C12:C14"/>
    <mergeCell ref="D12:D14"/>
    <mergeCell ref="E12:E14"/>
    <mergeCell ref="F12:F14"/>
    <mergeCell ref="G12:G14"/>
    <mergeCell ref="V15:V17"/>
    <mergeCell ref="W15:W17"/>
    <mergeCell ref="X12:X14"/>
    <mergeCell ref="Y12:Y14"/>
    <mergeCell ref="Z12:Z14"/>
    <mergeCell ref="O12:O14"/>
    <mergeCell ref="P12:P14"/>
    <mergeCell ref="Q12:Q14"/>
    <mergeCell ref="R12:R14"/>
    <mergeCell ref="S12:S14"/>
    <mergeCell ref="T12:T14"/>
    <mergeCell ref="U12:U14"/>
    <mergeCell ref="H12:H14"/>
    <mergeCell ref="I12:I14"/>
    <mergeCell ref="J12:J14"/>
    <mergeCell ref="K12:K14"/>
    <mergeCell ref="L12:L14"/>
    <mergeCell ref="M12:M14"/>
    <mergeCell ref="N12:N14"/>
    <mergeCell ref="V12:V14"/>
    <mergeCell ref="W12:W14"/>
    <mergeCell ref="X18:X20"/>
    <mergeCell ref="Y18:Y20"/>
    <mergeCell ref="Q18:Q20"/>
    <mergeCell ref="R18:R20"/>
    <mergeCell ref="S18:S20"/>
    <mergeCell ref="T18:T20"/>
    <mergeCell ref="U18:U20"/>
    <mergeCell ref="V18:V20"/>
    <mergeCell ref="W18:W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S9:S11"/>
    <mergeCell ref="T9:T11"/>
    <mergeCell ref="L9:L11"/>
    <mergeCell ref="M9:M11"/>
    <mergeCell ref="N9:N11"/>
    <mergeCell ref="O9:O11"/>
    <mergeCell ref="P9:P11"/>
    <mergeCell ref="Q9:Q11"/>
    <mergeCell ref="R9:R11"/>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Q63:Q65"/>
    <mergeCell ref="R63:R65"/>
    <mergeCell ref="S63:S65"/>
    <mergeCell ref="T63:T65"/>
    <mergeCell ref="H63:H65"/>
    <mergeCell ref="I63:I65"/>
    <mergeCell ref="J63:J65"/>
    <mergeCell ref="K63:K65"/>
    <mergeCell ref="L63:L65"/>
    <mergeCell ref="M63:M65"/>
    <mergeCell ref="N63:N65"/>
    <mergeCell ref="V63:V65"/>
    <mergeCell ref="W63:W65"/>
    <mergeCell ref="U63:U65"/>
    <mergeCell ref="O60:O62"/>
    <mergeCell ref="P60:P62"/>
    <mergeCell ref="H60:H62"/>
    <mergeCell ref="I60:I62"/>
    <mergeCell ref="J60:J62"/>
    <mergeCell ref="K60:K62"/>
    <mergeCell ref="L60:L62"/>
    <mergeCell ref="M60:M62"/>
    <mergeCell ref="N60:N62"/>
    <mergeCell ref="X66:X68"/>
    <mergeCell ref="Y66:Y68"/>
    <mergeCell ref="Q66:Q68"/>
    <mergeCell ref="R66:R68"/>
    <mergeCell ref="S66:S68"/>
    <mergeCell ref="T66:T68"/>
    <mergeCell ref="U66:U68"/>
    <mergeCell ref="V66:V68"/>
    <mergeCell ref="W66:W68"/>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H57:H59"/>
    <mergeCell ref="I57:I59"/>
    <mergeCell ref="J57:J59"/>
    <mergeCell ref="K57:K59"/>
    <mergeCell ref="L57:L59"/>
    <mergeCell ref="M57:M59"/>
    <mergeCell ref="N57:N59"/>
    <mergeCell ref="V57:V59"/>
    <mergeCell ref="W57:W59"/>
    <mergeCell ref="U57:U59"/>
    <mergeCell ref="O54:O56"/>
    <mergeCell ref="P54:P56"/>
    <mergeCell ref="H54:H56"/>
    <mergeCell ref="I54:I56"/>
    <mergeCell ref="J54:J56"/>
    <mergeCell ref="K54:K56"/>
    <mergeCell ref="L54:L56"/>
    <mergeCell ref="M54:M56"/>
    <mergeCell ref="N54:N56"/>
    <mergeCell ref="X60:X62"/>
    <mergeCell ref="Y60:Y62"/>
    <mergeCell ref="Q60:Q62"/>
    <mergeCell ref="R60:R62"/>
    <mergeCell ref="S60:S62"/>
    <mergeCell ref="T60:T62"/>
    <mergeCell ref="U60:U62"/>
    <mergeCell ref="V60:V62"/>
    <mergeCell ref="W60:W62"/>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H51:H53"/>
    <mergeCell ref="I51:I53"/>
    <mergeCell ref="J51:J53"/>
    <mergeCell ref="K51:K53"/>
    <mergeCell ref="L51:L53"/>
    <mergeCell ref="M51:M53"/>
    <mergeCell ref="N51:N53"/>
    <mergeCell ref="V51:V53"/>
    <mergeCell ref="W51:W53"/>
    <mergeCell ref="U51:U53"/>
    <mergeCell ref="O48:O50"/>
    <mergeCell ref="P48:P50"/>
    <mergeCell ref="H48:H50"/>
    <mergeCell ref="I48:I50"/>
    <mergeCell ref="J48:J50"/>
    <mergeCell ref="K48:K50"/>
    <mergeCell ref="L48:L50"/>
    <mergeCell ref="M48:M50"/>
    <mergeCell ref="N48:N50"/>
    <mergeCell ref="X54:X56"/>
    <mergeCell ref="Y54:Y56"/>
    <mergeCell ref="Q54:Q56"/>
    <mergeCell ref="R54:R56"/>
    <mergeCell ref="S54:S56"/>
    <mergeCell ref="T54:T56"/>
    <mergeCell ref="U54:U56"/>
    <mergeCell ref="V54:V56"/>
    <mergeCell ref="W54:W56"/>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H45:H47"/>
    <mergeCell ref="I45:I47"/>
    <mergeCell ref="J45:J47"/>
    <mergeCell ref="K45:K47"/>
    <mergeCell ref="L45:L47"/>
    <mergeCell ref="M45:M47"/>
    <mergeCell ref="N45:N47"/>
    <mergeCell ref="V45:V47"/>
    <mergeCell ref="W45:W47"/>
    <mergeCell ref="U45:U47"/>
    <mergeCell ref="O42:O44"/>
    <mergeCell ref="P42:P44"/>
    <mergeCell ref="H42:H44"/>
    <mergeCell ref="I42:I44"/>
    <mergeCell ref="J42:J44"/>
    <mergeCell ref="K42:K44"/>
    <mergeCell ref="L42:L44"/>
    <mergeCell ref="M42:M44"/>
    <mergeCell ref="N42:N44"/>
    <mergeCell ref="X48:X50"/>
    <mergeCell ref="Y48:Y50"/>
    <mergeCell ref="Q48:Q50"/>
    <mergeCell ref="R48:R50"/>
    <mergeCell ref="S48:S50"/>
    <mergeCell ref="T48:T50"/>
    <mergeCell ref="U48:U50"/>
    <mergeCell ref="V48:V50"/>
    <mergeCell ref="W48:W50"/>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H39:H41"/>
    <mergeCell ref="I39:I41"/>
    <mergeCell ref="J39:J41"/>
    <mergeCell ref="K39:K41"/>
    <mergeCell ref="L39:L41"/>
    <mergeCell ref="M39:M41"/>
    <mergeCell ref="N39:N41"/>
    <mergeCell ref="V39:V41"/>
    <mergeCell ref="W39:W41"/>
    <mergeCell ref="U39:U41"/>
    <mergeCell ref="O36:O38"/>
    <mergeCell ref="P36:P38"/>
    <mergeCell ref="H36:H38"/>
    <mergeCell ref="I36:I38"/>
    <mergeCell ref="J36:J38"/>
    <mergeCell ref="K36:K38"/>
    <mergeCell ref="L36:L38"/>
    <mergeCell ref="M36:M38"/>
    <mergeCell ref="N36:N38"/>
    <mergeCell ref="X42:X44"/>
    <mergeCell ref="Y42:Y44"/>
    <mergeCell ref="Q42:Q44"/>
    <mergeCell ref="R42:R44"/>
    <mergeCell ref="S42:S44"/>
    <mergeCell ref="T42:T44"/>
    <mergeCell ref="U42:U44"/>
    <mergeCell ref="V42:V44"/>
    <mergeCell ref="W42:W44"/>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H33:H35"/>
    <mergeCell ref="I33:I35"/>
    <mergeCell ref="J33:J35"/>
    <mergeCell ref="K33:K35"/>
    <mergeCell ref="L33:L35"/>
    <mergeCell ref="M33:M35"/>
    <mergeCell ref="N33:N35"/>
    <mergeCell ref="V33:V35"/>
    <mergeCell ref="W33:W35"/>
    <mergeCell ref="U33:U35"/>
    <mergeCell ref="O30:O32"/>
    <mergeCell ref="P30:P32"/>
    <mergeCell ref="H30:H32"/>
    <mergeCell ref="I30:I32"/>
    <mergeCell ref="J30:J32"/>
    <mergeCell ref="K30:K32"/>
    <mergeCell ref="L30:L32"/>
    <mergeCell ref="M30:M32"/>
    <mergeCell ref="N30:N32"/>
    <mergeCell ref="X36:X38"/>
    <mergeCell ref="Y36:Y38"/>
    <mergeCell ref="Q36:Q38"/>
    <mergeCell ref="R36:R38"/>
    <mergeCell ref="S36:S38"/>
    <mergeCell ref="T36:T38"/>
    <mergeCell ref="U36:U38"/>
    <mergeCell ref="V36:V38"/>
    <mergeCell ref="W36:W38"/>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H27:H29"/>
    <mergeCell ref="I27:I29"/>
    <mergeCell ref="J27:J29"/>
    <mergeCell ref="K27:K29"/>
    <mergeCell ref="L27:L29"/>
    <mergeCell ref="M27:M29"/>
    <mergeCell ref="N27:N29"/>
    <mergeCell ref="V27:V29"/>
    <mergeCell ref="W27:W29"/>
    <mergeCell ref="U27:U29"/>
    <mergeCell ref="O24:O26"/>
    <mergeCell ref="P24:P26"/>
    <mergeCell ref="H24:H26"/>
    <mergeCell ref="I24:I26"/>
    <mergeCell ref="J24:J26"/>
    <mergeCell ref="K24:K26"/>
    <mergeCell ref="L24:L26"/>
    <mergeCell ref="M24:M26"/>
    <mergeCell ref="N24:N26"/>
    <mergeCell ref="X30:X32"/>
    <mergeCell ref="Y30:Y32"/>
    <mergeCell ref="Q30:Q32"/>
    <mergeCell ref="R30:R32"/>
    <mergeCell ref="S30:S32"/>
    <mergeCell ref="T30:T32"/>
    <mergeCell ref="U30:U32"/>
    <mergeCell ref="V30:V32"/>
    <mergeCell ref="W30:W32"/>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H21:H23"/>
    <mergeCell ref="I21:I23"/>
    <mergeCell ref="J21:J23"/>
    <mergeCell ref="K21:K23"/>
    <mergeCell ref="L21:L23"/>
    <mergeCell ref="M21:M23"/>
    <mergeCell ref="N21:N23"/>
    <mergeCell ref="V21:V23"/>
    <mergeCell ref="W21:W23"/>
    <mergeCell ref="U21:U23"/>
    <mergeCell ref="O18:O20"/>
    <mergeCell ref="P18:P20"/>
    <mergeCell ref="H18:H20"/>
    <mergeCell ref="I18:I20"/>
    <mergeCell ref="J18:J20"/>
    <mergeCell ref="K18:K20"/>
    <mergeCell ref="L18:L20"/>
    <mergeCell ref="M18:M20"/>
    <mergeCell ref="N18:N20"/>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c r="A1" s="72"/>
      <c r="B1" s="67"/>
      <c r="C1" s="72" t="s">
        <v>0</v>
      </c>
      <c r="D1" s="73"/>
      <c r="E1" s="73"/>
      <c r="F1" s="73"/>
      <c r="G1" s="73"/>
      <c r="H1" s="67"/>
      <c r="I1" s="103" t="s">
        <v>395</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3" t="s">
        <v>396</v>
      </c>
      <c r="J2" s="59"/>
      <c r="K2" s="3"/>
      <c r="L2" s="3"/>
      <c r="M2" s="3"/>
      <c r="N2" s="3"/>
      <c r="O2" s="3"/>
      <c r="P2" s="3"/>
      <c r="Q2" s="3"/>
      <c r="R2" s="3"/>
      <c r="S2" s="3"/>
      <c r="T2" s="3"/>
      <c r="U2" s="3"/>
      <c r="V2" s="3"/>
      <c r="W2" s="3"/>
      <c r="X2" s="3"/>
      <c r="Y2" s="3"/>
      <c r="Z2" s="4"/>
    </row>
    <row r="3" spans="1:26" ht="14.4">
      <c r="A3" s="68"/>
      <c r="B3" s="69"/>
      <c r="C3" s="68"/>
      <c r="D3" s="74"/>
      <c r="E3" s="74"/>
      <c r="F3" s="74"/>
      <c r="G3" s="74"/>
      <c r="H3" s="69"/>
      <c r="I3" s="103" t="s">
        <v>397</v>
      </c>
      <c r="J3" s="59"/>
      <c r="K3" s="3"/>
      <c r="L3" s="3"/>
      <c r="M3" s="3"/>
      <c r="N3" s="3"/>
      <c r="O3" s="3"/>
      <c r="P3" s="3"/>
      <c r="Q3" s="3"/>
      <c r="R3" s="3"/>
      <c r="S3" s="3"/>
      <c r="T3" s="3"/>
      <c r="U3" s="3"/>
      <c r="V3" s="3"/>
      <c r="W3" s="3"/>
      <c r="X3" s="3"/>
      <c r="Y3" s="3"/>
      <c r="Z3" s="4"/>
    </row>
    <row r="4" spans="1:26" ht="14.4">
      <c r="A4" s="70"/>
      <c r="B4" s="71"/>
      <c r="C4" s="70"/>
      <c r="D4" s="75"/>
      <c r="E4" s="75"/>
      <c r="F4" s="75"/>
      <c r="G4" s="75"/>
      <c r="H4" s="71"/>
      <c r="I4" s="103" t="s">
        <v>398</v>
      </c>
      <c r="J4" s="59"/>
      <c r="K4" s="3"/>
      <c r="L4" s="3"/>
      <c r="M4" s="3"/>
      <c r="N4" s="3"/>
      <c r="O4" s="3"/>
      <c r="P4" s="3"/>
      <c r="Q4" s="3"/>
      <c r="R4" s="3"/>
      <c r="S4" s="3"/>
      <c r="T4" s="3"/>
      <c r="U4" s="3"/>
      <c r="V4" s="3"/>
      <c r="W4" s="3"/>
      <c r="X4" s="3"/>
      <c r="Y4" s="3"/>
      <c r="Z4" s="4"/>
    </row>
    <row r="5" spans="1:26" ht="14.4">
      <c r="A5" s="15"/>
      <c r="B5" s="19"/>
      <c r="C5" s="15"/>
      <c r="D5" s="3"/>
      <c r="E5" s="3"/>
      <c r="F5" s="3"/>
      <c r="G5" s="3"/>
      <c r="H5" s="3"/>
      <c r="I5" s="3"/>
      <c r="J5" s="3"/>
      <c r="K5" s="3"/>
      <c r="L5" s="3"/>
      <c r="M5" s="3"/>
      <c r="N5" s="3"/>
      <c r="O5" s="3"/>
      <c r="P5" s="3"/>
      <c r="Q5" s="3"/>
      <c r="R5" s="3"/>
      <c r="S5" s="3"/>
      <c r="T5" s="3"/>
      <c r="U5" s="3"/>
      <c r="V5" s="3"/>
      <c r="W5" s="3"/>
      <c r="X5" s="3"/>
      <c r="Y5" s="3"/>
      <c r="Z5" s="4"/>
    </row>
    <row r="6" spans="1:26" ht="15.75" customHeight="1">
      <c r="A6" s="110" t="s">
        <v>105</v>
      </c>
      <c r="B6" s="62"/>
      <c r="C6" s="62"/>
      <c r="D6" s="111"/>
      <c r="E6" s="133" t="s">
        <v>399</v>
      </c>
      <c r="F6" s="59"/>
      <c r="G6" s="133" t="s">
        <v>400</v>
      </c>
      <c r="H6" s="59"/>
      <c r="I6" s="133" t="s">
        <v>401</v>
      </c>
      <c r="J6" s="59"/>
      <c r="K6" s="3"/>
      <c r="L6" s="3"/>
      <c r="M6" s="3"/>
      <c r="N6" s="3"/>
      <c r="O6" s="3"/>
      <c r="P6" s="3"/>
      <c r="Q6" s="3"/>
      <c r="R6" s="3"/>
      <c r="S6" s="3"/>
      <c r="T6" s="3"/>
      <c r="U6" s="3"/>
      <c r="V6" s="3"/>
      <c r="W6" s="3"/>
      <c r="X6" s="3"/>
      <c r="Y6" s="3"/>
      <c r="Z6" s="4"/>
    </row>
    <row r="7" spans="1:26" ht="21" customHeight="1">
      <c r="A7" s="129" t="s">
        <v>103</v>
      </c>
      <c r="B7" s="92" t="s">
        <v>104</v>
      </c>
      <c r="C7" s="87" t="s">
        <v>112</v>
      </c>
      <c r="D7" s="130" t="s">
        <v>113</v>
      </c>
      <c r="E7" s="134" t="s">
        <v>402</v>
      </c>
      <c r="F7" s="134" t="s">
        <v>403</v>
      </c>
      <c r="G7" s="134" t="s">
        <v>402</v>
      </c>
      <c r="H7" s="134" t="s">
        <v>403</v>
      </c>
      <c r="I7" s="134" t="s">
        <v>402</v>
      </c>
      <c r="J7" s="134" t="s">
        <v>403</v>
      </c>
      <c r="K7" s="3"/>
      <c r="L7" s="3"/>
      <c r="M7" s="3"/>
      <c r="N7" s="3"/>
      <c r="O7" s="3"/>
      <c r="P7" s="3"/>
      <c r="Q7" s="3"/>
      <c r="R7" s="3"/>
      <c r="S7" s="3"/>
      <c r="T7" s="3"/>
      <c r="U7" s="3"/>
      <c r="V7" s="3"/>
      <c r="W7" s="3"/>
      <c r="X7" s="3"/>
      <c r="Y7" s="3"/>
      <c r="Z7" s="4"/>
    </row>
    <row r="8" spans="1:26" ht="12" customHeight="1">
      <c r="A8" s="86"/>
      <c r="B8" s="86"/>
      <c r="C8" s="86"/>
      <c r="D8" s="131"/>
      <c r="E8" s="86"/>
      <c r="F8" s="86"/>
      <c r="G8" s="86"/>
      <c r="H8" s="86"/>
      <c r="I8" s="86"/>
      <c r="J8" s="86"/>
      <c r="K8" s="16"/>
      <c r="L8" s="16"/>
      <c r="M8" s="16"/>
      <c r="N8" s="16"/>
      <c r="O8" s="16"/>
      <c r="P8" s="16"/>
      <c r="Q8" s="16"/>
      <c r="R8" s="16"/>
      <c r="S8" s="16"/>
      <c r="T8" s="16"/>
      <c r="U8" s="16"/>
      <c r="V8" s="16"/>
      <c r="W8" s="16"/>
      <c r="X8" s="16"/>
      <c r="Y8" s="16"/>
      <c r="Z8" s="4"/>
    </row>
    <row r="9" spans="1:26" ht="16.5" customHeight="1">
      <c r="A9" s="96">
        <v>1</v>
      </c>
      <c r="B9" s="113" t="str">
        <f>IF('8. Seguimiento Cuatrimestral'!B9:B11="","",'8. Seguimiento Cuatrimestral'!B9:B11)</f>
        <v>Gestión Documental</v>
      </c>
      <c r="C9" s="113" t="str">
        <f>IF('8. Seguimiento Cuatrimestral'!C9:C11="","",'8. Seguimiento Cuatrimestral'!C9:C11)</f>
        <v>Posibilidad de afectacion reputacional al encontrarse expedientes que no se encuentran organizados según la normatividad archivistiva, debido a la no aplicación de las Tablas de Retencion Documental o la intervencion de los mismo por personal no cualificado</v>
      </c>
      <c r="D9" s="113" t="str">
        <f>IF('8. Seguimiento Cuatrimestral'!D9:D11="","",'8. Seguimiento Cuatrimestral'!D9:D11)</f>
        <v>Gestión</v>
      </c>
      <c r="E9" s="124">
        <f>'8. Seguimiento Cuatrimestral'!F9:F11</f>
        <v>0</v>
      </c>
      <c r="F9" s="124">
        <f>'8. Seguimiento Cuatrimestral'!J9:J11</f>
        <v>0</v>
      </c>
      <c r="G9" s="124">
        <f>'8. Seguimiento Cuatrimestral'!M9:M11</f>
        <v>1</v>
      </c>
      <c r="H9" s="124">
        <f>'8. Seguimiento Cuatrimestral'!Q9:Q11</f>
        <v>0</v>
      </c>
      <c r="I9" s="124">
        <f>'8. Seguimiento Cuatrimestral'!T9:T11</f>
        <v>1</v>
      </c>
      <c r="J9" s="124">
        <f>'8. Seguimiento Cuatrimestral'!X9:X11</f>
        <v>0</v>
      </c>
      <c r="K9" s="17"/>
      <c r="L9" s="17"/>
      <c r="M9" s="17"/>
      <c r="N9" s="17"/>
      <c r="O9" s="17"/>
      <c r="P9" s="17"/>
      <c r="Q9" s="17"/>
      <c r="R9" s="17"/>
      <c r="S9" s="17"/>
      <c r="T9" s="17"/>
      <c r="U9" s="17"/>
      <c r="V9" s="17"/>
      <c r="W9" s="17"/>
      <c r="X9" s="17"/>
      <c r="Y9" s="17"/>
      <c r="Z9" s="4"/>
    </row>
    <row r="10" spans="1:26" ht="14.4">
      <c r="A10" s="91"/>
      <c r="B10" s="91"/>
      <c r="C10" s="91"/>
      <c r="D10" s="91"/>
      <c r="E10" s="91"/>
      <c r="F10" s="91"/>
      <c r="G10" s="91"/>
      <c r="H10" s="91"/>
      <c r="I10" s="91"/>
      <c r="J10" s="91"/>
      <c r="K10" s="3"/>
      <c r="L10" s="3"/>
      <c r="M10" s="3"/>
      <c r="N10" s="3"/>
      <c r="O10" s="3"/>
      <c r="P10" s="3"/>
      <c r="Q10" s="3"/>
      <c r="R10" s="3"/>
      <c r="S10" s="3"/>
      <c r="T10" s="3"/>
      <c r="U10" s="3"/>
      <c r="V10" s="3"/>
      <c r="W10" s="3"/>
      <c r="X10" s="3"/>
      <c r="Y10" s="3"/>
      <c r="Z10" s="4"/>
    </row>
    <row r="11" spans="1:26" ht="14.4">
      <c r="A11" s="86"/>
      <c r="B11" s="86"/>
      <c r="C11" s="86"/>
      <c r="D11" s="86"/>
      <c r="E11" s="86"/>
      <c r="F11" s="86"/>
      <c r="G11" s="86"/>
      <c r="H11" s="86"/>
      <c r="I11" s="86"/>
      <c r="J11" s="86"/>
      <c r="K11" s="3"/>
      <c r="L11" s="3"/>
      <c r="M11" s="3"/>
      <c r="N11" s="3"/>
      <c r="O11" s="3"/>
      <c r="P11" s="3"/>
      <c r="Q11" s="3"/>
      <c r="R11" s="3"/>
      <c r="S11" s="3"/>
      <c r="T11" s="3"/>
      <c r="U11" s="3"/>
      <c r="V11" s="3"/>
      <c r="W11" s="3"/>
      <c r="X11" s="3"/>
      <c r="Y11" s="3"/>
      <c r="Z11" s="4"/>
    </row>
    <row r="12" spans="1:26" ht="16.5" customHeight="1">
      <c r="A12" s="96">
        <v>2</v>
      </c>
      <c r="B12" s="113" t="str">
        <f>IF('8. Seguimiento Cuatrimestral'!B12:B14="","",'8. Seguimiento Cuatrimestral'!B12:B14)</f>
        <v>Gestión Documental</v>
      </c>
      <c r="C12" s="113" t="str">
        <f>IF('8. Seguimiento Cuatrimestral'!C12:C14="","",'8. Seguimiento Cuatrimestral'!C12:C14)</f>
        <v>Posibilidad de afectacion reputacional por la perdida, cambio o extracción de documentos, debido al acceso no autorizado a los expedientes fisicos o digitales en custodia del CAD</v>
      </c>
      <c r="D12" s="113" t="str">
        <f>IF('8. Seguimiento Cuatrimestral'!D12:D14="","",'8. Seguimiento Cuatrimestral'!D12:D14)</f>
        <v>Gestión</v>
      </c>
      <c r="E12" s="124">
        <f>'8. Seguimiento Cuatrimestral'!F12:F14</f>
        <v>0</v>
      </c>
      <c r="F12" s="124">
        <f>'8. Seguimiento Cuatrimestral'!J12:J14</f>
        <v>0</v>
      </c>
      <c r="G12" s="124">
        <f>'8. Seguimiento Cuatrimestral'!M12:M14</f>
        <v>1</v>
      </c>
      <c r="H12" s="124">
        <f>'8. Seguimiento Cuatrimestral'!Q12:Q14</f>
        <v>0</v>
      </c>
      <c r="I12" s="124">
        <f>'8. Seguimiento Cuatrimestral'!T12:T14</f>
        <v>1</v>
      </c>
      <c r="J12" s="124">
        <f>'8. Seguimiento Cuatrimestral'!X12:X14</f>
        <v>0</v>
      </c>
      <c r="K12" s="3"/>
      <c r="L12" s="3"/>
      <c r="M12" s="3"/>
      <c r="N12" s="3"/>
      <c r="O12" s="3"/>
      <c r="P12" s="3"/>
      <c r="Q12" s="3"/>
      <c r="R12" s="3"/>
      <c r="S12" s="3"/>
      <c r="T12" s="3"/>
      <c r="U12" s="3"/>
      <c r="V12" s="3"/>
      <c r="W12" s="3"/>
      <c r="X12" s="3"/>
      <c r="Y12" s="3"/>
      <c r="Z12" s="4"/>
    </row>
    <row r="13" spans="1:26" ht="14.4">
      <c r="A13" s="91"/>
      <c r="B13" s="91"/>
      <c r="C13" s="91"/>
      <c r="D13" s="91"/>
      <c r="E13" s="91"/>
      <c r="F13" s="91"/>
      <c r="G13" s="91"/>
      <c r="H13" s="91"/>
      <c r="I13" s="91"/>
      <c r="J13" s="91"/>
      <c r="K13" s="3"/>
      <c r="L13" s="3"/>
      <c r="M13" s="3"/>
      <c r="N13" s="3"/>
      <c r="O13" s="3"/>
      <c r="P13" s="3"/>
      <c r="Q13" s="3"/>
      <c r="R13" s="3"/>
      <c r="S13" s="3"/>
      <c r="T13" s="3"/>
      <c r="U13" s="3"/>
      <c r="V13" s="3"/>
      <c r="W13" s="3"/>
      <c r="X13" s="3"/>
      <c r="Y13" s="3"/>
      <c r="Z13" s="4"/>
    </row>
    <row r="14" spans="1:26" ht="14.4">
      <c r="A14" s="86"/>
      <c r="B14" s="86"/>
      <c r="C14" s="86"/>
      <c r="D14" s="86"/>
      <c r="E14" s="86"/>
      <c r="F14" s="86"/>
      <c r="G14" s="86"/>
      <c r="H14" s="86"/>
      <c r="I14" s="86"/>
      <c r="J14" s="86"/>
      <c r="K14" s="3"/>
      <c r="L14" s="3"/>
      <c r="M14" s="3"/>
      <c r="N14" s="3"/>
      <c r="O14" s="3"/>
      <c r="P14" s="3"/>
      <c r="Q14" s="3"/>
      <c r="R14" s="3"/>
      <c r="S14" s="3"/>
      <c r="T14" s="3"/>
      <c r="U14" s="3"/>
      <c r="V14" s="3"/>
      <c r="W14" s="3"/>
      <c r="X14" s="3"/>
      <c r="Y14" s="3"/>
      <c r="Z14" s="4"/>
    </row>
    <row r="15" spans="1:26" ht="16.5" customHeight="1">
      <c r="A15" s="96">
        <v>3</v>
      </c>
      <c r="B15" s="113" t="str">
        <f>IF('8. Seguimiento Cuatrimestral'!B15:B17="","",'8. Seguimiento Cuatrimestral'!B15:B17)</f>
        <v>Gestión Documental</v>
      </c>
      <c r="C15" s="113" t="str">
        <f>IF('8. Seguimiento Cuatrimestral'!C15:C17="","",'8. Seguimiento Cuatrimestral'!C15:C17)</f>
        <v>Posibilidad de afectacion reputacional al no dar respuesta a peticiones por no encontrarse registradas en el sistema de correspondencia debido a la recepcion de comunicaciones por canales no oficiales, falta de informacion o fallas en el sistema.</v>
      </c>
      <c r="D15" s="113" t="str">
        <f>IF('8. Seguimiento Cuatrimestral'!D15:D17="","",'8. Seguimiento Cuatrimestral'!D15:D17)</f>
        <v>Gestión</v>
      </c>
      <c r="E15" s="124">
        <f>'8. Seguimiento Cuatrimestral'!F15:F17</f>
        <v>0</v>
      </c>
      <c r="F15" s="124">
        <f>'8. Seguimiento Cuatrimestral'!J15:J17</f>
        <v>0</v>
      </c>
      <c r="G15" s="124">
        <f>'8. Seguimiento Cuatrimestral'!M15:M17</f>
        <v>1</v>
      </c>
      <c r="H15" s="124">
        <f>'8. Seguimiento Cuatrimestral'!Q15:Q17</f>
        <v>0</v>
      </c>
      <c r="I15" s="124">
        <f>'8. Seguimiento Cuatrimestral'!T15:T17</f>
        <v>1</v>
      </c>
      <c r="J15" s="124">
        <f>'8. Seguimiento Cuatrimestral'!X15:X17</f>
        <v>0</v>
      </c>
      <c r="K15" s="3"/>
      <c r="L15" s="3"/>
      <c r="M15" s="3"/>
      <c r="N15" s="3"/>
      <c r="O15" s="3"/>
      <c r="P15" s="3"/>
      <c r="Q15" s="3"/>
      <c r="R15" s="3"/>
      <c r="S15" s="3"/>
      <c r="T15" s="3"/>
      <c r="U15" s="3"/>
      <c r="V15" s="3"/>
      <c r="W15" s="3"/>
      <c r="X15" s="3"/>
      <c r="Y15" s="3"/>
      <c r="Z15" s="4"/>
    </row>
    <row r="16" spans="1:26" ht="14.4">
      <c r="A16" s="91"/>
      <c r="B16" s="91"/>
      <c r="C16" s="91"/>
      <c r="D16" s="91"/>
      <c r="E16" s="91"/>
      <c r="F16" s="91"/>
      <c r="G16" s="91"/>
      <c r="H16" s="91"/>
      <c r="I16" s="91"/>
      <c r="J16" s="91"/>
      <c r="K16" s="3"/>
      <c r="L16" s="3"/>
      <c r="M16" s="3"/>
      <c r="N16" s="3"/>
      <c r="O16" s="3"/>
      <c r="P16" s="3"/>
      <c r="Q16" s="3"/>
      <c r="R16" s="3"/>
      <c r="S16" s="3"/>
      <c r="T16" s="3"/>
      <c r="U16" s="3"/>
      <c r="V16" s="3"/>
      <c r="W16" s="3"/>
      <c r="X16" s="3"/>
      <c r="Y16" s="3"/>
      <c r="Z16" s="4"/>
    </row>
    <row r="17" spans="1:26" ht="14.4">
      <c r="A17" s="86"/>
      <c r="B17" s="86"/>
      <c r="C17" s="86"/>
      <c r="D17" s="86"/>
      <c r="E17" s="86"/>
      <c r="F17" s="86"/>
      <c r="G17" s="86"/>
      <c r="H17" s="86"/>
      <c r="I17" s="86"/>
      <c r="J17" s="86"/>
      <c r="K17" s="3"/>
      <c r="L17" s="3"/>
      <c r="M17" s="3"/>
      <c r="N17" s="3"/>
      <c r="O17" s="3"/>
      <c r="P17" s="3"/>
      <c r="Q17" s="3"/>
      <c r="R17" s="3"/>
      <c r="S17" s="3"/>
      <c r="T17" s="3"/>
      <c r="U17" s="3"/>
      <c r="V17" s="3"/>
      <c r="W17" s="3"/>
      <c r="X17" s="3"/>
      <c r="Y17" s="3"/>
      <c r="Z17" s="4"/>
    </row>
    <row r="18" spans="1:26" ht="16.5" customHeight="1">
      <c r="A18" s="96">
        <v>4</v>
      </c>
      <c r="B18" s="113" t="str">
        <f>IF('8. Seguimiento Cuatrimestral'!B18:B20="","",'8. Seguimiento Cuatrimestral'!B18:B20)</f>
        <v>Gestión Documental</v>
      </c>
      <c r="C18" s="113" t="str">
        <f>IF('8. Seguimiento Cuatrimestral'!C18:C20="","",'8. Seguimiento Cuatrimestral'!C18:C20)</f>
        <v>Posibilidad de afectación economica o presupuestal, por la alta rotación de personal de planta, debido a la falta de lineamientos y herramientas institucionalizados para una adecuada trasferencia de conocimiento.</v>
      </c>
      <c r="D18" s="113" t="str">
        <f>IF('8. Seguimiento Cuatrimestral'!D18:D20="","",'8. Seguimiento Cuatrimestral'!D18:D20)</f>
        <v>Fuga de Capital Intelectual</v>
      </c>
      <c r="E18" s="124">
        <f>'8. Seguimiento Cuatrimestral'!F18:F20</f>
        <v>0</v>
      </c>
      <c r="F18" s="124">
        <f>'8. Seguimiento Cuatrimestral'!J18:J20</f>
        <v>0</v>
      </c>
      <c r="G18" s="124">
        <f>'8. Seguimiento Cuatrimestral'!M18:M20</f>
        <v>0</v>
      </c>
      <c r="H18" s="124">
        <f>'8. Seguimiento Cuatrimestral'!Q18:Q20</f>
        <v>0</v>
      </c>
      <c r="I18" s="124">
        <f>'8. Seguimiento Cuatrimestral'!T18:T20</f>
        <v>0</v>
      </c>
      <c r="J18" s="124">
        <f>'8. Seguimiento Cuatrimestral'!X18:X20</f>
        <v>0</v>
      </c>
      <c r="K18" s="3"/>
      <c r="L18" s="3"/>
      <c r="M18" s="3"/>
      <c r="N18" s="3"/>
      <c r="O18" s="3"/>
      <c r="P18" s="3"/>
      <c r="Q18" s="3"/>
      <c r="R18" s="3"/>
      <c r="S18" s="3"/>
      <c r="T18" s="3"/>
      <c r="U18" s="3"/>
      <c r="V18" s="3"/>
      <c r="W18" s="3"/>
      <c r="X18" s="3"/>
      <c r="Y18" s="3"/>
      <c r="Z18" s="4"/>
    </row>
    <row r="19" spans="1:26" ht="14.4">
      <c r="A19" s="91"/>
      <c r="B19" s="91"/>
      <c r="C19" s="91"/>
      <c r="D19" s="91"/>
      <c r="E19" s="91"/>
      <c r="F19" s="91"/>
      <c r="G19" s="91"/>
      <c r="H19" s="91"/>
      <c r="I19" s="91"/>
      <c r="J19" s="91"/>
      <c r="K19" s="3"/>
      <c r="L19" s="3"/>
      <c r="M19" s="3"/>
      <c r="N19" s="3"/>
      <c r="O19" s="3"/>
      <c r="P19" s="3"/>
      <c r="Q19" s="3"/>
      <c r="R19" s="3"/>
      <c r="S19" s="3"/>
      <c r="T19" s="3"/>
      <c r="U19" s="3"/>
      <c r="V19" s="3"/>
      <c r="W19" s="3"/>
      <c r="X19" s="3"/>
      <c r="Y19" s="3"/>
      <c r="Z19" s="4"/>
    </row>
    <row r="20" spans="1:26" ht="14.4">
      <c r="A20" s="86"/>
      <c r="B20" s="86"/>
      <c r="C20" s="86"/>
      <c r="D20" s="86"/>
      <c r="E20" s="86"/>
      <c r="F20" s="86"/>
      <c r="G20" s="86"/>
      <c r="H20" s="86"/>
      <c r="I20" s="86"/>
      <c r="J20" s="86"/>
      <c r="K20" s="3"/>
      <c r="L20" s="3"/>
      <c r="M20" s="3"/>
      <c r="N20" s="3"/>
      <c r="O20" s="3"/>
      <c r="P20" s="3"/>
      <c r="Q20" s="3"/>
      <c r="R20" s="3"/>
      <c r="S20" s="3"/>
      <c r="T20" s="3"/>
      <c r="U20" s="3"/>
      <c r="V20" s="3"/>
      <c r="W20" s="3"/>
      <c r="X20" s="3"/>
      <c r="Y20" s="3"/>
      <c r="Z20" s="4"/>
    </row>
    <row r="21" spans="1:26" ht="16.5" customHeight="1">
      <c r="A21" s="96">
        <v>5</v>
      </c>
      <c r="B21" s="113" t="str">
        <f>IF('8. Seguimiento Cuatrimestral'!B21:B23="","",'8. Seguimiento Cuatrimestral'!B21:B23)</f>
        <v>Gestión Documental</v>
      </c>
      <c r="C21" s="113" t="str">
        <f>IF('8. Seguimiento Cuatrimestral'!C21:C23="","",'8. Seguimiento Cuatrimestral'!C21:C23)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113" t="str">
        <f>IF('8. Seguimiento Cuatrimestral'!D21:D23="","",'8. Seguimiento Cuatrimestral'!D21:D23)</f>
        <v>Fuga de Capital Intelectual</v>
      </c>
      <c r="E21" s="124">
        <f>'8. Seguimiento Cuatrimestral'!F21:F23</f>
        <v>0</v>
      </c>
      <c r="F21" s="124">
        <f>'8. Seguimiento Cuatrimestral'!J21:J23</f>
        <v>0</v>
      </c>
      <c r="G21" s="124">
        <f>'8. Seguimiento Cuatrimestral'!M21:M23</f>
        <v>0</v>
      </c>
      <c r="H21" s="124">
        <f>'8. Seguimiento Cuatrimestral'!Q21:Q23</f>
        <v>0</v>
      </c>
      <c r="I21" s="124">
        <f>'8. Seguimiento Cuatrimestral'!T21:T23</f>
        <v>0</v>
      </c>
      <c r="J21" s="124">
        <f>'8. Seguimiento Cuatrimestral'!X21:X23</f>
        <v>0</v>
      </c>
      <c r="K21" s="3"/>
      <c r="L21" s="3"/>
      <c r="M21" s="3"/>
      <c r="N21" s="3"/>
      <c r="O21" s="3"/>
      <c r="P21" s="3"/>
      <c r="Q21" s="3"/>
      <c r="R21" s="3"/>
      <c r="S21" s="3"/>
      <c r="T21" s="3"/>
      <c r="U21" s="3"/>
      <c r="V21" s="3"/>
      <c r="W21" s="3"/>
      <c r="X21" s="3"/>
      <c r="Y21" s="3"/>
      <c r="Z21" s="4"/>
    </row>
    <row r="22" spans="1:26" ht="15.75" customHeight="1">
      <c r="A22" s="91"/>
      <c r="B22" s="91"/>
      <c r="C22" s="91"/>
      <c r="D22" s="91"/>
      <c r="E22" s="91"/>
      <c r="F22" s="91"/>
      <c r="G22" s="91"/>
      <c r="H22" s="91"/>
      <c r="I22" s="91"/>
      <c r="J22" s="91"/>
      <c r="K22" s="3"/>
      <c r="L22" s="3"/>
      <c r="M22" s="3"/>
      <c r="N22" s="3"/>
      <c r="O22" s="3"/>
      <c r="P22" s="3"/>
      <c r="Q22" s="3"/>
      <c r="R22" s="3"/>
      <c r="S22" s="3"/>
      <c r="T22" s="3"/>
      <c r="U22" s="3"/>
      <c r="V22" s="3"/>
      <c r="W22" s="3"/>
      <c r="X22" s="3"/>
      <c r="Y22" s="3"/>
      <c r="Z22" s="4"/>
    </row>
    <row r="23" spans="1:26" ht="15.75" customHeight="1">
      <c r="A23" s="86"/>
      <c r="B23" s="86"/>
      <c r="C23" s="86"/>
      <c r="D23" s="86"/>
      <c r="E23" s="86"/>
      <c r="F23" s="86"/>
      <c r="G23" s="86"/>
      <c r="H23" s="86"/>
      <c r="I23" s="86"/>
      <c r="J23" s="86"/>
      <c r="K23" s="3"/>
      <c r="L23" s="3"/>
      <c r="M23" s="3"/>
      <c r="N23" s="3"/>
      <c r="O23" s="3"/>
      <c r="P23" s="3"/>
      <c r="Q23" s="3"/>
      <c r="R23" s="3"/>
      <c r="S23" s="3"/>
      <c r="T23" s="3"/>
      <c r="U23" s="3"/>
      <c r="V23" s="3"/>
      <c r="W23" s="3"/>
      <c r="X23" s="3"/>
      <c r="Y23" s="3"/>
      <c r="Z23" s="4"/>
    </row>
    <row r="24" spans="1:26" ht="16.5" customHeight="1">
      <c r="A24" s="96">
        <v>6</v>
      </c>
      <c r="B24" s="113" t="str">
        <f>IF('8. Seguimiento Cuatrimestral'!B24:B26="","",'8. Seguimiento Cuatrimestral'!B24:B26)</f>
        <v>Gestión Documental</v>
      </c>
      <c r="C24" s="113"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13" t="str">
        <f>IF('8. Seguimiento Cuatrimestral'!D24:D26="","",'8. Seguimiento Cuatrimestral'!D24:D26)</f>
        <v>Seguridad de la Información (Pérdida de Confidencialidad)</v>
      </c>
      <c r="E24" s="124">
        <f>'8. Seguimiento Cuatrimestral'!F24:F26</f>
        <v>0</v>
      </c>
      <c r="F24" s="124">
        <f>'8. Seguimiento Cuatrimestral'!J24:J26</f>
        <v>0</v>
      </c>
      <c r="G24" s="124">
        <f>'8. Seguimiento Cuatrimestral'!M24:M26</f>
        <v>0</v>
      </c>
      <c r="H24" s="124">
        <f>'8. Seguimiento Cuatrimestral'!Q24:Q26</f>
        <v>0</v>
      </c>
      <c r="I24" s="124">
        <f>'8. Seguimiento Cuatrimestral'!T24:T26</f>
        <v>1</v>
      </c>
      <c r="J24" s="124">
        <f>'8. Seguimiento Cuatrimestral'!X24:X26</f>
        <v>0</v>
      </c>
      <c r="K24" s="3"/>
      <c r="L24" s="3"/>
      <c r="M24" s="3"/>
      <c r="N24" s="3"/>
      <c r="O24" s="3"/>
      <c r="P24" s="3"/>
      <c r="Q24" s="3"/>
      <c r="R24" s="3"/>
      <c r="S24" s="3"/>
      <c r="T24" s="3"/>
      <c r="U24" s="3"/>
      <c r="V24" s="3"/>
      <c r="W24" s="3"/>
      <c r="X24" s="3"/>
      <c r="Y24" s="3"/>
      <c r="Z24" s="4"/>
    </row>
    <row r="25" spans="1:26" ht="15.75" customHeight="1">
      <c r="A25" s="91"/>
      <c r="B25" s="91"/>
      <c r="C25" s="91"/>
      <c r="D25" s="91"/>
      <c r="E25" s="91"/>
      <c r="F25" s="91"/>
      <c r="G25" s="91"/>
      <c r="H25" s="91"/>
      <c r="I25" s="91"/>
      <c r="J25" s="91"/>
      <c r="K25" s="3"/>
      <c r="L25" s="3"/>
      <c r="M25" s="3"/>
      <c r="N25" s="3"/>
      <c r="O25" s="3"/>
      <c r="P25" s="3"/>
      <c r="Q25" s="3"/>
      <c r="R25" s="3"/>
      <c r="S25" s="3"/>
      <c r="T25" s="3"/>
      <c r="U25" s="3"/>
      <c r="V25" s="3"/>
      <c r="W25" s="3"/>
      <c r="X25" s="3"/>
      <c r="Y25" s="3"/>
      <c r="Z25" s="4"/>
    </row>
    <row r="26" spans="1:26" ht="15.75" customHeight="1">
      <c r="A26" s="86"/>
      <c r="B26" s="86"/>
      <c r="C26" s="86"/>
      <c r="D26" s="86"/>
      <c r="E26" s="86"/>
      <c r="F26" s="86"/>
      <c r="G26" s="86"/>
      <c r="H26" s="86"/>
      <c r="I26" s="86"/>
      <c r="J26" s="86"/>
      <c r="K26" s="3"/>
      <c r="L26" s="3"/>
      <c r="M26" s="3"/>
      <c r="N26" s="3"/>
      <c r="O26" s="3"/>
      <c r="P26" s="3"/>
      <c r="Q26" s="3"/>
      <c r="R26" s="3"/>
      <c r="S26" s="3"/>
      <c r="T26" s="3"/>
      <c r="U26" s="3"/>
      <c r="V26" s="3"/>
      <c r="W26" s="3"/>
      <c r="X26" s="3"/>
      <c r="Y26" s="3"/>
      <c r="Z26" s="4"/>
    </row>
    <row r="27" spans="1:26" ht="16.5" customHeight="1">
      <c r="A27" s="96">
        <v>7</v>
      </c>
      <c r="B27" s="113" t="str">
        <f>IF('8. Seguimiento Cuatrimestral'!B27:B29="","",'8. Seguimiento Cuatrimestral'!B27:B29)</f>
        <v>Gestión Documental</v>
      </c>
      <c r="C27" s="113"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13" t="str">
        <f>IF('8. Seguimiento Cuatrimestral'!D27:D29="","",'8. Seguimiento Cuatrimestral'!D27:D29)</f>
        <v>Seguridad de la Información (Pérdida de la Integridad)</v>
      </c>
      <c r="E27" s="124">
        <f>'8. Seguimiento Cuatrimestral'!F27:F29</f>
        <v>0</v>
      </c>
      <c r="F27" s="124">
        <f>'8. Seguimiento Cuatrimestral'!J27:J29</f>
        <v>0</v>
      </c>
      <c r="G27" s="124">
        <f>'8. Seguimiento Cuatrimestral'!M27:M29</f>
        <v>0</v>
      </c>
      <c r="H27" s="124">
        <f>'8. Seguimiento Cuatrimestral'!Q27:Q29</f>
        <v>0</v>
      </c>
      <c r="I27" s="124">
        <f>'8. Seguimiento Cuatrimestral'!T27:T29</f>
        <v>0</v>
      </c>
      <c r="J27" s="124">
        <f>'8. Seguimiento Cuatrimestral'!X27:X29</f>
        <v>0</v>
      </c>
      <c r="K27" s="3"/>
      <c r="L27" s="3"/>
      <c r="M27" s="3"/>
      <c r="N27" s="3"/>
      <c r="O27" s="3"/>
      <c r="P27" s="3"/>
      <c r="Q27" s="3"/>
      <c r="R27" s="3"/>
      <c r="S27" s="3"/>
      <c r="T27" s="3"/>
      <c r="U27" s="3"/>
      <c r="V27" s="3"/>
      <c r="W27" s="3"/>
      <c r="X27" s="3"/>
      <c r="Y27" s="3"/>
      <c r="Z27" s="4"/>
    </row>
    <row r="28" spans="1:26" ht="15.75" customHeight="1">
      <c r="A28" s="91"/>
      <c r="B28" s="91"/>
      <c r="C28" s="91"/>
      <c r="D28" s="91"/>
      <c r="E28" s="91"/>
      <c r="F28" s="91"/>
      <c r="G28" s="91"/>
      <c r="H28" s="91"/>
      <c r="I28" s="91"/>
      <c r="J28" s="91"/>
      <c r="K28" s="3"/>
      <c r="L28" s="3"/>
      <c r="M28" s="3"/>
      <c r="N28" s="3"/>
      <c r="O28" s="3"/>
      <c r="P28" s="3"/>
      <c r="Q28" s="3"/>
      <c r="R28" s="3"/>
      <c r="S28" s="3"/>
      <c r="T28" s="3"/>
      <c r="U28" s="3"/>
      <c r="V28" s="3"/>
      <c r="W28" s="3"/>
      <c r="X28" s="3"/>
      <c r="Y28" s="3"/>
      <c r="Z28" s="4"/>
    </row>
    <row r="29" spans="1:26" ht="15.75" customHeight="1">
      <c r="A29" s="86"/>
      <c r="B29" s="86"/>
      <c r="C29" s="86"/>
      <c r="D29" s="86"/>
      <c r="E29" s="86"/>
      <c r="F29" s="86"/>
      <c r="G29" s="86"/>
      <c r="H29" s="86"/>
      <c r="I29" s="86"/>
      <c r="J29" s="86"/>
      <c r="K29" s="3"/>
      <c r="L29" s="3"/>
      <c r="M29" s="3"/>
      <c r="N29" s="3"/>
      <c r="O29" s="3"/>
      <c r="P29" s="3"/>
      <c r="Q29" s="3"/>
      <c r="R29" s="3"/>
      <c r="S29" s="3"/>
      <c r="T29" s="3"/>
      <c r="U29" s="3"/>
      <c r="V29" s="3"/>
      <c r="W29" s="3"/>
      <c r="X29" s="3"/>
      <c r="Y29" s="3"/>
      <c r="Z29" s="4"/>
    </row>
    <row r="30" spans="1:26" ht="16.5" customHeight="1">
      <c r="A30" s="96">
        <v>8</v>
      </c>
      <c r="B30" s="113" t="str">
        <f>IF('8. Seguimiento Cuatrimestral'!B30:B32="","",'8. Seguimiento Cuatrimestral'!B30:B32)</f>
        <v/>
      </c>
      <c r="C30" s="113" t="str">
        <f>IF('8. Seguimiento Cuatrimestral'!C30:C32="","",'8. Seguimiento Cuatrimestral'!C30:C32)</f>
        <v/>
      </c>
      <c r="D30" s="113" t="str">
        <f>IF('8. Seguimiento Cuatrimestral'!D30:D32="","",'8. Seguimiento Cuatrimestral'!D30:D32)</f>
        <v/>
      </c>
      <c r="E30" s="124">
        <f>'8. Seguimiento Cuatrimestral'!F30:F32</f>
        <v>0</v>
      </c>
      <c r="F30" s="124">
        <f>'8. Seguimiento Cuatrimestral'!J30:J32</f>
        <v>0</v>
      </c>
      <c r="G30" s="124">
        <f>'8. Seguimiento Cuatrimestral'!M30:M32</f>
        <v>0</v>
      </c>
      <c r="H30" s="124">
        <f>'8. Seguimiento Cuatrimestral'!Q30:Q32</f>
        <v>0</v>
      </c>
      <c r="I30" s="124">
        <f>'8. Seguimiento Cuatrimestral'!T30:T32</f>
        <v>0</v>
      </c>
      <c r="J30" s="124">
        <f>'8. Seguimiento Cuatrimestral'!X30:X32</f>
        <v>0</v>
      </c>
      <c r="K30" s="3"/>
      <c r="L30" s="3"/>
      <c r="M30" s="3"/>
      <c r="N30" s="3"/>
      <c r="O30" s="3"/>
      <c r="P30" s="3"/>
      <c r="Q30" s="3"/>
      <c r="R30" s="3"/>
      <c r="S30" s="3"/>
      <c r="T30" s="3"/>
      <c r="U30" s="3"/>
      <c r="V30" s="3"/>
      <c r="W30" s="3"/>
      <c r="X30" s="3"/>
      <c r="Y30" s="3"/>
      <c r="Z30" s="4"/>
    </row>
    <row r="31" spans="1:26" ht="15.75" customHeight="1">
      <c r="A31" s="91"/>
      <c r="B31" s="91"/>
      <c r="C31" s="91"/>
      <c r="D31" s="91"/>
      <c r="E31" s="91"/>
      <c r="F31" s="91"/>
      <c r="G31" s="91"/>
      <c r="H31" s="91"/>
      <c r="I31" s="91"/>
      <c r="J31" s="91"/>
      <c r="K31" s="3"/>
      <c r="L31" s="3"/>
      <c r="M31" s="3"/>
      <c r="N31" s="3"/>
      <c r="O31" s="3"/>
      <c r="P31" s="3"/>
      <c r="Q31" s="3"/>
      <c r="R31" s="3"/>
      <c r="S31" s="3"/>
      <c r="T31" s="3"/>
      <c r="U31" s="3"/>
      <c r="V31" s="3"/>
      <c r="W31" s="3"/>
      <c r="X31" s="3"/>
      <c r="Y31" s="3"/>
      <c r="Z31" s="4"/>
    </row>
    <row r="32" spans="1:26" ht="15.75" customHeight="1">
      <c r="A32" s="86"/>
      <c r="B32" s="86"/>
      <c r="C32" s="86"/>
      <c r="D32" s="86"/>
      <c r="E32" s="86"/>
      <c r="F32" s="86"/>
      <c r="G32" s="86"/>
      <c r="H32" s="86"/>
      <c r="I32" s="86"/>
      <c r="J32" s="86"/>
      <c r="K32" s="3"/>
      <c r="L32" s="3"/>
      <c r="M32" s="3"/>
      <c r="N32" s="3"/>
      <c r="O32" s="3"/>
      <c r="P32" s="3"/>
      <c r="Q32" s="3"/>
      <c r="R32" s="3"/>
      <c r="S32" s="3"/>
      <c r="T32" s="3"/>
      <c r="U32" s="3"/>
      <c r="V32" s="3"/>
      <c r="W32" s="3"/>
      <c r="X32" s="3"/>
      <c r="Y32" s="3"/>
      <c r="Z32" s="4"/>
    </row>
    <row r="33" spans="1:26" ht="16.5" customHeight="1">
      <c r="A33" s="96">
        <v>9</v>
      </c>
      <c r="B33" s="113" t="str">
        <f>IF('8. Seguimiento Cuatrimestral'!B33:B35="","",'8. Seguimiento Cuatrimestral'!B33:B35)</f>
        <v/>
      </c>
      <c r="C33" s="113" t="str">
        <f>IF('8. Seguimiento Cuatrimestral'!C33:C35="","",'8. Seguimiento Cuatrimestral'!C33:C35)</f>
        <v/>
      </c>
      <c r="D33" s="113" t="str">
        <f>IF('8. Seguimiento Cuatrimestral'!D33:D35="","",'8. Seguimiento Cuatrimestral'!D33:D35)</f>
        <v/>
      </c>
      <c r="E33" s="124">
        <f>'8. Seguimiento Cuatrimestral'!F33:F35</f>
        <v>0</v>
      </c>
      <c r="F33" s="124">
        <f>'8. Seguimiento Cuatrimestral'!J33:J35</f>
        <v>0</v>
      </c>
      <c r="G33" s="124">
        <f>'8. Seguimiento Cuatrimestral'!M33:M35</f>
        <v>0</v>
      </c>
      <c r="H33" s="124">
        <f>'8. Seguimiento Cuatrimestral'!Q33:Q35</f>
        <v>0</v>
      </c>
      <c r="I33" s="124">
        <f>'8. Seguimiento Cuatrimestral'!T33:T35</f>
        <v>0</v>
      </c>
      <c r="J33" s="124">
        <f>'8. Seguimiento Cuatrimestral'!X33:X35</f>
        <v>0</v>
      </c>
      <c r="K33" s="3"/>
      <c r="L33" s="3"/>
      <c r="M33" s="3"/>
      <c r="N33" s="3"/>
      <c r="O33" s="3"/>
      <c r="P33" s="3"/>
      <c r="Q33" s="3"/>
      <c r="R33" s="3"/>
      <c r="S33" s="3"/>
      <c r="T33" s="3"/>
      <c r="U33" s="3"/>
      <c r="V33" s="3"/>
      <c r="W33" s="3"/>
      <c r="X33" s="3"/>
      <c r="Y33" s="3"/>
      <c r="Z33" s="4"/>
    </row>
    <row r="34" spans="1:26" ht="15.75" customHeight="1">
      <c r="A34" s="91"/>
      <c r="B34" s="91"/>
      <c r="C34" s="91"/>
      <c r="D34" s="91"/>
      <c r="E34" s="91"/>
      <c r="F34" s="91"/>
      <c r="G34" s="91"/>
      <c r="H34" s="91"/>
      <c r="I34" s="91"/>
      <c r="J34" s="91"/>
      <c r="K34" s="3"/>
      <c r="L34" s="3"/>
      <c r="M34" s="3"/>
      <c r="N34" s="3"/>
      <c r="O34" s="3"/>
      <c r="P34" s="3"/>
      <c r="Q34" s="3"/>
      <c r="R34" s="3"/>
      <c r="S34" s="3"/>
      <c r="T34" s="3"/>
      <c r="U34" s="3"/>
      <c r="V34" s="3"/>
      <c r="W34" s="3"/>
      <c r="X34" s="3"/>
      <c r="Y34" s="3"/>
      <c r="Z34" s="4"/>
    </row>
    <row r="35" spans="1:26" ht="15.75" customHeight="1">
      <c r="A35" s="86"/>
      <c r="B35" s="86"/>
      <c r="C35" s="86"/>
      <c r="D35" s="86"/>
      <c r="E35" s="86"/>
      <c r="F35" s="86"/>
      <c r="G35" s="86"/>
      <c r="H35" s="86"/>
      <c r="I35" s="86"/>
      <c r="J35" s="86"/>
      <c r="K35" s="3"/>
      <c r="L35" s="3"/>
      <c r="M35" s="3"/>
      <c r="N35" s="3"/>
      <c r="O35" s="3"/>
      <c r="P35" s="3"/>
      <c r="Q35" s="3"/>
      <c r="R35" s="3"/>
      <c r="S35" s="3"/>
      <c r="T35" s="3"/>
      <c r="U35" s="3"/>
      <c r="V35" s="3"/>
      <c r="W35" s="3"/>
      <c r="X35" s="3"/>
      <c r="Y35" s="3"/>
      <c r="Z35" s="4"/>
    </row>
    <row r="36" spans="1:26" ht="16.5" customHeight="1">
      <c r="A36" s="96">
        <v>10</v>
      </c>
      <c r="B36" s="113" t="str">
        <f>IF('8. Seguimiento Cuatrimestral'!B36:B38="","",'8. Seguimiento Cuatrimestral'!B36:B38)</f>
        <v/>
      </c>
      <c r="C36" s="113" t="str">
        <f>IF('8. Seguimiento Cuatrimestral'!C36:C38="","",'8. Seguimiento Cuatrimestral'!C36:C38)</f>
        <v/>
      </c>
      <c r="D36" s="113" t="str">
        <f>IF('8. Seguimiento Cuatrimestral'!D36:D38="","",'8. Seguimiento Cuatrimestral'!D36:D38)</f>
        <v/>
      </c>
      <c r="E36" s="124">
        <f>'8. Seguimiento Cuatrimestral'!F36:F38</f>
        <v>0</v>
      </c>
      <c r="F36" s="124">
        <f>'8. Seguimiento Cuatrimestral'!J36:J38</f>
        <v>0</v>
      </c>
      <c r="G36" s="124">
        <f>'8. Seguimiento Cuatrimestral'!M36:M38</f>
        <v>0</v>
      </c>
      <c r="H36" s="124">
        <f>'8. Seguimiento Cuatrimestral'!Q36:Q38</f>
        <v>0</v>
      </c>
      <c r="I36" s="124">
        <f>'8. Seguimiento Cuatrimestral'!T36:T38</f>
        <v>0</v>
      </c>
      <c r="J36" s="124">
        <f>'8. Seguimiento Cuatrimestral'!X36:X38</f>
        <v>0</v>
      </c>
      <c r="K36" s="3"/>
      <c r="L36" s="3"/>
      <c r="M36" s="3"/>
      <c r="N36" s="3"/>
      <c r="O36" s="3"/>
      <c r="P36" s="3"/>
      <c r="Q36" s="3"/>
      <c r="R36" s="3"/>
      <c r="S36" s="3"/>
      <c r="T36" s="3"/>
      <c r="U36" s="3"/>
      <c r="V36" s="3"/>
      <c r="W36" s="3"/>
      <c r="X36" s="3"/>
      <c r="Y36" s="3"/>
      <c r="Z36" s="4"/>
    </row>
    <row r="37" spans="1:26" ht="15.75" customHeight="1">
      <c r="A37" s="91"/>
      <c r="B37" s="91"/>
      <c r="C37" s="91"/>
      <c r="D37" s="91"/>
      <c r="E37" s="91"/>
      <c r="F37" s="91"/>
      <c r="G37" s="91"/>
      <c r="H37" s="91"/>
      <c r="I37" s="91"/>
      <c r="J37" s="91"/>
      <c r="K37" s="3"/>
      <c r="L37" s="3"/>
      <c r="M37" s="3"/>
      <c r="N37" s="3"/>
      <c r="O37" s="3"/>
      <c r="P37" s="3"/>
      <c r="Q37" s="3"/>
      <c r="R37" s="3"/>
      <c r="S37" s="3"/>
      <c r="T37" s="3"/>
      <c r="U37" s="3"/>
      <c r="V37" s="3"/>
      <c r="W37" s="3"/>
      <c r="X37" s="3"/>
      <c r="Y37" s="3"/>
      <c r="Z37" s="4"/>
    </row>
    <row r="38" spans="1:26" ht="15.75" customHeight="1">
      <c r="A38" s="86"/>
      <c r="B38" s="86"/>
      <c r="C38" s="86"/>
      <c r="D38" s="86"/>
      <c r="E38" s="86"/>
      <c r="F38" s="86"/>
      <c r="G38" s="86"/>
      <c r="H38" s="86"/>
      <c r="I38" s="86"/>
      <c r="J38" s="86"/>
      <c r="K38" s="3"/>
      <c r="L38" s="3"/>
      <c r="M38" s="3"/>
      <c r="N38" s="3"/>
      <c r="O38" s="3"/>
      <c r="P38" s="3"/>
      <c r="Q38" s="3"/>
      <c r="R38" s="3"/>
      <c r="S38" s="3"/>
      <c r="T38" s="3"/>
      <c r="U38" s="3"/>
      <c r="V38" s="3"/>
      <c r="W38" s="3"/>
      <c r="X38" s="3"/>
      <c r="Y38" s="3"/>
      <c r="Z38" s="4"/>
    </row>
    <row r="39" spans="1:26" ht="16.5" customHeight="1">
      <c r="A39" s="96">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24">
        <f>'8. Seguimiento Cuatrimestral'!F39:F41</f>
        <v>0</v>
      </c>
      <c r="F39" s="124">
        <f>'8. Seguimiento Cuatrimestral'!J39:J41</f>
        <v>0</v>
      </c>
      <c r="G39" s="124">
        <f>'8. Seguimiento Cuatrimestral'!M39:M41</f>
        <v>0</v>
      </c>
      <c r="H39" s="124">
        <f>'8. Seguimiento Cuatrimestral'!Q39:Q41</f>
        <v>0</v>
      </c>
      <c r="I39" s="124">
        <f>'8. Seguimiento Cuatrimestral'!T39:T41</f>
        <v>0</v>
      </c>
      <c r="J39" s="124">
        <f>'8. Seguimiento Cuatrimestral'!X39:X41</f>
        <v>0</v>
      </c>
      <c r="K39" s="3"/>
      <c r="L39" s="3"/>
      <c r="M39" s="3"/>
      <c r="N39" s="3"/>
      <c r="O39" s="3"/>
      <c r="P39" s="3"/>
      <c r="Q39" s="3"/>
      <c r="R39" s="3"/>
      <c r="S39" s="3"/>
      <c r="T39" s="3"/>
      <c r="U39" s="3"/>
      <c r="V39" s="3"/>
      <c r="W39" s="3"/>
      <c r="X39" s="3"/>
      <c r="Y39" s="3"/>
      <c r="Z39" s="4"/>
    </row>
    <row r="40" spans="1:26" ht="15.75" customHeight="1">
      <c r="A40" s="91"/>
      <c r="B40" s="91"/>
      <c r="C40" s="91"/>
      <c r="D40" s="91"/>
      <c r="E40" s="91"/>
      <c r="F40" s="91"/>
      <c r="G40" s="91"/>
      <c r="H40" s="91"/>
      <c r="I40" s="91"/>
      <c r="J40" s="91"/>
      <c r="K40" s="3"/>
      <c r="L40" s="3"/>
      <c r="M40" s="3"/>
      <c r="N40" s="3"/>
      <c r="O40" s="3"/>
      <c r="P40" s="3"/>
      <c r="Q40" s="3"/>
      <c r="R40" s="3"/>
      <c r="S40" s="3"/>
      <c r="T40" s="3"/>
      <c r="U40" s="3"/>
      <c r="V40" s="3"/>
      <c r="W40" s="3"/>
      <c r="X40" s="3"/>
      <c r="Y40" s="3"/>
      <c r="Z40" s="4"/>
    </row>
    <row r="41" spans="1:26" ht="15.75" customHeight="1">
      <c r="A41" s="86"/>
      <c r="B41" s="86"/>
      <c r="C41" s="86"/>
      <c r="D41" s="86"/>
      <c r="E41" s="86"/>
      <c r="F41" s="86"/>
      <c r="G41" s="86"/>
      <c r="H41" s="86"/>
      <c r="I41" s="86"/>
      <c r="J41" s="86"/>
      <c r="K41" s="3"/>
      <c r="L41" s="3"/>
      <c r="M41" s="3"/>
      <c r="N41" s="3"/>
      <c r="O41" s="3"/>
      <c r="P41" s="3"/>
      <c r="Q41" s="3"/>
      <c r="R41" s="3"/>
      <c r="S41" s="3"/>
      <c r="T41" s="3"/>
      <c r="U41" s="3"/>
      <c r="V41" s="3"/>
      <c r="W41" s="3"/>
      <c r="X41" s="3"/>
      <c r="Y41" s="3"/>
      <c r="Z41" s="4"/>
    </row>
    <row r="42" spans="1:26" ht="16.5" customHeight="1">
      <c r="A42" s="96">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24">
        <f>'8. Seguimiento Cuatrimestral'!F42:F44</f>
        <v>0</v>
      </c>
      <c r="F42" s="124">
        <f>'8. Seguimiento Cuatrimestral'!J42:J44</f>
        <v>0</v>
      </c>
      <c r="G42" s="124">
        <f>'8. Seguimiento Cuatrimestral'!M42:M44</f>
        <v>0</v>
      </c>
      <c r="H42" s="124">
        <f>'8. Seguimiento Cuatrimestral'!Q42:Q44</f>
        <v>0</v>
      </c>
      <c r="I42" s="124">
        <f>'8. Seguimiento Cuatrimestral'!T42:T44</f>
        <v>0</v>
      </c>
      <c r="J42" s="124">
        <f>'8. Seguimiento Cuatrimestral'!X42:X44</f>
        <v>0</v>
      </c>
      <c r="K42" s="3"/>
      <c r="L42" s="3"/>
      <c r="M42" s="3"/>
      <c r="N42" s="3"/>
      <c r="O42" s="3"/>
      <c r="P42" s="3"/>
      <c r="Q42" s="3"/>
      <c r="R42" s="3"/>
      <c r="S42" s="3"/>
      <c r="T42" s="3"/>
      <c r="U42" s="3"/>
      <c r="V42" s="3"/>
      <c r="W42" s="3"/>
      <c r="X42" s="3"/>
      <c r="Y42" s="3"/>
      <c r="Z42" s="4"/>
    </row>
    <row r="43" spans="1:26" ht="15.75" customHeight="1">
      <c r="A43" s="91"/>
      <c r="B43" s="91"/>
      <c r="C43" s="91"/>
      <c r="D43" s="91"/>
      <c r="E43" s="91"/>
      <c r="F43" s="91"/>
      <c r="G43" s="91"/>
      <c r="H43" s="91"/>
      <c r="I43" s="91"/>
      <c r="J43" s="91"/>
      <c r="K43" s="3"/>
      <c r="L43" s="3"/>
      <c r="M43" s="3"/>
      <c r="N43" s="3"/>
      <c r="O43" s="3"/>
      <c r="P43" s="3"/>
      <c r="Q43" s="3"/>
      <c r="R43" s="3"/>
      <c r="S43" s="3"/>
      <c r="T43" s="3"/>
      <c r="U43" s="3"/>
      <c r="V43" s="3"/>
      <c r="W43" s="3"/>
      <c r="X43" s="3"/>
      <c r="Y43" s="3"/>
      <c r="Z43" s="4"/>
    </row>
    <row r="44" spans="1:26" ht="15.75" customHeight="1">
      <c r="A44" s="86"/>
      <c r="B44" s="86"/>
      <c r="C44" s="86"/>
      <c r="D44" s="86"/>
      <c r="E44" s="86"/>
      <c r="F44" s="86"/>
      <c r="G44" s="86"/>
      <c r="H44" s="86"/>
      <c r="I44" s="86"/>
      <c r="J44" s="86"/>
      <c r="K44" s="3"/>
      <c r="L44" s="3"/>
      <c r="M44" s="3"/>
      <c r="N44" s="3"/>
      <c r="O44" s="3"/>
      <c r="P44" s="3"/>
      <c r="Q44" s="3"/>
      <c r="R44" s="3"/>
      <c r="S44" s="3"/>
      <c r="T44" s="3"/>
      <c r="U44" s="3"/>
      <c r="V44" s="3"/>
      <c r="W44" s="3"/>
      <c r="X44" s="3"/>
      <c r="Y44" s="3"/>
      <c r="Z44" s="4"/>
    </row>
    <row r="45" spans="1:26" ht="16.5" customHeight="1">
      <c r="A45" s="96">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24">
        <f>'8. Seguimiento Cuatrimestral'!F45:F47</f>
        <v>0</v>
      </c>
      <c r="F45" s="124">
        <f>'8. Seguimiento Cuatrimestral'!J45:J47</f>
        <v>0</v>
      </c>
      <c r="G45" s="124">
        <f>'8. Seguimiento Cuatrimestral'!M45:M47</f>
        <v>0</v>
      </c>
      <c r="H45" s="124">
        <f>'8. Seguimiento Cuatrimestral'!Q45:Q47</f>
        <v>0</v>
      </c>
      <c r="I45" s="124">
        <f>'8. Seguimiento Cuatrimestral'!T45:T47</f>
        <v>0</v>
      </c>
      <c r="J45" s="124">
        <f>'8. Seguimiento Cuatrimestral'!X45:X47</f>
        <v>0</v>
      </c>
      <c r="K45" s="3"/>
      <c r="L45" s="3"/>
      <c r="M45" s="3"/>
      <c r="N45" s="3"/>
      <c r="O45" s="3"/>
      <c r="P45" s="3"/>
      <c r="Q45" s="3"/>
      <c r="R45" s="3"/>
      <c r="S45" s="3"/>
      <c r="T45" s="3"/>
      <c r="U45" s="3"/>
      <c r="V45" s="3"/>
      <c r="W45" s="3"/>
      <c r="X45" s="3"/>
      <c r="Y45" s="3"/>
      <c r="Z45" s="4"/>
    </row>
    <row r="46" spans="1:26" ht="15.75" customHeight="1">
      <c r="A46" s="91"/>
      <c r="B46" s="91"/>
      <c r="C46" s="91"/>
      <c r="D46" s="91"/>
      <c r="E46" s="91"/>
      <c r="F46" s="91"/>
      <c r="G46" s="91"/>
      <c r="H46" s="91"/>
      <c r="I46" s="91"/>
      <c r="J46" s="91"/>
      <c r="K46" s="3"/>
      <c r="L46" s="3"/>
      <c r="M46" s="3"/>
      <c r="N46" s="3"/>
      <c r="O46" s="3"/>
      <c r="P46" s="3"/>
      <c r="Q46" s="3"/>
      <c r="R46" s="3"/>
      <c r="S46" s="3"/>
      <c r="T46" s="3"/>
      <c r="U46" s="3"/>
      <c r="V46" s="3"/>
      <c r="W46" s="3"/>
      <c r="X46" s="3"/>
      <c r="Y46" s="3"/>
      <c r="Z46" s="4"/>
    </row>
    <row r="47" spans="1:26" ht="15.75" customHeight="1">
      <c r="A47" s="86"/>
      <c r="B47" s="86"/>
      <c r="C47" s="86"/>
      <c r="D47" s="86"/>
      <c r="E47" s="86"/>
      <c r="F47" s="86"/>
      <c r="G47" s="86"/>
      <c r="H47" s="86"/>
      <c r="I47" s="86"/>
      <c r="J47" s="86"/>
      <c r="K47" s="3"/>
      <c r="L47" s="3"/>
      <c r="M47" s="3"/>
      <c r="N47" s="3"/>
      <c r="O47" s="3"/>
      <c r="P47" s="3"/>
      <c r="Q47" s="3"/>
      <c r="R47" s="3"/>
      <c r="S47" s="3"/>
      <c r="T47" s="3"/>
      <c r="U47" s="3"/>
      <c r="V47" s="3"/>
      <c r="W47" s="3"/>
      <c r="X47" s="3"/>
      <c r="Y47" s="3"/>
      <c r="Z47" s="4"/>
    </row>
    <row r="48" spans="1:26" ht="16.5" customHeight="1">
      <c r="A48" s="96">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24">
        <f>'8. Seguimiento Cuatrimestral'!F48:F50</f>
        <v>0</v>
      </c>
      <c r="F48" s="124">
        <f>'8. Seguimiento Cuatrimestral'!J48:J50</f>
        <v>0</v>
      </c>
      <c r="G48" s="124">
        <f>'8. Seguimiento Cuatrimestral'!M48:M50</f>
        <v>0</v>
      </c>
      <c r="H48" s="124">
        <f>'8. Seguimiento Cuatrimestral'!Q48:Q50</f>
        <v>0</v>
      </c>
      <c r="I48" s="124">
        <f>'8. Seguimiento Cuatrimestral'!T48:T50</f>
        <v>0</v>
      </c>
      <c r="J48" s="124">
        <f>'8. Seguimiento Cuatrimestral'!X48:X50</f>
        <v>0</v>
      </c>
      <c r="K48" s="3"/>
      <c r="L48" s="3"/>
      <c r="M48" s="3"/>
      <c r="N48" s="3"/>
      <c r="O48" s="3"/>
      <c r="P48" s="3"/>
      <c r="Q48" s="3"/>
      <c r="R48" s="3"/>
      <c r="S48" s="3"/>
      <c r="T48" s="3"/>
      <c r="U48" s="3"/>
      <c r="V48" s="3"/>
      <c r="W48" s="3"/>
      <c r="X48" s="3"/>
      <c r="Y48" s="3"/>
      <c r="Z48" s="4"/>
    </row>
    <row r="49" spans="1:26" ht="15.75" customHeight="1">
      <c r="A49" s="91"/>
      <c r="B49" s="91"/>
      <c r="C49" s="91"/>
      <c r="D49" s="91"/>
      <c r="E49" s="91"/>
      <c r="F49" s="91"/>
      <c r="G49" s="91"/>
      <c r="H49" s="91"/>
      <c r="I49" s="91"/>
      <c r="J49" s="91"/>
      <c r="K49" s="3"/>
      <c r="L49" s="3"/>
      <c r="M49" s="3"/>
      <c r="N49" s="3"/>
      <c r="O49" s="3"/>
      <c r="P49" s="3"/>
      <c r="Q49" s="3"/>
      <c r="R49" s="3"/>
      <c r="S49" s="3"/>
      <c r="T49" s="3"/>
      <c r="U49" s="3"/>
      <c r="V49" s="3"/>
      <c r="W49" s="3"/>
      <c r="X49" s="3"/>
      <c r="Y49" s="3"/>
      <c r="Z49" s="4"/>
    </row>
    <row r="50" spans="1:26" ht="15.75" customHeight="1">
      <c r="A50" s="86"/>
      <c r="B50" s="86"/>
      <c r="C50" s="86"/>
      <c r="D50" s="86"/>
      <c r="E50" s="86"/>
      <c r="F50" s="86"/>
      <c r="G50" s="86"/>
      <c r="H50" s="86"/>
      <c r="I50" s="86"/>
      <c r="J50" s="86"/>
      <c r="K50" s="3"/>
      <c r="L50" s="3"/>
      <c r="M50" s="3"/>
      <c r="N50" s="3"/>
      <c r="O50" s="3"/>
      <c r="P50" s="3"/>
      <c r="Q50" s="3"/>
      <c r="R50" s="3"/>
      <c r="S50" s="3"/>
      <c r="T50" s="3"/>
      <c r="U50" s="3"/>
      <c r="V50" s="3"/>
      <c r="W50" s="3"/>
      <c r="X50" s="3"/>
      <c r="Y50" s="3"/>
      <c r="Z50" s="4"/>
    </row>
    <row r="51" spans="1:26" ht="16.5" customHeight="1">
      <c r="A51" s="96">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24">
        <f>'8. Seguimiento Cuatrimestral'!F51:F53</f>
        <v>0</v>
      </c>
      <c r="F51" s="124">
        <f>'8. Seguimiento Cuatrimestral'!J51:J53</f>
        <v>0</v>
      </c>
      <c r="G51" s="124">
        <f>'8. Seguimiento Cuatrimestral'!M51:M53</f>
        <v>0</v>
      </c>
      <c r="H51" s="124">
        <f>'8. Seguimiento Cuatrimestral'!Q51:Q53</f>
        <v>0</v>
      </c>
      <c r="I51" s="124">
        <f>'8. Seguimiento Cuatrimestral'!T51:T53</f>
        <v>0</v>
      </c>
      <c r="J51" s="124">
        <f>'8. Seguimiento Cuatrimestral'!X51:X53</f>
        <v>0</v>
      </c>
      <c r="K51" s="3"/>
      <c r="L51" s="3"/>
      <c r="M51" s="3"/>
      <c r="N51" s="3"/>
      <c r="O51" s="3"/>
      <c r="P51" s="3"/>
      <c r="Q51" s="3"/>
      <c r="R51" s="3"/>
      <c r="S51" s="3"/>
      <c r="T51" s="3"/>
      <c r="U51" s="3"/>
      <c r="V51" s="3"/>
      <c r="W51" s="3"/>
      <c r="X51" s="3"/>
      <c r="Y51" s="3"/>
      <c r="Z51" s="4"/>
    </row>
    <row r="52" spans="1:26" ht="15.75" customHeight="1">
      <c r="A52" s="91"/>
      <c r="B52" s="91"/>
      <c r="C52" s="91"/>
      <c r="D52" s="91"/>
      <c r="E52" s="91"/>
      <c r="F52" s="91"/>
      <c r="G52" s="91"/>
      <c r="H52" s="91"/>
      <c r="I52" s="91"/>
      <c r="J52" s="91"/>
      <c r="K52" s="3"/>
      <c r="L52" s="3"/>
      <c r="M52" s="3"/>
      <c r="N52" s="3"/>
      <c r="O52" s="3"/>
      <c r="P52" s="3"/>
      <c r="Q52" s="3"/>
      <c r="R52" s="3"/>
      <c r="S52" s="3"/>
      <c r="T52" s="3"/>
      <c r="U52" s="3"/>
      <c r="V52" s="3"/>
      <c r="W52" s="3"/>
      <c r="X52" s="3"/>
      <c r="Y52" s="3"/>
      <c r="Z52" s="4"/>
    </row>
    <row r="53" spans="1:26" ht="15.75" customHeight="1">
      <c r="A53" s="86"/>
      <c r="B53" s="86"/>
      <c r="C53" s="86"/>
      <c r="D53" s="86"/>
      <c r="E53" s="86"/>
      <c r="F53" s="86"/>
      <c r="G53" s="86"/>
      <c r="H53" s="86"/>
      <c r="I53" s="86"/>
      <c r="J53" s="86"/>
      <c r="K53" s="3"/>
      <c r="L53" s="3"/>
      <c r="M53" s="3"/>
      <c r="N53" s="3"/>
      <c r="O53" s="3"/>
      <c r="P53" s="3"/>
      <c r="Q53" s="3"/>
      <c r="R53" s="3"/>
      <c r="S53" s="3"/>
      <c r="T53" s="3"/>
      <c r="U53" s="3"/>
      <c r="V53" s="3"/>
      <c r="W53" s="3"/>
      <c r="X53" s="3"/>
      <c r="Y53" s="3"/>
      <c r="Z53" s="4"/>
    </row>
    <row r="54" spans="1:26" ht="16.5" customHeight="1">
      <c r="A54" s="96">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24">
        <f>'8. Seguimiento Cuatrimestral'!F54:F56</f>
        <v>0</v>
      </c>
      <c r="F54" s="124">
        <f>'8. Seguimiento Cuatrimestral'!J54:J56</f>
        <v>0</v>
      </c>
      <c r="G54" s="124">
        <f>'8. Seguimiento Cuatrimestral'!M54:M56</f>
        <v>0</v>
      </c>
      <c r="H54" s="124">
        <f>'8. Seguimiento Cuatrimestral'!Q54:Q56</f>
        <v>0</v>
      </c>
      <c r="I54" s="124">
        <f>'8. Seguimiento Cuatrimestral'!T54:T56</f>
        <v>0</v>
      </c>
      <c r="J54" s="124">
        <f>'8. Seguimiento Cuatrimestral'!X54:X56</f>
        <v>0</v>
      </c>
      <c r="K54" s="3"/>
      <c r="L54" s="3"/>
      <c r="M54" s="3"/>
      <c r="N54" s="3"/>
      <c r="O54" s="3"/>
      <c r="P54" s="3"/>
      <c r="Q54" s="3"/>
      <c r="R54" s="3"/>
      <c r="S54" s="3"/>
      <c r="T54" s="3"/>
      <c r="U54" s="3"/>
      <c r="V54" s="3"/>
      <c r="W54" s="3"/>
      <c r="X54" s="3"/>
      <c r="Y54" s="3"/>
      <c r="Z54" s="4"/>
    </row>
    <row r="55" spans="1:26" ht="15.75" customHeight="1">
      <c r="A55" s="91"/>
      <c r="B55" s="91"/>
      <c r="C55" s="91"/>
      <c r="D55" s="91"/>
      <c r="E55" s="91"/>
      <c r="F55" s="91"/>
      <c r="G55" s="91"/>
      <c r="H55" s="91"/>
      <c r="I55" s="91"/>
      <c r="J55" s="91"/>
      <c r="K55" s="3"/>
      <c r="L55" s="3"/>
      <c r="M55" s="3"/>
      <c r="N55" s="3"/>
      <c r="O55" s="3"/>
      <c r="P55" s="3"/>
      <c r="Q55" s="3"/>
      <c r="R55" s="3"/>
      <c r="S55" s="3"/>
      <c r="T55" s="3"/>
      <c r="U55" s="3"/>
      <c r="V55" s="3"/>
      <c r="W55" s="3"/>
      <c r="X55" s="3"/>
      <c r="Y55" s="3"/>
      <c r="Z55" s="4"/>
    </row>
    <row r="56" spans="1:26" ht="15.75" customHeight="1">
      <c r="A56" s="86"/>
      <c r="B56" s="86"/>
      <c r="C56" s="86"/>
      <c r="D56" s="86"/>
      <c r="E56" s="86"/>
      <c r="F56" s="86"/>
      <c r="G56" s="86"/>
      <c r="H56" s="86"/>
      <c r="I56" s="86"/>
      <c r="J56" s="86"/>
      <c r="K56" s="3"/>
      <c r="L56" s="3"/>
      <c r="M56" s="3"/>
      <c r="N56" s="3"/>
      <c r="O56" s="3"/>
      <c r="P56" s="3"/>
      <c r="Q56" s="3"/>
      <c r="R56" s="3"/>
      <c r="S56" s="3"/>
      <c r="T56" s="3"/>
      <c r="U56" s="3"/>
      <c r="V56" s="3"/>
      <c r="W56" s="3"/>
      <c r="X56" s="3"/>
      <c r="Y56" s="3"/>
      <c r="Z56" s="4"/>
    </row>
    <row r="57" spans="1:26" ht="16.5" customHeight="1">
      <c r="A57" s="96">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24">
        <f>'8. Seguimiento Cuatrimestral'!F57:F59</f>
        <v>0</v>
      </c>
      <c r="F57" s="124">
        <f>'8. Seguimiento Cuatrimestral'!J57:J59</f>
        <v>0</v>
      </c>
      <c r="G57" s="124">
        <f>'8. Seguimiento Cuatrimestral'!M57:M59</f>
        <v>0</v>
      </c>
      <c r="H57" s="124">
        <f>'8. Seguimiento Cuatrimestral'!Q57:Q59</f>
        <v>0</v>
      </c>
      <c r="I57" s="124">
        <f>'8. Seguimiento Cuatrimestral'!T57:T59</f>
        <v>0</v>
      </c>
      <c r="J57" s="124">
        <f>'8. Seguimiento Cuatrimestral'!X57:X59</f>
        <v>0</v>
      </c>
      <c r="K57" s="3"/>
      <c r="L57" s="3"/>
      <c r="M57" s="3"/>
      <c r="N57" s="3"/>
      <c r="O57" s="3"/>
      <c r="P57" s="3"/>
      <c r="Q57" s="3"/>
      <c r="R57" s="3"/>
      <c r="S57" s="3"/>
      <c r="T57" s="3"/>
      <c r="U57" s="3"/>
      <c r="V57" s="3"/>
      <c r="W57" s="3"/>
      <c r="X57" s="3"/>
      <c r="Y57" s="3"/>
      <c r="Z57" s="4"/>
    </row>
    <row r="58" spans="1:26" ht="15.75" customHeight="1">
      <c r="A58" s="91"/>
      <c r="B58" s="91"/>
      <c r="C58" s="91"/>
      <c r="D58" s="91"/>
      <c r="E58" s="91"/>
      <c r="F58" s="91"/>
      <c r="G58" s="91"/>
      <c r="H58" s="91"/>
      <c r="I58" s="91"/>
      <c r="J58" s="91"/>
      <c r="K58" s="3"/>
      <c r="L58" s="3"/>
      <c r="M58" s="3"/>
      <c r="N58" s="3"/>
      <c r="O58" s="3"/>
      <c r="P58" s="3"/>
      <c r="Q58" s="3"/>
      <c r="R58" s="3"/>
      <c r="S58" s="3"/>
      <c r="T58" s="3"/>
      <c r="U58" s="3"/>
      <c r="V58" s="3"/>
      <c r="W58" s="3"/>
      <c r="X58" s="3"/>
      <c r="Y58" s="3"/>
      <c r="Z58" s="4"/>
    </row>
    <row r="59" spans="1:26" ht="15.75" customHeight="1">
      <c r="A59" s="86"/>
      <c r="B59" s="86"/>
      <c r="C59" s="86"/>
      <c r="D59" s="86"/>
      <c r="E59" s="86"/>
      <c r="F59" s="86"/>
      <c r="G59" s="86"/>
      <c r="H59" s="86"/>
      <c r="I59" s="86"/>
      <c r="J59" s="86"/>
      <c r="K59" s="3"/>
      <c r="L59" s="3"/>
      <c r="M59" s="3"/>
      <c r="N59" s="3"/>
      <c r="O59" s="3"/>
      <c r="P59" s="3"/>
      <c r="Q59" s="3"/>
      <c r="R59" s="3"/>
      <c r="S59" s="3"/>
      <c r="T59" s="3"/>
      <c r="U59" s="3"/>
      <c r="V59" s="3"/>
      <c r="W59" s="3"/>
      <c r="X59" s="3"/>
      <c r="Y59" s="3"/>
      <c r="Z59" s="4"/>
    </row>
    <row r="60" spans="1:26" ht="16.5" customHeight="1">
      <c r="A60" s="96">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24">
        <f>'8. Seguimiento Cuatrimestral'!F60:F62</f>
        <v>0</v>
      </c>
      <c r="F60" s="124">
        <f>'8. Seguimiento Cuatrimestral'!J60:J62</f>
        <v>0</v>
      </c>
      <c r="G60" s="124">
        <f>'8. Seguimiento Cuatrimestral'!M60:M62</f>
        <v>0</v>
      </c>
      <c r="H60" s="124">
        <f>'8. Seguimiento Cuatrimestral'!Q60:Q62</f>
        <v>0</v>
      </c>
      <c r="I60" s="124">
        <f>'8. Seguimiento Cuatrimestral'!T60:T62</f>
        <v>0</v>
      </c>
      <c r="J60" s="124">
        <f>'8. Seguimiento Cuatrimestral'!X60:X62</f>
        <v>0</v>
      </c>
      <c r="K60" s="3"/>
      <c r="L60" s="3"/>
      <c r="M60" s="3"/>
      <c r="N60" s="3"/>
      <c r="O60" s="3"/>
      <c r="P60" s="3"/>
      <c r="Q60" s="3"/>
      <c r="R60" s="3"/>
      <c r="S60" s="3"/>
      <c r="T60" s="3"/>
      <c r="U60" s="3"/>
      <c r="V60" s="3"/>
      <c r="W60" s="3"/>
      <c r="X60" s="3"/>
      <c r="Y60" s="3"/>
      <c r="Z60" s="4"/>
    </row>
    <row r="61" spans="1:26" ht="15.75" customHeight="1">
      <c r="A61" s="91"/>
      <c r="B61" s="91"/>
      <c r="C61" s="91"/>
      <c r="D61" s="91"/>
      <c r="E61" s="91"/>
      <c r="F61" s="91"/>
      <c r="G61" s="91"/>
      <c r="H61" s="91"/>
      <c r="I61" s="91"/>
      <c r="J61" s="91"/>
      <c r="K61" s="3"/>
      <c r="L61" s="3"/>
      <c r="M61" s="3"/>
      <c r="N61" s="3"/>
      <c r="O61" s="3"/>
      <c r="P61" s="3"/>
      <c r="Q61" s="3"/>
      <c r="R61" s="3"/>
      <c r="S61" s="3"/>
      <c r="T61" s="3"/>
      <c r="U61" s="3"/>
      <c r="V61" s="3"/>
      <c r="W61" s="3"/>
      <c r="X61" s="3"/>
      <c r="Y61" s="3"/>
      <c r="Z61" s="4"/>
    </row>
    <row r="62" spans="1:26" ht="15.75" customHeight="1">
      <c r="A62" s="86"/>
      <c r="B62" s="86"/>
      <c r="C62" s="86"/>
      <c r="D62" s="86"/>
      <c r="E62" s="86"/>
      <c r="F62" s="86"/>
      <c r="G62" s="86"/>
      <c r="H62" s="86"/>
      <c r="I62" s="86"/>
      <c r="J62" s="86"/>
      <c r="K62" s="3"/>
      <c r="L62" s="3"/>
      <c r="M62" s="3"/>
      <c r="N62" s="3"/>
      <c r="O62" s="3"/>
      <c r="P62" s="3"/>
      <c r="Q62" s="3"/>
      <c r="R62" s="3"/>
      <c r="S62" s="3"/>
      <c r="T62" s="3"/>
      <c r="U62" s="3"/>
      <c r="V62" s="3"/>
      <c r="W62" s="3"/>
      <c r="X62" s="3"/>
      <c r="Y62" s="3"/>
      <c r="Z62" s="4"/>
    </row>
    <row r="63" spans="1:26" ht="16.5" customHeight="1">
      <c r="A63" s="96">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24">
        <f>'8. Seguimiento Cuatrimestral'!F63:F65</f>
        <v>0</v>
      </c>
      <c r="F63" s="124">
        <f>'8. Seguimiento Cuatrimestral'!J63:J65</f>
        <v>0</v>
      </c>
      <c r="G63" s="124">
        <f>'8. Seguimiento Cuatrimestral'!M63:M65</f>
        <v>0</v>
      </c>
      <c r="H63" s="124">
        <f>'8. Seguimiento Cuatrimestral'!Q63:Q65</f>
        <v>0</v>
      </c>
      <c r="I63" s="124">
        <f>'8. Seguimiento Cuatrimestral'!T63:T65</f>
        <v>0</v>
      </c>
      <c r="J63" s="124">
        <f>'8. Seguimiento Cuatrimestral'!X63:X65</f>
        <v>0</v>
      </c>
      <c r="K63" s="3"/>
      <c r="L63" s="3"/>
      <c r="M63" s="3"/>
      <c r="N63" s="3"/>
      <c r="O63" s="3"/>
      <c r="P63" s="3"/>
      <c r="Q63" s="3"/>
      <c r="R63" s="3"/>
      <c r="S63" s="3"/>
      <c r="T63" s="3"/>
      <c r="U63" s="3"/>
      <c r="V63" s="3"/>
      <c r="W63" s="3"/>
      <c r="X63" s="3"/>
      <c r="Y63" s="3"/>
      <c r="Z63" s="4"/>
    </row>
    <row r="64" spans="1:26" ht="15.75" customHeight="1">
      <c r="A64" s="91"/>
      <c r="B64" s="91"/>
      <c r="C64" s="91"/>
      <c r="D64" s="91"/>
      <c r="E64" s="91"/>
      <c r="F64" s="91"/>
      <c r="G64" s="91"/>
      <c r="H64" s="91"/>
      <c r="I64" s="91"/>
      <c r="J64" s="91"/>
      <c r="K64" s="3"/>
      <c r="L64" s="3"/>
      <c r="M64" s="3"/>
      <c r="N64" s="3"/>
      <c r="O64" s="3"/>
      <c r="P64" s="3"/>
      <c r="Q64" s="3"/>
      <c r="R64" s="3"/>
      <c r="S64" s="3"/>
      <c r="T64" s="3"/>
      <c r="U64" s="3"/>
      <c r="V64" s="3"/>
      <c r="W64" s="3"/>
      <c r="X64" s="3"/>
      <c r="Y64" s="3"/>
      <c r="Z64" s="4"/>
    </row>
    <row r="65" spans="1:26" ht="15.75" customHeight="1">
      <c r="A65" s="86"/>
      <c r="B65" s="86"/>
      <c r="C65" s="86"/>
      <c r="D65" s="86"/>
      <c r="E65" s="86"/>
      <c r="F65" s="86"/>
      <c r="G65" s="86"/>
      <c r="H65" s="86"/>
      <c r="I65" s="86"/>
      <c r="J65" s="86"/>
      <c r="K65" s="3"/>
      <c r="L65" s="3"/>
      <c r="M65" s="3"/>
      <c r="N65" s="3"/>
      <c r="O65" s="3"/>
      <c r="P65" s="3"/>
      <c r="Q65" s="3"/>
      <c r="R65" s="3"/>
      <c r="S65" s="3"/>
      <c r="T65" s="3"/>
      <c r="U65" s="3"/>
      <c r="V65" s="3"/>
      <c r="W65" s="3"/>
      <c r="X65" s="3"/>
      <c r="Y65" s="3"/>
      <c r="Z65" s="4"/>
    </row>
    <row r="66" spans="1:26" ht="16.5" customHeight="1">
      <c r="A66" s="96">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24">
        <f>'8. Seguimiento Cuatrimestral'!F66:F68</f>
        <v>0</v>
      </c>
      <c r="F66" s="124">
        <f>'8. Seguimiento Cuatrimestral'!J66:J68</f>
        <v>0</v>
      </c>
      <c r="G66" s="124">
        <f>'8. Seguimiento Cuatrimestral'!M66:M68</f>
        <v>0</v>
      </c>
      <c r="H66" s="124">
        <f>'8. Seguimiento Cuatrimestral'!Q66:Q68</f>
        <v>0</v>
      </c>
      <c r="I66" s="124">
        <f>'8. Seguimiento Cuatrimestral'!T66:T68</f>
        <v>0</v>
      </c>
      <c r="J66" s="124">
        <f>'8. Seguimiento Cuatrimestral'!X66:X68</f>
        <v>0</v>
      </c>
      <c r="K66" s="3"/>
      <c r="L66" s="3"/>
      <c r="M66" s="3"/>
      <c r="N66" s="3"/>
      <c r="O66" s="3"/>
      <c r="P66" s="3"/>
      <c r="Q66" s="3"/>
      <c r="R66" s="3"/>
      <c r="S66" s="3"/>
      <c r="T66" s="3"/>
      <c r="U66" s="3"/>
      <c r="V66" s="3"/>
      <c r="W66" s="3"/>
      <c r="X66" s="3"/>
      <c r="Y66" s="3"/>
      <c r="Z66" s="4"/>
    </row>
    <row r="67" spans="1:26" ht="15.75" customHeight="1">
      <c r="A67" s="91"/>
      <c r="B67" s="91"/>
      <c r="C67" s="91"/>
      <c r="D67" s="91"/>
      <c r="E67" s="91"/>
      <c r="F67" s="91"/>
      <c r="G67" s="91"/>
      <c r="H67" s="91"/>
      <c r="I67" s="91"/>
      <c r="J67" s="91"/>
      <c r="K67" s="2"/>
      <c r="L67" s="2"/>
      <c r="M67" s="2"/>
      <c r="N67" s="2"/>
      <c r="O67" s="2"/>
      <c r="P67" s="2"/>
      <c r="Q67" s="2"/>
      <c r="R67" s="2"/>
      <c r="S67" s="2"/>
      <c r="T67" s="2"/>
      <c r="U67" s="2"/>
      <c r="V67" s="2"/>
      <c r="W67" s="2"/>
      <c r="X67" s="2"/>
      <c r="Y67" s="2"/>
      <c r="Z67" s="4"/>
    </row>
    <row r="68" spans="1:26" ht="15.75" customHeight="1">
      <c r="A68" s="86"/>
      <c r="B68" s="86"/>
      <c r="C68" s="86"/>
      <c r="D68" s="86"/>
      <c r="E68" s="86"/>
      <c r="F68" s="86"/>
      <c r="G68" s="86"/>
      <c r="H68" s="86"/>
      <c r="I68" s="86"/>
      <c r="J68" s="86"/>
      <c r="K68" s="2"/>
      <c r="L68" s="2"/>
      <c r="M68" s="2"/>
      <c r="N68" s="2"/>
      <c r="O68" s="2"/>
      <c r="P68" s="2"/>
      <c r="Q68" s="2"/>
      <c r="R68" s="2"/>
      <c r="S68" s="2"/>
      <c r="T68" s="2"/>
      <c r="U68" s="2"/>
      <c r="V68" s="2"/>
      <c r="W68" s="2"/>
      <c r="X68" s="2"/>
      <c r="Y68" s="2"/>
      <c r="Z68" s="4"/>
    </row>
    <row r="69" spans="1:26" ht="23.25" customHeight="1">
      <c r="A69" s="2"/>
      <c r="B69" s="135" t="s">
        <v>404</v>
      </c>
      <c r="C69" s="62"/>
      <c r="D69" s="59"/>
      <c r="E69" s="39">
        <f t="shared" ref="E69:J69" si="0">IFERROR(AVERAGE(E9:E68),"")</f>
        <v>0</v>
      </c>
      <c r="F69" s="39">
        <f t="shared" si="0"/>
        <v>0</v>
      </c>
      <c r="G69" s="39">
        <f t="shared" si="0"/>
        <v>0.15</v>
      </c>
      <c r="H69" s="39">
        <f t="shared" si="0"/>
        <v>0</v>
      </c>
      <c r="I69" s="39">
        <f t="shared" si="0"/>
        <v>0.2</v>
      </c>
      <c r="J69" s="39">
        <f t="shared" si="0"/>
        <v>0</v>
      </c>
      <c r="K69" s="2"/>
      <c r="L69" s="2"/>
      <c r="M69" s="2"/>
      <c r="N69" s="2"/>
      <c r="O69" s="2"/>
      <c r="P69" s="2"/>
      <c r="Q69" s="2"/>
      <c r="R69" s="2"/>
      <c r="S69" s="2"/>
      <c r="T69" s="2"/>
      <c r="U69" s="2"/>
      <c r="V69" s="2"/>
      <c r="W69" s="2"/>
      <c r="X69" s="2"/>
      <c r="Y69" s="2"/>
      <c r="Z69" s="4"/>
    </row>
    <row r="70" spans="1:26" ht="23.25" customHeight="1">
      <c r="A70" s="7"/>
      <c r="B70" s="135" t="s">
        <v>405</v>
      </c>
      <c r="C70" s="62"/>
      <c r="D70" s="59"/>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5" t="s">
        <v>406</v>
      </c>
      <c r="C71" s="62"/>
      <c r="D71" s="59"/>
      <c r="E71" s="39">
        <f t="shared" ref="E71:J71" si="1">IFERROR(E69/E70,"")</f>
        <v>0</v>
      </c>
      <c r="F71" s="39">
        <f t="shared" si="1"/>
        <v>0</v>
      </c>
      <c r="G71" s="39">
        <f t="shared" si="1"/>
        <v>0.22500000000000023</v>
      </c>
      <c r="H71" s="39">
        <f t="shared" si="1"/>
        <v>0</v>
      </c>
      <c r="I71" s="39">
        <f t="shared" si="1"/>
        <v>0.2</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cp:lastModifiedBy>
  <dcterms:created xsi:type="dcterms:W3CDTF">2021-10-27T17:44:21Z</dcterms:created>
  <dcterms:modified xsi:type="dcterms:W3CDTF">2023-01-06T05:42:11Z</dcterms:modified>
</cp:coreProperties>
</file>